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5192697A-313E-4FE2-8366-3EB8BD72DFB7}" xr6:coauthVersionLast="47" xr6:coauthVersionMax="47" xr10:uidLastSave="{00000000-0000-0000-0000-000000000000}"/>
  <bookViews>
    <workbookView xWindow="-120" yWindow="-120" windowWidth="20730" windowHeight="11160" firstSheet="2" activeTab="3" xr2:uid="{28D5E635-F3A9-42B2-B00D-6D633FD4C258}"/>
  </bookViews>
  <sheets>
    <sheet name="GASTOS VIGENCIA ENERO 2022" sheetId="4" r:id="rId1"/>
    <sheet name="GASTOS VIGENCIA FEBRERO 2022  " sheetId="5" r:id="rId2"/>
    <sheet name="GASTOS VIGENCIA MARZO 2022  " sheetId="11" r:id="rId3"/>
    <sheet name="GASTOS VIGENCIA ABRIL 2022 " sheetId="14" r:id="rId4"/>
    <sheet name="RESERVAS ENERO 2022" sheetId="2" r:id="rId5"/>
    <sheet name="RESERVAS FEBRERO 2022" sheetId="6" r:id="rId6"/>
    <sheet name="RESERVAS MARZO 2022" sheetId="10" r:id="rId7"/>
    <sheet name="RESERVAS ABRIL 2022" sheetId="16" r:id="rId8"/>
    <sheet name="CXP ENERO 2022" sheetId="3" r:id="rId9"/>
    <sheet name="CXP FEBRERO 2022" sheetId="7" r:id="rId10"/>
    <sheet name="CXP MARZO 2022" sheetId="8" r:id="rId11"/>
    <sheet name="CXP ABRIL 2022" sheetId="15" r:id="rId12"/>
  </sheets>
  <definedNames>
    <definedName name="_xlnm._FilterDatabase" localSheetId="11" hidden="1">'CXP ABRIL 2022'!$A$5:$F$86</definedName>
    <definedName name="_xlnm._FilterDatabase" localSheetId="8" hidden="1">'CXP ENERO 2022'!$A$5:$F$69</definedName>
    <definedName name="_xlnm._FilterDatabase" localSheetId="9" hidden="1">'CXP FEBRERO 2022'!$A$5:$F$86</definedName>
    <definedName name="_xlnm._FilterDatabase" localSheetId="10" hidden="1">'CXP MARZO 2022'!$A$5:$F$86</definedName>
    <definedName name="_xlnm._FilterDatabase" localSheetId="3" hidden="1">'GASTOS VIGENCIA ABRIL 2022 '!$A$1:$AC$292</definedName>
    <definedName name="_xlnm._FilterDatabase" localSheetId="0" hidden="1">'GASTOS VIGENCIA ENERO 2022'!$A$5:$AB$264</definedName>
    <definedName name="_xlnm._FilterDatabase" localSheetId="1" hidden="1">'GASTOS VIGENCIA FEBRERO 2022  '!$A$1:$AC$291</definedName>
    <definedName name="_xlnm._FilterDatabase" localSheetId="2" hidden="1">'GASTOS VIGENCIA MARZO 2022  '!$A$1:$AC$292</definedName>
    <definedName name="_xlnm._FilterDatabase" localSheetId="7" hidden="1">'RESERVAS ABRIL 2022'!$A$8:$O$140</definedName>
    <definedName name="_xlnm._FilterDatabase" localSheetId="4" hidden="1">'RESERVAS ENERO 2022'!$A$4:$N$107</definedName>
    <definedName name="_xlnm._FilterDatabase" localSheetId="5" hidden="1">'RESERVAS FEBRERO 2022'!$A$8:$O$140</definedName>
    <definedName name="_xlnm._FilterDatabase" localSheetId="6" hidden="1">'RESERVAS MARZO 2022'!$A$8:$O$140</definedName>
    <definedName name="_xlnm.Print_Area" localSheetId="11">'CXP ABRIL 2022'!$A$1:$K$88</definedName>
    <definedName name="_xlnm.Print_Area" localSheetId="8">'CXP ENERO 2022'!$A$1:$K$71</definedName>
    <definedName name="_xlnm.Print_Area" localSheetId="9">'CXP FEBRERO 2022'!$A$1:$K$88</definedName>
    <definedName name="_xlnm.Print_Area" localSheetId="10">'CXP MARZO 2022'!$A$1:$K$88</definedName>
    <definedName name="_xlnm.Print_Area" localSheetId="3">'GASTOS VIGENCIA ABRIL 2022 '!$A$1:$N$292</definedName>
    <definedName name="_xlnm.Print_Area" localSheetId="0">'GASTOS VIGENCIA ENERO 2022'!$A$1:$N$264</definedName>
    <definedName name="_xlnm.Print_Area" localSheetId="1">'GASTOS VIGENCIA FEBRERO 2022  '!$A$1:$N$291</definedName>
    <definedName name="_xlnm.Print_Area" localSheetId="2">'GASTOS VIGENCIA MARZO 2022  '!$A$1:$N$292</definedName>
    <definedName name="_xlnm.Print_Area" localSheetId="7">'RESERVAS ABRIL 2022'!$A$8:$O$140</definedName>
    <definedName name="_xlnm.Print_Area" localSheetId="4">'RESERVAS ENERO 2022'!$A$1:$O$110</definedName>
    <definedName name="_xlnm.Print_Area" localSheetId="5">'RESERVAS FEBRERO 2022'!$A$8:$O$140</definedName>
    <definedName name="_xlnm.Print_Area" localSheetId="6">'RESERVAS MARZO 2022'!$A$8:$O$140</definedName>
    <definedName name="_xlnm.Print_Titles" localSheetId="11">'CXP ABRIL 2022'!$A:$E,'CXP ABRIL 2022'!$1:$8</definedName>
    <definedName name="_xlnm.Print_Titles" localSheetId="8">'CXP ENERO 2022'!$A:$E,'CXP ENERO 2022'!$1:$8</definedName>
    <definedName name="_xlnm.Print_Titles" localSheetId="9">'CXP FEBRERO 2022'!$A:$E,'CXP FEBRERO 2022'!$1:$8</definedName>
    <definedName name="_xlnm.Print_Titles" localSheetId="10">'CXP MARZO 2022'!$A:$E,'CXP MARZO 2022'!$1:$8</definedName>
    <definedName name="_xlnm.Print_Titles" localSheetId="3">'GASTOS VIGENCIA ABRIL 2022 '!$A:$E,'GASTOS VIGENCIA ABRIL 2022 '!$1:$6</definedName>
    <definedName name="_xlnm.Print_Titles" localSheetId="0">'GASTOS VIGENCIA ENERO 2022'!$A:$E,'GASTOS VIGENCIA ENERO 2022'!$1:$6</definedName>
    <definedName name="_xlnm.Print_Titles" localSheetId="1">'GASTOS VIGENCIA FEBRERO 2022  '!$A:$E,'GASTOS VIGENCIA FEBRERO 2022  '!$1:$6</definedName>
    <definedName name="_xlnm.Print_Titles" localSheetId="2">'GASTOS VIGENCIA MARZO 2022  '!$A:$E,'GASTOS VIGENCIA MARZO 2022  '!$1:$6</definedName>
    <definedName name="_xlnm.Print_Titles" localSheetId="7">'RESERVAS ABRIL 2022'!$1:$7</definedName>
    <definedName name="_xlnm.Print_Titles" localSheetId="4">'RESERVAS ENERO 2022'!$A:$E,'RESERVAS ENERO 2022'!$1:$7</definedName>
    <definedName name="_xlnm.Print_Titles" localSheetId="5">'RESERVAS FEBRERO 2022'!$1:$7</definedName>
    <definedName name="_xlnm.Print_Titles" localSheetId="6">'RESERVAS MARZO 2022'!$1:$7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36" i="16" l="1"/>
  <c r="L136" i="16"/>
  <c r="H136" i="16"/>
  <c r="K135" i="16"/>
  <c r="K134" i="16" s="1"/>
  <c r="J135" i="16"/>
  <c r="G135" i="16"/>
  <c r="F135" i="16"/>
  <c r="G134" i="16"/>
  <c r="F134" i="16"/>
  <c r="F133" i="16" s="1"/>
  <c r="K133" i="16"/>
  <c r="G133" i="16"/>
  <c r="O132" i="16"/>
  <c r="N132" i="16"/>
  <c r="L132" i="16"/>
  <c r="H132" i="16"/>
  <c r="M132" i="16" s="1"/>
  <c r="O131" i="16"/>
  <c r="N131" i="16"/>
  <c r="L131" i="16"/>
  <c r="H131" i="16"/>
  <c r="M131" i="16" s="1"/>
  <c r="K130" i="16"/>
  <c r="J130" i="16"/>
  <c r="G130" i="16"/>
  <c r="F130" i="16"/>
  <c r="O129" i="16"/>
  <c r="M129" i="16"/>
  <c r="L129" i="16"/>
  <c r="K129" i="16"/>
  <c r="J129" i="16"/>
  <c r="H129" i="16"/>
  <c r="H127" i="16" s="1"/>
  <c r="H125" i="16" s="1"/>
  <c r="G129" i="16"/>
  <c r="G127" i="16" s="1"/>
  <c r="G125" i="16" s="1"/>
  <c r="F129" i="16"/>
  <c r="F127" i="16" s="1"/>
  <c r="K128" i="16"/>
  <c r="J128" i="16"/>
  <c r="G128" i="16"/>
  <c r="G126" i="16" s="1"/>
  <c r="F128" i="16"/>
  <c r="K127" i="16"/>
  <c r="J127" i="16"/>
  <c r="F126" i="16"/>
  <c r="F125" i="16"/>
  <c r="O124" i="16"/>
  <c r="N124" i="16"/>
  <c r="L124" i="16"/>
  <c r="H124" i="16"/>
  <c r="M124" i="16" s="1"/>
  <c r="K123" i="16"/>
  <c r="J123" i="16"/>
  <c r="H123" i="16"/>
  <c r="G123" i="16"/>
  <c r="F123" i="16"/>
  <c r="O122" i="16"/>
  <c r="N122" i="16"/>
  <c r="M122" i="16"/>
  <c r="L122" i="16"/>
  <c r="H122" i="16"/>
  <c r="O121" i="16"/>
  <c r="N121" i="16"/>
  <c r="M121" i="16"/>
  <c r="L121" i="16"/>
  <c r="H121" i="16"/>
  <c r="O120" i="16"/>
  <c r="M120" i="16"/>
  <c r="L120" i="16"/>
  <c r="K120" i="16"/>
  <c r="J120" i="16"/>
  <c r="H120" i="16"/>
  <c r="H118" i="16" s="1"/>
  <c r="H116" i="16" s="1"/>
  <c r="G120" i="16"/>
  <c r="G118" i="16" s="1"/>
  <c r="G116" i="16" s="1"/>
  <c r="F120" i="16"/>
  <c r="F118" i="16" s="1"/>
  <c r="K119" i="16"/>
  <c r="J119" i="16"/>
  <c r="H119" i="16"/>
  <c r="G119" i="16"/>
  <c r="G117" i="16" s="1"/>
  <c r="G115" i="16" s="1"/>
  <c r="G109" i="16" s="1"/>
  <c r="G107" i="16" s="1"/>
  <c r="F119" i="16"/>
  <c r="J118" i="16"/>
  <c r="H117" i="16"/>
  <c r="F117" i="16"/>
  <c r="F115" i="16" s="1"/>
  <c r="F116" i="16"/>
  <c r="H115" i="16"/>
  <c r="O114" i="16"/>
  <c r="N114" i="16"/>
  <c r="M114" i="16"/>
  <c r="L114" i="16"/>
  <c r="H114" i="16"/>
  <c r="O113" i="16"/>
  <c r="N113" i="16"/>
  <c r="M113" i="16"/>
  <c r="L113" i="16"/>
  <c r="K113" i="16"/>
  <c r="J113" i="16"/>
  <c r="H113" i="16"/>
  <c r="G113" i="16"/>
  <c r="G112" i="16" s="1"/>
  <c r="G111" i="16" s="1"/>
  <c r="G110" i="16" s="1"/>
  <c r="G108" i="16" s="1"/>
  <c r="F113" i="16"/>
  <c r="F112" i="16" s="1"/>
  <c r="F111" i="16" s="1"/>
  <c r="F110" i="16" s="1"/>
  <c r="F108" i="16" s="1"/>
  <c r="K112" i="16"/>
  <c r="J112" i="16"/>
  <c r="K111" i="16"/>
  <c r="J111" i="16"/>
  <c r="O106" i="16"/>
  <c r="L106" i="16"/>
  <c r="H106" i="16"/>
  <c r="K105" i="16"/>
  <c r="J105" i="16"/>
  <c r="G105" i="16"/>
  <c r="G104" i="16" s="1"/>
  <c r="F105" i="16"/>
  <c r="F104" i="16" s="1"/>
  <c r="K104" i="16"/>
  <c r="K103" i="16" s="1"/>
  <c r="J104" i="16"/>
  <c r="G103" i="16"/>
  <c r="F103" i="16"/>
  <c r="O102" i="16"/>
  <c r="L102" i="16"/>
  <c r="H102" i="16"/>
  <c r="L101" i="16"/>
  <c r="H101" i="16"/>
  <c r="K100" i="16"/>
  <c r="J100" i="16"/>
  <c r="G100" i="16"/>
  <c r="F100" i="16"/>
  <c r="L99" i="16"/>
  <c r="K99" i="16"/>
  <c r="J99" i="16"/>
  <c r="H99" i="16"/>
  <c r="G99" i="16"/>
  <c r="F99" i="16"/>
  <c r="F97" i="16" s="1"/>
  <c r="F95" i="16" s="1"/>
  <c r="J98" i="16"/>
  <c r="G98" i="16"/>
  <c r="F98" i="16"/>
  <c r="F96" i="16" s="1"/>
  <c r="F94" i="16" s="1"/>
  <c r="F92" i="16" s="1"/>
  <c r="K97" i="16"/>
  <c r="J97" i="16"/>
  <c r="G97" i="16"/>
  <c r="G95" i="16" s="1"/>
  <c r="G93" i="16" s="1"/>
  <c r="G91" i="16" s="1"/>
  <c r="G96" i="16"/>
  <c r="G94" i="16" s="1"/>
  <c r="G92" i="16" s="1"/>
  <c r="K95" i="16"/>
  <c r="J95" i="16"/>
  <c r="O90" i="16"/>
  <c r="L90" i="16"/>
  <c r="H90" i="16"/>
  <c r="L89" i="16"/>
  <c r="K89" i="16"/>
  <c r="J89" i="16"/>
  <c r="G89" i="16"/>
  <c r="F89" i="16"/>
  <c r="F88" i="16" s="1"/>
  <c r="J88" i="16"/>
  <c r="G88" i="16"/>
  <c r="G87" i="16" s="1"/>
  <c r="G79" i="16" s="1"/>
  <c r="G77" i="16" s="1"/>
  <c r="F87" i="16"/>
  <c r="F79" i="16" s="1"/>
  <c r="F77" i="16" s="1"/>
  <c r="O86" i="16"/>
  <c r="L86" i="16"/>
  <c r="H86" i="16"/>
  <c r="K85" i="16"/>
  <c r="J85" i="16"/>
  <c r="G85" i="16"/>
  <c r="F85" i="16"/>
  <c r="O84" i="16"/>
  <c r="N84" i="16"/>
  <c r="M84" i="16"/>
  <c r="L84" i="16"/>
  <c r="H84" i="16"/>
  <c r="O83" i="16"/>
  <c r="K83" i="16"/>
  <c r="J83" i="16"/>
  <c r="H83" i="16"/>
  <c r="G83" i="16"/>
  <c r="G82" i="16" s="1"/>
  <c r="G81" i="16" s="1"/>
  <c r="G80" i="16" s="1"/>
  <c r="G78" i="16" s="1"/>
  <c r="F83" i="16"/>
  <c r="K82" i="16"/>
  <c r="F82" i="16"/>
  <c r="F81" i="16"/>
  <c r="F80" i="16" s="1"/>
  <c r="F78" i="16" s="1"/>
  <c r="O76" i="16"/>
  <c r="N76" i="16"/>
  <c r="M76" i="16"/>
  <c r="L76" i="16"/>
  <c r="H76" i="16"/>
  <c r="N75" i="16"/>
  <c r="M75" i="16"/>
  <c r="L75" i="16"/>
  <c r="K75" i="16"/>
  <c r="O75" i="16" s="1"/>
  <c r="J75" i="16"/>
  <c r="H75" i="16"/>
  <c r="G75" i="16"/>
  <c r="G74" i="16" s="1"/>
  <c r="G73" i="16" s="1"/>
  <c r="G72" i="16" s="1"/>
  <c r="G71" i="16" s="1"/>
  <c r="F75" i="16"/>
  <c r="F74" i="16" s="1"/>
  <c r="F73" i="16" s="1"/>
  <c r="F72" i="16" s="1"/>
  <c r="F71" i="16" s="1"/>
  <c r="O74" i="16"/>
  <c r="K74" i="16"/>
  <c r="J74" i="16"/>
  <c r="J73" i="16"/>
  <c r="J72" i="16"/>
  <c r="O70" i="16"/>
  <c r="N70" i="16"/>
  <c r="M70" i="16"/>
  <c r="L70" i="16"/>
  <c r="H70" i="16"/>
  <c r="O69" i="16"/>
  <c r="M69" i="16"/>
  <c r="L69" i="16"/>
  <c r="K69" i="16"/>
  <c r="J69" i="16"/>
  <c r="H69" i="16"/>
  <c r="H68" i="16" s="1"/>
  <c r="G69" i="16"/>
  <c r="G68" i="16" s="1"/>
  <c r="G67" i="16" s="1"/>
  <c r="F69" i="16"/>
  <c r="F68" i="16" s="1"/>
  <c r="F67" i="16" s="1"/>
  <c r="M68" i="16"/>
  <c r="K68" i="16"/>
  <c r="J68" i="16"/>
  <c r="L68" i="16" s="1"/>
  <c r="O67" i="16"/>
  <c r="K67" i="16"/>
  <c r="N67" i="16" s="1"/>
  <c r="J67" i="16"/>
  <c r="H67" i="16"/>
  <c r="O66" i="16"/>
  <c r="N66" i="16"/>
  <c r="M66" i="16"/>
  <c r="L66" i="16"/>
  <c r="H66" i="16"/>
  <c r="O65" i="16"/>
  <c r="N65" i="16"/>
  <c r="M65" i="16"/>
  <c r="L65" i="16"/>
  <c r="H65" i="16"/>
  <c r="O64" i="16"/>
  <c r="M64" i="16"/>
  <c r="L64" i="16"/>
  <c r="K64" i="16"/>
  <c r="J64" i="16"/>
  <c r="H64" i="16"/>
  <c r="H62" i="16" s="1"/>
  <c r="G64" i="16"/>
  <c r="G62" i="16" s="1"/>
  <c r="G60" i="16" s="1"/>
  <c r="F64" i="16"/>
  <c r="F62" i="16" s="1"/>
  <c r="K63" i="16"/>
  <c r="J63" i="16"/>
  <c r="H63" i="16"/>
  <c r="G63" i="16"/>
  <c r="F63" i="16"/>
  <c r="K62" i="16"/>
  <c r="J62" i="16"/>
  <c r="H61" i="16"/>
  <c r="G61" i="16"/>
  <c r="G59" i="16" s="1"/>
  <c r="G36" i="16" s="1"/>
  <c r="G33" i="16" s="1"/>
  <c r="F61" i="16"/>
  <c r="F59" i="16" s="1"/>
  <c r="F36" i="16" s="1"/>
  <c r="F60" i="16"/>
  <c r="H59" i="16"/>
  <c r="O58" i="16"/>
  <c r="N58" i="16"/>
  <c r="M58" i="16"/>
  <c r="L58" i="16"/>
  <c r="H58" i="16"/>
  <c r="O57" i="16"/>
  <c r="N57" i="16"/>
  <c r="L57" i="16"/>
  <c r="K57" i="16"/>
  <c r="J57" i="16"/>
  <c r="H57" i="16"/>
  <c r="G57" i="16"/>
  <c r="F57" i="16"/>
  <c r="K56" i="16"/>
  <c r="J56" i="16"/>
  <c r="G56" i="16"/>
  <c r="G55" i="16" s="1"/>
  <c r="F56" i="16"/>
  <c r="F55" i="16" s="1"/>
  <c r="O54" i="16"/>
  <c r="N54" i="16"/>
  <c r="M54" i="16"/>
  <c r="L54" i="16"/>
  <c r="H54" i="16"/>
  <c r="O53" i="16"/>
  <c r="M53" i="16"/>
  <c r="L53" i="16"/>
  <c r="K53" i="16"/>
  <c r="J53" i="16"/>
  <c r="H53" i="16"/>
  <c r="H52" i="16" s="1"/>
  <c r="G53" i="16"/>
  <c r="F53" i="16"/>
  <c r="M52" i="16"/>
  <c r="L52" i="16"/>
  <c r="K52" i="16"/>
  <c r="J52" i="16"/>
  <c r="G52" i="16"/>
  <c r="G51" i="16" s="1"/>
  <c r="F52" i="16"/>
  <c r="F51" i="16" s="1"/>
  <c r="O51" i="16"/>
  <c r="N51" i="16"/>
  <c r="K51" i="16"/>
  <c r="J51" i="16"/>
  <c r="H51" i="16"/>
  <c r="O50" i="16"/>
  <c r="N50" i="16"/>
  <c r="M50" i="16"/>
  <c r="L50" i="16"/>
  <c r="H50" i="16"/>
  <c r="O49" i="16"/>
  <c r="N49" i="16"/>
  <c r="M49" i="16"/>
  <c r="L49" i="16"/>
  <c r="H49" i="16"/>
  <c r="O48" i="16"/>
  <c r="N48" i="16"/>
  <c r="M48" i="16"/>
  <c r="L48" i="16"/>
  <c r="H48" i="16"/>
  <c r="O47" i="16"/>
  <c r="M47" i="16"/>
  <c r="L47" i="16"/>
  <c r="K47" i="16"/>
  <c r="J47" i="16"/>
  <c r="H47" i="16"/>
  <c r="G47" i="16"/>
  <c r="F47" i="16"/>
  <c r="M46" i="16"/>
  <c r="K46" i="16"/>
  <c r="J46" i="16"/>
  <c r="L46" i="16" s="1"/>
  <c r="H46" i="16"/>
  <c r="G46" i="16"/>
  <c r="F46" i="16"/>
  <c r="F43" i="16" s="1"/>
  <c r="F40" i="16" s="1"/>
  <c r="K45" i="16"/>
  <c r="J45" i="16"/>
  <c r="H45" i="16"/>
  <c r="G45" i="16"/>
  <c r="F45" i="16"/>
  <c r="O44" i="16"/>
  <c r="N44" i="16"/>
  <c r="M44" i="16"/>
  <c r="L44" i="16"/>
  <c r="K44" i="16"/>
  <c r="J44" i="16"/>
  <c r="H44" i="16"/>
  <c r="G44" i="16"/>
  <c r="F44" i="16"/>
  <c r="F41" i="16" s="1"/>
  <c r="F38" i="16" s="1"/>
  <c r="F35" i="16" s="1"/>
  <c r="F32" i="16" s="1"/>
  <c r="K43" i="16"/>
  <c r="J43" i="16"/>
  <c r="H43" i="16"/>
  <c r="G43" i="16"/>
  <c r="G40" i="16" s="1"/>
  <c r="K42" i="16"/>
  <c r="J42" i="16"/>
  <c r="G42" i="16"/>
  <c r="F42" i="16"/>
  <c r="O41" i="16"/>
  <c r="M41" i="16"/>
  <c r="L41" i="16"/>
  <c r="K41" i="16"/>
  <c r="J41" i="16"/>
  <c r="H41" i="16"/>
  <c r="H38" i="16" s="1"/>
  <c r="G41" i="16"/>
  <c r="G38" i="16" s="1"/>
  <c r="G35" i="16" s="1"/>
  <c r="G32" i="16" s="1"/>
  <c r="K40" i="16"/>
  <c r="J40" i="16"/>
  <c r="H40" i="16"/>
  <c r="K39" i="16"/>
  <c r="J39" i="16"/>
  <c r="G39" i="16"/>
  <c r="F39" i="16"/>
  <c r="O38" i="16"/>
  <c r="L38" i="16"/>
  <c r="K38" i="16"/>
  <c r="J38" i="16"/>
  <c r="O35" i="16"/>
  <c r="K35" i="16"/>
  <c r="J35" i="16"/>
  <c r="L35" i="16" s="1"/>
  <c r="F33" i="16"/>
  <c r="O29" i="16"/>
  <c r="L29" i="16"/>
  <c r="H29" i="16"/>
  <c r="O28" i="16"/>
  <c r="K28" i="16"/>
  <c r="J28" i="16"/>
  <c r="G28" i="16"/>
  <c r="F28" i="16"/>
  <c r="H28" i="16" s="1"/>
  <c r="N28" i="16" s="1"/>
  <c r="K27" i="16"/>
  <c r="G27" i="16"/>
  <c r="G26" i="16" s="1"/>
  <c r="F27" i="16"/>
  <c r="K26" i="16"/>
  <c r="O25" i="16"/>
  <c r="M25" i="16"/>
  <c r="L25" i="16"/>
  <c r="H25" i="16"/>
  <c r="K24" i="16"/>
  <c r="J24" i="16"/>
  <c r="G24" i="16"/>
  <c r="F24" i="16"/>
  <c r="H24" i="16" s="1"/>
  <c r="O23" i="16"/>
  <c r="L23" i="16"/>
  <c r="H23" i="16"/>
  <c r="K22" i="16"/>
  <c r="J22" i="16"/>
  <c r="L22" i="16" s="1"/>
  <c r="G22" i="16"/>
  <c r="G19" i="16" s="1"/>
  <c r="F22" i="16"/>
  <c r="H22" i="16" s="1"/>
  <c r="O21" i="16"/>
  <c r="L21" i="16"/>
  <c r="H21" i="16"/>
  <c r="K20" i="16"/>
  <c r="K19" i="16" s="1"/>
  <c r="J20" i="16"/>
  <c r="H20" i="16"/>
  <c r="G20" i="16"/>
  <c r="F20" i="16"/>
  <c r="M18" i="16"/>
  <c r="L18" i="16"/>
  <c r="H18" i="16"/>
  <c r="N18" i="16" s="1"/>
  <c r="N17" i="16"/>
  <c r="L17" i="16"/>
  <c r="H17" i="16"/>
  <c r="M17" i="16" s="1"/>
  <c r="O16" i="16"/>
  <c r="L16" i="16"/>
  <c r="H16" i="16"/>
  <c r="O15" i="16"/>
  <c r="L15" i="16"/>
  <c r="H15" i="16"/>
  <c r="K14" i="16"/>
  <c r="J14" i="16"/>
  <c r="L14" i="16" s="1"/>
  <c r="G14" i="16"/>
  <c r="H14" i="16" s="1"/>
  <c r="F14" i="16"/>
  <c r="O13" i="16"/>
  <c r="N13" i="16"/>
  <c r="M13" i="16"/>
  <c r="L13" i="16"/>
  <c r="H13" i="16"/>
  <c r="K12" i="16"/>
  <c r="J12" i="16"/>
  <c r="G12" i="16"/>
  <c r="F12" i="16"/>
  <c r="J11" i="16"/>
  <c r="H85" i="15"/>
  <c r="J84" i="15"/>
  <c r="G84" i="15"/>
  <c r="G83" i="15" s="1"/>
  <c r="G82" i="15" s="1"/>
  <c r="F84" i="15"/>
  <c r="J83" i="15"/>
  <c r="F83" i="15"/>
  <c r="F82" i="15" s="1"/>
  <c r="J82" i="15"/>
  <c r="H81" i="15"/>
  <c r="K81" i="15" s="1"/>
  <c r="H80" i="15"/>
  <c r="J79" i="15"/>
  <c r="H79" i="15"/>
  <c r="K79" i="15" s="1"/>
  <c r="F79" i="15"/>
  <c r="F77" i="15" s="1"/>
  <c r="F75" i="15" s="1"/>
  <c r="F73" i="15" s="1"/>
  <c r="F71" i="15" s="1"/>
  <c r="J78" i="15"/>
  <c r="G78" i="15"/>
  <c r="G75" i="15" s="1"/>
  <c r="F78" i="15"/>
  <c r="J77" i="15"/>
  <c r="H77" i="15"/>
  <c r="K77" i="15" s="1"/>
  <c r="G77" i="15"/>
  <c r="J76" i="15"/>
  <c r="G76" i="15"/>
  <c r="F76" i="15"/>
  <c r="F74" i="15" s="1"/>
  <c r="F72" i="15" s="1"/>
  <c r="F70" i="15" s="1"/>
  <c r="J75" i="15"/>
  <c r="H75" i="15"/>
  <c r="K75" i="15" s="1"/>
  <c r="J74" i="15"/>
  <c r="G74" i="15"/>
  <c r="G71" i="15" s="1"/>
  <c r="J73" i="15"/>
  <c r="J72" i="15"/>
  <c r="J71" i="15"/>
  <c r="J70" i="15"/>
  <c r="H69" i="15"/>
  <c r="K69" i="15" s="1"/>
  <c r="J68" i="15"/>
  <c r="G68" i="15"/>
  <c r="F68" i="15"/>
  <c r="J67" i="15"/>
  <c r="G67" i="15"/>
  <c r="F67" i="15"/>
  <c r="J66" i="15"/>
  <c r="J65" i="15" s="1"/>
  <c r="G66" i="15"/>
  <c r="F66" i="15"/>
  <c r="G65" i="15"/>
  <c r="F65" i="15"/>
  <c r="G64" i="15"/>
  <c r="F64" i="15"/>
  <c r="H63" i="15"/>
  <c r="J62" i="15"/>
  <c r="G62" i="15"/>
  <c r="F62" i="15"/>
  <c r="J61" i="15"/>
  <c r="G61" i="15"/>
  <c r="G60" i="15" s="1"/>
  <c r="G59" i="15" s="1"/>
  <c r="G58" i="15" s="1"/>
  <c r="F61" i="15"/>
  <c r="F60" i="15" s="1"/>
  <c r="F59" i="15" s="1"/>
  <c r="F58" i="15" s="1"/>
  <c r="J60" i="15"/>
  <c r="J59" i="15"/>
  <c r="J58" i="15"/>
  <c r="H57" i="15"/>
  <c r="K57" i="15" s="1"/>
  <c r="J56" i="15"/>
  <c r="G56" i="15"/>
  <c r="F56" i="15"/>
  <c r="G55" i="15"/>
  <c r="F55" i="15"/>
  <c r="G54" i="15"/>
  <c r="F54" i="15"/>
  <c r="G53" i="15"/>
  <c r="F53" i="15"/>
  <c r="G52" i="15"/>
  <c r="F52" i="15"/>
  <c r="H51" i="15"/>
  <c r="H50" i="15"/>
  <c r="K50" i="15" s="1"/>
  <c r="H49" i="15"/>
  <c r="J48" i="15"/>
  <c r="G48" i="15"/>
  <c r="F48" i="15"/>
  <c r="J47" i="15"/>
  <c r="H47" i="15"/>
  <c r="K47" i="15" s="1"/>
  <c r="G47" i="15"/>
  <c r="F47" i="15"/>
  <c r="F44" i="15" s="1"/>
  <c r="F41" i="15" s="1"/>
  <c r="F38" i="15" s="1"/>
  <c r="F35" i="15" s="1"/>
  <c r="J46" i="15"/>
  <c r="G46" i="15"/>
  <c r="G41" i="15" s="1"/>
  <c r="F46" i="15"/>
  <c r="J45" i="15"/>
  <c r="G45" i="15"/>
  <c r="F45" i="15"/>
  <c r="F42" i="15" s="1"/>
  <c r="F39" i="15" s="1"/>
  <c r="F36" i="15" s="1"/>
  <c r="F33" i="15" s="1"/>
  <c r="J44" i="15"/>
  <c r="H44" i="15"/>
  <c r="K44" i="15" s="1"/>
  <c r="G44" i="15"/>
  <c r="J43" i="15"/>
  <c r="G43" i="15"/>
  <c r="G36" i="15" s="1"/>
  <c r="F43" i="15"/>
  <c r="J42" i="15"/>
  <c r="G42" i="15"/>
  <c r="J41" i="15"/>
  <c r="H41" i="15"/>
  <c r="K41" i="15" s="1"/>
  <c r="J40" i="15"/>
  <c r="F40" i="15"/>
  <c r="F37" i="15" s="1"/>
  <c r="F34" i="15" s="1"/>
  <c r="F31" i="15" s="1"/>
  <c r="J39" i="15"/>
  <c r="J38" i="15"/>
  <c r="H38" i="15"/>
  <c r="K38" i="15" s="1"/>
  <c r="J37" i="15"/>
  <c r="J36" i="15"/>
  <c r="J35" i="15"/>
  <c r="H35" i="15"/>
  <c r="K35" i="15" s="1"/>
  <c r="J34" i="15"/>
  <c r="J33" i="15"/>
  <c r="J32" i="15"/>
  <c r="H30" i="15"/>
  <c r="K30" i="15" s="1"/>
  <c r="H29" i="15"/>
  <c r="J28" i="15"/>
  <c r="G28" i="15"/>
  <c r="F28" i="15"/>
  <c r="J27" i="15"/>
  <c r="G27" i="15"/>
  <c r="G26" i="15" s="1"/>
  <c r="F27" i="15"/>
  <c r="F26" i="15" s="1"/>
  <c r="J26" i="15"/>
  <c r="K25" i="15"/>
  <c r="H24" i="15"/>
  <c r="K23" i="15"/>
  <c r="H23" i="15"/>
  <c r="H22" i="15"/>
  <c r="K21" i="15"/>
  <c r="H21" i="15"/>
  <c r="H20" i="15"/>
  <c r="J19" i="15"/>
  <c r="G19" i="15"/>
  <c r="F19" i="15"/>
  <c r="K18" i="15"/>
  <c r="H18" i="15"/>
  <c r="H17" i="15"/>
  <c r="J16" i="15"/>
  <c r="G16" i="15"/>
  <c r="G15" i="15" s="1"/>
  <c r="G11" i="15" s="1"/>
  <c r="G10" i="15" s="1"/>
  <c r="G9" i="15" s="1"/>
  <c r="F16" i="15"/>
  <c r="F15" i="15" s="1"/>
  <c r="F11" i="15" s="1"/>
  <c r="F10" i="15" s="1"/>
  <c r="F9" i="15" s="1"/>
  <c r="J15" i="15"/>
  <c r="K14" i="15"/>
  <c r="H14" i="15"/>
  <c r="J13" i="15"/>
  <c r="K13" i="15" s="1"/>
  <c r="H13" i="15"/>
  <c r="G13" i="15"/>
  <c r="F13" i="15"/>
  <c r="G12" i="15"/>
  <c r="F12" i="15"/>
  <c r="AB115" i="11"/>
  <c r="AB107" i="11"/>
  <c r="AA107" i="11"/>
  <c r="AB105" i="11"/>
  <c r="AA105" i="11"/>
  <c r="AB287" i="14"/>
  <c r="AA287" i="14"/>
  <c r="W287" i="14"/>
  <c r="U287" i="14"/>
  <c r="U286" i="14" s="1"/>
  <c r="U285" i="14" s="1"/>
  <c r="U284" i="14" s="1"/>
  <c r="S287" i="14"/>
  <c r="K287" i="14"/>
  <c r="L287" i="14" s="1"/>
  <c r="W286" i="14"/>
  <c r="V286" i="14"/>
  <c r="AB286" i="14" s="1"/>
  <c r="T286" i="14"/>
  <c r="S286" i="14"/>
  <c r="S285" i="14" s="1"/>
  <c r="S284" i="14" s="1"/>
  <c r="Q286" i="14"/>
  <c r="O286" i="14"/>
  <c r="N286" i="14"/>
  <c r="N285" i="14" s="1"/>
  <c r="N284" i="14" s="1"/>
  <c r="K286" i="14"/>
  <c r="J286" i="14"/>
  <c r="I286" i="14"/>
  <c r="H286" i="14"/>
  <c r="H285" i="14" s="1"/>
  <c r="G286" i="14"/>
  <c r="G285" i="14" s="1"/>
  <c r="G284" i="14" s="1"/>
  <c r="F286" i="14"/>
  <c r="W285" i="14"/>
  <c r="W284" i="14" s="1"/>
  <c r="V285" i="14"/>
  <c r="O285" i="14"/>
  <c r="J285" i="14"/>
  <c r="I285" i="14"/>
  <c r="F285" i="14"/>
  <c r="F284" i="14" s="1"/>
  <c r="O284" i="14"/>
  <c r="J284" i="14"/>
  <c r="I284" i="14"/>
  <c r="AB283" i="14"/>
  <c r="AA283" i="14"/>
  <c r="W283" i="14"/>
  <c r="U283" i="14"/>
  <c r="S283" i="14"/>
  <c r="S282" i="14" s="1"/>
  <c r="S281" i="14" s="1"/>
  <c r="R283" i="14"/>
  <c r="R282" i="14" s="1"/>
  <c r="R281" i="14" s="1"/>
  <c r="R280" i="14" s="1"/>
  <c r="K283" i="14"/>
  <c r="L283" i="14" s="1"/>
  <c r="AB282" i="14"/>
  <c r="W282" i="14"/>
  <c r="W281" i="14" s="1"/>
  <c r="W280" i="14" s="1"/>
  <c r="V282" i="14"/>
  <c r="U282" i="14"/>
  <c r="U281" i="14" s="1"/>
  <c r="U280" i="14" s="1"/>
  <c r="T282" i="14"/>
  <c r="Q282" i="14"/>
  <c r="AA282" i="14" s="1"/>
  <c r="O282" i="14"/>
  <c r="N282" i="14"/>
  <c r="J282" i="14"/>
  <c r="I282" i="14"/>
  <c r="I281" i="14" s="1"/>
  <c r="I280" i="14" s="1"/>
  <c r="H282" i="14"/>
  <c r="G282" i="14"/>
  <c r="F282" i="14"/>
  <c r="F281" i="14" s="1"/>
  <c r="F280" i="14" s="1"/>
  <c r="AB281" i="14"/>
  <c r="V281" i="14"/>
  <c r="V280" i="14" s="1"/>
  <c r="AB280" i="14" s="1"/>
  <c r="T281" i="14"/>
  <c r="O281" i="14"/>
  <c r="O280" i="14" s="1"/>
  <c r="N281" i="14"/>
  <c r="N280" i="14" s="1"/>
  <c r="H281" i="14"/>
  <c r="G281" i="14"/>
  <c r="T280" i="14"/>
  <c r="S280" i="14"/>
  <c r="H280" i="14"/>
  <c r="G280" i="14"/>
  <c r="W279" i="14"/>
  <c r="W276" i="14" s="1"/>
  <c r="W273" i="14" s="1"/>
  <c r="U279" i="14"/>
  <c r="U276" i="14" s="1"/>
  <c r="U273" i="14" s="1"/>
  <c r="U271" i="14" s="1"/>
  <c r="S279" i="14"/>
  <c r="K279" i="14"/>
  <c r="L279" i="14" s="1"/>
  <c r="AB278" i="14"/>
  <c r="AA278" i="14"/>
  <c r="W278" i="14"/>
  <c r="W274" i="14" s="1"/>
  <c r="U278" i="14"/>
  <c r="S278" i="14"/>
  <c r="P278" i="14"/>
  <c r="P274" i="14" s="1"/>
  <c r="P272" i="14" s="1"/>
  <c r="P270" i="14" s="1"/>
  <c r="L278" i="14"/>
  <c r="K278" i="14"/>
  <c r="AB277" i="14"/>
  <c r="AA277" i="14"/>
  <c r="Z277" i="14"/>
  <c r="Y277" i="14"/>
  <c r="X277" i="14"/>
  <c r="W277" i="14"/>
  <c r="U277" i="14"/>
  <c r="S277" i="14"/>
  <c r="R277" i="14"/>
  <c r="R275" i="14" s="1"/>
  <c r="P277" i="14"/>
  <c r="L277" i="14"/>
  <c r="K277" i="14"/>
  <c r="V276" i="14"/>
  <c r="T276" i="14"/>
  <c r="S276" i="14"/>
  <c r="S273" i="14" s="1"/>
  <c r="S271" i="14" s="1"/>
  <c r="S265" i="14" s="1"/>
  <c r="S263" i="14" s="1"/>
  <c r="Q276" i="14"/>
  <c r="Q273" i="14" s="1"/>
  <c r="O276" i="14"/>
  <c r="N276" i="14"/>
  <c r="J276" i="14"/>
  <c r="I276" i="14"/>
  <c r="H276" i="14"/>
  <c r="G276" i="14"/>
  <c r="F276" i="14"/>
  <c r="AB275" i="14"/>
  <c r="W275" i="14"/>
  <c r="V275" i="14"/>
  <c r="U275" i="14"/>
  <c r="T275" i="14"/>
  <c r="AA275" i="14" s="1"/>
  <c r="S275" i="14"/>
  <c r="Q275" i="14"/>
  <c r="P275" i="14"/>
  <c r="O275" i="14"/>
  <c r="N275" i="14"/>
  <c r="K275" i="14"/>
  <c r="J275" i="14"/>
  <c r="I275" i="14"/>
  <c r="H275" i="14"/>
  <c r="G275" i="14"/>
  <c r="F275" i="14"/>
  <c r="L275" i="14" s="1"/>
  <c r="V274" i="14"/>
  <c r="U274" i="14"/>
  <c r="U272" i="14" s="1"/>
  <c r="T274" i="14"/>
  <c r="S274" i="14"/>
  <c r="Q274" i="14"/>
  <c r="O274" i="14"/>
  <c r="O272" i="14" s="1"/>
  <c r="N274" i="14"/>
  <c r="K274" i="14"/>
  <c r="J274" i="14"/>
  <c r="J272" i="14" s="1"/>
  <c r="I274" i="14"/>
  <c r="I272" i="14" s="1"/>
  <c r="H274" i="14"/>
  <c r="G274" i="14"/>
  <c r="F274" i="14"/>
  <c r="L274" i="14" s="1"/>
  <c r="V273" i="14"/>
  <c r="T273" i="14"/>
  <c r="O273" i="14"/>
  <c r="N273" i="14"/>
  <c r="J273" i="14"/>
  <c r="I273" i="14"/>
  <c r="H273" i="14"/>
  <c r="W272" i="14"/>
  <c r="W270" i="14" s="1"/>
  <c r="T272" i="14"/>
  <c r="S272" i="14"/>
  <c r="Q272" i="14"/>
  <c r="N272" i="14"/>
  <c r="H272" i="14"/>
  <c r="G272" i="14"/>
  <c r="F272" i="14"/>
  <c r="W271" i="14"/>
  <c r="W265" i="14" s="1"/>
  <c r="V271" i="14"/>
  <c r="T271" i="14"/>
  <c r="Q271" i="14"/>
  <c r="O271" i="14"/>
  <c r="N271" i="14"/>
  <c r="J271" i="14"/>
  <c r="J265" i="14" s="1"/>
  <c r="I271" i="14"/>
  <c r="I265" i="14" s="1"/>
  <c r="I263" i="14" s="1"/>
  <c r="H271" i="14"/>
  <c r="H265" i="14" s="1"/>
  <c r="H263" i="14" s="1"/>
  <c r="U270" i="14"/>
  <c r="T270" i="14"/>
  <c r="S270" i="14"/>
  <c r="O270" i="14"/>
  <c r="N270" i="14"/>
  <c r="J270" i="14"/>
  <c r="I270" i="14"/>
  <c r="H270" i="14"/>
  <c r="G270" i="14"/>
  <c r="K270" i="14" s="1"/>
  <c r="AB269" i="14"/>
  <c r="AA269" i="14"/>
  <c r="W269" i="14"/>
  <c r="U269" i="14"/>
  <c r="S269" i="14"/>
  <c r="S268" i="14" s="1"/>
  <c r="S267" i="14" s="1"/>
  <c r="S266" i="14" s="1"/>
  <c r="R269" i="14"/>
  <c r="R268" i="14" s="1"/>
  <c r="R267" i="14" s="1"/>
  <c r="R266" i="14" s="1"/>
  <c r="K269" i="14"/>
  <c r="L269" i="14" s="1"/>
  <c r="Z269" i="14" s="1"/>
  <c r="W268" i="14"/>
  <c r="V268" i="14"/>
  <c r="U268" i="14"/>
  <c r="U267" i="14" s="1"/>
  <c r="U266" i="14" s="1"/>
  <c r="T268" i="14"/>
  <c r="Q268" i="14"/>
  <c r="O268" i="14"/>
  <c r="N268" i="14"/>
  <c r="N267" i="14" s="1"/>
  <c r="N266" i="14" s="1"/>
  <c r="N264" i="14" s="1"/>
  <c r="N262" i="14" s="1"/>
  <c r="J268" i="14"/>
  <c r="J267" i="14" s="1"/>
  <c r="J266" i="14" s="1"/>
  <c r="I268" i="14"/>
  <c r="H268" i="14"/>
  <c r="G268" i="14"/>
  <c r="F268" i="14"/>
  <c r="W267" i="14"/>
  <c r="Q267" i="14"/>
  <c r="O267" i="14"/>
  <c r="O266" i="14" s="1"/>
  <c r="I267" i="14"/>
  <c r="I266" i="14" s="1"/>
  <c r="H267" i="14"/>
  <c r="G267" i="14"/>
  <c r="F267" i="14"/>
  <c r="F266" i="14" s="1"/>
  <c r="W266" i="14"/>
  <c r="Q266" i="14"/>
  <c r="K266" i="14"/>
  <c r="H266" i="14"/>
  <c r="G266" i="14"/>
  <c r="G264" i="14" s="1"/>
  <c r="V265" i="14"/>
  <c r="U265" i="14"/>
  <c r="U263" i="14" s="1"/>
  <c r="T265" i="14"/>
  <c r="O265" i="14"/>
  <c r="O263" i="14" s="1"/>
  <c r="N265" i="14"/>
  <c r="N263" i="14" s="1"/>
  <c r="I264" i="14"/>
  <c r="I262" i="14" s="1"/>
  <c r="W263" i="14"/>
  <c r="V263" i="14"/>
  <c r="J263" i="14"/>
  <c r="AB261" i="14"/>
  <c r="AA261" i="14"/>
  <c r="W261" i="14"/>
  <c r="W260" i="14" s="1"/>
  <c r="W259" i="14" s="1"/>
  <c r="W258" i="14" s="1"/>
  <c r="W257" i="14" s="1"/>
  <c r="W256" i="14" s="1"/>
  <c r="U261" i="14"/>
  <c r="U260" i="14" s="1"/>
  <c r="S261" i="14"/>
  <c r="S260" i="14" s="1"/>
  <c r="S259" i="14" s="1"/>
  <c r="K261" i="14"/>
  <c r="L261" i="14" s="1"/>
  <c r="AB260" i="14"/>
  <c r="AA260" i="14"/>
  <c r="V260" i="14"/>
  <c r="T260" i="14"/>
  <c r="Q260" i="14"/>
  <c r="O260" i="14"/>
  <c r="N260" i="14"/>
  <c r="L260" i="14"/>
  <c r="K260" i="14"/>
  <c r="J260" i="14"/>
  <c r="I260" i="14"/>
  <c r="H260" i="14"/>
  <c r="G260" i="14"/>
  <c r="F260" i="14"/>
  <c r="F259" i="14" s="1"/>
  <c r="F258" i="14" s="1"/>
  <c r="F257" i="14" s="1"/>
  <c r="V259" i="14"/>
  <c r="U259" i="14"/>
  <c r="U258" i="14" s="1"/>
  <c r="U257" i="14" s="1"/>
  <c r="U256" i="14" s="1"/>
  <c r="T259" i="14"/>
  <c r="Q259" i="14"/>
  <c r="O259" i="14"/>
  <c r="N259" i="14"/>
  <c r="K259" i="14"/>
  <c r="J259" i="14"/>
  <c r="J258" i="14" s="1"/>
  <c r="J257" i="14" s="1"/>
  <c r="J256" i="14" s="1"/>
  <c r="I259" i="14"/>
  <c r="H259" i="14"/>
  <c r="G259" i="14"/>
  <c r="V258" i="14"/>
  <c r="S258" i="14"/>
  <c r="S257" i="14" s="1"/>
  <c r="O258" i="14"/>
  <c r="O257" i="14" s="1"/>
  <c r="O256" i="14" s="1"/>
  <c r="N258" i="14"/>
  <c r="I258" i="14"/>
  <c r="I257" i="14" s="1"/>
  <c r="I256" i="14" s="1"/>
  <c r="H258" i="14"/>
  <c r="H257" i="14" s="1"/>
  <c r="G258" i="14"/>
  <c r="N257" i="14"/>
  <c r="N256" i="14" s="1"/>
  <c r="G257" i="14"/>
  <c r="G256" i="14" s="1"/>
  <c r="S256" i="14"/>
  <c r="F256" i="14"/>
  <c r="AB255" i="14"/>
  <c r="AA255" i="14"/>
  <c r="W255" i="14"/>
  <c r="U255" i="14"/>
  <c r="U254" i="14" s="1"/>
  <c r="S255" i="14"/>
  <c r="S254" i="14" s="1"/>
  <c r="S253" i="14" s="1"/>
  <c r="S252" i="14" s="1"/>
  <c r="S247" i="14" s="1"/>
  <c r="S246" i="14" s="1"/>
  <c r="L255" i="14"/>
  <c r="K255" i="14"/>
  <c r="W254" i="14"/>
  <c r="W253" i="14" s="1"/>
  <c r="W252" i="14" s="1"/>
  <c r="V254" i="14"/>
  <c r="T254" i="14"/>
  <c r="AA254" i="14" s="1"/>
  <c r="Q254" i="14"/>
  <c r="O254" i="14"/>
  <c r="N254" i="14"/>
  <c r="N253" i="14" s="1"/>
  <c r="J254" i="14"/>
  <c r="I254" i="14"/>
  <c r="H254" i="14"/>
  <c r="H253" i="14" s="1"/>
  <c r="G254" i="14"/>
  <c r="G253" i="14" s="1"/>
  <c r="G252" i="14" s="1"/>
  <c r="F254" i="14"/>
  <c r="U253" i="14"/>
  <c r="O253" i="14"/>
  <c r="I253" i="14"/>
  <c r="I252" i="14" s="1"/>
  <c r="F253" i="14"/>
  <c r="F252" i="14" s="1"/>
  <c r="U252" i="14"/>
  <c r="O252" i="14"/>
  <c r="O247" i="14" s="1"/>
  <c r="O246" i="14" s="1"/>
  <c r="N252" i="14"/>
  <c r="N247" i="14" s="1"/>
  <c r="N246" i="14" s="1"/>
  <c r="AA251" i="14"/>
  <c r="Z251" i="14"/>
  <c r="Y251" i="14"/>
  <c r="X251" i="14"/>
  <c r="W251" i="14"/>
  <c r="U251" i="14"/>
  <c r="S251" i="14"/>
  <c r="R251" i="14"/>
  <c r="P251" i="14"/>
  <c r="P250" i="14" s="1"/>
  <c r="P249" i="14" s="1"/>
  <c r="P248" i="14" s="1"/>
  <c r="K251" i="14"/>
  <c r="L251" i="14" s="1"/>
  <c r="Z250" i="14"/>
  <c r="W250" i="14"/>
  <c r="V250" i="14"/>
  <c r="U250" i="14"/>
  <c r="U249" i="14" s="1"/>
  <c r="T250" i="14"/>
  <c r="S250" i="14"/>
  <c r="S249" i="14" s="1"/>
  <c r="S248" i="14" s="1"/>
  <c r="R250" i="14"/>
  <c r="Q250" i="14"/>
  <c r="O250" i="14"/>
  <c r="O249" i="14" s="1"/>
  <c r="N250" i="14"/>
  <c r="N249" i="14" s="1"/>
  <c r="L250" i="14"/>
  <c r="L249" i="14" s="1"/>
  <c r="L248" i="14" s="1"/>
  <c r="J250" i="14"/>
  <c r="I250" i="14"/>
  <c r="I249" i="14" s="1"/>
  <c r="H250" i="14"/>
  <c r="H249" i="14" s="1"/>
  <c r="G250" i="14"/>
  <c r="F250" i="14"/>
  <c r="F249" i="14" s="1"/>
  <c r="F248" i="14" s="1"/>
  <c r="F247" i="14" s="1"/>
  <c r="F246" i="14" s="1"/>
  <c r="W249" i="14"/>
  <c r="W248" i="14" s="1"/>
  <c r="V249" i="14"/>
  <c r="R249" i="14"/>
  <c r="R248" i="14" s="1"/>
  <c r="Q249" i="14"/>
  <c r="X249" i="14" s="1"/>
  <c r="J249" i="14"/>
  <c r="J248" i="14" s="1"/>
  <c r="G249" i="14"/>
  <c r="V248" i="14"/>
  <c r="Z248" i="14" s="1"/>
  <c r="U248" i="14"/>
  <c r="Q248" i="14"/>
  <c r="O248" i="14"/>
  <c r="N248" i="14"/>
  <c r="I248" i="14"/>
  <c r="I247" i="14" s="1"/>
  <c r="H248" i="14"/>
  <c r="I246" i="14"/>
  <c r="AB245" i="14"/>
  <c r="AA245" i="14"/>
  <c r="W245" i="14"/>
  <c r="W244" i="14" s="1"/>
  <c r="W243" i="14" s="1"/>
  <c r="W242" i="14" s="1"/>
  <c r="W234" i="14" s="1"/>
  <c r="W232" i="14" s="1"/>
  <c r="U245" i="14"/>
  <c r="S245" i="14"/>
  <c r="L245" i="14"/>
  <c r="K245" i="14"/>
  <c r="Z244" i="14"/>
  <c r="V244" i="14"/>
  <c r="V243" i="14" s="1"/>
  <c r="U244" i="14"/>
  <c r="T244" i="14"/>
  <c r="S244" i="14"/>
  <c r="S243" i="14" s="1"/>
  <c r="Q244" i="14"/>
  <c r="O244" i="14"/>
  <c r="O243" i="14" s="1"/>
  <c r="O242" i="14" s="1"/>
  <c r="O234" i="14" s="1"/>
  <c r="O232" i="14" s="1"/>
  <c r="N244" i="14"/>
  <c r="L244" i="14"/>
  <c r="J244" i="14"/>
  <c r="J243" i="14" s="1"/>
  <c r="I244" i="14"/>
  <c r="H244" i="14"/>
  <c r="H243" i="14" s="1"/>
  <c r="G244" i="14"/>
  <c r="G243" i="14" s="1"/>
  <c r="F244" i="14"/>
  <c r="U243" i="14"/>
  <c r="U242" i="14" s="1"/>
  <c r="Q243" i="14"/>
  <c r="N243" i="14"/>
  <c r="N242" i="14" s="1"/>
  <c r="N234" i="14" s="1"/>
  <c r="N232" i="14" s="1"/>
  <c r="I243" i="14"/>
  <c r="I242" i="14" s="1"/>
  <c r="F243" i="14"/>
  <c r="F242" i="14" s="1"/>
  <c r="F234" i="14" s="1"/>
  <c r="S242" i="14"/>
  <c r="Q242" i="14"/>
  <c r="Q234" i="14" s="1"/>
  <c r="J242" i="14"/>
  <c r="H242" i="14"/>
  <c r="H234" i="14" s="1"/>
  <c r="H232" i="14" s="1"/>
  <c r="AB241" i="14"/>
  <c r="AA241" i="14"/>
  <c r="W241" i="14"/>
  <c r="W240" i="14" s="1"/>
  <c r="U241" i="14"/>
  <c r="U240" i="14" s="1"/>
  <c r="S241" i="14"/>
  <c r="K241" i="14"/>
  <c r="L241" i="14" s="1"/>
  <c r="V240" i="14"/>
  <c r="T240" i="14"/>
  <c r="S240" i="14"/>
  <c r="Q240" i="14"/>
  <c r="O240" i="14"/>
  <c r="N240" i="14"/>
  <c r="J240" i="14"/>
  <c r="I240" i="14"/>
  <c r="H240" i="14"/>
  <c r="G240" i="14"/>
  <c r="F240" i="14"/>
  <c r="AB239" i="14"/>
  <c r="AA239" i="14"/>
  <c r="Y239" i="14"/>
  <c r="W239" i="14"/>
  <c r="U239" i="14"/>
  <c r="U238" i="14" s="1"/>
  <c r="U237" i="14" s="1"/>
  <c r="S239" i="14"/>
  <c r="P239" i="14"/>
  <c r="P238" i="14" s="1"/>
  <c r="L239" i="14"/>
  <c r="K239" i="14"/>
  <c r="W238" i="14"/>
  <c r="W237" i="14" s="1"/>
  <c r="W236" i="14" s="1"/>
  <c r="W235" i="14" s="1"/>
  <c r="W233" i="14" s="1"/>
  <c r="V238" i="14"/>
  <c r="AB238" i="14" s="1"/>
  <c r="T238" i="14"/>
  <c r="S238" i="14"/>
  <c r="Q238" i="14"/>
  <c r="O238" i="14"/>
  <c r="O237" i="14" s="1"/>
  <c r="O236" i="14" s="1"/>
  <c r="N238" i="14"/>
  <c r="N237" i="14" s="1"/>
  <c r="N236" i="14" s="1"/>
  <c r="N235" i="14" s="1"/>
  <c r="N233" i="14" s="1"/>
  <c r="N115" i="14" s="1"/>
  <c r="J238" i="14"/>
  <c r="I238" i="14"/>
  <c r="I237" i="14" s="1"/>
  <c r="I236" i="14" s="1"/>
  <c r="H238" i="14"/>
  <c r="G238" i="14"/>
  <c r="K238" i="14" s="1"/>
  <c r="F238" i="14"/>
  <c r="V237" i="14"/>
  <c r="S237" i="14"/>
  <c r="S236" i="14" s="1"/>
  <c r="S235" i="14" s="1"/>
  <c r="Q237" i="14"/>
  <c r="J237" i="14"/>
  <c r="G237" i="14"/>
  <c r="F237" i="14"/>
  <c r="F236" i="14" s="1"/>
  <c r="F235" i="14" s="1"/>
  <c r="F233" i="14" s="1"/>
  <c r="V236" i="14"/>
  <c r="V235" i="14" s="1"/>
  <c r="U236" i="14"/>
  <c r="U235" i="14" s="1"/>
  <c r="U233" i="14" s="1"/>
  <c r="J236" i="14"/>
  <c r="J235" i="14" s="1"/>
  <c r="J233" i="14" s="1"/>
  <c r="J115" i="14" s="1"/>
  <c r="O235" i="14"/>
  <c r="I235" i="14"/>
  <c r="U234" i="14"/>
  <c r="U232" i="14" s="1"/>
  <c r="S234" i="14"/>
  <c r="S232" i="14" s="1"/>
  <c r="J234" i="14"/>
  <c r="J232" i="14" s="1"/>
  <c r="I234" i="14"/>
  <c r="I232" i="14" s="1"/>
  <c r="S233" i="14"/>
  <c r="O233" i="14"/>
  <c r="I233" i="14"/>
  <c r="F232" i="14"/>
  <c r="W231" i="14"/>
  <c r="W230" i="14" s="1"/>
  <c r="U231" i="14"/>
  <c r="U230" i="14" s="1"/>
  <c r="U229" i="14" s="1"/>
  <c r="U228" i="14" s="1"/>
  <c r="S231" i="14"/>
  <c r="L231" i="14"/>
  <c r="K231" i="14"/>
  <c r="V230" i="14"/>
  <c r="T230" i="14"/>
  <c r="S230" i="14"/>
  <c r="S229" i="14" s="1"/>
  <c r="Q230" i="14"/>
  <c r="O230" i="14"/>
  <c r="O229" i="14" s="1"/>
  <c r="N230" i="14"/>
  <c r="N229" i="14" s="1"/>
  <c r="J230" i="14"/>
  <c r="J229" i="14" s="1"/>
  <c r="I230" i="14"/>
  <c r="I229" i="14" s="1"/>
  <c r="H230" i="14"/>
  <c r="H229" i="14" s="1"/>
  <c r="G230" i="14"/>
  <c r="F230" i="14"/>
  <c r="W229" i="14"/>
  <c r="W228" i="14" s="1"/>
  <c r="V229" i="14"/>
  <c r="Q229" i="14"/>
  <c r="Q228" i="14" s="1"/>
  <c r="G229" i="14"/>
  <c r="F229" i="14"/>
  <c r="F228" i="14" s="1"/>
  <c r="S228" i="14"/>
  <c r="O228" i="14"/>
  <c r="N228" i="14"/>
  <c r="J228" i="14"/>
  <c r="I228" i="14"/>
  <c r="H228" i="14"/>
  <c r="G228" i="14"/>
  <c r="AB227" i="14"/>
  <c r="AA227" i="14"/>
  <c r="Z227" i="14"/>
  <c r="Y227" i="14"/>
  <c r="X227" i="14"/>
  <c r="W227" i="14"/>
  <c r="U227" i="14"/>
  <c r="S227" i="14"/>
  <c r="R227" i="14"/>
  <c r="R226" i="14" s="1"/>
  <c r="P227" i="14"/>
  <c r="P226" i="14" s="1"/>
  <c r="P225" i="14" s="1"/>
  <c r="P224" i="14" s="1"/>
  <c r="K227" i="14"/>
  <c r="L227" i="14" s="1"/>
  <c r="L226" i="14" s="1"/>
  <c r="W226" i="14"/>
  <c r="V226" i="14"/>
  <c r="U226" i="14"/>
  <c r="T226" i="14"/>
  <c r="AA226" i="14" s="1"/>
  <c r="S226" i="14"/>
  <c r="Q226" i="14"/>
  <c r="O226" i="14"/>
  <c r="O225" i="14" s="1"/>
  <c r="O224" i="14" s="1"/>
  <c r="O223" i="14" s="1"/>
  <c r="O222" i="14" s="1"/>
  <c r="N226" i="14"/>
  <c r="J226" i="14"/>
  <c r="J225" i="14" s="1"/>
  <c r="J224" i="14" s="1"/>
  <c r="J223" i="14" s="1"/>
  <c r="J222" i="14" s="1"/>
  <c r="I226" i="14"/>
  <c r="H226" i="14"/>
  <c r="G226" i="14"/>
  <c r="F226" i="14"/>
  <c r="Y225" i="14"/>
  <c r="W225" i="14"/>
  <c r="U225" i="14"/>
  <c r="U224" i="14" s="1"/>
  <c r="T225" i="14"/>
  <c r="AA225" i="14" s="1"/>
  <c r="S225" i="14"/>
  <c r="S224" i="14" s="1"/>
  <c r="S223" i="14" s="1"/>
  <c r="S222" i="14" s="1"/>
  <c r="R225" i="14"/>
  <c r="R224" i="14" s="1"/>
  <c r="Q225" i="14"/>
  <c r="N225" i="14"/>
  <c r="L225" i="14"/>
  <c r="I225" i="14"/>
  <c r="I224" i="14" s="1"/>
  <c r="H225" i="14"/>
  <c r="H224" i="14" s="1"/>
  <c r="H223" i="14" s="1"/>
  <c r="H222" i="14" s="1"/>
  <c r="F225" i="14"/>
  <c r="Y224" i="14"/>
  <c r="W224" i="14"/>
  <c r="W223" i="14" s="1"/>
  <c r="W222" i="14" s="1"/>
  <c r="T224" i="14"/>
  <c r="Q224" i="14"/>
  <c r="N224" i="14"/>
  <c r="N223" i="14" s="1"/>
  <c r="N222" i="14" s="1"/>
  <c r="L224" i="14"/>
  <c r="F224" i="14"/>
  <c r="F223" i="14" s="1"/>
  <c r="F222" i="14" s="1"/>
  <c r="Q223" i="14"/>
  <c r="Q222" i="14"/>
  <c r="AB221" i="14"/>
  <c r="AA221" i="14"/>
  <c r="W221" i="14"/>
  <c r="S221" i="14"/>
  <c r="S220" i="14" s="1"/>
  <c r="K221" i="14"/>
  <c r="L221" i="14" s="1"/>
  <c r="W220" i="14"/>
  <c r="V220" i="14"/>
  <c r="U220" i="14"/>
  <c r="T220" i="14"/>
  <c r="AA220" i="14" s="1"/>
  <c r="Q220" i="14"/>
  <c r="O220" i="14"/>
  <c r="N220" i="14"/>
  <c r="J220" i="14"/>
  <c r="I220" i="14"/>
  <c r="H220" i="14"/>
  <c r="K220" i="14" s="1"/>
  <c r="G220" i="14"/>
  <c r="F220" i="14"/>
  <c r="W219" i="14"/>
  <c r="W218" i="14" s="1"/>
  <c r="U219" i="14"/>
  <c r="S219" i="14"/>
  <c r="R219" i="14"/>
  <c r="L219" i="14"/>
  <c r="K219" i="14"/>
  <c r="V218" i="14"/>
  <c r="U218" i="14"/>
  <c r="T218" i="14"/>
  <c r="S218" i="14"/>
  <c r="Q218" i="14"/>
  <c r="O218" i="14"/>
  <c r="N218" i="14"/>
  <c r="J218" i="14"/>
  <c r="I218" i="14"/>
  <c r="H218" i="14"/>
  <c r="G218" i="14"/>
  <c r="K218" i="14" s="1"/>
  <c r="F218" i="14"/>
  <c r="Z217" i="14"/>
  <c r="W217" i="14"/>
  <c r="U217" i="14"/>
  <c r="S217" i="14"/>
  <c r="R217" i="14"/>
  <c r="P217" i="14"/>
  <c r="P216" i="14" s="1"/>
  <c r="K217" i="14"/>
  <c r="L217" i="14" s="1"/>
  <c r="Y216" i="14"/>
  <c r="X216" i="14"/>
  <c r="W216" i="14"/>
  <c r="V216" i="14"/>
  <c r="T216" i="14"/>
  <c r="Q216" i="14"/>
  <c r="O216" i="14"/>
  <c r="N216" i="14"/>
  <c r="L216" i="14"/>
  <c r="J216" i="14"/>
  <c r="I216" i="14"/>
  <c r="H216" i="14"/>
  <c r="G216" i="14"/>
  <c r="F216" i="14"/>
  <c r="W215" i="14"/>
  <c r="V215" i="14"/>
  <c r="U215" i="14"/>
  <c r="U213" i="14" s="1"/>
  <c r="T215" i="14"/>
  <c r="S215" i="14"/>
  <c r="Q215" i="14"/>
  <c r="O215" i="14"/>
  <c r="O213" i="14" s="1"/>
  <c r="N215" i="14"/>
  <c r="J215" i="14"/>
  <c r="J213" i="14" s="1"/>
  <c r="I215" i="14"/>
  <c r="H215" i="14"/>
  <c r="G215" i="14"/>
  <c r="F215" i="14"/>
  <c r="W214" i="14"/>
  <c r="V214" i="14"/>
  <c r="T214" i="14"/>
  <c r="Q214" i="14"/>
  <c r="O214" i="14"/>
  <c r="O212" i="14" s="1"/>
  <c r="N214" i="14"/>
  <c r="N212" i="14" s="1"/>
  <c r="J214" i="14"/>
  <c r="I214" i="14"/>
  <c r="I212" i="14" s="1"/>
  <c r="H214" i="14"/>
  <c r="G214" i="14"/>
  <c r="F214" i="14"/>
  <c r="W213" i="14"/>
  <c r="T213" i="14"/>
  <c r="S213" i="14"/>
  <c r="N213" i="14"/>
  <c r="H213" i="14"/>
  <c r="G213" i="14"/>
  <c r="F213" i="14"/>
  <c r="W212" i="14"/>
  <c r="V212" i="14"/>
  <c r="J212" i="14"/>
  <c r="G212" i="14"/>
  <c r="F212" i="14"/>
  <c r="AA211" i="14"/>
  <c r="W211" i="14"/>
  <c r="W210" i="14" s="1"/>
  <c r="W209" i="14" s="1"/>
  <c r="W208" i="14" s="1"/>
  <c r="U211" i="14"/>
  <c r="U210" i="14" s="1"/>
  <c r="U209" i="14" s="1"/>
  <c r="U208" i="14" s="1"/>
  <c r="S211" i="14"/>
  <c r="S210" i="14" s="1"/>
  <c r="S209" i="14" s="1"/>
  <c r="S208" i="14" s="1"/>
  <c r="L211" i="14"/>
  <c r="K211" i="14"/>
  <c r="V210" i="14"/>
  <c r="V209" i="14" s="1"/>
  <c r="T210" i="14"/>
  <c r="Q210" i="14"/>
  <c r="O210" i="14"/>
  <c r="O209" i="14" s="1"/>
  <c r="N210" i="14"/>
  <c r="J210" i="14"/>
  <c r="I210" i="14"/>
  <c r="I209" i="14" s="1"/>
  <c r="H210" i="14"/>
  <c r="H209" i="14" s="1"/>
  <c r="H208" i="14" s="1"/>
  <c r="G210" i="14"/>
  <c r="F210" i="14"/>
  <c r="Q209" i="14"/>
  <c r="N209" i="14"/>
  <c r="N208" i="14" s="1"/>
  <c r="G209" i="14"/>
  <c r="F209" i="14"/>
  <c r="F208" i="14" s="1"/>
  <c r="V208" i="14"/>
  <c r="O208" i="14"/>
  <c r="I208" i="14"/>
  <c r="AB207" i="14"/>
  <c r="AA207" i="14"/>
  <c r="Y207" i="14"/>
  <c r="W207" i="14"/>
  <c r="U207" i="14"/>
  <c r="S207" i="14"/>
  <c r="S206" i="14" s="1"/>
  <c r="P207" i="14"/>
  <c r="P206" i="14" s="1"/>
  <c r="K207" i="14"/>
  <c r="L207" i="14" s="1"/>
  <c r="AB206" i="14"/>
  <c r="W206" i="14"/>
  <c r="W205" i="14" s="1"/>
  <c r="W204" i="14" s="1"/>
  <c r="V206" i="14"/>
  <c r="U206" i="14"/>
  <c r="U205" i="14" s="1"/>
  <c r="U204" i="14" s="1"/>
  <c r="T206" i="14"/>
  <c r="Q206" i="14"/>
  <c r="O206" i="14"/>
  <c r="N206" i="14"/>
  <c r="N205" i="14" s="1"/>
  <c r="K206" i="14"/>
  <c r="J206" i="14"/>
  <c r="J205" i="14" s="1"/>
  <c r="J204" i="14" s="1"/>
  <c r="I206" i="14"/>
  <c r="I205" i="14" s="1"/>
  <c r="I204" i="14" s="1"/>
  <c r="H206" i="14"/>
  <c r="G206" i="14"/>
  <c r="F206" i="14"/>
  <c r="S205" i="14"/>
  <c r="P205" i="14"/>
  <c r="P204" i="14" s="1"/>
  <c r="O205" i="14"/>
  <c r="H205" i="14"/>
  <c r="G205" i="14"/>
  <c r="F205" i="14"/>
  <c r="S204" i="14"/>
  <c r="O204" i="14"/>
  <c r="N204" i="14"/>
  <c r="H204" i="14"/>
  <c r="G204" i="14"/>
  <c r="F204" i="14"/>
  <c r="AB203" i="14"/>
  <c r="AA203" i="14"/>
  <c r="W203" i="14"/>
  <c r="W202" i="14" s="1"/>
  <c r="W201" i="14" s="1"/>
  <c r="W200" i="14" s="1"/>
  <c r="U203" i="14"/>
  <c r="S203" i="14"/>
  <c r="L203" i="14"/>
  <c r="K203" i="14"/>
  <c r="V202" i="14"/>
  <c r="AB202" i="14" s="1"/>
  <c r="U202" i="14"/>
  <c r="U201" i="14" s="1"/>
  <c r="T202" i="14"/>
  <c r="AA202" i="14" s="1"/>
  <c r="S202" i="14"/>
  <c r="Q202" i="14"/>
  <c r="O202" i="14"/>
  <c r="O201" i="14" s="1"/>
  <c r="N202" i="14"/>
  <c r="K202" i="14"/>
  <c r="J202" i="14"/>
  <c r="I202" i="14"/>
  <c r="I201" i="14" s="1"/>
  <c r="H202" i="14"/>
  <c r="G202" i="14"/>
  <c r="F202" i="14"/>
  <c r="F201" i="14" s="1"/>
  <c r="F200" i="14" s="1"/>
  <c r="V201" i="14"/>
  <c r="T201" i="14"/>
  <c r="S201" i="14"/>
  <c r="S200" i="14" s="1"/>
  <c r="Q201" i="14"/>
  <c r="Q200" i="14" s="1"/>
  <c r="N201" i="14"/>
  <c r="J201" i="14"/>
  <c r="H201" i="14"/>
  <c r="G201" i="14"/>
  <c r="V200" i="14"/>
  <c r="U200" i="14"/>
  <c r="O200" i="14"/>
  <c r="N200" i="14"/>
  <c r="J200" i="14"/>
  <c r="I200" i="14"/>
  <c r="G200" i="14"/>
  <c r="AB199" i="14"/>
  <c r="AA199" i="14"/>
  <c r="Z199" i="14"/>
  <c r="Y199" i="14"/>
  <c r="X199" i="14"/>
  <c r="W199" i="14"/>
  <c r="W198" i="14" s="1"/>
  <c r="U199" i="14"/>
  <c r="S199" i="14"/>
  <c r="R199" i="14"/>
  <c r="R198" i="14" s="1"/>
  <c r="R197" i="14" s="1"/>
  <c r="R196" i="14" s="1"/>
  <c r="P199" i="14"/>
  <c r="P198" i="14" s="1"/>
  <c r="P197" i="14" s="1"/>
  <c r="P196" i="14" s="1"/>
  <c r="L199" i="14"/>
  <c r="K199" i="14"/>
  <c r="Z198" i="14"/>
  <c r="Y198" i="14"/>
  <c r="V198" i="14"/>
  <c r="U198" i="14"/>
  <c r="U197" i="14" s="1"/>
  <c r="U196" i="14" s="1"/>
  <c r="T198" i="14"/>
  <c r="T197" i="14" s="1"/>
  <c r="S198" i="14"/>
  <c r="Q198" i="14"/>
  <c r="O198" i="14"/>
  <c r="O197" i="14" s="1"/>
  <c r="O196" i="14" s="1"/>
  <c r="N198" i="14"/>
  <c r="N197" i="14" s="1"/>
  <c r="N196" i="14" s="1"/>
  <c r="L198" i="14"/>
  <c r="J198" i="14"/>
  <c r="I198" i="14"/>
  <c r="I197" i="14" s="1"/>
  <c r="I196" i="14" s="1"/>
  <c r="H198" i="14"/>
  <c r="G198" i="14"/>
  <c r="F198" i="14"/>
  <c r="F197" i="14" s="1"/>
  <c r="W197" i="14"/>
  <c r="V197" i="14"/>
  <c r="S197" i="14"/>
  <c r="S196" i="14" s="1"/>
  <c r="Q197" i="14"/>
  <c r="J197" i="14"/>
  <c r="H197" i="14"/>
  <c r="H196" i="14" s="1"/>
  <c r="W196" i="14"/>
  <c r="V196" i="14"/>
  <c r="Q196" i="14"/>
  <c r="J196" i="14"/>
  <c r="F196" i="14"/>
  <c r="AB195" i="14"/>
  <c r="AA195" i="14"/>
  <c r="W195" i="14"/>
  <c r="U195" i="14"/>
  <c r="U194" i="14" s="1"/>
  <c r="S195" i="14"/>
  <c r="S194" i="14" s="1"/>
  <c r="S193" i="14" s="1"/>
  <c r="S192" i="14" s="1"/>
  <c r="K195" i="14"/>
  <c r="L195" i="14" s="1"/>
  <c r="AB194" i="14"/>
  <c r="W194" i="14"/>
  <c r="W193" i="14" s="1"/>
  <c r="W192" i="14" s="1"/>
  <c r="V194" i="14"/>
  <c r="T194" i="14"/>
  <c r="Q194" i="14"/>
  <c r="O194" i="14"/>
  <c r="N194" i="14"/>
  <c r="J194" i="14"/>
  <c r="J193" i="14" s="1"/>
  <c r="K193" i="14" s="1"/>
  <c r="I194" i="14"/>
  <c r="H194" i="14"/>
  <c r="G194" i="14"/>
  <c r="G193" i="14" s="1"/>
  <c r="G192" i="14" s="1"/>
  <c r="F194" i="14"/>
  <c r="AB193" i="14"/>
  <c r="V193" i="14"/>
  <c r="U193" i="14"/>
  <c r="U192" i="14" s="1"/>
  <c r="T193" i="14"/>
  <c r="O193" i="14"/>
  <c r="O192" i="14" s="1"/>
  <c r="N193" i="14"/>
  <c r="I193" i="14"/>
  <c r="H193" i="14"/>
  <c r="F193" i="14"/>
  <c r="F192" i="14" s="1"/>
  <c r="AB192" i="14"/>
  <c r="V192" i="14"/>
  <c r="T192" i="14"/>
  <c r="N192" i="14"/>
  <c r="J192" i="14"/>
  <c r="K192" i="14" s="1"/>
  <c r="I192" i="14"/>
  <c r="H192" i="14"/>
  <c r="AB191" i="14"/>
  <c r="AA191" i="14"/>
  <c r="Y191" i="14"/>
  <c r="W191" i="14"/>
  <c r="U191" i="14"/>
  <c r="S191" i="14"/>
  <c r="S190" i="14" s="1"/>
  <c r="K191" i="14"/>
  <c r="L191" i="14" s="1"/>
  <c r="W190" i="14"/>
  <c r="W189" i="14" s="1"/>
  <c r="W188" i="14" s="1"/>
  <c r="V190" i="14"/>
  <c r="U190" i="14"/>
  <c r="T190" i="14"/>
  <c r="Q190" i="14"/>
  <c r="O190" i="14"/>
  <c r="O189" i="14" s="1"/>
  <c r="N190" i="14"/>
  <c r="K190" i="14"/>
  <c r="J190" i="14"/>
  <c r="I190" i="14"/>
  <c r="H190" i="14"/>
  <c r="H189" i="14" s="1"/>
  <c r="H188" i="14" s="1"/>
  <c r="G190" i="14"/>
  <c r="F190" i="14"/>
  <c r="U189" i="14"/>
  <c r="U188" i="14" s="1"/>
  <c r="S189" i="14"/>
  <c r="N189" i="14"/>
  <c r="N188" i="14" s="1"/>
  <c r="J189" i="14"/>
  <c r="J188" i="14" s="1"/>
  <c r="I189" i="14"/>
  <c r="G189" i="14"/>
  <c r="F189" i="14"/>
  <c r="S188" i="14"/>
  <c r="O188" i="14"/>
  <c r="I188" i="14"/>
  <c r="G188" i="14"/>
  <c r="F188" i="14"/>
  <c r="AB187" i="14"/>
  <c r="AA187" i="14"/>
  <c r="Z187" i="14"/>
  <c r="Y187" i="14"/>
  <c r="X187" i="14"/>
  <c r="W187" i="14"/>
  <c r="W186" i="14" s="1"/>
  <c r="U187" i="14"/>
  <c r="S187" i="14"/>
  <c r="R187" i="14"/>
  <c r="P187" i="14"/>
  <c r="P186" i="14" s="1"/>
  <c r="P185" i="14" s="1"/>
  <c r="L187" i="14"/>
  <c r="K187" i="14"/>
  <c r="AA186" i="14"/>
  <c r="V186" i="14"/>
  <c r="U186" i="14"/>
  <c r="U185" i="14" s="1"/>
  <c r="U184" i="14" s="1"/>
  <c r="T186" i="14"/>
  <c r="T185" i="14" s="1"/>
  <c r="S186" i="14"/>
  <c r="S185" i="14" s="1"/>
  <c r="S184" i="14" s="1"/>
  <c r="R186" i="14"/>
  <c r="R185" i="14" s="1"/>
  <c r="R184" i="14" s="1"/>
  <c r="Q186" i="14"/>
  <c r="O186" i="14"/>
  <c r="O185" i="14" s="1"/>
  <c r="O184" i="14" s="1"/>
  <c r="N186" i="14"/>
  <c r="N185" i="14" s="1"/>
  <c r="N184" i="14" s="1"/>
  <c r="L186" i="14"/>
  <c r="L185" i="14" s="1"/>
  <c r="J186" i="14"/>
  <c r="I186" i="14"/>
  <c r="I185" i="14" s="1"/>
  <c r="I184" i="14" s="1"/>
  <c r="H186" i="14"/>
  <c r="G186" i="14"/>
  <c r="F186" i="14"/>
  <c r="F185" i="14" s="1"/>
  <c r="F184" i="14" s="1"/>
  <c r="W185" i="14"/>
  <c r="V185" i="14"/>
  <c r="Q185" i="14"/>
  <c r="J185" i="14"/>
  <c r="H185" i="14"/>
  <c r="H184" i="14" s="1"/>
  <c r="W184" i="14"/>
  <c r="V184" i="14"/>
  <c r="Q184" i="14"/>
  <c r="P184" i="14"/>
  <c r="J184" i="14"/>
  <c r="AB183" i="14"/>
  <c r="AA183" i="14"/>
  <c r="W183" i="14"/>
  <c r="U183" i="14"/>
  <c r="U182" i="14" s="1"/>
  <c r="S183" i="14"/>
  <c r="S182" i="14" s="1"/>
  <c r="S181" i="14" s="1"/>
  <c r="S180" i="14" s="1"/>
  <c r="K183" i="14"/>
  <c r="L183" i="14" s="1"/>
  <c r="AB182" i="14"/>
  <c r="W182" i="14"/>
  <c r="W181" i="14" s="1"/>
  <c r="W180" i="14" s="1"/>
  <c r="V182" i="14"/>
  <c r="T182" i="14"/>
  <c r="Q182" i="14"/>
  <c r="O182" i="14"/>
  <c r="N182" i="14"/>
  <c r="J182" i="14"/>
  <c r="J181" i="14" s="1"/>
  <c r="I182" i="14"/>
  <c r="H182" i="14"/>
  <c r="G182" i="14"/>
  <c r="F182" i="14"/>
  <c r="V181" i="14"/>
  <c r="U181" i="14"/>
  <c r="T181" i="14"/>
  <c r="O181" i="14"/>
  <c r="N181" i="14"/>
  <c r="I181" i="14"/>
  <c r="H181" i="14"/>
  <c r="F181" i="14"/>
  <c r="F180" i="14" s="1"/>
  <c r="U180" i="14"/>
  <c r="T180" i="14"/>
  <c r="O180" i="14"/>
  <c r="N180" i="14"/>
  <c r="J180" i="14"/>
  <c r="I180" i="14"/>
  <c r="H180" i="14"/>
  <c r="AB179" i="14"/>
  <c r="AA179" i="14"/>
  <c r="W179" i="14"/>
  <c r="U179" i="14"/>
  <c r="S179" i="14"/>
  <c r="S178" i="14" s="1"/>
  <c r="S177" i="14" s="1"/>
  <c r="S176" i="14" s="1"/>
  <c r="K179" i="14"/>
  <c r="L179" i="14" s="1"/>
  <c r="W178" i="14"/>
  <c r="W177" i="14" s="1"/>
  <c r="W176" i="14" s="1"/>
  <c r="V178" i="14"/>
  <c r="U178" i="14"/>
  <c r="T178" i="14"/>
  <c r="Q178" i="14"/>
  <c r="O178" i="14"/>
  <c r="N178" i="14"/>
  <c r="J178" i="14"/>
  <c r="I178" i="14"/>
  <c r="H178" i="14"/>
  <c r="G178" i="14"/>
  <c r="F178" i="14"/>
  <c r="V177" i="14"/>
  <c r="U177" i="14"/>
  <c r="U176" i="14" s="1"/>
  <c r="O177" i="14"/>
  <c r="N177" i="14"/>
  <c r="N176" i="14" s="1"/>
  <c r="J177" i="14"/>
  <c r="J176" i="14" s="1"/>
  <c r="I177" i="14"/>
  <c r="I176" i="14" s="1"/>
  <c r="G177" i="14"/>
  <c r="F177" i="14"/>
  <c r="O176" i="14"/>
  <c r="G176" i="14"/>
  <c r="F176" i="14"/>
  <c r="AB175" i="14"/>
  <c r="AA175" i="14"/>
  <c r="Z175" i="14"/>
  <c r="Y175" i="14"/>
  <c r="X175" i="14"/>
  <c r="W175" i="14"/>
  <c r="W174" i="14" s="1"/>
  <c r="U175" i="14"/>
  <c r="S175" i="14"/>
  <c r="R175" i="14"/>
  <c r="P175" i="14"/>
  <c r="P174" i="14" s="1"/>
  <c r="P173" i="14" s="1"/>
  <c r="P172" i="14" s="1"/>
  <c r="L175" i="14"/>
  <c r="K175" i="14"/>
  <c r="Y174" i="14"/>
  <c r="X174" i="14"/>
  <c r="V174" i="14"/>
  <c r="U174" i="14"/>
  <c r="U173" i="14" s="1"/>
  <c r="U172" i="14" s="1"/>
  <c r="T174" i="14"/>
  <c r="AA174" i="14" s="1"/>
  <c r="S174" i="14"/>
  <c r="R174" i="14"/>
  <c r="Q174" i="14"/>
  <c r="O174" i="14"/>
  <c r="O173" i="14" s="1"/>
  <c r="O172" i="14" s="1"/>
  <c r="N174" i="14"/>
  <c r="N173" i="14" s="1"/>
  <c r="N172" i="14" s="1"/>
  <c r="L174" i="14"/>
  <c r="Z174" i="14" s="1"/>
  <c r="J174" i="14"/>
  <c r="I174" i="14"/>
  <c r="I173" i="14" s="1"/>
  <c r="I172" i="14" s="1"/>
  <c r="H174" i="14"/>
  <c r="G174" i="14"/>
  <c r="F174" i="14"/>
  <c r="Y173" i="14"/>
  <c r="W173" i="14"/>
  <c r="V173" i="14"/>
  <c r="AB173" i="14" s="1"/>
  <c r="T173" i="14"/>
  <c r="S173" i="14"/>
  <c r="R173" i="14"/>
  <c r="R172" i="14" s="1"/>
  <c r="Q173" i="14"/>
  <c r="Q172" i="14" s="1"/>
  <c r="L173" i="14"/>
  <c r="J173" i="14"/>
  <c r="H173" i="14"/>
  <c r="H172" i="14" s="1"/>
  <c r="F173" i="14"/>
  <c r="W172" i="14"/>
  <c r="V172" i="14"/>
  <c r="S172" i="14"/>
  <c r="J172" i="14"/>
  <c r="F172" i="14"/>
  <c r="AB171" i="14"/>
  <c r="AA171" i="14"/>
  <c r="X171" i="14"/>
  <c r="W171" i="14"/>
  <c r="U171" i="14"/>
  <c r="U170" i="14" s="1"/>
  <c r="U169" i="14" s="1"/>
  <c r="U168" i="14" s="1"/>
  <c r="S171" i="14"/>
  <c r="K171" i="14"/>
  <c r="L171" i="14" s="1"/>
  <c r="AB170" i="14"/>
  <c r="W170" i="14"/>
  <c r="W169" i="14" s="1"/>
  <c r="V170" i="14"/>
  <c r="T170" i="14"/>
  <c r="S170" i="14"/>
  <c r="S169" i="14" s="1"/>
  <c r="S168" i="14" s="1"/>
  <c r="Q170" i="14"/>
  <c r="O170" i="14"/>
  <c r="N170" i="14"/>
  <c r="L170" i="14"/>
  <c r="Y170" i="14" s="1"/>
  <c r="J170" i="14"/>
  <c r="J169" i="14" s="1"/>
  <c r="I170" i="14"/>
  <c r="H170" i="14"/>
  <c r="G170" i="14"/>
  <c r="F170" i="14"/>
  <c r="F169" i="14" s="1"/>
  <c r="F168" i="14" s="1"/>
  <c r="AB169" i="14"/>
  <c r="V169" i="14"/>
  <c r="T169" i="14"/>
  <c r="O169" i="14"/>
  <c r="N169" i="14"/>
  <c r="L169" i="14"/>
  <c r="I169" i="14"/>
  <c r="I168" i="14" s="1"/>
  <c r="H169" i="14"/>
  <c r="W168" i="14"/>
  <c r="V168" i="14"/>
  <c r="T168" i="14"/>
  <c r="O168" i="14"/>
  <c r="N168" i="14"/>
  <c r="J168" i="14"/>
  <c r="H168" i="14"/>
  <c r="AB167" i="14"/>
  <c r="AA167" i="14"/>
  <c r="Y167" i="14"/>
  <c r="W167" i="14"/>
  <c r="U167" i="14"/>
  <c r="S167" i="14"/>
  <c r="S166" i="14" s="1"/>
  <c r="S165" i="14" s="1"/>
  <c r="S164" i="14" s="1"/>
  <c r="K167" i="14"/>
  <c r="L167" i="14" s="1"/>
  <c r="L166" i="14" s="1"/>
  <c r="Y166" i="14"/>
  <c r="W166" i="14"/>
  <c r="W165" i="14" s="1"/>
  <c r="W164" i="14" s="1"/>
  <c r="V166" i="14"/>
  <c r="U166" i="14"/>
  <c r="T166" i="14"/>
  <c r="Q166" i="14"/>
  <c r="O166" i="14"/>
  <c r="N166" i="14"/>
  <c r="J166" i="14"/>
  <c r="J165" i="14" s="1"/>
  <c r="J164" i="14" s="1"/>
  <c r="I166" i="14"/>
  <c r="H166" i="14"/>
  <c r="G166" i="14"/>
  <c r="G165" i="14" s="1"/>
  <c r="F166" i="14"/>
  <c r="F165" i="14" s="1"/>
  <c r="F164" i="14" s="1"/>
  <c r="AB165" i="14"/>
  <c r="V165" i="14"/>
  <c r="U165" i="14"/>
  <c r="T165" i="14"/>
  <c r="O165" i="14"/>
  <c r="O164" i="14" s="1"/>
  <c r="N165" i="14"/>
  <c r="N164" i="14" s="1"/>
  <c r="H165" i="14"/>
  <c r="V164" i="14"/>
  <c r="U164" i="14"/>
  <c r="G164" i="14"/>
  <c r="AB163" i="14"/>
  <c r="AA163" i="14"/>
  <c r="W163" i="14"/>
  <c r="W162" i="14" s="1"/>
  <c r="W161" i="14" s="1"/>
  <c r="W160" i="14" s="1"/>
  <c r="U163" i="14"/>
  <c r="S163" i="14"/>
  <c r="S162" i="14" s="1"/>
  <c r="S161" i="14" s="1"/>
  <c r="K163" i="14"/>
  <c r="L163" i="14" s="1"/>
  <c r="AB162" i="14"/>
  <c r="AA162" i="14"/>
  <c r="V162" i="14"/>
  <c r="U162" i="14"/>
  <c r="T162" i="14"/>
  <c r="Q162" i="14"/>
  <c r="O162" i="14"/>
  <c r="N162" i="14"/>
  <c r="J162" i="14"/>
  <c r="I162" i="14"/>
  <c r="H162" i="14"/>
  <c r="G162" i="14"/>
  <c r="F162" i="14"/>
  <c r="F161" i="14" s="1"/>
  <c r="F160" i="14" s="1"/>
  <c r="V161" i="14"/>
  <c r="U161" i="14"/>
  <c r="U160" i="14" s="1"/>
  <c r="T161" i="14"/>
  <c r="AA161" i="14" s="1"/>
  <c r="Q161" i="14"/>
  <c r="O161" i="14"/>
  <c r="O160" i="14" s="1"/>
  <c r="N161" i="14"/>
  <c r="N160" i="14" s="1"/>
  <c r="J161" i="14"/>
  <c r="H161" i="14"/>
  <c r="H160" i="14" s="1"/>
  <c r="G161" i="14"/>
  <c r="T160" i="14"/>
  <c r="S160" i="14"/>
  <c r="J160" i="14"/>
  <c r="G160" i="14"/>
  <c r="AB159" i="14"/>
  <c r="AA159" i="14"/>
  <c r="Z159" i="14"/>
  <c r="Y159" i="14"/>
  <c r="X159" i="14"/>
  <c r="W159" i="14"/>
  <c r="W158" i="14" s="1"/>
  <c r="W157" i="14" s="1"/>
  <c r="U159" i="14"/>
  <c r="S159" i="14"/>
  <c r="S158" i="14" s="1"/>
  <c r="S157" i="14" s="1"/>
  <c r="S156" i="14" s="1"/>
  <c r="R159" i="14"/>
  <c r="R158" i="14" s="1"/>
  <c r="R157" i="14" s="1"/>
  <c r="P159" i="14"/>
  <c r="P158" i="14" s="1"/>
  <c r="P157" i="14" s="1"/>
  <c r="L159" i="14"/>
  <c r="K159" i="14"/>
  <c r="AB158" i="14"/>
  <c r="AA158" i="14"/>
  <c r="Z158" i="14"/>
  <c r="V158" i="14"/>
  <c r="V157" i="14" s="1"/>
  <c r="U158" i="14"/>
  <c r="T158" i="14"/>
  <c r="Y158" i="14" s="1"/>
  <c r="Q158" i="14"/>
  <c r="O158" i="14"/>
  <c r="N158" i="14"/>
  <c r="N157" i="14" s="1"/>
  <c r="N156" i="14" s="1"/>
  <c r="L158" i="14"/>
  <c r="X158" i="14" s="1"/>
  <c r="J158" i="14"/>
  <c r="J157" i="14" s="1"/>
  <c r="J156" i="14" s="1"/>
  <c r="I158" i="14"/>
  <c r="H158" i="14"/>
  <c r="G158" i="14"/>
  <c r="F158" i="14"/>
  <c r="U157" i="14"/>
  <c r="U156" i="14" s="1"/>
  <c r="T157" i="14"/>
  <c r="Q157" i="14"/>
  <c r="O157" i="14"/>
  <c r="O156" i="14" s="1"/>
  <c r="L157" i="14"/>
  <c r="I157" i="14"/>
  <c r="I156" i="14" s="1"/>
  <c r="H157" i="14"/>
  <c r="F157" i="14"/>
  <c r="W156" i="14"/>
  <c r="Q156" i="14"/>
  <c r="H156" i="14"/>
  <c r="F156" i="14"/>
  <c r="AB155" i="14"/>
  <c r="AA155" i="14"/>
  <c r="W155" i="14"/>
  <c r="U155" i="14"/>
  <c r="U154" i="14" s="1"/>
  <c r="U153" i="14" s="1"/>
  <c r="U152" i="14" s="1"/>
  <c r="S155" i="14"/>
  <c r="L155" i="14"/>
  <c r="L154" i="14" s="1"/>
  <c r="K155" i="14"/>
  <c r="W154" i="14"/>
  <c r="V154" i="14"/>
  <c r="T154" i="14"/>
  <c r="Q154" i="14"/>
  <c r="O154" i="14"/>
  <c r="N154" i="14"/>
  <c r="J154" i="14"/>
  <c r="I154" i="14"/>
  <c r="H154" i="14"/>
  <c r="G154" i="14"/>
  <c r="F154" i="14"/>
  <c r="F153" i="14" s="1"/>
  <c r="F152" i="14" s="1"/>
  <c r="W153" i="14"/>
  <c r="W152" i="14" s="1"/>
  <c r="V153" i="14"/>
  <c r="Q153" i="14"/>
  <c r="Q152" i="14" s="1"/>
  <c r="O153" i="14"/>
  <c r="N153" i="14"/>
  <c r="J153" i="14"/>
  <c r="J152" i="14" s="1"/>
  <c r="I153" i="14"/>
  <c r="H153" i="14"/>
  <c r="O152" i="14"/>
  <c r="N152" i="14"/>
  <c r="I152" i="14"/>
  <c r="H152" i="14"/>
  <c r="AB151" i="14"/>
  <c r="AA151" i="14"/>
  <c r="Z151" i="14"/>
  <c r="W151" i="14"/>
  <c r="W150" i="14" s="1"/>
  <c r="U151" i="14"/>
  <c r="S151" i="14"/>
  <c r="R151" i="14"/>
  <c r="L151" i="14"/>
  <c r="L150" i="14" s="1"/>
  <c r="K151" i="14"/>
  <c r="Z150" i="14"/>
  <c r="Y150" i="14"/>
  <c r="V150" i="14"/>
  <c r="AB150" i="14" s="1"/>
  <c r="U150" i="14"/>
  <c r="U149" i="14" s="1"/>
  <c r="T150" i="14"/>
  <c r="T149" i="14" s="1"/>
  <c r="R150" i="14"/>
  <c r="R149" i="14" s="1"/>
  <c r="R148" i="14" s="1"/>
  <c r="Q150" i="14"/>
  <c r="O150" i="14"/>
  <c r="N150" i="14"/>
  <c r="N149" i="14" s="1"/>
  <c r="N148" i="14" s="1"/>
  <c r="J150" i="14"/>
  <c r="I150" i="14"/>
  <c r="H150" i="14"/>
  <c r="G150" i="14"/>
  <c r="G149" i="14" s="1"/>
  <c r="F150" i="14"/>
  <c r="AB149" i="14"/>
  <c r="W149" i="14"/>
  <c r="W148" i="14" s="1"/>
  <c r="V149" i="14"/>
  <c r="O149" i="14"/>
  <c r="O148" i="14" s="1"/>
  <c r="L149" i="14"/>
  <c r="J149" i="14"/>
  <c r="I149" i="14"/>
  <c r="F149" i="14"/>
  <c r="F148" i="14" s="1"/>
  <c r="V148" i="14"/>
  <c r="U148" i="14"/>
  <c r="T148" i="14"/>
  <c r="J148" i="14"/>
  <c r="I148" i="14"/>
  <c r="G148" i="14"/>
  <c r="AB147" i="14"/>
  <c r="AA147" i="14"/>
  <c r="Z147" i="14"/>
  <c r="Y147" i="14"/>
  <c r="X147" i="14"/>
  <c r="W147" i="14"/>
  <c r="U147" i="14"/>
  <c r="S147" i="14"/>
  <c r="R147" i="14"/>
  <c r="P147" i="14"/>
  <c r="P146" i="14" s="1"/>
  <c r="P145" i="14" s="1"/>
  <c r="P144" i="14" s="1"/>
  <c r="L147" i="14"/>
  <c r="K147" i="14"/>
  <c r="Z146" i="14"/>
  <c r="Y146" i="14"/>
  <c r="W146" i="14"/>
  <c r="V146" i="14"/>
  <c r="V145" i="14" s="1"/>
  <c r="U146" i="14"/>
  <c r="U145" i="14" s="1"/>
  <c r="T146" i="14"/>
  <c r="T145" i="14" s="1"/>
  <c r="R146" i="14"/>
  <c r="R145" i="14" s="1"/>
  <c r="R144" i="14" s="1"/>
  <c r="Q146" i="14"/>
  <c r="X146" i="14" s="1"/>
  <c r="O146" i="14"/>
  <c r="O145" i="14" s="1"/>
  <c r="O144" i="14" s="1"/>
  <c r="N146" i="14"/>
  <c r="N145" i="14" s="1"/>
  <c r="L146" i="14"/>
  <c r="L145" i="14" s="1"/>
  <c r="L144" i="14" s="1"/>
  <c r="J146" i="14"/>
  <c r="I146" i="14"/>
  <c r="I145" i="14" s="1"/>
  <c r="I144" i="14" s="1"/>
  <c r="H146" i="14"/>
  <c r="H145" i="14" s="1"/>
  <c r="G146" i="14"/>
  <c r="F146" i="14"/>
  <c r="F145" i="14" s="1"/>
  <c r="F144" i="14" s="1"/>
  <c r="Z145" i="14"/>
  <c r="Y145" i="14"/>
  <c r="X145" i="14"/>
  <c r="W145" i="14"/>
  <c r="Q145" i="14"/>
  <c r="Q144" i="14" s="1"/>
  <c r="X144" i="14" s="1"/>
  <c r="J145" i="14"/>
  <c r="J144" i="14" s="1"/>
  <c r="G145" i="14"/>
  <c r="W144" i="14"/>
  <c r="V144" i="14"/>
  <c r="U144" i="14"/>
  <c r="N144" i="14"/>
  <c r="H144" i="14"/>
  <c r="AB143" i="14"/>
  <c r="AA143" i="14"/>
  <c r="W143" i="14"/>
  <c r="U143" i="14"/>
  <c r="S143" i="14"/>
  <c r="K143" i="14"/>
  <c r="L143" i="14" s="1"/>
  <c r="R143" i="14" s="1"/>
  <c r="R142" i="14" s="1"/>
  <c r="R141" i="14" s="1"/>
  <c r="R140" i="14" s="1"/>
  <c r="AB142" i="14"/>
  <c r="W142" i="14"/>
  <c r="W141" i="14" s="1"/>
  <c r="W140" i="14" s="1"/>
  <c r="V142" i="14"/>
  <c r="U142" i="14"/>
  <c r="T142" i="14"/>
  <c r="Q142" i="14"/>
  <c r="O142" i="14"/>
  <c r="O141" i="14" s="1"/>
  <c r="O140" i="14" s="1"/>
  <c r="N142" i="14"/>
  <c r="N141" i="14" s="1"/>
  <c r="N140" i="14" s="1"/>
  <c r="J142" i="14"/>
  <c r="J141" i="14" s="1"/>
  <c r="J140" i="14" s="1"/>
  <c r="I142" i="14"/>
  <c r="I141" i="14" s="1"/>
  <c r="I140" i="14" s="1"/>
  <c r="H142" i="14"/>
  <c r="G142" i="14"/>
  <c r="F142" i="14"/>
  <c r="U141" i="14"/>
  <c r="U140" i="14" s="1"/>
  <c r="T141" i="14"/>
  <c r="Q141" i="14"/>
  <c r="H141" i="14"/>
  <c r="H140" i="14" s="1"/>
  <c r="F141" i="14"/>
  <c r="F140" i="14"/>
  <c r="AB139" i="14"/>
  <c r="AA139" i="14"/>
  <c r="Z139" i="14"/>
  <c r="W139" i="14"/>
  <c r="U139" i="14"/>
  <c r="S139" i="14"/>
  <c r="K139" i="14"/>
  <c r="L139" i="14" s="1"/>
  <c r="W138" i="14"/>
  <c r="W137" i="14" s="1"/>
  <c r="W136" i="14" s="1"/>
  <c r="V138" i="14"/>
  <c r="U138" i="14"/>
  <c r="T138" i="14"/>
  <c r="Q138" i="14"/>
  <c r="Q137" i="14" s="1"/>
  <c r="O138" i="14"/>
  <c r="O137" i="14" s="1"/>
  <c r="O136" i="14" s="1"/>
  <c r="N138" i="14"/>
  <c r="J138" i="14"/>
  <c r="J137" i="14" s="1"/>
  <c r="I138" i="14"/>
  <c r="H138" i="14"/>
  <c r="G138" i="14"/>
  <c r="F138" i="14"/>
  <c r="V137" i="14"/>
  <c r="U137" i="14"/>
  <c r="U136" i="14" s="1"/>
  <c r="T137" i="14"/>
  <c r="N137" i="14"/>
  <c r="N136" i="14" s="1"/>
  <c r="I137" i="14"/>
  <c r="G137" i="14"/>
  <c r="F137" i="14"/>
  <c r="Q136" i="14"/>
  <c r="J136" i="14"/>
  <c r="G136" i="14"/>
  <c r="F136" i="14"/>
  <c r="AB135" i="14"/>
  <c r="AA135" i="14"/>
  <c r="W135" i="14"/>
  <c r="U135" i="14"/>
  <c r="U134" i="14" s="1"/>
  <c r="U133" i="14" s="1"/>
  <c r="U132" i="14" s="1"/>
  <c r="S135" i="14"/>
  <c r="S134" i="14" s="1"/>
  <c r="S133" i="14" s="1"/>
  <c r="S132" i="14" s="1"/>
  <c r="L135" i="14"/>
  <c r="X135" i="14" s="1"/>
  <c r="K135" i="14"/>
  <c r="AB134" i="14"/>
  <c r="W134" i="14"/>
  <c r="W133" i="14" s="1"/>
  <c r="W132" i="14" s="1"/>
  <c r="V134" i="14"/>
  <c r="T134" i="14"/>
  <c r="Q134" i="14"/>
  <c r="Q133" i="14" s="1"/>
  <c r="O134" i="14"/>
  <c r="N134" i="14"/>
  <c r="L134" i="14"/>
  <c r="J134" i="14"/>
  <c r="I134" i="14"/>
  <c r="H134" i="14"/>
  <c r="G134" i="14"/>
  <c r="G133" i="14" s="1"/>
  <c r="G132" i="14" s="1"/>
  <c r="F134" i="14"/>
  <c r="AA133" i="14"/>
  <c r="V133" i="14"/>
  <c r="T133" i="14"/>
  <c r="O133" i="14"/>
  <c r="O132" i="14" s="1"/>
  <c r="N133" i="14"/>
  <c r="L133" i="14"/>
  <c r="I133" i="14"/>
  <c r="H133" i="14"/>
  <c r="F133" i="14"/>
  <c r="F132" i="14" s="1"/>
  <c r="AA132" i="14"/>
  <c r="T132" i="14"/>
  <c r="Q132" i="14"/>
  <c r="N132" i="14"/>
  <c r="I132" i="14"/>
  <c r="H132" i="14"/>
  <c r="AB131" i="14"/>
  <c r="AA131" i="14"/>
  <c r="Z131" i="14"/>
  <c r="W131" i="14"/>
  <c r="U131" i="14"/>
  <c r="S131" i="14"/>
  <c r="R131" i="14"/>
  <c r="R130" i="14" s="1"/>
  <c r="R129" i="14" s="1"/>
  <c r="R128" i="14" s="1"/>
  <c r="P131" i="14"/>
  <c r="P130" i="14" s="1"/>
  <c r="P129" i="14" s="1"/>
  <c r="K131" i="14"/>
  <c r="L131" i="14" s="1"/>
  <c r="W130" i="14"/>
  <c r="W129" i="14" s="1"/>
  <c r="W128" i="14" s="1"/>
  <c r="V130" i="14"/>
  <c r="U130" i="14"/>
  <c r="U129" i="14" s="1"/>
  <c r="U128" i="14" s="1"/>
  <c r="T130" i="14"/>
  <c r="Q130" i="14"/>
  <c r="O130" i="14"/>
  <c r="O129" i="14" s="1"/>
  <c r="N130" i="14"/>
  <c r="N129" i="14" s="1"/>
  <c r="N128" i="14" s="1"/>
  <c r="J130" i="14"/>
  <c r="I130" i="14"/>
  <c r="H130" i="14"/>
  <c r="G130" i="14"/>
  <c r="F130" i="14"/>
  <c r="Q129" i="14"/>
  <c r="J129" i="14"/>
  <c r="J128" i="14" s="1"/>
  <c r="I129" i="14"/>
  <c r="H129" i="14"/>
  <c r="F129" i="14"/>
  <c r="F128" i="14" s="1"/>
  <c r="P128" i="14"/>
  <c r="O128" i="14"/>
  <c r="I128" i="14"/>
  <c r="H128" i="14"/>
  <c r="AA127" i="14"/>
  <c r="W127" i="14"/>
  <c r="W126" i="14" s="1"/>
  <c r="W125" i="14" s="1"/>
  <c r="W124" i="14" s="1"/>
  <c r="U127" i="14"/>
  <c r="U126" i="14" s="1"/>
  <c r="U125" i="14" s="1"/>
  <c r="U124" i="14" s="1"/>
  <c r="S127" i="14"/>
  <c r="L127" i="14"/>
  <c r="K127" i="14"/>
  <c r="V126" i="14"/>
  <c r="T126" i="14"/>
  <c r="Q126" i="14"/>
  <c r="Q125" i="14" s="1"/>
  <c r="O126" i="14"/>
  <c r="N126" i="14"/>
  <c r="J126" i="14"/>
  <c r="I126" i="14"/>
  <c r="H126" i="14"/>
  <c r="G126" i="14"/>
  <c r="F126" i="14"/>
  <c r="F125" i="14" s="1"/>
  <c r="V125" i="14"/>
  <c r="O125" i="14"/>
  <c r="O124" i="14" s="1"/>
  <c r="N125" i="14"/>
  <c r="N124" i="14" s="1"/>
  <c r="J125" i="14"/>
  <c r="J124" i="14" s="1"/>
  <c r="I125" i="14"/>
  <c r="I124" i="14" s="1"/>
  <c r="H125" i="14"/>
  <c r="H124" i="14" s="1"/>
  <c r="Q124" i="14"/>
  <c r="F124" i="14"/>
  <c r="AB123" i="14"/>
  <c r="AA123" i="14"/>
  <c r="W123" i="14"/>
  <c r="U123" i="14"/>
  <c r="U122" i="14" s="1"/>
  <c r="S123" i="14"/>
  <c r="S122" i="14" s="1"/>
  <c r="S121" i="14" s="1"/>
  <c r="L123" i="14"/>
  <c r="X123" i="14" s="1"/>
  <c r="K123" i="14"/>
  <c r="AB122" i="14"/>
  <c r="W122" i="14"/>
  <c r="W121" i="14" s="1"/>
  <c r="V122" i="14"/>
  <c r="T122" i="14"/>
  <c r="Q122" i="14"/>
  <c r="O122" i="14"/>
  <c r="N122" i="14"/>
  <c r="L122" i="14"/>
  <c r="J122" i="14"/>
  <c r="J121" i="14" s="1"/>
  <c r="K121" i="14" s="1"/>
  <c r="I122" i="14"/>
  <c r="H122" i="14"/>
  <c r="G122" i="14"/>
  <c r="G121" i="14" s="1"/>
  <c r="G120" i="14" s="1"/>
  <c r="F122" i="14"/>
  <c r="AB121" i="14"/>
  <c r="V121" i="14"/>
  <c r="U121" i="14"/>
  <c r="T121" i="14"/>
  <c r="Y121" i="14" s="1"/>
  <c r="O121" i="14"/>
  <c r="O120" i="14" s="1"/>
  <c r="N121" i="14"/>
  <c r="L121" i="14"/>
  <c r="I121" i="14"/>
  <c r="H121" i="14"/>
  <c r="F121" i="14"/>
  <c r="AB120" i="14"/>
  <c r="V120" i="14"/>
  <c r="U120" i="14"/>
  <c r="T120" i="14"/>
  <c r="N120" i="14"/>
  <c r="I120" i="14"/>
  <c r="H120" i="14"/>
  <c r="W118" i="14"/>
  <c r="V118" i="14"/>
  <c r="AB118" i="14" s="1"/>
  <c r="T118" i="14"/>
  <c r="T116" i="14" s="1"/>
  <c r="T113" i="14" s="1"/>
  <c r="O118" i="14"/>
  <c r="O116" i="14" s="1"/>
  <c r="O113" i="14" s="1"/>
  <c r="N118" i="14"/>
  <c r="N116" i="14" s="1"/>
  <c r="N113" i="14" s="1"/>
  <c r="J118" i="14"/>
  <c r="I118" i="14"/>
  <c r="I116" i="14" s="1"/>
  <c r="H118" i="14"/>
  <c r="H116" i="14" s="1"/>
  <c r="G118" i="14"/>
  <c r="K118" i="14" s="1"/>
  <c r="F118" i="14"/>
  <c r="F116" i="14" s="1"/>
  <c r="F113" i="14" s="1"/>
  <c r="AB116" i="14"/>
  <c r="W116" i="14"/>
  <c r="W113" i="14" s="1"/>
  <c r="V116" i="14"/>
  <c r="J116" i="14"/>
  <c r="J113" i="14" s="1"/>
  <c r="W115" i="14"/>
  <c r="U115" i="14"/>
  <c r="S115" i="14"/>
  <c r="O115" i="14"/>
  <c r="I115" i="14"/>
  <c r="V113" i="14"/>
  <c r="AB113" i="14" s="1"/>
  <c r="I113" i="14"/>
  <c r="H113" i="14"/>
  <c r="AB112" i="14"/>
  <c r="AA112" i="14"/>
  <c r="Z112" i="14"/>
  <c r="Y112" i="14"/>
  <c r="X112" i="14"/>
  <c r="W112" i="14"/>
  <c r="W111" i="14" s="1"/>
  <c r="W107" i="14" s="1"/>
  <c r="U112" i="14"/>
  <c r="S112" i="14"/>
  <c r="S111" i="14" s="1"/>
  <c r="R112" i="14"/>
  <c r="R111" i="14" s="1"/>
  <c r="P112" i="14"/>
  <c r="L112" i="14"/>
  <c r="K112" i="14"/>
  <c r="Y111" i="14"/>
  <c r="V111" i="14"/>
  <c r="U111" i="14"/>
  <c r="U107" i="14" s="1"/>
  <c r="T111" i="14"/>
  <c r="AA111" i="14" s="1"/>
  <c r="Q111" i="14"/>
  <c r="P111" i="14"/>
  <c r="P107" i="14" s="1"/>
  <c r="P105" i="14" s="1"/>
  <c r="O111" i="14"/>
  <c r="O107" i="14" s="1"/>
  <c r="O105" i="14" s="1"/>
  <c r="N111" i="14"/>
  <c r="N107" i="14" s="1"/>
  <c r="N105" i="14" s="1"/>
  <c r="L111" i="14"/>
  <c r="X111" i="14" s="1"/>
  <c r="J111" i="14"/>
  <c r="J107" i="14" s="1"/>
  <c r="I111" i="14"/>
  <c r="I107" i="14" s="1"/>
  <c r="I105" i="14" s="1"/>
  <c r="H111" i="14"/>
  <c r="H107" i="14" s="1"/>
  <c r="H105" i="14" s="1"/>
  <c r="G111" i="14"/>
  <c r="F111" i="14"/>
  <c r="W110" i="14"/>
  <c r="W109" i="14" s="1"/>
  <c r="W108" i="14" s="1"/>
  <c r="W106" i="14" s="1"/>
  <c r="W104" i="14" s="1"/>
  <c r="U110" i="14"/>
  <c r="U109" i="14" s="1"/>
  <c r="U108" i="14" s="1"/>
  <c r="U106" i="14" s="1"/>
  <c r="U104" i="14" s="1"/>
  <c r="S110" i="14"/>
  <c r="S109" i="14" s="1"/>
  <c r="S108" i="14" s="1"/>
  <c r="S106" i="14" s="1"/>
  <c r="S104" i="14" s="1"/>
  <c r="K110" i="14"/>
  <c r="L110" i="14" s="1"/>
  <c r="V109" i="14"/>
  <c r="T109" i="14"/>
  <c r="Q109" i="14"/>
  <c r="Q108" i="14" s="1"/>
  <c r="Q106" i="14" s="1"/>
  <c r="O109" i="14"/>
  <c r="N109" i="14"/>
  <c r="J109" i="14"/>
  <c r="J108" i="14" s="1"/>
  <c r="J106" i="14" s="1"/>
  <c r="J104" i="14" s="1"/>
  <c r="I109" i="14"/>
  <c r="I108" i="14" s="1"/>
  <c r="I106" i="14" s="1"/>
  <c r="I104" i="14" s="1"/>
  <c r="H109" i="14"/>
  <c r="G109" i="14"/>
  <c r="F109" i="14"/>
  <c r="T108" i="14"/>
  <c r="O108" i="14"/>
  <c r="N108" i="14"/>
  <c r="H108" i="14"/>
  <c r="H106" i="14" s="1"/>
  <c r="H104" i="14" s="1"/>
  <c r="G108" i="14"/>
  <c r="F108" i="14"/>
  <c r="F106" i="14" s="1"/>
  <c r="T107" i="14"/>
  <c r="S107" i="14"/>
  <c r="R107" i="14"/>
  <c r="R105" i="14" s="1"/>
  <c r="Q107" i="14"/>
  <c r="Q105" i="14" s="1"/>
  <c r="L107" i="14"/>
  <c r="F107" i="14"/>
  <c r="F105" i="14" s="1"/>
  <c r="T106" i="14"/>
  <c r="O106" i="14"/>
  <c r="O104" i="14" s="1"/>
  <c r="N106" i="14"/>
  <c r="N104" i="14" s="1"/>
  <c r="U105" i="14"/>
  <c r="T105" i="14"/>
  <c r="AA105" i="14" s="1"/>
  <c r="S105" i="14"/>
  <c r="J105" i="14"/>
  <c r="F104" i="14"/>
  <c r="W103" i="14"/>
  <c r="U103" i="14"/>
  <c r="S103" i="14"/>
  <c r="S102" i="14" s="1"/>
  <c r="S101" i="14" s="1"/>
  <c r="K103" i="14"/>
  <c r="L103" i="14" s="1"/>
  <c r="Z103" i="14" s="1"/>
  <c r="W102" i="14"/>
  <c r="V102" i="14"/>
  <c r="U102" i="14"/>
  <c r="T102" i="14"/>
  <c r="T101" i="14" s="1"/>
  <c r="Q102" i="14"/>
  <c r="O102" i="14"/>
  <c r="O101" i="14" s="1"/>
  <c r="N102" i="14"/>
  <c r="N101" i="14" s="1"/>
  <c r="J102" i="14"/>
  <c r="I102" i="14"/>
  <c r="I101" i="14" s="1"/>
  <c r="H102" i="14"/>
  <c r="H101" i="14" s="1"/>
  <c r="G102" i="14"/>
  <c r="F102" i="14"/>
  <c r="F101" i="14" s="1"/>
  <c r="W101" i="14"/>
  <c r="V101" i="14"/>
  <c r="U101" i="14"/>
  <c r="Q101" i="14"/>
  <c r="J101" i="14"/>
  <c r="AB100" i="14"/>
  <c r="AA100" i="14"/>
  <c r="W100" i="14"/>
  <c r="U100" i="14"/>
  <c r="S100" i="14"/>
  <c r="K100" i="14"/>
  <c r="L100" i="14" s="1"/>
  <c r="AB99" i="14"/>
  <c r="AA99" i="14"/>
  <c r="W99" i="14"/>
  <c r="U99" i="14"/>
  <c r="U97" i="14" s="1"/>
  <c r="U95" i="14" s="1"/>
  <c r="S99" i="14"/>
  <c r="S97" i="14" s="1"/>
  <c r="L99" i="14"/>
  <c r="X99" i="14" s="1"/>
  <c r="K99" i="14"/>
  <c r="W98" i="14"/>
  <c r="W97" i="14" s="1"/>
  <c r="W96" i="14" s="1"/>
  <c r="U98" i="14"/>
  <c r="U96" i="14" s="1"/>
  <c r="S98" i="14"/>
  <c r="S96" i="14" s="1"/>
  <c r="K98" i="14"/>
  <c r="L98" i="14" s="1"/>
  <c r="AB97" i="14"/>
  <c r="AA97" i="14"/>
  <c r="V97" i="14"/>
  <c r="T97" i="14"/>
  <c r="Q97" i="14"/>
  <c r="O97" i="14"/>
  <c r="O95" i="14" s="1"/>
  <c r="N97" i="14"/>
  <c r="J97" i="14"/>
  <c r="J95" i="14" s="1"/>
  <c r="I97" i="14"/>
  <c r="I95" i="14" s="1"/>
  <c r="H97" i="14"/>
  <c r="G97" i="14"/>
  <c r="F97" i="14"/>
  <c r="F95" i="14" s="1"/>
  <c r="V96" i="14"/>
  <c r="T96" i="14"/>
  <c r="T84" i="14" s="1"/>
  <c r="Q96" i="14"/>
  <c r="O96" i="14"/>
  <c r="N96" i="14"/>
  <c r="J96" i="14"/>
  <c r="I96" i="14"/>
  <c r="H96" i="14"/>
  <c r="G96" i="14"/>
  <c r="F96" i="14"/>
  <c r="T95" i="14"/>
  <c r="S95" i="14"/>
  <c r="Q95" i="14"/>
  <c r="Q85" i="14" s="1"/>
  <c r="N95" i="14"/>
  <c r="H95" i="14"/>
  <c r="G95" i="14"/>
  <c r="K95" i="14" s="1"/>
  <c r="V94" i="14"/>
  <c r="U94" i="14"/>
  <c r="U7" i="14" s="1"/>
  <c r="Q94" i="14"/>
  <c r="O94" i="14"/>
  <c r="O7" i="14" s="1"/>
  <c r="N94" i="14"/>
  <c r="N7" i="14" s="1"/>
  <c r="J94" i="14"/>
  <c r="J7" i="14" s="1"/>
  <c r="I94" i="14"/>
  <c r="H94" i="14"/>
  <c r="W93" i="14"/>
  <c r="W91" i="14" s="1"/>
  <c r="W90" i="14" s="1"/>
  <c r="W89" i="14" s="1"/>
  <c r="U93" i="14"/>
  <c r="S93" i="14"/>
  <c r="L93" i="14"/>
  <c r="K93" i="14"/>
  <c r="AB92" i="14"/>
  <c r="AA92" i="14"/>
  <c r="Z92" i="14"/>
  <c r="Y92" i="14"/>
  <c r="X92" i="14"/>
  <c r="W92" i="14"/>
  <c r="U92" i="14"/>
  <c r="S92" i="14"/>
  <c r="R92" i="14"/>
  <c r="P92" i="14"/>
  <c r="K92" i="14"/>
  <c r="L92" i="14" s="1"/>
  <c r="AA91" i="14"/>
  <c r="V91" i="14"/>
  <c r="U91" i="14"/>
  <c r="T91" i="14"/>
  <c r="S91" i="14"/>
  <c r="S90" i="14" s="1"/>
  <c r="S89" i="14" s="1"/>
  <c r="Q91" i="14"/>
  <c r="O91" i="14"/>
  <c r="N91" i="14"/>
  <c r="J91" i="14"/>
  <c r="J90" i="14" s="1"/>
  <c r="J89" i="14" s="1"/>
  <c r="I91" i="14"/>
  <c r="I90" i="14" s="1"/>
  <c r="I89" i="14" s="1"/>
  <c r="H91" i="14"/>
  <c r="G91" i="14"/>
  <c r="F91" i="14"/>
  <c r="U90" i="14"/>
  <c r="U89" i="14" s="1"/>
  <c r="T90" i="14"/>
  <c r="AA90" i="14" s="1"/>
  <c r="Q90" i="14"/>
  <c r="O90" i="14"/>
  <c r="O89" i="14" s="1"/>
  <c r="N90" i="14"/>
  <c r="N89" i="14" s="1"/>
  <c r="H90" i="14"/>
  <c r="H89" i="14" s="1"/>
  <c r="G90" i="14"/>
  <c r="F90" i="14"/>
  <c r="F89" i="14" s="1"/>
  <c r="T89" i="14"/>
  <c r="Q89" i="14"/>
  <c r="Z88" i="14"/>
  <c r="W88" i="14"/>
  <c r="W87" i="14" s="1"/>
  <c r="U88" i="14"/>
  <c r="U87" i="14" s="1"/>
  <c r="U86" i="14" s="1"/>
  <c r="U85" i="14" s="1"/>
  <c r="S88" i="14"/>
  <c r="K88" i="14"/>
  <c r="L88" i="14" s="1"/>
  <c r="V87" i="14"/>
  <c r="T87" i="14"/>
  <c r="T86" i="14" s="1"/>
  <c r="S87" i="14"/>
  <c r="S86" i="14" s="1"/>
  <c r="Q87" i="14"/>
  <c r="O87" i="14"/>
  <c r="O86" i="14" s="1"/>
  <c r="O85" i="14" s="1"/>
  <c r="N87" i="14"/>
  <c r="N86" i="14" s="1"/>
  <c r="J87" i="14"/>
  <c r="J86" i="14" s="1"/>
  <c r="J85" i="14" s="1"/>
  <c r="I87" i="14"/>
  <c r="I86" i="14" s="1"/>
  <c r="I85" i="14" s="1"/>
  <c r="H87" i="14"/>
  <c r="H86" i="14" s="1"/>
  <c r="G87" i="14"/>
  <c r="F87" i="14"/>
  <c r="W86" i="14"/>
  <c r="V86" i="14"/>
  <c r="Q86" i="14"/>
  <c r="G86" i="14"/>
  <c r="F86" i="14"/>
  <c r="F85" i="14" s="1"/>
  <c r="V84" i="14"/>
  <c r="U84" i="14"/>
  <c r="Q84" i="14"/>
  <c r="O84" i="14"/>
  <c r="N84" i="14"/>
  <c r="J84" i="14"/>
  <c r="I84" i="14"/>
  <c r="H84" i="14"/>
  <c r="G84" i="14"/>
  <c r="K84" i="14" s="1"/>
  <c r="AB83" i="14"/>
  <c r="AA83" i="14"/>
  <c r="Z83" i="14"/>
  <c r="Y83" i="14"/>
  <c r="X83" i="14"/>
  <c r="W83" i="14"/>
  <c r="U83" i="14"/>
  <c r="S83" i="14"/>
  <c r="R83" i="14"/>
  <c r="P83" i="14"/>
  <c r="L83" i="14"/>
  <c r="K83" i="14"/>
  <c r="AB82" i="14"/>
  <c r="AA82" i="14"/>
  <c r="Z82" i="14"/>
  <c r="Y82" i="14"/>
  <c r="X82" i="14"/>
  <c r="W82" i="14"/>
  <c r="U82" i="14"/>
  <c r="S82" i="14"/>
  <c r="R82" i="14"/>
  <c r="P82" i="14"/>
  <c r="L82" i="14"/>
  <c r="K82" i="14"/>
  <c r="AB81" i="14"/>
  <c r="AA81" i="14"/>
  <c r="Z81" i="14"/>
  <c r="W81" i="14"/>
  <c r="U81" i="14"/>
  <c r="S81" i="14"/>
  <c r="R81" i="14"/>
  <c r="P81" i="14"/>
  <c r="K81" i="14"/>
  <c r="L81" i="14" s="1"/>
  <c r="AB80" i="14"/>
  <c r="AA80" i="14"/>
  <c r="W80" i="14"/>
  <c r="U80" i="14"/>
  <c r="S80" i="14"/>
  <c r="K80" i="14"/>
  <c r="L80" i="14" s="1"/>
  <c r="AB79" i="14"/>
  <c r="AA79" i="14"/>
  <c r="W79" i="14"/>
  <c r="U79" i="14"/>
  <c r="S79" i="14"/>
  <c r="S77" i="14" s="1"/>
  <c r="L79" i="14"/>
  <c r="K79" i="14"/>
  <c r="AB78" i="14"/>
  <c r="AA78" i="14"/>
  <c r="W78" i="14"/>
  <c r="U78" i="14"/>
  <c r="S78" i="14"/>
  <c r="K78" i="14"/>
  <c r="L78" i="14" s="1"/>
  <c r="W77" i="14"/>
  <c r="V77" i="14"/>
  <c r="AB77" i="14" s="1"/>
  <c r="T77" i="14"/>
  <c r="Q77" i="14"/>
  <c r="O77" i="14"/>
  <c r="N77" i="14"/>
  <c r="N58" i="14" s="1"/>
  <c r="J77" i="14"/>
  <c r="I77" i="14"/>
  <c r="H77" i="14"/>
  <c r="G77" i="14"/>
  <c r="K77" i="14" s="1"/>
  <c r="F77" i="14"/>
  <c r="AB76" i="14"/>
  <c r="AA76" i="14"/>
  <c r="W76" i="14"/>
  <c r="U76" i="14"/>
  <c r="S76" i="14"/>
  <c r="K76" i="14"/>
  <c r="L76" i="14" s="1"/>
  <c r="AB75" i="14"/>
  <c r="AA75" i="14"/>
  <c r="Y75" i="14"/>
  <c r="W75" i="14"/>
  <c r="U75" i="14"/>
  <c r="S75" i="14"/>
  <c r="P75" i="14"/>
  <c r="L75" i="14"/>
  <c r="K75" i="14"/>
  <c r="AB74" i="14"/>
  <c r="AA74" i="14"/>
  <c r="Z74" i="14"/>
  <c r="Y74" i="14"/>
  <c r="X74" i="14"/>
  <c r="W74" i="14"/>
  <c r="U74" i="14"/>
  <c r="S74" i="14"/>
  <c r="R74" i="14"/>
  <c r="P74" i="14"/>
  <c r="K74" i="14"/>
  <c r="L74" i="14" s="1"/>
  <c r="AB73" i="14"/>
  <c r="AA73" i="14"/>
  <c r="Y73" i="14"/>
  <c r="W73" i="14"/>
  <c r="U73" i="14"/>
  <c r="S73" i="14"/>
  <c r="K73" i="14"/>
  <c r="L73" i="14" s="1"/>
  <c r="P73" i="14" s="1"/>
  <c r="AB72" i="14"/>
  <c r="AA72" i="14"/>
  <c r="W72" i="14"/>
  <c r="U72" i="14"/>
  <c r="S72" i="14"/>
  <c r="S70" i="14" s="1"/>
  <c r="R72" i="14"/>
  <c r="L72" i="14"/>
  <c r="Z72" i="14" s="1"/>
  <c r="K72" i="14"/>
  <c r="AB71" i="14"/>
  <c r="AA71" i="14"/>
  <c r="W71" i="14"/>
  <c r="W70" i="14" s="1"/>
  <c r="U71" i="14"/>
  <c r="S71" i="14"/>
  <c r="K71" i="14"/>
  <c r="L71" i="14" s="1"/>
  <c r="V70" i="14"/>
  <c r="T70" i="14"/>
  <c r="AA70" i="14" s="1"/>
  <c r="Q70" i="14"/>
  <c r="O70" i="14"/>
  <c r="N70" i="14"/>
  <c r="J70" i="14"/>
  <c r="I70" i="14"/>
  <c r="H70" i="14"/>
  <c r="G70" i="14"/>
  <c r="K70" i="14" s="1"/>
  <c r="F70" i="14"/>
  <c r="AB69" i="14"/>
  <c r="AA69" i="14"/>
  <c r="W69" i="14"/>
  <c r="U69" i="14"/>
  <c r="S69" i="14"/>
  <c r="K69" i="14"/>
  <c r="L69" i="14" s="1"/>
  <c r="AB68" i="14"/>
  <c r="AA68" i="14"/>
  <c r="W68" i="14"/>
  <c r="U68" i="14"/>
  <c r="S68" i="14"/>
  <c r="K68" i="14"/>
  <c r="L68" i="14" s="1"/>
  <c r="J68" i="14"/>
  <c r="AB67" i="14"/>
  <c r="AA67" i="14"/>
  <c r="W67" i="14"/>
  <c r="U67" i="14"/>
  <c r="S67" i="14"/>
  <c r="S66" i="14" s="1"/>
  <c r="K67" i="14"/>
  <c r="L67" i="14" s="1"/>
  <c r="V66" i="14"/>
  <c r="U66" i="14"/>
  <c r="T66" i="14"/>
  <c r="Q66" i="14"/>
  <c r="O66" i="14"/>
  <c r="N66" i="14"/>
  <c r="J66" i="14"/>
  <c r="I66" i="14"/>
  <c r="H66" i="14"/>
  <c r="G66" i="14"/>
  <c r="F66" i="14"/>
  <c r="AB65" i="14"/>
  <c r="AA65" i="14"/>
  <c r="W65" i="14"/>
  <c r="U65" i="14"/>
  <c r="S65" i="14"/>
  <c r="K65" i="14"/>
  <c r="L65" i="14" s="1"/>
  <c r="AB64" i="14"/>
  <c r="AA64" i="14"/>
  <c r="Z64" i="14"/>
  <c r="W64" i="14"/>
  <c r="U64" i="14"/>
  <c r="S64" i="14"/>
  <c r="R64" i="14"/>
  <c r="P64" i="14"/>
  <c r="K64" i="14"/>
  <c r="L64" i="14" s="1"/>
  <c r="AB63" i="14"/>
  <c r="AA63" i="14"/>
  <c r="W63" i="14"/>
  <c r="U63" i="14"/>
  <c r="U59" i="14" s="1"/>
  <c r="S63" i="14"/>
  <c r="K63" i="14"/>
  <c r="L63" i="14" s="1"/>
  <c r="AB62" i="14"/>
  <c r="AA62" i="14"/>
  <c r="W62" i="14"/>
  <c r="U62" i="14"/>
  <c r="S62" i="14"/>
  <c r="L62" i="14"/>
  <c r="X62" i="14" s="1"/>
  <c r="K62" i="14"/>
  <c r="AB61" i="14"/>
  <c r="AA61" i="14"/>
  <c r="W61" i="14"/>
  <c r="U61" i="14"/>
  <c r="S61" i="14"/>
  <c r="L61" i="14"/>
  <c r="K61" i="14"/>
  <c r="AB60" i="14"/>
  <c r="AA60" i="14"/>
  <c r="Z60" i="14"/>
  <c r="Y60" i="14"/>
  <c r="X60" i="14"/>
  <c r="W60" i="14"/>
  <c r="U60" i="14"/>
  <c r="S60" i="14"/>
  <c r="R60" i="14"/>
  <c r="P60" i="14"/>
  <c r="L60" i="14"/>
  <c r="K60" i="14"/>
  <c r="V59" i="14"/>
  <c r="T59" i="14"/>
  <c r="S59" i="14"/>
  <c r="Q59" i="14"/>
  <c r="O59" i="14"/>
  <c r="N59" i="14"/>
  <c r="J59" i="14"/>
  <c r="I59" i="14"/>
  <c r="I58" i="14" s="1"/>
  <c r="I45" i="14" s="1"/>
  <c r="H59" i="14"/>
  <c r="G59" i="14"/>
  <c r="F59" i="14"/>
  <c r="Q58" i="14"/>
  <c r="H58" i="14"/>
  <c r="G58" i="14"/>
  <c r="F58" i="14"/>
  <c r="AB57" i="14"/>
  <c r="AA57" i="14"/>
  <c r="X57" i="14"/>
  <c r="W57" i="14"/>
  <c r="U57" i="14"/>
  <c r="U51" i="14" s="1"/>
  <c r="S57" i="14"/>
  <c r="L57" i="14"/>
  <c r="K57" i="14"/>
  <c r="AB56" i="14"/>
  <c r="AA56" i="14"/>
  <c r="X56" i="14"/>
  <c r="W56" i="14"/>
  <c r="W51" i="14" s="1"/>
  <c r="U56" i="14"/>
  <c r="S56" i="14"/>
  <c r="L56" i="14"/>
  <c r="K56" i="14"/>
  <c r="AB55" i="14"/>
  <c r="AA55" i="14"/>
  <c r="Z55" i="14"/>
  <c r="Y55" i="14"/>
  <c r="X55" i="14"/>
  <c r="W55" i="14"/>
  <c r="U55" i="14"/>
  <c r="S55" i="14"/>
  <c r="R55" i="14"/>
  <c r="P55" i="14"/>
  <c r="L55" i="14"/>
  <c r="K55" i="14"/>
  <c r="W54" i="14"/>
  <c r="U54" i="14"/>
  <c r="S54" i="14"/>
  <c r="L54" i="14"/>
  <c r="K54" i="14"/>
  <c r="AB53" i="14"/>
  <c r="AA53" i="14"/>
  <c r="Z53" i="14"/>
  <c r="Y53" i="14"/>
  <c r="X53" i="14"/>
  <c r="W53" i="14"/>
  <c r="U53" i="14"/>
  <c r="S53" i="14"/>
  <c r="R53" i="14"/>
  <c r="P53" i="14"/>
  <c r="L53" i="14"/>
  <c r="K53" i="14"/>
  <c r="AB52" i="14"/>
  <c r="AA52" i="14"/>
  <c r="Y52" i="14"/>
  <c r="W52" i="14"/>
  <c r="U52" i="14"/>
  <c r="S52" i="14"/>
  <c r="S51" i="14" s="1"/>
  <c r="K52" i="14"/>
  <c r="L52" i="14" s="1"/>
  <c r="AB51" i="14"/>
  <c r="V51" i="14"/>
  <c r="T51" i="14"/>
  <c r="Q51" i="14"/>
  <c r="O51" i="14"/>
  <c r="N51" i="14"/>
  <c r="N46" i="14" s="1"/>
  <c r="K51" i="14"/>
  <c r="J51" i="14"/>
  <c r="I51" i="14"/>
  <c r="H51" i="14"/>
  <c r="H46" i="14" s="1"/>
  <c r="G51" i="14"/>
  <c r="F51" i="14"/>
  <c r="K50" i="14"/>
  <c r="L50" i="14" s="1"/>
  <c r="Y50" i="14" s="1"/>
  <c r="AA49" i="14"/>
  <c r="W49" i="14"/>
  <c r="U49" i="14"/>
  <c r="S49" i="14"/>
  <c r="K49" i="14"/>
  <c r="L49" i="14" s="1"/>
  <c r="AB48" i="14"/>
  <c r="AA48" i="14"/>
  <c r="W48" i="14"/>
  <c r="W47" i="14" s="1"/>
  <c r="U48" i="14"/>
  <c r="U47" i="14" s="1"/>
  <c r="U46" i="14" s="1"/>
  <c r="S48" i="14"/>
  <c r="K48" i="14"/>
  <c r="L48" i="14" s="1"/>
  <c r="AB47" i="14"/>
  <c r="V47" i="14"/>
  <c r="T47" i="14"/>
  <c r="S47" i="14"/>
  <c r="S46" i="14" s="1"/>
  <c r="Q47" i="14"/>
  <c r="Q46" i="14" s="1"/>
  <c r="O47" i="14"/>
  <c r="N47" i="14"/>
  <c r="K47" i="14"/>
  <c r="J47" i="14"/>
  <c r="I47" i="14"/>
  <c r="H47" i="14"/>
  <c r="G47" i="14"/>
  <c r="G46" i="14" s="1"/>
  <c r="F47" i="14"/>
  <c r="F46" i="14" s="1"/>
  <c r="V46" i="14"/>
  <c r="O46" i="14"/>
  <c r="K46" i="14"/>
  <c r="J46" i="14"/>
  <c r="I46" i="14"/>
  <c r="Q45" i="14"/>
  <c r="H45" i="14"/>
  <c r="AB44" i="14"/>
  <c r="AA44" i="14"/>
  <c r="W44" i="14"/>
  <c r="U44" i="14"/>
  <c r="U41" i="14" s="1"/>
  <c r="U40" i="14" s="1"/>
  <c r="U39" i="14" s="1"/>
  <c r="S44" i="14"/>
  <c r="I44" i="14"/>
  <c r="K44" i="14" s="1"/>
  <c r="L44" i="14" s="1"/>
  <c r="AB43" i="14"/>
  <c r="AA43" i="14"/>
  <c r="W43" i="14"/>
  <c r="U43" i="14"/>
  <c r="S43" i="14"/>
  <c r="L43" i="14"/>
  <c r="K43" i="14"/>
  <c r="AB42" i="14"/>
  <c r="AA42" i="14"/>
  <c r="W42" i="14"/>
  <c r="W41" i="14" s="1"/>
  <c r="W40" i="14" s="1"/>
  <c r="W39" i="14" s="1"/>
  <c r="U42" i="14"/>
  <c r="S42" i="14"/>
  <c r="K42" i="14"/>
  <c r="L42" i="14" s="1"/>
  <c r="I42" i="14"/>
  <c r="V41" i="14"/>
  <c r="AB41" i="14" s="1"/>
  <c r="T41" i="14"/>
  <c r="AA41" i="14" s="1"/>
  <c r="Q41" i="14"/>
  <c r="O41" i="14"/>
  <c r="O40" i="14" s="1"/>
  <c r="O39" i="14" s="1"/>
  <c r="N41" i="14"/>
  <c r="J41" i="14"/>
  <c r="H41" i="14"/>
  <c r="G41" i="14"/>
  <c r="F41" i="14"/>
  <c r="V40" i="14"/>
  <c r="AB40" i="14" s="1"/>
  <c r="T40" i="14"/>
  <c r="Q40" i="14"/>
  <c r="Q39" i="14" s="1"/>
  <c r="N40" i="14"/>
  <c r="N39" i="14" s="1"/>
  <c r="J40" i="14"/>
  <c r="H40" i="14"/>
  <c r="H39" i="14" s="1"/>
  <c r="H38" i="14" s="1"/>
  <c r="G40" i="14"/>
  <c r="F40" i="14"/>
  <c r="V39" i="14"/>
  <c r="J39" i="14"/>
  <c r="F39" i="14"/>
  <c r="X37" i="14"/>
  <c r="W37" i="14"/>
  <c r="U37" i="14"/>
  <c r="S37" i="14"/>
  <c r="K37" i="14"/>
  <c r="L37" i="14" s="1"/>
  <c r="Z36" i="14"/>
  <c r="W36" i="14"/>
  <c r="U36" i="14"/>
  <c r="S36" i="14"/>
  <c r="R36" i="14"/>
  <c r="L36" i="14"/>
  <c r="Y36" i="14" s="1"/>
  <c r="K36" i="14"/>
  <c r="AB35" i="14"/>
  <c r="AA35" i="14"/>
  <c r="W35" i="14"/>
  <c r="U35" i="14"/>
  <c r="S35" i="14"/>
  <c r="K35" i="14"/>
  <c r="L35" i="14" s="1"/>
  <c r="AB34" i="14"/>
  <c r="AA34" i="14"/>
  <c r="Z34" i="14"/>
  <c r="W34" i="14"/>
  <c r="U34" i="14"/>
  <c r="S34" i="14"/>
  <c r="R34" i="14"/>
  <c r="P34" i="14"/>
  <c r="K34" i="14"/>
  <c r="L34" i="14" s="1"/>
  <c r="AB33" i="14"/>
  <c r="AA33" i="14"/>
  <c r="W33" i="14"/>
  <c r="W31" i="14" s="1"/>
  <c r="W30" i="14" s="1"/>
  <c r="U33" i="14"/>
  <c r="S33" i="14"/>
  <c r="K33" i="14"/>
  <c r="L33" i="14" s="1"/>
  <c r="AB32" i="14"/>
  <c r="AA32" i="14"/>
  <c r="W32" i="14"/>
  <c r="U32" i="14"/>
  <c r="S32" i="14"/>
  <c r="L32" i="14"/>
  <c r="X32" i="14" s="1"/>
  <c r="K32" i="14"/>
  <c r="AB31" i="14"/>
  <c r="V31" i="14"/>
  <c r="T31" i="14"/>
  <c r="Q31" i="14"/>
  <c r="Q30" i="14" s="1"/>
  <c r="O31" i="14"/>
  <c r="N31" i="14"/>
  <c r="K31" i="14"/>
  <c r="J31" i="14"/>
  <c r="J30" i="14" s="1"/>
  <c r="I31" i="14"/>
  <c r="H31" i="14"/>
  <c r="G31" i="14"/>
  <c r="G30" i="14" s="1"/>
  <c r="F31" i="14"/>
  <c r="F30" i="14" s="1"/>
  <c r="AB30" i="14"/>
  <c r="AA30" i="14"/>
  <c r="V30" i="14"/>
  <c r="T30" i="14"/>
  <c r="O30" i="14"/>
  <c r="N30" i="14"/>
  <c r="K30" i="14"/>
  <c r="I30" i="14"/>
  <c r="H30" i="14"/>
  <c r="AB29" i="14"/>
  <c r="AA29" i="14"/>
  <c r="W29" i="14"/>
  <c r="U29" i="14"/>
  <c r="S29" i="14"/>
  <c r="R29" i="14"/>
  <c r="L29" i="14"/>
  <c r="K29" i="14"/>
  <c r="AB28" i="14"/>
  <c r="AA28" i="14"/>
  <c r="X28" i="14"/>
  <c r="W28" i="14"/>
  <c r="U28" i="14"/>
  <c r="S28" i="14"/>
  <c r="K28" i="14"/>
  <c r="L28" i="14" s="1"/>
  <c r="AB27" i="14"/>
  <c r="AA27" i="14"/>
  <c r="W27" i="14"/>
  <c r="U27" i="14"/>
  <c r="S27" i="14"/>
  <c r="K27" i="14"/>
  <c r="L27" i="14" s="1"/>
  <c r="AB26" i="14"/>
  <c r="AA26" i="14"/>
  <c r="Z26" i="14"/>
  <c r="W26" i="14"/>
  <c r="U26" i="14"/>
  <c r="S26" i="14"/>
  <c r="R26" i="14"/>
  <c r="L26" i="14"/>
  <c r="Y26" i="14" s="1"/>
  <c r="K26" i="14"/>
  <c r="AB25" i="14"/>
  <c r="AA25" i="14"/>
  <c r="Z25" i="14"/>
  <c r="Y25" i="14"/>
  <c r="X25" i="14"/>
  <c r="W25" i="14"/>
  <c r="U25" i="14"/>
  <c r="S25" i="14"/>
  <c r="R25" i="14"/>
  <c r="P25" i="14"/>
  <c r="L25" i="14"/>
  <c r="K25" i="14"/>
  <c r="AB24" i="14"/>
  <c r="AA24" i="14"/>
  <c r="W24" i="14"/>
  <c r="U24" i="14"/>
  <c r="U22" i="14" s="1"/>
  <c r="S24" i="14"/>
  <c r="K24" i="14"/>
  <c r="L24" i="14" s="1"/>
  <c r="AB23" i="14"/>
  <c r="AA23" i="14"/>
  <c r="W23" i="14"/>
  <c r="U23" i="14"/>
  <c r="S23" i="14"/>
  <c r="K23" i="14"/>
  <c r="L23" i="14" s="1"/>
  <c r="W22" i="14"/>
  <c r="V22" i="14"/>
  <c r="T22" i="14"/>
  <c r="Q22" i="14"/>
  <c r="Q10" i="14" s="1"/>
  <c r="O22" i="14"/>
  <c r="O10" i="14" s="1"/>
  <c r="N22" i="14"/>
  <c r="J22" i="14"/>
  <c r="I22" i="14"/>
  <c r="H22" i="14"/>
  <c r="G22" i="14"/>
  <c r="F22" i="14"/>
  <c r="AB21" i="14"/>
  <c r="AA21" i="14"/>
  <c r="Z21" i="14"/>
  <c r="W21" i="14"/>
  <c r="U21" i="14"/>
  <c r="S21" i="14"/>
  <c r="K21" i="14"/>
  <c r="L21" i="14" s="1"/>
  <c r="AB20" i="14"/>
  <c r="AA20" i="14"/>
  <c r="W20" i="14"/>
  <c r="U20" i="14"/>
  <c r="S20" i="14"/>
  <c r="L20" i="14"/>
  <c r="K20" i="14"/>
  <c r="AB19" i="14"/>
  <c r="AA19" i="14"/>
  <c r="W19" i="14"/>
  <c r="U19" i="14"/>
  <c r="S19" i="14"/>
  <c r="L19" i="14"/>
  <c r="Y19" i="14" s="1"/>
  <c r="K19" i="14"/>
  <c r="AB18" i="14"/>
  <c r="AA18" i="14"/>
  <c r="W18" i="14"/>
  <c r="U18" i="14"/>
  <c r="S18" i="14"/>
  <c r="L18" i="14"/>
  <c r="K18" i="14"/>
  <c r="AB17" i="14"/>
  <c r="AA17" i="14"/>
  <c r="Z17" i="14"/>
  <c r="Y17" i="14"/>
  <c r="X17" i="14"/>
  <c r="W17" i="14"/>
  <c r="U17" i="14"/>
  <c r="S17" i="14"/>
  <c r="R17" i="14"/>
  <c r="P17" i="14"/>
  <c r="L17" i="14"/>
  <c r="K17" i="14"/>
  <c r="AB16" i="14"/>
  <c r="AA16" i="14"/>
  <c r="W16" i="14"/>
  <c r="U16" i="14"/>
  <c r="S16" i="14"/>
  <c r="K16" i="14"/>
  <c r="L16" i="14" s="1"/>
  <c r="Y16" i="14" s="1"/>
  <c r="AB15" i="14"/>
  <c r="AA15" i="14"/>
  <c r="W15" i="14"/>
  <c r="U15" i="14"/>
  <c r="S15" i="14"/>
  <c r="S12" i="14" s="1"/>
  <c r="S11" i="14" s="1"/>
  <c r="K15" i="14"/>
  <c r="L15" i="14" s="1"/>
  <c r="AB14" i="14"/>
  <c r="AA14" i="14"/>
  <c r="W14" i="14"/>
  <c r="U14" i="14"/>
  <c r="S14" i="14"/>
  <c r="L14" i="14"/>
  <c r="X14" i="14" s="1"/>
  <c r="K14" i="14"/>
  <c r="AB13" i="14"/>
  <c r="AA13" i="14"/>
  <c r="W13" i="14"/>
  <c r="W12" i="14" s="1"/>
  <c r="W11" i="14" s="1"/>
  <c r="W10" i="14" s="1"/>
  <c r="W9" i="14" s="1"/>
  <c r="U13" i="14"/>
  <c r="S13" i="14"/>
  <c r="K13" i="14"/>
  <c r="L13" i="14" s="1"/>
  <c r="V12" i="14"/>
  <c r="AB12" i="14" s="1"/>
  <c r="T12" i="14"/>
  <c r="Q12" i="14"/>
  <c r="O12" i="14"/>
  <c r="N12" i="14"/>
  <c r="N11" i="14" s="1"/>
  <c r="N10" i="14" s="1"/>
  <c r="N9" i="14" s="1"/>
  <c r="J12" i="14"/>
  <c r="I12" i="14"/>
  <c r="H12" i="14"/>
  <c r="H11" i="14" s="1"/>
  <c r="H10" i="14" s="1"/>
  <c r="H9" i="14" s="1"/>
  <c r="G12" i="14"/>
  <c r="K12" i="14" s="1"/>
  <c r="F12" i="14"/>
  <c r="F11" i="14" s="1"/>
  <c r="V11" i="14"/>
  <c r="Q11" i="14"/>
  <c r="O11" i="14"/>
  <c r="J11" i="14"/>
  <c r="I11" i="14"/>
  <c r="V10" i="14"/>
  <c r="J10" i="14"/>
  <c r="J9" i="14" s="1"/>
  <c r="Q9" i="14"/>
  <c r="O9" i="14"/>
  <c r="Q7" i="14"/>
  <c r="I7" i="14"/>
  <c r="H7" i="14"/>
  <c r="AB287" i="11"/>
  <c r="AA287" i="11"/>
  <c r="W287" i="11"/>
  <c r="U287" i="11"/>
  <c r="U286" i="11" s="1"/>
  <c r="U285" i="11" s="1"/>
  <c r="U284" i="11" s="1"/>
  <c r="S287" i="11"/>
  <c r="L287" i="11"/>
  <c r="K287" i="11"/>
  <c r="AA286" i="11"/>
  <c r="W286" i="11"/>
  <c r="W285" i="11" s="1"/>
  <c r="V286" i="11"/>
  <c r="AB286" i="11" s="1"/>
  <c r="T286" i="11"/>
  <c r="S286" i="11"/>
  <c r="S285" i="11" s="1"/>
  <c r="S284" i="11" s="1"/>
  <c r="Q286" i="11"/>
  <c r="O286" i="11"/>
  <c r="O285" i="11" s="1"/>
  <c r="O284" i="11" s="1"/>
  <c r="N286" i="11"/>
  <c r="K286" i="11"/>
  <c r="J286" i="11"/>
  <c r="I286" i="11"/>
  <c r="I285" i="11" s="1"/>
  <c r="K285" i="11" s="1"/>
  <c r="H286" i="11"/>
  <c r="G286" i="11"/>
  <c r="G285" i="11" s="1"/>
  <c r="G284" i="11" s="1"/>
  <c r="F286" i="11"/>
  <c r="F285" i="11" s="1"/>
  <c r="F284" i="11" s="1"/>
  <c r="AB285" i="11"/>
  <c r="V285" i="11"/>
  <c r="T285" i="11"/>
  <c r="Q285" i="11"/>
  <c r="Q284" i="11" s="1"/>
  <c r="N285" i="11"/>
  <c r="N284" i="11" s="1"/>
  <c r="J285" i="11"/>
  <c r="J284" i="11" s="1"/>
  <c r="H285" i="11"/>
  <c r="H284" i="11" s="1"/>
  <c r="W284" i="11"/>
  <c r="V284" i="11"/>
  <c r="I284" i="11"/>
  <c r="K284" i="11" s="1"/>
  <c r="AB283" i="11"/>
  <c r="AA283" i="11"/>
  <c r="Z283" i="11"/>
  <c r="W283" i="11"/>
  <c r="U283" i="11"/>
  <c r="U282" i="11" s="1"/>
  <c r="U281" i="11" s="1"/>
  <c r="U280" i="11" s="1"/>
  <c r="S283" i="11"/>
  <c r="R283" i="11"/>
  <c r="R282" i="11" s="1"/>
  <c r="K283" i="11"/>
  <c r="L283" i="11" s="1"/>
  <c r="AA282" i="11"/>
  <c r="W282" i="11"/>
  <c r="W281" i="11" s="1"/>
  <c r="W280" i="11" s="1"/>
  <c r="V282" i="11"/>
  <c r="T282" i="11"/>
  <c r="S282" i="11"/>
  <c r="S281" i="11" s="1"/>
  <c r="S280" i="11" s="1"/>
  <c r="Q282" i="11"/>
  <c r="O282" i="11"/>
  <c r="O281" i="11" s="1"/>
  <c r="N282" i="11"/>
  <c r="K282" i="11"/>
  <c r="J282" i="11"/>
  <c r="I282" i="11"/>
  <c r="H282" i="11"/>
  <c r="G282" i="11"/>
  <c r="G281" i="11" s="1"/>
  <c r="F282" i="11"/>
  <c r="T281" i="11"/>
  <c r="R281" i="11"/>
  <c r="R280" i="11" s="1"/>
  <c r="N281" i="11"/>
  <c r="J281" i="11"/>
  <c r="J280" i="11" s="1"/>
  <c r="I281" i="11"/>
  <c r="I280" i="11" s="1"/>
  <c r="H281" i="11"/>
  <c r="H280" i="11" s="1"/>
  <c r="K280" i="11" s="1"/>
  <c r="F281" i="11"/>
  <c r="F280" i="11" s="1"/>
  <c r="O280" i="11"/>
  <c r="N280" i="11"/>
  <c r="G280" i="11"/>
  <c r="W279" i="11"/>
  <c r="U279" i="11"/>
  <c r="S279" i="11"/>
  <c r="L279" i="11"/>
  <c r="K279" i="11"/>
  <c r="AB278" i="11"/>
  <c r="AA278" i="11"/>
  <c r="W278" i="11"/>
  <c r="U278" i="11"/>
  <c r="S278" i="11"/>
  <c r="P278" i="11"/>
  <c r="P274" i="11" s="1"/>
  <c r="L278" i="11"/>
  <c r="K278" i="11"/>
  <c r="AB277" i="11"/>
  <c r="AA277" i="11"/>
  <c r="X277" i="11"/>
  <c r="W277" i="11"/>
  <c r="U277" i="11"/>
  <c r="U275" i="11" s="1"/>
  <c r="U272" i="11" s="1"/>
  <c r="U270" i="11" s="1"/>
  <c r="S277" i="11"/>
  <c r="K277" i="11"/>
  <c r="L277" i="11" s="1"/>
  <c r="W276" i="11"/>
  <c r="V276" i="11"/>
  <c r="U276" i="11"/>
  <c r="U273" i="11" s="1"/>
  <c r="T276" i="11"/>
  <c r="S276" i="11"/>
  <c r="Q276" i="11"/>
  <c r="O276" i="11"/>
  <c r="O273" i="11" s="1"/>
  <c r="N276" i="11"/>
  <c r="J276" i="11"/>
  <c r="I276" i="11"/>
  <c r="H276" i="11"/>
  <c r="G276" i="11"/>
  <c r="F276" i="11"/>
  <c r="W275" i="11"/>
  <c r="V275" i="11"/>
  <c r="T275" i="11"/>
  <c r="S275" i="11"/>
  <c r="Q275" i="11"/>
  <c r="O275" i="11"/>
  <c r="N275" i="11"/>
  <c r="J275" i="11"/>
  <c r="I275" i="11"/>
  <c r="H275" i="11"/>
  <c r="G275" i="11"/>
  <c r="F275" i="11"/>
  <c r="W274" i="11"/>
  <c r="W272" i="11" s="1"/>
  <c r="W270" i="11" s="1"/>
  <c r="V274" i="11"/>
  <c r="U274" i="11"/>
  <c r="T274" i="11"/>
  <c r="S274" i="11"/>
  <c r="S272" i="11" s="1"/>
  <c r="S270" i="11" s="1"/>
  <c r="Q274" i="11"/>
  <c r="O274" i="11"/>
  <c r="N274" i="11"/>
  <c r="K274" i="11"/>
  <c r="J274" i="11"/>
  <c r="I274" i="11"/>
  <c r="H274" i="11"/>
  <c r="H272" i="11" s="1"/>
  <c r="G274" i="11"/>
  <c r="F274" i="11"/>
  <c r="V273" i="11"/>
  <c r="T273" i="11"/>
  <c r="N273" i="11"/>
  <c r="J273" i="11"/>
  <c r="H273" i="11"/>
  <c r="F273" i="11"/>
  <c r="O272" i="11"/>
  <c r="O270" i="11" s="1"/>
  <c r="I272" i="11"/>
  <c r="I270" i="11" s="1"/>
  <c r="G272" i="11"/>
  <c r="F272" i="11"/>
  <c r="F270" i="11" s="1"/>
  <c r="V271" i="11"/>
  <c r="U271" i="11"/>
  <c r="U265" i="11" s="1"/>
  <c r="U263" i="11" s="1"/>
  <c r="T271" i="11"/>
  <c r="O271" i="11"/>
  <c r="O265" i="11" s="1"/>
  <c r="O263" i="11" s="1"/>
  <c r="N271" i="11"/>
  <c r="J271" i="11"/>
  <c r="H271" i="11"/>
  <c r="F271" i="11"/>
  <c r="H270" i="11"/>
  <c r="G270" i="11"/>
  <c r="AB269" i="11"/>
  <c r="AA269" i="11"/>
  <c r="Z269" i="11"/>
  <c r="Y269" i="11"/>
  <c r="X269" i="11"/>
  <c r="W269" i="11"/>
  <c r="U269" i="11"/>
  <c r="U268" i="11" s="1"/>
  <c r="U267" i="11" s="1"/>
  <c r="S269" i="11"/>
  <c r="R269" i="11"/>
  <c r="R268" i="11" s="1"/>
  <c r="R267" i="11" s="1"/>
  <c r="R266" i="11" s="1"/>
  <c r="P269" i="11"/>
  <c r="P268" i="11" s="1"/>
  <c r="P267" i="11" s="1"/>
  <c r="P266" i="11" s="1"/>
  <c r="K269" i="11"/>
  <c r="L269" i="11" s="1"/>
  <c r="W268" i="11"/>
  <c r="W267" i="11" s="1"/>
  <c r="V268" i="11"/>
  <c r="AB268" i="11" s="1"/>
  <c r="T268" i="11"/>
  <c r="T267" i="11" s="1"/>
  <c r="S268" i="11"/>
  <c r="Q268" i="11"/>
  <c r="O268" i="11"/>
  <c r="O267" i="11" s="1"/>
  <c r="O266" i="11" s="1"/>
  <c r="N268" i="11"/>
  <c r="K268" i="11"/>
  <c r="J268" i="11"/>
  <c r="I268" i="11"/>
  <c r="I267" i="11" s="1"/>
  <c r="H268" i="11"/>
  <c r="H267" i="11" s="1"/>
  <c r="H266" i="11" s="1"/>
  <c r="H264" i="11" s="1"/>
  <c r="H262" i="11" s="1"/>
  <c r="G268" i="11"/>
  <c r="G267" i="11" s="1"/>
  <c r="F268" i="11"/>
  <c r="AB267" i="11"/>
  <c r="V267" i="11"/>
  <c r="S267" i="11"/>
  <c r="S266" i="11" s="1"/>
  <c r="S264" i="11" s="1"/>
  <c r="S262" i="11" s="1"/>
  <c r="N267" i="11"/>
  <c r="N266" i="11" s="1"/>
  <c r="J267" i="11"/>
  <c r="J266" i="11" s="1"/>
  <c r="F267" i="11"/>
  <c r="W266" i="11"/>
  <c r="U266" i="11"/>
  <c r="I266" i="11"/>
  <c r="F266" i="11"/>
  <c r="V265" i="11"/>
  <c r="T265" i="11"/>
  <c r="N265" i="11"/>
  <c r="J265" i="11"/>
  <c r="H265" i="11"/>
  <c r="T263" i="11"/>
  <c r="N263" i="11"/>
  <c r="J263" i="11"/>
  <c r="H263" i="11"/>
  <c r="AB261" i="11"/>
  <c r="AA261" i="11"/>
  <c r="Z261" i="11"/>
  <c r="W261" i="11"/>
  <c r="U261" i="11"/>
  <c r="S261" i="11"/>
  <c r="K261" i="11"/>
  <c r="L261" i="11" s="1"/>
  <c r="AB260" i="11"/>
  <c r="AA260" i="11"/>
  <c r="W260" i="11"/>
  <c r="W259" i="11" s="1"/>
  <c r="W258" i="11" s="1"/>
  <c r="W257" i="11" s="1"/>
  <c r="W256" i="11" s="1"/>
  <c r="V260" i="11"/>
  <c r="U260" i="11"/>
  <c r="U259" i="11" s="1"/>
  <c r="U258" i="11" s="1"/>
  <c r="T260" i="11"/>
  <c r="S260" i="11"/>
  <c r="Q260" i="11"/>
  <c r="O260" i="11"/>
  <c r="N260" i="11"/>
  <c r="K260" i="11"/>
  <c r="J260" i="11"/>
  <c r="I260" i="11"/>
  <c r="H260" i="11"/>
  <c r="G260" i="11"/>
  <c r="F260" i="11"/>
  <c r="AB259" i="11"/>
  <c r="V259" i="11"/>
  <c r="T259" i="11"/>
  <c r="S259" i="11"/>
  <c r="S258" i="11" s="1"/>
  <c r="S257" i="11" s="1"/>
  <c r="S256" i="11" s="1"/>
  <c r="O259" i="11"/>
  <c r="O258" i="11" s="1"/>
  <c r="O257" i="11" s="1"/>
  <c r="O256" i="11" s="1"/>
  <c r="N259" i="11"/>
  <c r="N258" i="11" s="1"/>
  <c r="J259" i="11"/>
  <c r="I259" i="11"/>
  <c r="I258" i="11" s="1"/>
  <c r="I257" i="11" s="1"/>
  <c r="I256" i="11" s="1"/>
  <c r="H259" i="11"/>
  <c r="H258" i="11" s="1"/>
  <c r="G259" i="11"/>
  <c r="F259" i="11"/>
  <c r="T258" i="11"/>
  <c r="J258" i="11"/>
  <c r="J257" i="11" s="1"/>
  <c r="J256" i="11" s="1"/>
  <c r="F258" i="11"/>
  <c r="U257" i="11"/>
  <c r="U256" i="11" s="1"/>
  <c r="N257" i="11"/>
  <c r="N256" i="11" s="1"/>
  <c r="H257" i="11"/>
  <c r="F257" i="11"/>
  <c r="F256" i="11" s="1"/>
  <c r="H256" i="11"/>
  <c r="AB255" i="11"/>
  <c r="AA255" i="11"/>
  <c r="Y255" i="11"/>
  <c r="W255" i="11"/>
  <c r="U255" i="11"/>
  <c r="S255" i="11"/>
  <c r="S254" i="11" s="1"/>
  <c r="S253" i="11" s="1"/>
  <c r="S252" i="11" s="1"/>
  <c r="P255" i="11"/>
  <c r="P254" i="11" s="1"/>
  <c r="P253" i="11" s="1"/>
  <c r="P252" i="11" s="1"/>
  <c r="K255" i="11"/>
  <c r="L255" i="11" s="1"/>
  <c r="W254" i="11"/>
  <c r="W253" i="11" s="1"/>
  <c r="W252" i="11" s="1"/>
  <c r="W247" i="11" s="1"/>
  <c r="W246" i="11" s="1"/>
  <c r="V254" i="11"/>
  <c r="U254" i="11"/>
  <c r="U253" i="11" s="1"/>
  <c r="U252" i="11" s="1"/>
  <c r="T254" i="11"/>
  <c r="AA254" i="11" s="1"/>
  <c r="Q254" i="11"/>
  <c r="O254" i="11"/>
  <c r="O253" i="11" s="1"/>
  <c r="O252" i="11" s="1"/>
  <c r="N254" i="11"/>
  <c r="N253" i="11" s="1"/>
  <c r="J254" i="11"/>
  <c r="I254" i="11"/>
  <c r="H254" i="11"/>
  <c r="H253" i="11" s="1"/>
  <c r="H252" i="11" s="1"/>
  <c r="G254" i="11"/>
  <c r="F254" i="11"/>
  <c r="V253" i="11"/>
  <c r="T253" i="11"/>
  <c r="J253" i="11"/>
  <c r="J252" i="11" s="1"/>
  <c r="I253" i="11"/>
  <c r="I252" i="11" s="1"/>
  <c r="F253" i="11"/>
  <c r="F252" i="11" s="1"/>
  <c r="N252" i="11"/>
  <c r="N247" i="11" s="1"/>
  <c r="N246" i="11" s="1"/>
  <c r="AA251" i="11"/>
  <c r="X251" i="11"/>
  <c r="W251" i="11"/>
  <c r="U251" i="11"/>
  <c r="U250" i="11" s="1"/>
  <c r="S251" i="11"/>
  <c r="L251" i="11"/>
  <c r="K251" i="11"/>
  <c r="AA250" i="11"/>
  <c r="W250" i="11"/>
  <c r="W249" i="11" s="1"/>
  <c r="W248" i="11" s="1"/>
  <c r="V250" i="11"/>
  <c r="T250" i="11"/>
  <c r="S250" i="11"/>
  <c r="S249" i="11" s="1"/>
  <c r="Q250" i="11"/>
  <c r="Q249" i="11" s="1"/>
  <c r="O250" i="11"/>
  <c r="N250" i="11"/>
  <c r="L250" i="11"/>
  <c r="J250" i="11"/>
  <c r="J249" i="11" s="1"/>
  <c r="J248" i="11" s="1"/>
  <c r="I250" i="11"/>
  <c r="H250" i="11"/>
  <c r="G250" i="11"/>
  <c r="K250" i="11" s="1"/>
  <c r="F250" i="11"/>
  <c r="F249" i="11" s="1"/>
  <c r="F248" i="11" s="1"/>
  <c r="F247" i="11" s="1"/>
  <c r="F246" i="11" s="1"/>
  <c r="U249" i="11"/>
  <c r="U248" i="11" s="1"/>
  <c r="U247" i="11" s="1"/>
  <c r="U246" i="11" s="1"/>
  <c r="T249" i="11"/>
  <c r="O249" i="11"/>
  <c r="O248" i="11" s="1"/>
  <c r="O247" i="11" s="1"/>
  <c r="O246" i="11" s="1"/>
  <c r="N249" i="11"/>
  <c r="N248" i="11" s="1"/>
  <c r="I249" i="11"/>
  <c r="H249" i="11"/>
  <c r="H248" i="11" s="1"/>
  <c r="H247" i="11" s="1"/>
  <c r="H246" i="11" s="1"/>
  <c r="S248" i="11"/>
  <c r="S247" i="11" s="1"/>
  <c r="S246" i="11" s="1"/>
  <c r="Q248" i="11"/>
  <c r="I248" i="11"/>
  <c r="J247" i="11"/>
  <c r="J246" i="11" s="1"/>
  <c r="AB245" i="11"/>
  <c r="AA245" i="11"/>
  <c r="Z245" i="11"/>
  <c r="W245" i="11"/>
  <c r="U245" i="11"/>
  <c r="U244" i="11" s="1"/>
  <c r="U243" i="11" s="1"/>
  <c r="S245" i="11"/>
  <c r="S244" i="11" s="1"/>
  <c r="S243" i="11" s="1"/>
  <c r="S242" i="11" s="1"/>
  <c r="R245" i="11"/>
  <c r="R244" i="11" s="1"/>
  <c r="P245" i="11"/>
  <c r="P244" i="11" s="1"/>
  <c r="K245" i="11"/>
  <c r="L245" i="11" s="1"/>
  <c r="W244" i="11"/>
  <c r="W243" i="11" s="1"/>
  <c r="V244" i="11"/>
  <c r="T244" i="11"/>
  <c r="Q244" i="11"/>
  <c r="O244" i="11"/>
  <c r="O243" i="11" s="1"/>
  <c r="O242" i="11" s="1"/>
  <c r="O234" i="11" s="1"/>
  <c r="N244" i="11"/>
  <c r="J244" i="11"/>
  <c r="J243" i="11" s="1"/>
  <c r="J242" i="11" s="1"/>
  <c r="J234" i="11" s="1"/>
  <c r="J232" i="11" s="1"/>
  <c r="I244" i="11"/>
  <c r="H244" i="11"/>
  <c r="G244" i="11"/>
  <c r="F244" i="11"/>
  <c r="V243" i="11"/>
  <c r="R243" i="11"/>
  <c r="R242" i="11" s="1"/>
  <c r="R234" i="11" s="1"/>
  <c r="R232" i="11" s="1"/>
  <c r="P243" i="11"/>
  <c r="P242" i="11" s="1"/>
  <c r="P234" i="11" s="1"/>
  <c r="P232" i="11" s="1"/>
  <c r="N243" i="11"/>
  <c r="I243" i="11"/>
  <c r="I242" i="11" s="1"/>
  <c r="I234" i="11" s="1"/>
  <c r="I232" i="11" s="1"/>
  <c r="H243" i="11"/>
  <c r="H242" i="11" s="1"/>
  <c r="H234" i="11" s="1"/>
  <c r="H232" i="11" s="1"/>
  <c r="G243" i="11"/>
  <c r="F243" i="11"/>
  <c r="F242" i="11" s="1"/>
  <c r="W242" i="11"/>
  <c r="W234" i="11" s="1"/>
  <c r="W232" i="11" s="1"/>
  <c r="U242" i="11"/>
  <c r="U234" i="11" s="1"/>
  <c r="U232" i="11" s="1"/>
  <c r="N242" i="11"/>
  <c r="N234" i="11" s="1"/>
  <c r="N232" i="11" s="1"/>
  <c r="G242" i="11"/>
  <c r="AB241" i="11"/>
  <c r="AA241" i="11"/>
  <c r="X241" i="11"/>
  <c r="W241" i="11"/>
  <c r="U241" i="11"/>
  <c r="S241" i="11"/>
  <c r="K241" i="11"/>
  <c r="L241" i="11" s="1"/>
  <c r="AA240" i="11"/>
  <c r="W240" i="11"/>
  <c r="V240" i="11"/>
  <c r="AB240" i="11" s="1"/>
  <c r="U240" i="11"/>
  <c r="T240" i="11"/>
  <c r="S240" i="11"/>
  <c r="Q240" i="11"/>
  <c r="O240" i="11"/>
  <c r="O237" i="11" s="1"/>
  <c r="O236" i="11" s="1"/>
  <c r="O235" i="11" s="1"/>
  <c r="O233" i="11" s="1"/>
  <c r="N240" i="11"/>
  <c r="N237" i="11" s="1"/>
  <c r="N236" i="11" s="1"/>
  <c r="N235" i="11" s="1"/>
  <c r="N233" i="11" s="1"/>
  <c r="N115" i="11" s="1"/>
  <c r="J240" i="11"/>
  <c r="I240" i="11"/>
  <c r="H240" i="11"/>
  <c r="H237" i="11" s="1"/>
  <c r="H236" i="11" s="1"/>
  <c r="H235" i="11" s="1"/>
  <c r="G240" i="11"/>
  <c r="K240" i="11" s="1"/>
  <c r="F240" i="11"/>
  <c r="AA239" i="11"/>
  <c r="W239" i="11"/>
  <c r="W238" i="11" s="1"/>
  <c r="W237" i="11" s="1"/>
  <c r="U239" i="11"/>
  <c r="U238" i="11" s="1"/>
  <c r="S239" i="11"/>
  <c r="K239" i="11"/>
  <c r="L239" i="11" s="1"/>
  <c r="AA238" i="11"/>
  <c r="V238" i="11"/>
  <c r="T238" i="11"/>
  <c r="S238" i="11"/>
  <c r="S237" i="11" s="1"/>
  <c r="S236" i="11" s="1"/>
  <c r="S235" i="11" s="1"/>
  <c r="S233" i="11" s="1"/>
  <c r="Q238" i="11"/>
  <c r="O238" i="11"/>
  <c r="N238" i="11"/>
  <c r="J238" i="11"/>
  <c r="J237" i="11" s="1"/>
  <c r="I238" i="11"/>
  <c r="H238" i="11"/>
  <c r="G238" i="11"/>
  <c r="F238" i="11"/>
  <c r="F237" i="11" s="1"/>
  <c r="F236" i="11" s="1"/>
  <c r="AA237" i="11"/>
  <c r="V237" i="11"/>
  <c r="T237" i="11"/>
  <c r="Q237" i="11"/>
  <c r="I237" i="11"/>
  <c r="W236" i="11"/>
  <c r="W235" i="11" s="1"/>
  <c r="W233" i="11" s="1"/>
  <c r="J236" i="11"/>
  <c r="J235" i="11" s="1"/>
  <c r="J233" i="11" s="1"/>
  <c r="J115" i="11" s="1"/>
  <c r="I236" i="11"/>
  <c r="I235" i="11" s="1"/>
  <c r="I233" i="11" s="1"/>
  <c r="F235" i="11"/>
  <c r="F233" i="11" s="1"/>
  <c r="S234" i="11"/>
  <c r="S232" i="11" s="1"/>
  <c r="F234" i="11"/>
  <c r="F232" i="11" s="1"/>
  <c r="H233" i="11"/>
  <c r="H115" i="11" s="1"/>
  <c r="O232" i="11"/>
  <c r="Z231" i="11"/>
  <c r="Y231" i="11"/>
  <c r="X231" i="11"/>
  <c r="W231" i="11"/>
  <c r="U231" i="11"/>
  <c r="S231" i="11"/>
  <c r="R231" i="11"/>
  <c r="R230" i="11" s="1"/>
  <c r="R229" i="11" s="1"/>
  <c r="R228" i="11" s="1"/>
  <c r="R223" i="11" s="1"/>
  <c r="R222" i="11" s="1"/>
  <c r="P231" i="11"/>
  <c r="P230" i="11" s="1"/>
  <c r="P229" i="11" s="1"/>
  <c r="P228" i="11" s="1"/>
  <c r="K231" i="11"/>
  <c r="L231" i="11" s="1"/>
  <c r="L230" i="11" s="1"/>
  <c r="L229" i="11" s="1"/>
  <c r="Z230" i="11"/>
  <c r="W230" i="11"/>
  <c r="V230" i="11"/>
  <c r="U230" i="11"/>
  <c r="U229" i="11" s="1"/>
  <c r="U228" i="11" s="1"/>
  <c r="T230" i="11"/>
  <c r="S230" i="11"/>
  <c r="S229" i="11" s="1"/>
  <c r="Q230" i="11"/>
  <c r="Q229" i="11" s="1"/>
  <c r="O230" i="11"/>
  <c r="N230" i="11"/>
  <c r="N229" i="11" s="1"/>
  <c r="N228" i="11" s="1"/>
  <c r="J230" i="11"/>
  <c r="I230" i="11"/>
  <c r="I229" i="11" s="1"/>
  <c r="H230" i="11"/>
  <c r="G230" i="11"/>
  <c r="F230" i="11"/>
  <c r="X229" i="11"/>
  <c r="W229" i="11"/>
  <c r="W228" i="11" s="1"/>
  <c r="W223" i="11" s="1"/>
  <c r="W222" i="11" s="1"/>
  <c r="V229" i="11"/>
  <c r="O229" i="11"/>
  <c r="O228" i="11" s="1"/>
  <c r="O223" i="11" s="1"/>
  <c r="O222" i="11" s="1"/>
  <c r="J229" i="11"/>
  <c r="J228" i="11" s="1"/>
  <c r="H229" i="11"/>
  <c r="H228" i="11" s="1"/>
  <c r="H223" i="11" s="1"/>
  <c r="H222" i="11" s="1"/>
  <c r="F229" i="11"/>
  <c r="F228" i="11" s="1"/>
  <c r="S228" i="11"/>
  <c r="Q228" i="11"/>
  <c r="I228" i="11"/>
  <c r="AB227" i="11"/>
  <c r="AA227" i="11"/>
  <c r="Z227" i="11"/>
  <c r="Y227" i="11"/>
  <c r="W227" i="11"/>
  <c r="U227" i="11"/>
  <c r="S227" i="11"/>
  <c r="R227" i="11"/>
  <c r="R226" i="11" s="1"/>
  <c r="R225" i="11" s="1"/>
  <c r="P227" i="11"/>
  <c r="P226" i="11" s="1"/>
  <c r="L227" i="11"/>
  <c r="X227" i="11" s="1"/>
  <c r="K227" i="11"/>
  <c r="Z226" i="11"/>
  <c r="Y226" i="11"/>
  <c r="W226" i="11"/>
  <c r="V226" i="11"/>
  <c r="U226" i="11"/>
  <c r="U225" i="11" s="1"/>
  <c r="U224" i="11" s="1"/>
  <c r="T226" i="11"/>
  <c r="AA226" i="11" s="1"/>
  <c r="S226" i="11"/>
  <c r="S225" i="11" s="1"/>
  <c r="S224" i="11" s="1"/>
  <c r="S223" i="11" s="1"/>
  <c r="S222" i="11" s="1"/>
  <c r="Q226" i="11"/>
  <c r="X226" i="11" s="1"/>
  <c r="O226" i="11"/>
  <c r="O225" i="11" s="1"/>
  <c r="N226" i="11"/>
  <c r="N225" i="11" s="1"/>
  <c r="N224" i="11" s="1"/>
  <c r="L226" i="11"/>
  <c r="J226" i="11"/>
  <c r="I226" i="11"/>
  <c r="I225" i="11" s="1"/>
  <c r="H226" i="11"/>
  <c r="H225" i="11" s="1"/>
  <c r="H224" i="11" s="1"/>
  <c r="G226" i="11"/>
  <c r="K226" i="11" s="1"/>
  <c r="F226" i="11"/>
  <c r="F225" i="11" s="1"/>
  <c r="F224" i="11" s="1"/>
  <c r="F223" i="11" s="1"/>
  <c r="F222" i="11" s="1"/>
  <c r="W225" i="11"/>
  <c r="W224" i="11" s="1"/>
  <c r="V225" i="11"/>
  <c r="T225" i="11"/>
  <c r="Q225" i="11"/>
  <c r="P225" i="11"/>
  <c r="P224" i="11" s="1"/>
  <c r="L225" i="11"/>
  <c r="L224" i="11" s="1"/>
  <c r="J225" i="11"/>
  <c r="V224" i="11"/>
  <c r="R224" i="11"/>
  <c r="Q224" i="11"/>
  <c r="X224" i="11" s="1"/>
  <c r="O224" i="11"/>
  <c r="J224" i="11"/>
  <c r="J223" i="11" s="1"/>
  <c r="J222" i="11" s="1"/>
  <c r="I224" i="11"/>
  <c r="I223" i="11" s="1"/>
  <c r="I222" i="11" s="1"/>
  <c r="Q223" i="11"/>
  <c r="P223" i="11"/>
  <c r="P222" i="11" s="1"/>
  <c r="AB221" i="11"/>
  <c r="AA221" i="11"/>
  <c r="Z221" i="11"/>
  <c r="Y221" i="11"/>
  <c r="W221" i="11"/>
  <c r="S221" i="11"/>
  <c r="R221" i="11"/>
  <c r="R220" i="11" s="1"/>
  <c r="P221" i="11"/>
  <c r="P220" i="11" s="1"/>
  <c r="L221" i="11"/>
  <c r="X221" i="11" s="1"/>
  <c r="K221" i="11"/>
  <c r="Z220" i="11"/>
  <c r="Y220" i="11"/>
  <c r="W220" i="11"/>
  <c r="V220" i="11"/>
  <c r="U220" i="11"/>
  <c r="T220" i="11"/>
  <c r="AB220" i="11" s="1"/>
  <c r="S220" i="11"/>
  <c r="Q220" i="11"/>
  <c r="O220" i="11"/>
  <c r="N220" i="11"/>
  <c r="L220" i="11"/>
  <c r="X220" i="11" s="1"/>
  <c r="J220" i="11"/>
  <c r="I220" i="11"/>
  <c r="H220" i="11"/>
  <c r="G220" i="11"/>
  <c r="F220" i="11"/>
  <c r="W219" i="11"/>
  <c r="U219" i="11"/>
  <c r="S219" i="11"/>
  <c r="S218" i="11" s="1"/>
  <c r="K219" i="11"/>
  <c r="L219" i="11" s="1"/>
  <c r="V218" i="11"/>
  <c r="U218" i="11"/>
  <c r="T218" i="11"/>
  <c r="Q218" i="11"/>
  <c r="O218" i="11"/>
  <c r="N218" i="11"/>
  <c r="K218" i="11"/>
  <c r="J218" i="11"/>
  <c r="I218" i="11"/>
  <c r="H218" i="11"/>
  <c r="G218" i="11"/>
  <c r="F218" i="11"/>
  <c r="Z217" i="11"/>
  <c r="Y217" i="11"/>
  <c r="X217" i="11"/>
  <c r="W217" i="11"/>
  <c r="W214" i="11" s="1"/>
  <c r="U217" i="11"/>
  <c r="S217" i="11"/>
  <c r="S214" i="11" s="1"/>
  <c r="R217" i="11"/>
  <c r="P217" i="11"/>
  <c r="P216" i="11" s="1"/>
  <c r="L217" i="11"/>
  <c r="K217" i="11"/>
  <c r="W216" i="11"/>
  <c r="V216" i="11"/>
  <c r="U216" i="11"/>
  <c r="T216" i="11"/>
  <c r="Y216" i="11" s="1"/>
  <c r="Q216" i="11"/>
  <c r="O216" i="11"/>
  <c r="N216" i="11"/>
  <c r="L216" i="11"/>
  <c r="J216" i="11"/>
  <c r="I216" i="11"/>
  <c r="H216" i="11"/>
  <c r="G216" i="11"/>
  <c r="K216" i="11" s="1"/>
  <c r="F216" i="11"/>
  <c r="V215" i="11"/>
  <c r="U215" i="11"/>
  <c r="U213" i="11" s="1"/>
  <c r="T215" i="11"/>
  <c r="S215" i="11"/>
  <c r="Q215" i="11"/>
  <c r="O215" i="11"/>
  <c r="O213" i="11" s="1"/>
  <c r="N215" i="11"/>
  <c r="N213" i="11" s="1"/>
  <c r="N119" i="11" s="1"/>
  <c r="N117" i="11" s="1"/>
  <c r="J215" i="11"/>
  <c r="I215" i="11"/>
  <c r="H215" i="11"/>
  <c r="H213" i="11" s="1"/>
  <c r="G215" i="11"/>
  <c r="G213" i="11" s="1"/>
  <c r="F215" i="11"/>
  <c r="AB214" i="11"/>
  <c r="V214" i="11"/>
  <c r="U214" i="11"/>
  <c r="T214" i="11"/>
  <c r="AA214" i="11" s="1"/>
  <c r="Q214" i="11"/>
  <c r="P214" i="11"/>
  <c r="P212" i="11" s="1"/>
  <c r="O214" i="11"/>
  <c r="O212" i="11" s="1"/>
  <c r="N214" i="11"/>
  <c r="J214" i="11"/>
  <c r="J212" i="11" s="1"/>
  <c r="I214" i="11"/>
  <c r="I212" i="11" s="1"/>
  <c r="H214" i="11"/>
  <c r="H212" i="11" s="1"/>
  <c r="G214" i="11"/>
  <c r="F214" i="11"/>
  <c r="S213" i="11"/>
  <c r="Q213" i="11"/>
  <c r="K213" i="11"/>
  <c r="L213" i="11" s="1"/>
  <c r="J213" i="11"/>
  <c r="I213" i="11"/>
  <c r="F213" i="11"/>
  <c r="AA212" i="11"/>
  <c r="W212" i="11"/>
  <c r="U212" i="11"/>
  <c r="T212" i="11"/>
  <c r="Q212" i="11"/>
  <c r="N212" i="11"/>
  <c r="F212" i="11"/>
  <c r="AA211" i="11"/>
  <c r="Z211" i="11"/>
  <c r="Y211" i="11"/>
  <c r="X211" i="11"/>
  <c r="W211" i="11"/>
  <c r="U211" i="11"/>
  <c r="S211" i="11"/>
  <c r="R211" i="11"/>
  <c r="P211" i="11"/>
  <c r="P210" i="11" s="1"/>
  <c r="P209" i="11" s="1"/>
  <c r="P208" i="11" s="1"/>
  <c r="K211" i="11"/>
  <c r="L211" i="11" s="1"/>
  <c r="X210" i="11"/>
  <c r="W210" i="11"/>
  <c r="V210" i="11"/>
  <c r="U210" i="11"/>
  <c r="U209" i="11" s="1"/>
  <c r="U208" i="11" s="1"/>
  <c r="T210" i="11"/>
  <c r="S210" i="11"/>
  <c r="S209" i="11" s="1"/>
  <c r="S208" i="11" s="1"/>
  <c r="R210" i="11"/>
  <c r="R209" i="11" s="1"/>
  <c r="R208" i="11" s="1"/>
  <c r="Q210" i="11"/>
  <c r="O210" i="11"/>
  <c r="N210" i="11"/>
  <c r="L210" i="11"/>
  <c r="Z210" i="11" s="1"/>
  <c r="J210" i="11"/>
  <c r="J209" i="11" s="1"/>
  <c r="J208" i="11" s="1"/>
  <c r="I210" i="11"/>
  <c r="H210" i="11"/>
  <c r="G210" i="11"/>
  <c r="F210" i="11"/>
  <c r="F209" i="11" s="1"/>
  <c r="W209" i="11"/>
  <c r="W208" i="11" s="1"/>
  <c r="V209" i="11"/>
  <c r="Q209" i="11"/>
  <c r="O209" i="11"/>
  <c r="O208" i="11" s="1"/>
  <c r="N209" i="11"/>
  <c r="I209" i="11"/>
  <c r="I208" i="11" s="1"/>
  <c r="K208" i="11" s="1"/>
  <c r="H209" i="11"/>
  <c r="G209" i="11"/>
  <c r="V208" i="11"/>
  <c r="Q208" i="11"/>
  <c r="N208" i="11"/>
  <c r="H208" i="11"/>
  <c r="G208" i="11"/>
  <c r="F208" i="11"/>
  <c r="AB207" i="11"/>
  <c r="AA207" i="11"/>
  <c r="W207" i="11"/>
  <c r="W206" i="11" s="1"/>
  <c r="U207" i="11"/>
  <c r="U206" i="11" s="1"/>
  <c r="U205" i="11" s="1"/>
  <c r="U204" i="11" s="1"/>
  <c r="S207" i="11"/>
  <c r="S206" i="11" s="1"/>
  <c r="S205" i="11" s="1"/>
  <c r="S204" i="11" s="1"/>
  <c r="P207" i="11"/>
  <c r="P206" i="11" s="1"/>
  <c r="P205" i="11" s="1"/>
  <c r="P204" i="11" s="1"/>
  <c r="K207" i="11"/>
  <c r="L207" i="11" s="1"/>
  <c r="AB206" i="11"/>
  <c r="Z206" i="11"/>
  <c r="Y206" i="11"/>
  <c r="X206" i="11"/>
  <c r="V206" i="11"/>
  <c r="T206" i="11"/>
  <c r="Q206" i="11"/>
  <c r="Q205" i="11" s="1"/>
  <c r="O206" i="11"/>
  <c r="N206" i="11"/>
  <c r="N205" i="11" s="1"/>
  <c r="N204" i="11" s="1"/>
  <c r="L206" i="11"/>
  <c r="L205" i="11" s="1"/>
  <c r="L204" i="11" s="1"/>
  <c r="K206" i="11"/>
  <c r="J206" i="11"/>
  <c r="I206" i="11"/>
  <c r="H206" i="11"/>
  <c r="H205" i="11" s="1"/>
  <c r="G206" i="11"/>
  <c r="F206" i="11"/>
  <c r="X205" i="11"/>
  <c r="W205" i="11"/>
  <c r="W204" i="11" s="1"/>
  <c r="V205" i="11"/>
  <c r="O205" i="11"/>
  <c r="O204" i="11" s="1"/>
  <c r="J205" i="11"/>
  <c r="I205" i="11"/>
  <c r="G205" i="11"/>
  <c r="F205" i="11"/>
  <c r="F204" i="11" s="1"/>
  <c r="Z204" i="11"/>
  <c r="X204" i="11"/>
  <c r="V204" i="11"/>
  <c r="Q204" i="11"/>
  <c r="J204" i="11"/>
  <c r="I204" i="11"/>
  <c r="H204" i="11"/>
  <c r="AB203" i="11"/>
  <c r="AA203" i="11"/>
  <c r="W203" i="11"/>
  <c r="U203" i="11"/>
  <c r="S203" i="11"/>
  <c r="S202" i="11" s="1"/>
  <c r="R203" i="11"/>
  <c r="R202" i="11" s="1"/>
  <c r="R201" i="11" s="1"/>
  <c r="R200" i="11" s="1"/>
  <c r="K203" i="11"/>
  <c r="L203" i="11" s="1"/>
  <c r="W202" i="11"/>
  <c r="W201" i="11" s="1"/>
  <c r="W200" i="11" s="1"/>
  <c r="V202" i="11"/>
  <c r="U202" i="11"/>
  <c r="T202" i="11"/>
  <c r="Q202" i="11"/>
  <c r="Q201" i="11" s="1"/>
  <c r="O202" i="11"/>
  <c r="O201" i="11" s="1"/>
  <c r="N202" i="11"/>
  <c r="K202" i="11"/>
  <c r="J202" i="11"/>
  <c r="J201" i="11" s="1"/>
  <c r="J200" i="11" s="1"/>
  <c r="I202" i="11"/>
  <c r="I201" i="11" s="1"/>
  <c r="I200" i="11" s="1"/>
  <c r="H202" i="11"/>
  <c r="H201" i="11" s="1"/>
  <c r="H200" i="11" s="1"/>
  <c r="G202" i="11"/>
  <c r="F202" i="11"/>
  <c r="F201" i="11" s="1"/>
  <c r="U201" i="11"/>
  <c r="T201" i="11"/>
  <c r="S201" i="11"/>
  <c r="N201" i="11"/>
  <c r="G201" i="11"/>
  <c r="K201" i="11" s="1"/>
  <c r="U200" i="11"/>
  <c r="T200" i="11"/>
  <c r="S200" i="11"/>
  <c r="O200" i="11"/>
  <c r="N200" i="11"/>
  <c r="G200" i="11"/>
  <c r="F200" i="11"/>
  <c r="AB199" i="11"/>
  <c r="AA199" i="11"/>
  <c r="W199" i="11"/>
  <c r="W198" i="11" s="1"/>
  <c r="W197" i="11" s="1"/>
  <c r="U199" i="11"/>
  <c r="S199" i="11"/>
  <c r="L199" i="11"/>
  <c r="K199" i="11"/>
  <c r="Z198" i="11"/>
  <c r="Y198" i="11"/>
  <c r="V198" i="11"/>
  <c r="U198" i="11"/>
  <c r="T198" i="11"/>
  <c r="AA198" i="11" s="1"/>
  <c r="S198" i="11"/>
  <c r="Q198" i="11"/>
  <c r="O198" i="11"/>
  <c r="N198" i="11"/>
  <c r="L198" i="11"/>
  <c r="X198" i="11" s="1"/>
  <c r="J198" i="11"/>
  <c r="J197" i="11" s="1"/>
  <c r="J196" i="11" s="1"/>
  <c r="I198" i="11"/>
  <c r="I197" i="11" s="1"/>
  <c r="I196" i="11" s="1"/>
  <c r="H198" i="11"/>
  <c r="G198" i="11"/>
  <c r="F198" i="11"/>
  <c r="F197" i="11" s="1"/>
  <c r="U197" i="11"/>
  <c r="U196" i="11" s="1"/>
  <c r="T197" i="11"/>
  <c r="S197" i="11"/>
  <c r="S196" i="11" s="1"/>
  <c r="Q197" i="11"/>
  <c r="O197" i="11"/>
  <c r="O196" i="11" s="1"/>
  <c r="N197" i="11"/>
  <c r="L197" i="11"/>
  <c r="L196" i="11" s="1"/>
  <c r="K197" i="11"/>
  <c r="H197" i="11"/>
  <c r="G197" i="11"/>
  <c r="W196" i="11"/>
  <c r="Q196" i="11"/>
  <c r="N196" i="11"/>
  <c r="H196" i="11"/>
  <c r="G196" i="11"/>
  <c r="K196" i="11" s="1"/>
  <c r="F196" i="11"/>
  <c r="AB195" i="11"/>
  <c r="AA195" i="11"/>
  <c r="W195" i="11"/>
  <c r="U195" i="11"/>
  <c r="U194" i="11" s="1"/>
  <c r="U193" i="11" s="1"/>
  <c r="U192" i="11" s="1"/>
  <c r="S195" i="11"/>
  <c r="S194" i="11" s="1"/>
  <c r="S193" i="11" s="1"/>
  <c r="S192" i="11" s="1"/>
  <c r="L195" i="11"/>
  <c r="K195" i="11"/>
  <c r="W194" i="11"/>
  <c r="W193" i="11" s="1"/>
  <c r="W192" i="11" s="1"/>
  <c r="V194" i="11"/>
  <c r="T194" i="11"/>
  <c r="Q194" i="11"/>
  <c r="O194" i="11"/>
  <c r="N194" i="11"/>
  <c r="N193" i="11" s="1"/>
  <c r="J194" i="11"/>
  <c r="I194" i="11"/>
  <c r="H194" i="11"/>
  <c r="H193" i="11" s="1"/>
  <c r="H192" i="11" s="1"/>
  <c r="G194" i="11"/>
  <c r="F194" i="11"/>
  <c r="Q193" i="11"/>
  <c r="O193" i="11"/>
  <c r="J193" i="11"/>
  <c r="J192" i="11" s="1"/>
  <c r="I193" i="11"/>
  <c r="I192" i="11" s="1"/>
  <c r="F193" i="11"/>
  <c r="O192" i="11"/>
  <c r="N192" i="11"/>
  <c r="F192" i="11"/>
  <c r="AB191" i="11"/>
  <c r="AA191" i="11"/>
  <c r="W191" i="11"/>
  <c r="W190" i="11" s="1"/>
  <c r="U191" i="11"/>
  <c r="S191" i="11"/>
  <c r="S190" i="11" s="1"/>
  <c r="S189" i="11" s="1"/>
  <c r="S188" i="11" s="1"/>
  <c r="R191" i="11"/>
  <c r="R190" i="11" s="1"/>
  <c r="R189" i="11" s="1"/>
  <c r="R188" i="11" s="1"/>
  <c r="K191" i="11"/>
  <c r="L191" i="11" s="1"/>
  <c r="V190" i="11"/>
  <c r="U190" i="11"/>
  <c r="T190" i="11"/>
  <c r="Q190" i="11"/>
  <c r="Q189" i="11" s="1"/>
  <c r="O190" i="11"/>
  <c r="N190" i="11"/>
  <c r="N189" i="11" s="1"/>
  <c r="L190" i="11"/>
  <c r="J190" i="11"/>
  <c r="J189" i="11" s="1"/>
  <c r="I190" i="11"/>
  <c r="H190" i="11"/>
  <c r="G190" i="11"/>
  <c r="F190" i="11"/>
  <c r="F189" i="11" s="1"/>
  <c r="F188" i="11" s="1"/>
  <c r="W189" i="11"/>
  <c r="W188" i="11" s="1"/>
  <c r="V189" i="11"/>
  <c r="U189" i="11"/>
  <c r="U188" i="11" s="1"/>
  <c r="T189" i="11"/>
  <c r="O189" i="11"/>
  <c r="I189" i="11"/>
  <c r="I188" i="11" s="1"/>
  <c r="H189" i="11"/>
  <c r="H188" i="11" s="1"/>
  <c r="G189" i="11"/>
  <c r="O188" i="11"/>
  <c r="N188" i="11"/>
  <c r="J188" i="11"/>
  <c r="G188" i="11"/>
  <c r="AB187" i="11"/>
  <c r="AA187" i="11"/>
  <c r="Z187" i="11"/>
  <c r="Y187" i="11"/>
  <c r="X187" i="11"/>
  <c r="W187" i="11"/>
  <c r="W186" i="11" s="1"/>
  <c r="U187" i="11"/>
  <c r="S187" i="11"/>
  <c r="S186" i="11" s="1"/>
  <c r="S185" i="11" s="1"/>
  <c r="S184" i="11" s="1"/>
  <c r="R187" i="11"/>
  <c r="R186" i="11" s="1"/>
  <c r="R185" i="11" s="1"/>
  <c r="R184" i="11" s="1"/>
  <c r="P187" i="11"/>
  <c r="P186" i="11" s="1"/>
  <c r="P185" i="11" s="1"/>
  <c r="P184" i="11" s="1"/>
  <c r="L187" i="11"/>
  <c r="K187" i="11"/>
  <c r="AB186" i="11"/>
  <c r="AA186" i="11"/>
  <c r="Z186" i="11"/>
  <c r="V186" i="11"/>
  <c r="V185" i="11" s="1"/>
  <c r="U186" i="11"/>
  <c r="U185" i="11" s="1"/>
  <c r="U184" i="11" s="1"/>
  <c r="T186" i="11"/>
  <c r="Q186" i="11"/>
  <c r="O186" i="11"/>
  <c r="N186" i="11"/>
  <c r="L186" i="11"/>
  <c r="J186" i="11"/>
  <c r="J185" i="11" s="1"/>
  <c r="I186" i="11"/>
  <c r="H186" i="11"/>
  <c r="G186" i="11"/>
  <c r="K186" i="11" s="1"/>
  <c r="F186" i="11"/>
  <c r="W185" i="11"/>
  <c r="Q185" i="11"/>
  <c r="O185" i="11"/>
  <c r="O184" i="11" s="1"/>
  <c r="N185" i="11"/>
  <c r="N184" i="11" s="1"/>
  <c r="I185" i="11"/>
  <c r="I184" i="11" s="1"/>
  <c r="H185" i="11"/>
  <c r="G185" i="11"/>
  <c r="F185" i="11"/>
  <c r="F184" i="11" s="1"/>
  <c r="W184" i="11"/>
  <c r="V184" i="11"/>
  <c r="Q184" i="11"/>
  <c r="J184" i="11"/>
  <c r="H184" i="11"/>
  <c r="AB183" i="11"/>
  <c r="AA183" i="11"/>
  <c r="W183" i="11"/>
  <c r="U183" i="11"/>
  <c r="U182" i="11" s="1"/>
  <c r="S183" i="11"/>
  <c r="S182" i="11" s="1"/>
  <c r="S181" i="11" s="1"/>
  <c r="S180" i="11" s="1"/>
  <c r="L183" i="11"/>
  <c r="K183" i="11"/>
  <c r="W182" i="11"/>
  <c r="V182" i="11"/>
  <c r="T182" i="11"/>
  <c r="Q182" i="11"/>
  <c r="Q181" i="11" s="1"/>
  <c r="O182" i="11"/>
  <c r="N182" i="11"/>
  <c r="N181" i="11" s="1"/>
  <c r="J182" i="11"/>
  <c r="I182" i="11"/>
  <c r="H182" i="11"/>
  <c r="H181" i="11" s="1"/>
  <c r="G182" i="11"/>
  <c r="F182" i="11"/>
  <c r="W181" i="11"/>
  <c r="U181" i="11"/>
  <c r="O181" i="11"/>
  <c r="I181" i="11"/>
  <c r="I180" i="11" s="1"/>
  <c r="G181" i="11"/>
  <c r="F181" i="11"/>
  <c r="F180" i="11" s="1"/>
  <c r="W180" i="11"/>
  <c r="U180" i="11"/>
  <c r="O180" i="11"/>
  <c r="N180" i="11"/>
  <c r="H180" i="11"/>
  <c r="AB179" i="11"/>
  <c r="AA179" i="11"/>
  <c r="W179" i="11"/>
  <c r="U179" i="11"/>
  <c r="U178" i="11" s="1"/>
  <c r="U177" i="11" s="1"/>
  <c r="U176" i="11" s="1"/>
  <c r="S179" i="11"/>
  <c r="S178" i="11" s="1"/>
  <c r="S177" i="11" s="1"/>
  <c r="S176" i="11" s="1"/>
  <c r="K179" i="11"/>
  <c r="L179" i="11" s="1"/>
  <c r="AA178" i="11"/>
  <c r="W178" i="11"/>
  <c r="V178" i="11"/>
  <c r="T178" i="11"/>
  <c r="Q178" i="11"/>
  <c r="Q177" i="11" s="1"/>
  <c r="O178" i="11"/>
  <c r="O177" i="11" s="1"/>
  <c r="O176" i="11" s="1"/>
  <c r="N178" i="11"/>
  <c r="N177" i="11" s="1"/>
  <c r="J178" i="11"/>
  <c r="J177" i="11" s="1"/>
  <c r="J176" i="11" s="1"/>
  <c r="I178" i="11"/>
  <c r="I177" i="11" s="1"/>
  <c r="I176" i="11" s="1"/>
  <c r="H178" i="11"/>
  <c r="K178" i="11" s="1"/>
  <c r="G178" i="11"/>
  <c r="F178" i="11"/>
  <c r="F177" i="11" s="1"/>
  <c r="W177" i="11"/>
  <c r="W176" i="11" s="1"/>
  <c r="V177" i="11"/>
  <c r="H177" i="11"/>
  <c r="G177" i="11"/>
  <c r="N176" i="11"/>
  <c r="G176" i="11"/>
  <c r="F176" i="11"/>
  <c r="AB175" i="11"/>
  <c r="AA175" i="11"/>
  <c r="W175" i="11"/>
  <c r="W174" i="11" s="1"/>
  <c r="W173" i="11" s="1"/>
  <c r="W172" i="11" s="1"/>
  <c r="U175" i="11"/>
  <c r="S175" i="11"/>
  <c r="S174" i="11" s="1"/>
  <c r="S173" i="11" s="1"/>
  <c r="S172" i="11" s="1"/>
  <c r="R175" i="11"/>
  <c r="L175" i="11"/>
  <c r="K175" i="11"/>
  <c r="AB174" i="11"/>
  <c r="V174" i="11"/>
  <c r="U174" i="11"/>
  <c r="U173" i="11" s="1"/>
  <c r="U172" i="11" s="1"/>
  <c r="T174" i="11"/>
  <c r="T173" i="11" s="1"/>
  <c r="T172" i="11" s="1"/>
  <c r="R174" i="11"/>
  <c r="R173" i="11" s="1"/>
  <c r="R172" i="11" s="1"/>
  <c r="Q174" i="11"/>
  <c r="O174" i="11"/>
  <c r="O173" i="11" s="1"/>
  <c r="O172" i="11" s="1"/>
  <c r="N174" i="11"/>
  <c r="N173" i="11" s="1"/>
  <c r="L174" i="11"/>
  <c r="J174" i="11"/>
  <c r="J173" i="11" s="1"/>
  <c r="J172" i="11" s="1"/>
  <c r="I174" i="11"/>
  <c r="I173" i="11" s="1"/>
  <c r="I172" i="11" s="1"/>
  <c r="H174" i="11"/>
  <c r="G174" i="11"/>
  <c r="F174" i="11"/>
  <c r="Q173" i="11"/>
  <c r="H173" i="11"/>
  <c r="H172" i="11" s="1"/>
  <c r="F173" i="11"/>
  <c r="Q172" i="11"/>
  <c r="N172" i="11"/>
  <c r="F172" i="11"/>
  <c r="AB171" i="11"/>
  <c r="AA171" i="11"/>
  <c r="W171" i="11"/>
  <c r="W170" i="11" s="1"/>
  <c r="W169" i="11" s="1"/>
  <c r="W168" i="11" s="1"/>
  <c r="U171" i="11"/>
  <c r="U170" i="11" s="1"/>
  <c r="U169" i="11" s="1"/>
  <c r="U168" i="11" s="1"/>
  <c r="S171" i="11"/>
  <c r="S170" i="11" s="1"/>
  <c r="S169" i="11" s="1"/>
  <c r="S168" i="11" s="1"/>
  <c r="P171" i="11"/>
  <c r="P170" i="11" s="1"/>
  <c r="K171" i="11"/>
  <c r="L171" i="11" s="1"/>
  <c r="AB170" i="11"/>
  <c r="Z170" i="11"/>
  <c r="Y170" i="11"/>
  <c r="V170" i="11"/>
  <c r="T170" i="11"/>
  <c r="Q170" i="11"/>
  <c r="X170" i="11" s="1"/>
  <c r="O170" i="11"/>
  <c r="N170" i="11"/>
  <c r="N169" i="11" s="1"/>
  <c r="N168" i="11" s="1"/>
  <c r="L170" i="11"/>
  <c r="L169" i="11" s="1"/>
  <c r="K170" i="11"/>
  <c r="J170" i="11"/>
  <c r="I170" i="11"/>
  <c r="H170" i="11"/>
  <c r="H169" i="11" s="1"/>
  <c r="G170" i="11"/>
  <c r="F170" i="11"/>
  <c r="F169" i="11" s="1"/>
  <c r="F168" i="11" s="1"/>
  <c r="V169" i="11"/>
  <c r="P169" i="11"/>
  <c r="O169" i="11"/>
  <c r="J169" i="11"/>
  <c r="J168" i="11" s="1"/>
  <c r="I169" i="11"/>
  <c r="I168" i="11" s="1"/>
  <c r="G169" i="11"/>
  <c r="V168" i="11"/>
  <c r="P168" i="11"/>
  <c r="O168" i="11"/>
  <c r="L168" i="11"/>
  <c r="H168" i="11"/>
  <c r="AB167" i="11"/>
  <c r="AA167" i="11"/>
  <c r="W167" i="11"/>
  <c r="W166" i="11" s="1"/>
  <c r="W165" i="11" s="1"/>
  <c r="W164" i="11" s="1"/>
  <c r="U167" i="11"/>
  <c r="S167" i="11"/>
  <c r="S166" i="11" s="1"/>
  <c r="K167" i="11"/>
  <c r="L167" i="11" s="1"/>
  <c r="V166" i="11"/>
  <c r="U166" i="11"/>
  <c r="T166" i="11"/>
  <c r="Q166" i="11"/>
  <c r="Q165" i="11" s="1"/>
  <c r="O166" i="11"/>
  <c r="N166" i="11"/>
  <c r="J166" i="11"/>
  <c r="J165" i="11" s="1"/>
  <c r="I166" i="11"/>
  <c r="I165" i="11" s="1"/>
  <c r="H166" i="11"/>
  <c r="H165" i="11" s="1"/>
  <c r="G166" i="11"/>
  <c r="F166" i="11"/>
  <c r="F165" i="11" s="1"/>
  <c r="F164" i="11" s="1"/>
  <c r="V165" i="11"/>
  <c r="U165" i="11"/>
  <c r="U164" i="11" s="1"/>
  <c r="S165" i="11"/>
  <c r="S164" i="11" s="1"/>
  <c r="O165" i="11"/>
  <c r="N165" i="11"/>
  <c r="N164" i="11" s="1"/>
  <c r="G165" i="11"/>
  <c r="O164" i="11"/>
  <c r="I164" i="11"/>
  <c r="H164" i="11"/>
  <c r="G164" i="11"/>
  <c r="AB163" i="11"/>
  <c r="AA163" i="11"/>
  <c r="Z163" i="11"/>
  <c r="Y163" i="11"/>
  <c r="X163" i="11"/>
  <c r="W163" i="11"/>
  <c r="W162" i="11" s="1"/>
  <c r="U163" i="11"/>
  <c r="S163" i="11"/>
  <c r="R163" i="11"/>
  <c r="P163" i="11"/>
  <c r="P162" i="11" s="1"/>
  <c r="P161" i="11" s="1"/>
  <c r="P160" i="11" s="1"/>
  <c r="L163" i="11"/>
  <c r="K163" i="11"/>
  <c r="Y162" i="11"/>
  <c r="X162" i="11"/>
  <c r="V162" i="11"/>
  <c r="U162" i="11"/>
  <c r="T162" i="11"/>
  <c r="AA162" i="11" s="1"/>
  <c r="S162" i="11"/>
  <c r="S161" i="11" s="1"/>
  <c r="S160" i="11" s="1"/>
  <c r="R162" i="11"/>
  <c r="R161" i="11" s="1"/>
  <c r="R160" i="11" s="1"/>
  <c r="Q162" i="11"/>
  <c r="O162" i="11"/>
  <c r="N162" i="11"/>
  <c r="L162" i="11"/>
  <c r="J162" i="11"/>
  <c r="J161" i="11" s="1"/>
  <c r="I162" i="11"/>
  <c r="I161" i="11" s="1"/>
  <c r="I160" i="11" s="1"/>
  <c r="H162" i="11"/>
  <c r="G162" i="11"/>
  <c r="F162" i="11"/>
  <c r="F161" i="11" s="1"/>
  <c r="F160" i="11" s="1"/>
  <c r="W161" i="11"/>
  <c r="W160" i="11" s="1"/>
  <c r="U161" i="11"/>
  <c r="U160" i="11" s="1"/>
  <c r="T161" i="11"/>
  <c r="Q161" i="11"/>
  <c r="O161" i="11"/>
  <c r="O160" i="11" s="1"/>
  <c r="N161" i="11"/>
  <c r="N160" i="11" s="1"/>
  <c r="H161" i="11"/>
  <c r="Q160" i="11"/>
  <c r="J160" i="11"/>
  <c r="H160" i="11"/>
  <c r="AB159" i="11"/>
  <c r="AA159" i="11"/>
  <c r="W159" i="11"/>
  <c r="W158" i="11" s="1"/>
  <c r="W157" i="11" s="1"/>
  <c r="W156" i="11" s="1"/>
  <c r="U159" i="11"/>
  <c r="U158" i="11" s="1"/>
  <c r="S159" i="11"/>
  <c r="K159" i="11"/>
  <c r="L159" i="11" s="1"/>
  <c r="V158" i="11"/>
  <c r="T158" i="11"/>
  <c r="S158" i="11"/>
  <c r="Q158" i="11"/>
  <c r="O158" i="11"/>
  <c r="N158" i="11"/>
  <c r="N157" i="11" s="1"/>
  <c r="N156" i="11" s="1"/>
  <c r="K158" i="11"/>
  <c r="J158" i="11"/>
  <c r="I158" i="11"/>
  <c r="H158" i="11"/>
  <c r="H157" i="11" s="1"/>
  <c r="H156" i="11" s="1"/>
  <c r="G158" i="11"/>
  <c r="G157" i="11" s="1"/>
  <c r="F158" i="11"/>
  <c r="U157" i="11"/>
  <c r="S157" i="11"/>
  <c r="S156" i="11" s="1"/>
  <c r="Q157" i="11"/>
  <c r="Q156" i="11" s="1"/>
  <c r="O157" i="11"/>
  <c r="J157" i="11"/>
  <c r="I157" i="11"/>
  <c r="I156" i="11" s="1"/>
  <c r="F157" i="11"/>
  <c r="F156" i="11" s="1"/>
  <c r="O156" i="11"/>
  <c r="J156" i="11"/>
  <c r="AB155" i="11"/>
  <c r="AA155" i="11"/>
  <c r="Z155" i="11"/>
  <c r="W155" i="11"/>
  <c r="W154" i="11" s="1"/>
  <c r="W153" i="11" s="1"/>
  <c r="W152" i="11" s="1"/>
  <c r="U155" i="11"/>
  <c r="S155" i="11"/>
  <c r="K155" i="11"/>
  <c r="L155" i="11" s="1"/>
  <c r="V154" i="11"/>
  <c r="U154" i="11"/>
  <c r="U153" i="11" s="1"/>
  <c r="U152" i="11" s="1"/>
  <c r="T154" i="11"/>
  <c r="Q154" i="11"/>
  <c r="Q153" i="11" s="1"/>
  <c r="Q152" i="11" s="1"/>
  <c r="O154" i="11"/>
  <c r="N154" i="11"/>
  <c r="N153" i="11" s="1"/>
  <c r="N152" i="11" s="1"/>
  <c r="K154" i="11"/>
  <c r="J154" i="11"/>
  <c r="J153" i="11" s="1"/>
  <c r="J152" i="11" s="1"/>
  <c r="I154" i="11"/>
  <c r="I153" i="11" s="1"/>
  <c r="H154" i="11"/>
  <c r="G154" i="11"/>
  <c r="G153" i="11" s="1"/>
  <c r="K153" i="11" s="1"/>
  <c r="F154" i="11"/>
  <c r="T153" i="11"/>
  <c r="O153" i="11"/>
  <c r="H153" i="11"/>
  <c r="H152" i="11" s="1"/>
  <c r="F153" i="11"/>
  <c r="O152" i="11"/>
  <c r="I152" i="11"/>
  <c r="G152" i="11"/>
  <c r="K152" i="11" s="1"/>
  <c r="F152" i="11"/>
  <c r="AB151" i="11"/>
  <c r="AA151" i="11"/>
  <c r="W151" i="11"/>
  <c r="W150" i="11" s="1"/>
  <c r="W149" i="11" s="1"/>
  <c r="W148" i="11" s="1"/>
  <c r="U151" i="11"/>
  <c r="U150" i="11" s="1"/>
  <c r="U149" i="11" s="1"/>
  <c r="U148" i="11" s="1"/>
  <c r="S151" i="11"/>
  <c r="K151" i="11"/>
  <c r="L151" i="11" s="1"/>
  <c r="AB150" i="11"/>
  <c r="AA150" i="11"/>
  <c r="V150" i="11"/>
  <c r="T150" i="11"/>
  <c r="Q150" i="11"/>
  <c r="Q149" i="11" s="1"/>
  <c r="O150" i="11"/>
  <c r="N150" i="11"/>
  <c r="K150" i="11"/>
  <c r="J150" i="11"/>
  <c r="I150" i="11"/>
  <c r="H150" i="11"/>
  <c r="H149" i="11" s="1"/>
  <c r="H148" i="11" s="1"/>
  <c r="G150" i="11"/>
  <c r="F150" i="11"/>
  <c r="F149" i="11" s="1"/>
  <c r="F148" i="11" s="1"/>
  <c r="AB149" i="11"/>
  <c r="V149" i="11"/>
  <c r="V148" i="11" s="1"/>
  <c r="AB148" i="11" s="1"/>
  <c r="T149" i="11"/>
  <c r="AA149" i="11" s="1"/>
  <c r="O149" i="11"/>
  <c r="O148" i="11" s="1"/>
  <c r="N149" i="11"/>
  <c r="N148" i="11" s="1"/>
  <c r="J149" i="11"/>
  <c r="I149" i="11"/>
  <c r="I148" i="11" s="1"/>
  <c r="G149" i="11"/>
  <c r="T148" i="11"/>
  <c r="Q148" i="11"/>
  <c r="J148" i="11"/>
  <c r="G148" i="11"/>
  <c r="AB147" i="11"/>
  <c r="AA147" i="11"/>
  <c r="W147" i="11"/>
  <c r="U147" i="11"/>
  <c r="U146" i="11" s="1"/>
  <c r="S147" i="11"/>
  <c r="K147" i="11"/>
  <c r="L147" i="11" s="1"/>
  <c r="W146" i="11"/>
  <c r="V146" i="11"/>
  <c r="T146" i="11"/>
  <c r="Q146" i="11"/>
  <c r="O146" i="11"/>
  <c r="N146" i="11"/>
  <c r="J146" i="11"/>
  <c r="I146" i="11"/>
  <c r="H146" i="11"/>
  <c r="G146" i="11"/>
  <c r="G145" i="11" s="1"/>
  <c r="G144" i="11" s="1"/>
  <c r="K144" i="11" s="1"/>
  <c r="F146" i="11"/>
  <c r="F145" i="11" s="1"/>
  <c r="W145" i="11"/>
  <c r="W144" i="11" s="1"/>
  <c r="U145" i="11"/>
  <c r="U144" i="11" s="1"/>
  <c r="T145" i="11"/>
  <c r="Q145" i="11"/>
  <c r="O145" i="11"/>
  <c r="O144" i="11" s="1"/>
  <c r="N145" i="11"/>
  <c r="J145" i="11"/>
  <c r="J144" i="11" s="1"/>
  <c r="I145" i="11"/>
  <c r="H145" i="11"/>
  <c r="H144" i="11" s="1"/>
  <c r="T144" i="11"/>
  <c r="Q144" i="11"/>
  <c r="N144" i="11"/>
  <c r="I144" i="11"/>
  <c r="F144" i="11"/>
  <c r="AB143" i="11"/>
  <c r="AA143" i="11"/>
  <c r="W143" i="11"/>
  <c r="U143" i="11"/>
  <c r="U142" i="11" s="1"/>
  <c r="U141" i="11" s="1"/>
  <c r="U140" i="11" s="1"/>
  <c r="S143" i="11"/>
  <c r="L143" i="11"/>
  <c r="K143" i="11"/>
  <c r="W142" i="11"/>
  <c r="V142" i="11"/>
  <c r="AB142" i="11" s="1"/>
  <c r="T142" i="11"/>
  <c r="T141" i="11" s="1"/>
  <c r="Q142" i="11"/>
  <c r="O142" i="11"/>
  <c r="N142" i="11"/>
  <c r="J142" i="11"/>
  <c r="J141" i="11" s="1"/>
  <c r="I142" i="11"/>
  <c r="H142" i="11"/>
  <c r="G142" i="11"/>
  <c r="F142" i="11"/>
  <c r="W141" i="11"/>
  <c r="W140" i="11" s="1"/>
  <c r="V141" i="11"/>
  <c r="Q141" i="11"/>
  <c r="Q140" i="11" s="1"/>
  <c r="O141" i="11"/>
  <c r="O140" i="11" s="1"/>
  <c r="N141" i="11"/>
  <c r="N140" i="11" s="1"/>
  <c r="I141" i="11"/>
  <c r="H141" i="11"/>
  <c r="H140" i="11" s="1"/>
  <c r="F141" i="11"/>
  <c r="F140" i="11" s="1"/>
  <c r="AA140" i="11"/>
  <c r="V140" i="11"/>
  <c r="T140" i="11"/>
  <c r="J140" i="11"/>
  <c r="I140" i="11"/>
  <c r="AB139" i="11"/>
  <c r="AA139" i="11"/>
  <c r="Z139" i="11"/>
  <c r="Y139" i="11"/>
  <c r="X139" i="11"/>
  <c r="W139" i="11"/>
  <c r="W138" i="11" s="1"/>
  <c r="U139" i="11"/>
  <c r="S139" i="11"/>
  <c r="R139" i="11"/>
  <c r="R138" i="11" s="1"/>
  <c r="R137" i="11" s="1"/>
  <c r="R136" i="11" s="1"/>
  <c r="P139" i="11"/>
  <c r="P138" i="11" s="1"/>
  <c r="L139" i="11"/>
  <c r="K139" i="11"/>
  <c r="V138" i="11"/>
  <c r="U138" i="11"/>
  <c r="U137" i="11" s="1"/>
  <c r="U136" i="11" s="1"/>
  <c r="T138" i="11"/>
  <c r="Y138" i="11" s="1"/>
  <c r="Q138" i="11"/>
  <c r="O138" i="11"/>
  <c r="N138" i="11"/>
  <c r="N137" i="11" s="1"/>
  <c r="L138" i="11"/>
  <c r="K138" i="11"/>
  <c r="J138" i="11"/>
  <c r="I138" i="11"/>
  <c r="H138" i="11"/>
  <c r="H137" i="11" s="1"/>
  <c r="G138" i="11"/>
  <c r="G137" i="11" s="1"/>
  <c r="K137" i="11" s="1"/>
  <c r="F138" i="11"/>
  <c r="F137" i="11" s="1"/>
  <c r="F136" i="11" s="1"/>
  <c r="W137" i="11"/>
  <c r="V137" i="11"/>
  <c r="V136" i="11" s="1"/>
  <c r="P137" i="11"/>
  <c r="P136" i="11" s="1"/>
  <c r="O137" i="11"/>
  <c r="J137" i="11"/>
  <c r="I137" i="11"/>
  <c r="W136" i="11"/>
  <c r="O136" i="11"/>
  <c r="N136" i="11"/>
  <c r="J136" i="11"/>
  <c r="I136" i="11"/>
  <c r="H136" i="11"/>
  <c r="AB135" i="11"/>
  <c r="AA135" i="11"/>
  <c r="X135" i="11"/>
  <c r="W135" i="11"/>
  <c r="U135" i="11"/>
  <c r="S135" i="11"/>
  <c r="S134" i="11" s="1"/>
  <c r="K135" i="11"/>
  <c r="L135" i="11" s="1"/>
  <c r="AB134" i="11"/>
  <c r="AA134" i="11"/>
  <c r="W134" i="11"/>
  <c r="W133" i="11" s="1"/>
  <c r="V134" i="11"/>
  <c r="U134" i="11"/>
  <c r="U133" i="11" s="1"/>
  <c r="U132" i="11" s="1"/>
  <c r="T134" i="11"/>
  <c r="Q134" i="11"/>
  <c r="O134" i="11"/>
  <c r="O133" i="11" s="1"/>
  <c r="O132" i="11" s="1"/>
  <c r="N134" i="11"/>
  <c r="N133" i="11" s="1"/>
  <c r="N132" i="11" s="1"/>
  <c r="J134" i="11"/>
  <c r="J133" i="11" s="1"/>
  <c r="J132" i="11" s="1"/>
  <c r="I134" i="11"/>
  <c r="I133" i="11" s="1"/>
  <c r="I132" i="11" s="1"/>
  <c r="H134" i="11"/>
  <c r="G134" i="11"/>
  <c r="F134" i="11"/>
  <c r="S133" i="11"/>
  <c r="S132" i="11" s="1"/>
  <c r="H133" i="11"/>
  <c r="H132" i="11" s="1"/>
  <c r="F133" i="11"/>
  <c r="F132" i="11" s="1"/>
  <c r="W132" i="11"/>
  <c r="AB131" i="11"/>
  <c r="AA131" i="11"/>
  <c r="Z131" i="11"/>
  <c r="Y131" i="11"/>
  <c r="W131" i="11"/>
  <c r="U131" i="11"/>
  <c r="S131" i="11"/>
  <c r="R131" i="11"/>
  <c r="R130" i="11" s="1"/>
  <c r="R129" i="11" s="1"/>
  <c r="R128" i="11" s="1"/>
  <c r="P131" i="11"/>
  <c r="P130" i="11" s="1"/>
  <c r="P129" i="11" s="1"/>
  <c r="P128" i="11" s="1"/>
  <c r="K131" i="11"/>
  <c r="L131" i="11" s="1"/>
  <c r="X131" i="11" s="1"/>
  <c r="W130" i="11"/>
  <c r="V130" i="11"/>
  <c r="V129" i="11" s="1"/>
  <c r="U130" i="11"/>
  <c r="T130" i="11"/>
  <c r="AB130" i="11" s="1"/>
  <c r="Q130" i="11"/>
  <c r="O130" i="11"/>
  <c r="O129" i="11" s="1"/>
  <c r="N130" i="11"/>
  <c r="L130" i="11"/>
  <c r="Z130" i="11" s="1"/>
  <c r="J130" i="11"/>
  <c r="J129" i="11" s="1"/>
  <c r="J128" i="11" s="1"/>
  <c r="I130" i="11"/>
  <c r="I129" i="11" s="1"/>
  <c r="H130" i="11"/>
  <c r="G130" i="11"/>
  <c r="F130" i="11"/>
  <c r="F129" i="11" s="1"/>
  <c r="F128" i="11" s="1"/>
  <c r="W129" i="11"/>
  <c r="U129" i="11"/>
  <c r="Q129" i="11"/>
  <c r="N129" i="11"/>
  <c r="K129" i="11"/>
  <c r="H129" i="11"/>
  <c r="G129" i="11"/>
  <c r="G128" i="11" s="1"/>
  <c r="W128" i="11"/>
  <c r="V128" i="11"/>
  <c r="U128" i="11"/>
  <c r="Q128" i="11"/>
  <c r="O128" i="11"/>
  <c r="N128" i="11"/>
  <c r="K128" i="11"/>
  <c r="I128" i="11"/>
  <c r="H128" i="11"/>
  <c r="AA127" i="11"/>
  <c r="Z127" i="11"/>
  <c r="W127" i="11"/>
  <c r="U127" i="11"/>
  <c r="S127" i="11"/>
  <c r="R127" i="11"/>
  <c r="K127" i="11"/>
  <c r="L127" i="11" s="1"/>
  <c r="Y127" i="11" s="1"/>
  <c r="Z126" i="11"/>
  <c r="W126" i="11"/>
  <c r="V126" i="11"/>
  <c r="U126" i="11"/>
  <c r="U125" i="11" s="1"/>
  <c r="U124" i="11" s="1"/>
  <c r="T126" i="11"/>
  <c r="T125" i="11" s="1"/>
  <c r="R126" i="11"/>
  <c r="R125" i="11" s="1"/>
  <c r="R124" i="11" s="1"/>
  <c r="Q126" i="11"/>
  <c r="O126" i="11"/>
  <c r="N126" i="11"/>
  <c r="L126" i="11"/>
  <c r="L125" i="11" s="1"/>
  <c r="K126" i="11"/>
  <c r="J126" i="11"/>
  <c r="I126" i="11"/>
  <c r="H126" i="11"/>
  <c r="G126" i="11"/>
  <c r="G125" i="11" s="1"/>
  <c r="G124" i="11" s="1"/>
  <c r="F126" i="11"/>
  <c r="F125" i="11" s="1"/>
  <c r="AA125" i="11"/>
  <c r="W125" i="11"/>
  <c r="W124" i="11" s="1"/>
  <c r="V125" i="11"/>
  <c r="Q125" i="11"/>
  <c r="O125" i="11"/>
  <c r="O124" i="11" s="1"/>
  <c r="N125" i="11"/>
  <c r="N124" i="11" s="1"/>
  <c r="J125" i="11"/>
  <c r="J124" i="11" s="1"/>
  <c r="I125" i="11"/>
  <c r="I124" i="11" s="1"/>
  <c r="H125" i="11"/>
  <c r="H124" i="11" s="1"/>
  <c r="K124" i="11" s="1"/>
  <c r="T124" i="11"/>
  <c r="Q124" i="11"/>
  <c r="AB123" i="11"/>
  <c r="AA123" i="11"/>
  <c r="W123" i="11"/>
  <c r="U123" i="11"/>
  <c r="S123" i="11"/>
  <c r="K123" i="11"/>
  <c r="L123" i="11" s="1"/>
  <c r="W122" i="11"/>
  <c r="W121" i="11" s="1"/>
  <c r="V122" i="11"/>
  <c r="AB122" i="11" s="1"/>
  <c r="U122" i="11"/>
  <c r="U121" i="11" s="1"/>
  <c r="T122" i="11"/>
  <c r="S122" i="11"/>
  <c r="Q122" i="11"/>
  <c r="O122" i="11"/>
  <c r="O121" i="11" s="1"/>
  <c r="O120" i="11" s="1"/>
  <c r="N122" i="11"/>
  <c r="N121" i="11" s="1"/>
  <c r="N120" i="11" s="1"/>
  <c r="J122" i="11"/>
  <c r="I122" i="11"/>
  <c r="I121" i="11" s="1"/>
  <c r="H122" i="11"/>
  <c r="G122" i="11"/>
  <c r="F122" i="11"/>
  <c r="V121" i="11"/>
  <c r="T121" i="11"/>
  <c r="AB121" i="11" s="1"/>
  <c r="S121" i="11"/>
  <c r="Q121" i="11"/>
  <c r="J121" i="11"/>
  <c r="G121" i="11"/>
  <c r="F121" i="11"/>
  <c r="V120" i="11"/>
  <c r="S120" i="11"/>
  <c r="G120" i="11"/>
  <c r="F120" i="11"/>
  <c r="W118" i="11"/>
  <c r="W116" i="11" s="1"/>
  <c r="W113" i="11" s="1"/>
  <c r="V118" i="11"/>
  <c r="U118" i="11"/>
  <c r="U116" i="11" s="1"/>
  <c r="U113" i="11" s="1"/>
  <c r="T118" i="11"/>
  <c r="AA118" i="11" s="1"/>
  <c r="Q118" i="11"/>
  <c r="O118" i="11"/>
  <c r="O116" i="11" s="1"/>
  <c r="N118" i="11"/>
  <c r="N116" i="11" s="1"/>
  <c r="J118" i="11"/>
  <c r="J116" i="11" s="1"/>
  <c r="I118" i="11"/>
  <c r="I116" i="11" s="1"/>
  <c r="I113" i="11" s="1"/>
  <c r="G118" i="11"/>
  <c r="F118" i="11"/>
  <c r="T116" i="11"/>
  <c r="T113" i="11" s="1"/>
  <c r="F116" i="11"/>
  <c r="F113" i="11" s="1"/>
  <c r="O113" i="11"/>
  <c r="N113" i="11"/>
  <c r="J113" i="11"/>
  <c r="AB112" i="11"/>
  <c r="AA112" i="11"/>
  <c r="W112" i="11"/>
  <c r="U112" i="11"/>
  <c r="S112" i="11"/>
  <c r="P112" i="11"/>
  <c r="P111" i="11" s="1"/>
  <c r="P107" i="11" s="1"/>
  <c r="P105" i="11" s="1"/>
  <c r="K112" i="11"/>
  <c r="L112" i="11" s="1"/>
  <c r="W111" i="11"/>
  <c r="V111" i="11"/>
  <c r="U111" i="11"/>
  <c r="T111" i="11"/>
  <c r="T107" i="11" s="1"/>
  <c r="T105" i="11" s="1"/>
  <c r="S111" i="11"/>
  <c r="Q111" i="11"/>
  <c r="O111" i="11"/>
  <c r="O107" i="11" s="1"/>
  <c r="N111" i="11"/>
  <c r="N107" i="11" s="1"/>
  <c r="N105" i="11" s="1"/>
  <c r="J111" i="11"/>
  <c r="I111" i="11"/>
  <c r="H111" i="11"/>
  <c r="G111" i="11"/>
  <c r="F111" i="11"/>
  <c r="Y110" i="11"/>
  <c r="Y109" i="11" s="1"/>
  <c r="W110" i="11"/>
  <c r="U110" i="11"/>
  <c r="S110" i="11"/>
  <c r="P110" i="11"/>
  <c r="P109" i="11" s="1"/>
  <c r="P108" i="11" s="1"/>
  <c r="P106" i="11" s="1"/>
  <c r="P104" i="11" s="1"/>
  <c r="L110" i="11"/>
  <c r="K110" i="11"/>
  <c r="W109" i="11"/>
  <c r="V109" i="11"/>
  <c r="U109" i="11"/>
  <c r="U108" i="11" s="1"/>
  <c r="U106" i="11" s="1"/>
  <c r="T109" i="11"/>
  <c r="S109" i="11"/>
  <c r="Q109" i="11"/>
  <c r="Q108" i="11" s="1"/>
  <c r="Q106" i="11" s="1"/>
  <c r="Q104" i="11" s="1"/>
  <c r="O109" i="11"/>
  <c r="O108" i="11" s="1"/>
  <c r="O106" i="11" s="1"/>
  <c r="O104" i="11" s="1"/>
  <c r="N109" i="11"/>
  <c r="K109" i="11"/>
  <c r="J109" i="11"/>
  <c r="I109" i="11"/>
  <c r="H109" i="11"/>
  <c r="G109" i="11"/>
  <c r="F109" i="11"/>
  <c r="T108" i="11"/>
  <c r="T106" i="11" s="1"/>
  <c r="T104" i="11" s="1"/>
  <c r="S108" i="11"/>
  <c r="S106" i="11" s="1"/>
  <c r="S104" i="11" s="1"/>
  <c r="N108" i="11"/>
  <c r="N106" i="11" s="1"/>
  <c r="J108" i="11"/>
  <c r="I108" i="11"/>
  <c r="H108" i="11"/>
  <c r="G108" i="11"/>
  <c r="F108" i="11"/>
  <c r="F106" i="11" s="1"/>
  <c r="F104" i="11" s="1"/>
  <c r="W107" i="11"/>
  <c r="U107" i="11"/>
  <c r="U105" i="11" s="1"/>
  <c r="S107" i="11"/>
  <c r="S105" i="11" s="1"/>
  <c r="J107" i="11"/>
  <c r="I107" i="11"/>
  <c r="I105" i="11" s="1"/>
  <c r="G107" i="11"/>
  <c r="F107" i="11"/>
  <c r="F105" i="11" s="1"/>
  <c r="J106" i="11"/>
  <c r="J104" i="11" s="1"/>
  <c r="I106" i="11"/>
  <c r="I104" i="11" s="1"/>
  <c r="H106" i="11"/>
  <c r="H104" i="11" s="1"/>
  <c r="O105" i="11"/>
  <c r="J105" i="11"/>
  <c r="G105" i="11"/>
  <c r="U104" i="11"/>
  <c r="N104" i="11"/>
  <c r="W103" i="11"/>
  <c r="W102" i="11" s="1"/>
  <c r="W101" i="11" s="1"/>
  <c r="U103" i="11"/>
  <c r="U102" i="11" s="1"/>
  <c r="U101" i="11" s="1"/>
  <c r="S103" i="11"/>
  <c r="S102" i="11" s="1"/>
  <c r="K103" i="11"/>
  <c r="L103" i="11" s="1"/>
  <c r="V102" i="11"/>
  <c r="V101" i="11" s="1"/>
  <c r="T102" i="11"/>
  <c r="Q102" i="11"/>
  <c r="Q101" i="11" s="1"/>
  <c r="O102" i="11"/>
  <c r="N102" i="11"/>
  <c r="L102" i="11"/>
  <c r="J102" i="11"/>
  <c r="J101" i="11" s="1"/>
  <c r="I102" i="11"/>
  <c r="H102" i="11"/>
  <c r="G102" i="11"/>
  <c r="F102" i="11"/>
  <c r="F101" i="11" s="1"/>
  <c r="T101" i="11"/>
  <c r="S101" i="11"/>
  <c r="O101" i="11"/>
  <c r="N101" i="11"/>
  <c r="K101" i="11"/>
  <c r="I101" i="11"/>
  <c r="H101" i="11"/>
  <c r="G101" i="11"/>
  <c r="AB100" i="11"/>
  <c r="AA100" i="11"/>
  <c r="W100" i="11"/>
  <c r="U100" i="11"/>
  <c r="U97" i="11" s="1"/>
  <c r="U95" i="11" s="1"/>
  <c r="S100" i="11"/>
  <c r="K100" i="11"/>
  <c r="L100" i="11" s="1"/>
  <c r="AB99" i="11"/>
  <c r="AA99" i="11"/>
  <c r="X99" i="11"/>
  <c r="W99" i="11"/>
  <c r="U99" i="11"/>
  <c r="S99" i="11"/>
  <c r="L99" i="11"/>
  <c r="K99" i="11"/>
  <c r="W98" i="11"/>
  <c r="U98" i="11"/>
  <c r="U96" i="11" s="1"/>
  <c r="S98" i="11"/>
  <c r="K98" i="11"/>
  <c r="L98" i="11" s="1"/>
  <c r="W97" i="11"/>
  <c r="V97" i="11"/>
  <c r="AB97" i="11" s="1"/>
  <c r="T97" i="11"/>
  <c r="S97" i="11"/>
  <c r="Q97" i="11"/>
  <c r="AA97" i="11" s="1"/>
  <c r="O97" i="11"/>
  <c r="O95" i="11" s="1"/>
  <c r="N97" i="11"/>
  <c r="N95" i="11" s="1"/>
  <c r="J97" i="11"/>
  <c r="I97" i="11"/>
  <c r="I95" i="11" s="1"/>
  <c r="H97" i="11"/>
  <c r="G97" i="11"/>
  <c r="F97" i="11"/>
  <c r="F95" i="11" s="1"/>
  <c r="W96" i="11"/>
  <c r="V96" i="11"/>
  <c r="T96" i="11"/>
  <c r="S96" i="11"/>
  <c r="Q96" i="11"/>
  <c r="O96" i="11"/>
  <c r="O94" i="11" s="1"/>
  <c r="N96" i="11"/>
  <c r="K96" i="11"/>
  <c r="J96" i="11"/>
  <c r="J94" i="11" s="1"/>
  <c r="J7" i="11" s="1"/>
  <c r="I96" i="11"/>
  <c r="H96" i="11"/>
  <c r="G96" i="11"/>
  <c r="F96" i="11"/>
  <c r="AB95" i="11"/>
  <c r="V95" i="11"/>
  <c r="T95" i="11"/>
  <c r="S95" i="11"/>
  <c r="J95" i="11"/>
  <c r="G95" i="11"/>
  <c r="T94" i="11"/>
  <c r="T7" i="11" s="1"/>
  <c r="S94" i="11"/>
  <c r="S7" i="11" s="1"/>
  <c r="N94" i="11"/>
  <c r="N7" i="11" s="1"/>
  <c r="H94" i="11"/>
  <c r="H7" i="11" s="1"/>
  <c r="G94" i="11"/>
  <c r="F94" i="11"/>
  <c r="Z93" i="11"/>
  <c r="W93" i="11"/>
  <c r="U93" i="11"/>
  <c r="S93" i="11"/>
  <c r="S91" i="11" s="1"/>
  <c r="S90" i="11" s="1"/>
  <c r="S89" i="11" s="1"/>
  <c r="R93" i="11"/>
  <c r="P93" i="11"/>
  <c r="L93" i="11"/>
  <c r="K93" i="11"/>
  <c r="X92" i="11"/>
  <c r="W92" i="11"/>
  <c r="U92" i="11"/>
  <c r="S92" i="11"/>
  <c r="K92" i="11"/>
  <c r="L92" i="11" s="1"/>
  <c r="W91" i="11"/>
  <c r="V91" i="11"/>
  <c r="U91" i="11"/>
  <c r="U90" i="11" s="1"/>
  <c r="U89" i="11" s="1"/>
  <c r="U85" i="11" s="1"/>
  <c r="T91" i="11"/>
  <c r="Q91" i="11"/>
  <c r="O91" i="11"/>
  <c r="N91" i="11"/>
  <c r="J91" i="11"/>
  <c r="I91" i="11"/>
  <c r="H91" i="11"/>
  <c r="H90" i="11" s="1"/>
  <c r="H89" i="11" s="1"/>
  <c r="G91" i="11"/>
  <c r="F91" i="11"/>
  <c r="W90" i="11"/>
  <c r="W89" i="11" s="1"/>
  <c r="V90" i="11"/>
  <c r="O90" i="11"/>
  <c r="N90" i="11"/>
  <c r="N89" i="11" s="1"/>
  <c r="J90" i="11"/>
  <c r="J89" i="11" s="1"/>
  <c r="I90" i="11"/>
  <c r="I89" i="11" s="1"/>
  <c r="F90" i="11"/>
  <c r="O89" i="11"/>
  <c r="O85" i="11" s="1"/>
  <c r="F89" i="11"/>
  <c r="F85" i="11" s="1"/>
  <c r="W88" i="11"/>
  <c r="U88" i="11"/>
  <c r="U87" i="11" s="1"/>
  <c r="U86" i="11" s="1"/>
  <c r="S88" i="11"/>
  <c r="K88" i="11"/>
  <c r="L88" i="11" s="1"/>
  <c r="W87" i="11"/>
  <c r="W86" i="11" s="1"/>
  <c r="V87" i="11"/>
  <c r="T87" i="11"/>
  <c r="S87" i="11"/>
  <c r="S86" i="11" s="1"/>
  <c r="S85" i="11" s="1"/>
  <c r="Q87" i="11"/>
  <c r="O87" i="11"/>
  <c r="O86" i="11" s="1"/>
  <c r="N87" i="11"/>
  <c r="J87" i="11"/>
  <c r="J86" i="11" s="1"/>
  <c r="J85" i="11" s="1"/>
  <c r="I87" i="11"/>
  <c r="I86" i="11" s="1"/>
  <c r="H87" i="11"/>
  <c r="G87" i="11"/>
  <c r="F87" i="11"/>
  <c r="V86" i="11"/>
  <c r="T86" i="11"/>
  <c r="N86" i="11"/>
  <c r="H86" i="11"/>
  <c r="G86" i="11"/>
  <c r="F86" i="11"/>
  <c r="T84" i="11"/>
  <c r="S84" i="11"/>
  <c r="O84" i="11"/>
  <c r="N84" i="11"/>
  <c r="J84" i="11"/>
  <c r="H84" i="11"/>
  <c r="G84" i="11"/>
  <c r="F84" i="11"/>
  <c r="AB83" i="11"/>
  <c r="AA83" i="11"/>
  <c r="W83" i="11"/>
  <c r="U83" i="11"/>
  <c r="S83" i="11"/>
  <c r="L83" i="11"/>
  <c r="K83" i="11"/>
  <c r="AB82" i="11"/>
  <c r="AA82" i="11"/>
  <c r="X82" i="11"/>
  <c r="W82" i="11"/>
  <c r="U82" i="11"/>
  <c r="S82" i="11"/>
  <c r="K82" i="11"/>
  <c r="L82" i="11" s="1"/>
  <c r="AB81" i="11"/>
  <c r="AA81" i="11"/>
  <c r="W81" i="11"/>
  <c r="U81" i="11"/>
  <c r="S81" i="11"/>
  <c r="K81" i="11"/>
  <c r="L81" i="11" s="1"/>
  <c r="AB80" i="11"/>
  <c r="AA80" i="11"/>
  <c r="W80" i="11"/>
  <c r="W77" i="11" s="1"/>
  <c r="U80" i="11"/>
  <c r="U77" i="11" s="1"/>
  <c r="S80" i="11"/>
  <c r="S77" i="11" s="1"/>
  <c r="K80" i="11"/>
  <c r="L80" i="11" s="1"/>
  <c r="AB79" i="11"/>
  <c r="AA79" i="11"/>
  <c r="W79" i="11"/>
  <c r="U79" i="11"/>
  <c r="S79" i="11"/>
  <c r="K79" i="11"/>
  <c r="L79" i="11" s="1"/>
  <c r="AB78" i="11"/>
  <c r="AA78" i="11"/>
  <c r="W78" i="11"/>
  <c r="U78" i="11"/>
  <c r="S78" i="11"/>
  <c r="K78" i="11"/>
  <c r="L78" i="11" s="1"/>
  <c r="AA77" i="11"/>
  <c r="V77" i="11"/>
  <c r="T77" i="11"/>
  <c r="Q77" i="11"/>
  <c r="O77" i="11"/>
  <c r="N77" i="11"/>
  <c r="J77" i="11"/>
  <c r="I77" i="11"/>
  <c r="H77" i="11"/>
  <c r="G77" i="11"/>
  <c r="F77" i="11"/>
  <c r="F58" i="11" s="1"/>
  <c r="AB76" i="11"/>
  <c r="AA76" i="11"/>
  <c r="W76" i="11"/>
  <c r="U76" i="11"/>
  <c r="S76" i="11"/>
  <c r="L76" i="11"/>
  <c r="K76" i="11"/>
  <c r="AB75" i="11"/>
  <c r="AA75" i="11"/>
  <c r="Z75" i="11"/>
  <c r="Y75" i="11"/>
  <c r="X75" i="11"/>
  <c r="W75" i="11"/>
  <c r="U75" i="11"/>
  <c r="S75" i="11"/>
  <c r="R75" i="11"/>
  <c r="P75" i="11"/>
  <c r="L75" i="11"/>
  <c r="K75" i="11"/>
  <c r="AB74" i="11"/>
  <c r="AA74" i="11"/>
  <c r="Z74" i="11"/>
  <c r="Y74" i="11"/>
  <c r="W74" i="11"/>
  <c r="U74" i="11"/>
  <c r="S74" i="11"/>
  <c r="R74" i="11"/>
  <c r="P74" i="11"/>
  <c r="K74" i="11"/>
  <c r="L74" i="11" s="1"/>
  <c r="X74" i="11" s="1"/>
  <c r="AB73" i="11"/>
  <c r="AA73" i="11"/>
  <c r="W73" i="11"/>
  <c r="U73" i="11"/>
  <c r="S73" i="11"/>
  <c r="L73" i="11"/>
  <c r="K73" i="11"/>
  <c r="AB72" i="11"/>
  <c r="AA72" i="11"/>
  <c r="W72" i="11"/>
  <c r="W70" i="11" s="1"/>
  <c r="U72" i="11"/>
  <c r="S72" i="11"/>
  <c r="S70" i="11" s="1"/>
  <c r="K72" i="11"/>
  <c r="L72" i="11" s="1"/>
  <c r="AB71" i="11"/>
  <c r="AA71" i="11"/>
  <c r="W71" i="11"/>
  <c r="U71" i="11"/>
  <c r="U70" i="11" s="1"/>
  <c r="S71" i="11"/>
  <c r="K71" i="11"/>
  <c r="L71" i="11" s="1"/>
  <c r="AB70" i="11"/>
  <c r="V70" i="11"/>
  <c r="T70" i="11"/>
  <c r="Q70" i="11"/>
  <c r="O70" i="11"/>
  <c r="N70" i="11"/>
  <c r="J70" i="11"/>
  <c r="I70" i="11"/>
  <c r="H70" i="11"/>
  <c r="K70" i="11" s="1"/>
  <c r="G70" i="11"/>
  <c r="F70" i="11"/>
  <c r="AB69" i="11"/>
  <c r="AA69" i="11"/>
  <c r="W69" i="11"/>
  <c r="U69" i="11"/>
  <c r="S69" i="11"/>
  <c r="L69" i="11"/>
  <c r="K69" i="11"/>
  <c r="AB68" i="11"/>
  <c r="AA68" i="11"/>
  <c r="W68" i="11"/>
  <c r="U68" i="11"/>
  <c r="S68" i="11"/>
  <c r="K68" i="11"/>
  <c r="L68" i="11" s="1"/>
  <c r="Z68" i="11" s="1"/>
  <c r="J68" i="11"/>
  <c r="AB67" i="11"/>
  <c r="AA67" i="11"/>
  <c r="Z67" i="11"/>
  <c r="W67" i="11"/>
  <c r="U67" i="11"/>
  <c r="U66" i="11" s="1"/>
  <c r="S67" i="11"/>
  <c r="S66" i="11" s="1"/>
  <c r="R67" i="11"/>
  <c r="K67" i="11"/>
  <c r="L67" i="11" s="1"/>
  <c r="AA66" i="11"/>
  <c r="W66" i="11"/>
  <c r="V66" i="11"/>
  <c r="T66" i="11"/>
  <c r="Q66" i="11"/>
  <c r="O66" i="11"/>
  <c r="N66" i="11"/>
  <c r="K66" i="11"/>
  <c r="J66" i="11"/>
  <c r="I66" i="11"/>
  <c r="H66" i="11"/>
  <c r="G66" i="11"/>
  <c r="F66" i="11"/>
  <c r="AB65" i="11"/>
  <c r="AA65" i="11"/>
  <c r="X65" i="11"/>
  <c r="W65" i="11"/>
  <c r="U65" i="11"/>
  <c r="S65" i="11"/>
  <c r="K65" i="11"/>
  <c r="L65" i="11" s="1"/>
  <c r="AB64" i="11"/>
  <c r="AA64" i="11"/>
  <c r="W64" i="11"/>
  <c r="U64" i="11"/>
  <c r="S64" i="11"/>
  <c r="K64" i="11"/>
  <c r="L64" i="11" s="1"/>
  <c r="AB63" i="11"/>
  <c r="AA63" i="11"/>
  <c r="W63" i="11"/>
  <c r="U63" i="11"/>
  <c r="U59" i="11" s="1"/>
  <c r="S63" i="11"/>
  <c r="K63" i="11"/>
  <c r="L63" i="11" s="1"/>
  <c r="AB62" i="11"/>
  <c r="AA62" i="11"/>
  <c r="W62" i="11"/>
  <c r="U62" i="11"/>
  <c r="S62" i="11"/>
  <c r="P62" i="11"/>
  <c r="K62" i="11"/>
  <c r="L62" i="11" s="1"/>
  <c r="AB61" i="11"/>
  <c r="AA61" i="11"/>
  <c r="W61" i="11"/>
  <c r="U61" i="11"/>
  <c r="S61" i="11"/>
  <c r="K61" i="11"/>
  <c r="L61" i="11" s="1"/>
  <c r="P61" i="11" s="1"/>
  <c r="AB60" i="11"/>
  <c r="AA60" i="11"/>
  <c r="Z60" i="11"/>
  <c r="W60" i="11"/>
  <c r="U60" i="11"/>
  <c r="S60" i="11"/>
  <c r="S59" i="11" s="1"/>
  <c r="R60" i="11"/>
  <c r="L60" i="11"/>
  <c r="Y60" i="11" s="1"/>
  <c r="K60" i="11"/>
  <c r="AA59" i="11"/>
  <c r="V59" i="11"/>
  <c r="T59" i="11"/>
  <c r="Q59" i="11"/>
  <c r="O59" i="11"/>
  <c r="O58" i="11" s="1"/>
  <c r="O45" i="11" s="1"/>
  <c r="N59" i="11"/>
  <c r="N58" i="11" s="1"/>
  <c r="J59" i="11"/>
  <c r="I59" i="11"/>
  <c r="I58" i="11" s="1"/>
  <c r="H59" i="11"/>
  <c r="H58" i="11" s="1"/>
  <c r="G59" i="11"/>
  <c r="F59" i="11"/>
  <c r="Q58" i="11"/>
  <c r="AB57" i="11"/>
  <c r="AA57" i="11"/>
  <c r="W57" i="11"/>
  <c r="U57" i="11"/>
  <c r="S57" i="11"/>
  <c r="K57" i="11"/>
  <c r="L57" i="11" s="1"/>
  <c r="P57" i="11" s="1"/>
  <c r="AB56" i="11"/>
  <c r="AA56" i="11"/>
  <c r="Z56" i="11"/>
  <c r="W56" i="11"/>
  <c r="U56" i="11"/>
  <c r="S56" i="11"/>
  <c r="R56" i="11"/>
  <c r="L56" i="11"/>
  <c r="Y56" i="11" s="1"/>
  <c r="K56" i="11"/>
  <c r="AB55" i="11"/>
  <c r="AA55" i="11"/>
  <c r="W55" i="11"/>
  <c r="U55" i="11"/>
  <c r="S55" i="11"/>
  <c r="K55" i="11"/>
  <c r="L55" i="11" s="1"/>
  <c r="Z54" i="11"/>
  <c r="Y54" i="11"/>
  <c r="W54" i="11"/>
  <c r="U54" i="11"/>
  <c r="S54" i="11"/>
  <c r="R54" i="11"/>
  <c r="P54" i="11"/>
  <c r="L54" i="11"/>
  <c r="X54" i="11" s="1"/>
  <c r="K54" i="11"/>
  <c r="AB53" i="11"/>
  <c r="AA53" i="11"/>
  <c r="Z53" i="11"/>
  <c r="W53" i="11"/>
  <c r="U53" i="11"/>
  <c r="U51" i="11" s="1"/>
  <c r="S53" i="11"/>
  <c r="R53" i="11"/>
  <c r="K53" i="11"/>
  <c r="L53" i="11" s="1"/>
  <c r="Y53" i="11" s="1"/>
  <c r="AB52" i="11"/>
  <c r="AA52" i="11"/>
  <c r="W52" i="11"/>
  <c r="W51" i="11" s="1"/>
  <c r="U52" i="11"/>
  <c r="S52" i="11"/>
  <c r="K52" i="11"/>
  <c r="L52" i="11" s="1"/>
  <c r="V51" i="11"/>
  <c r="T51" i="11"/>
  <c r="Q51" i="11"/>
  <c r="O51" i="11"/>
  <c r="N51" i="11"/>
  <c r="J51" i="11"/>
  <c r="J46" i="11" s="1"/>
  <c r="I51" i="11"/>
  <c r="H51" i="11"/>
  <c r="G51" i="11"/>
  <c r="F51" i="11"/>
  <c r="L50" i="11"/>
  <c r="K50" i="11"/>
  <c r="W49" i="11"/>
  <c r="U49" i="11"/>
  <c r="U47" i="11" s="1"/>
  <c r="S49" i="11"/>
  <c r="S47" i="11" s="1"/>
  <c r="R49" i="11"/>
  <c r="K49" i="11"/>
  <c r="L49" i="11" s="1"/>
  <c r="AB48" i="11"/>
  <c r="AA48" i="11"/>
  <c r="W48" i="11"/>
  <c r="U48" i="11"/>
  <c r="S48" i="11"/>
  <c r="L48" i="11"/>
  <c r="K48" i="11"/>
  <c r="AB47" i="11"/>
  <c r="W47" i="11"/>
  <c r="W46" i="11" s="1"/>
  <c r="V47" i="11"/>
  <c r="T47" i="11"/>
  <c r="Q47" i="11"/>
  <c r="O47" i="11"/>
  <c r="N47" i="11"/>
  <c r="K47" i="11"/>
  <c r="J47" i="11"/>
  <c r="I47" i="11"/>
  <c r="H47" i="11"/>
  <c r="G47" i="11"/>
  <c r="G46" i="11" s="1"/>
  <c r="F47" i="11"/>
  <c r="V46" i="11"/>
  <c r="U46" i="11"/>
  <c r="O46" i="11"/>
  <c r="N46" i="11"/>
  <c r="I46" i="11"/>
  <c r="I45" i="11" s="1"/>
  <c r="H46" i="11"/>
  <c r="H45" i="11" s="1"/>
  <c r="H38" i="11" s="1"/>
  <c r="F46" i="11"/>
  <c r="F45" i="11" s="1"/>
  <c r="AB44" i="11"/>
  <c r="AA44" i="11"/>
  <c r="Z44" i="11"/>
  <c r="W44" i="11"/>
  <c r="U44" i="11"/>
  <c r="S44" i="11"/>
  <c r="R44" i="11"/>
  <c r="I44" i="11"/>
  <c r="K44" i="11" s="1"/>
  <c r="L44" i="11" s="1"/>
  <c r="Y44" i="11" s="1"/>
  <c r="AB43" i="11"/>
  <c r="AA43" i="11"/>
  <c r="Z43" i="11"/>
  <c r="W43" i="11"/>
  <c r="U43" i="11"/>
  <c r="S43" i="11"/>
  <c r="R43" i="11"/>
  <c r="L43" i="11"/>
  <c r="K43" i="11"/>
  <c r="AB42" i="11"/>
  <c r="AA42" i="11"/>
  <c r="W42" i="11"/>
  <c r="U42" i="11"/>
  <c r="S42" i="11"/>
  <c r="K42" i="11"/>
  <c r="L42" i="11" s="1"/>
  <c r="I42" i="11"/>
  <c r="W41" i="11"/>
  <c r="W40" i="11" s="1"/>
  <c r="W39" i="11" s="1"/>
  <c r="V41" i="11"/>
  <c r="U41" i="11"/>
  <c r="U40" i="11" s="1"/>
  <c r="T41" i="11"/>
  <c r="S41" i="11"/>
  <c r="Q41" i="11"/>
  <c r="Q40" i="11" s="1"/>
  <c r="O41" i="11"/>
  <c r="O40" i="11" s="1"/>
  <c r="N41" i="11"/>
  <c r="J41" i="11"/>
  <c r="H41" i="11"/>
  <c r="G41" i="11"/>
  <c r="F41" i="11"/>
  <c r="V40" i="11"/>
  <c r="AB40" i="11" s="1"/>
  <c r="T40" i="11"/>
  <c r="S40" i="11"/>
  <c r="S39" i="11" s="1"/>
  <c r="N40" i="11"/>
  <c r="N39" i="11" s="1"/>
  <c r="J40" i="11"/>
  <c r="H40" i="11"/>
  <c r="H39" i="11" s="1"/>
  <c r="G40" i="11"/>
  <c r="F40" i="11"/>
  <c r="F39" i="11" s="1"/>
  <c r="F38" i="11" s="1"/>
  <c r="V39" i="11"/>
  <c r="U39" i="11"/>
  <c r="O39" i="11"/>
  <c r="O38" i="11" s="1"/>
  <c r="J39" i="11"/>
  <c r="X37" i="11"/>
  <c r="W37" i="11"/>
  <c r="U37" i="11"/>
  <c r="S37" i="11"/>
  <c r="L37" i="11"/>
  <c r="K37" i="11"/>
  <c r="W36" i="11"/>
  <c r="U36" i="11"/>
  <c r="S36" i="11"/>
  <c r="K36" i="11"/>
  <c r="L36" i="11" s="1"/>
  <c r="AB35" i="11"/>
  <c r="AA35" i="11"/>
  <c r="X35" i="11"/>
  <c r="W35" i="11"/>
  <c r="U35" i="11"/>
  <c r="S35" i="11"/>
  <c r="L35" i="11"/>
  <c r="K35" i="11"/>
  <c r="AB34" i="11"/>
  <c r="AA34" i="11"/>
  <c r="W34" i="11"/>
  <c r="U34" i="11"/>
  <c r="S34" i="11"/>
  <c r="K34" i="11"/>
  <c r="L34" i="11" s="1"/>
  <c r="AB33" i="11"/>
  <c r="AA33" i="11"/>
  <c r="W33" i="11"/>
  <c r="U33" i="11"/>
  <c r="S33" i="11"/>
  <c r="K33" i="11"/>
  <c r="L33" i="11" s="1"/>
  <c r="AB32" i="11"/>
  <c r="AA32" i="11"/>
  <c r="W32" i="11"/>
  <c r="W31" i="11" s="1"/>
  <c r="U32" i="11"/>
  <c r="S32" i="11"/>
  <c r="S31" i="11" s="1"/>
  <c r="S30" i="11" s="1"/>
  <c r="K32" i="11"/>
  <c r="L32" i="11" s="1"/>
  <c r="AB31" i="11"/>
  <c r="AA31" i="11"/>
  <c r="V31" i="11"/>
  <c r="U31" i="11"/>
  <c r="T31" i="11"/>
  <c r="Q31" i="11"/>
  <c r="O31" i="11"/>
  <c r="O30" i="11" s="1"/>
  <c r="O10" i="11" s="1"/>
  <c r="N31" i="11"/>
  <c r="J31" i="11"/>
  <c r="I31" i="11"/>
  <c r="H31" i="11"/>
  <c r="G31" i="11"/>
  <c r="G30" i="11" s="1"/>
  <c r="F31" i="11"/>
  <c r="T30" i="11"/>
  <c r="Q30" i="11"/>
  <c r="N30" i="11"/>
  <c r="J30" i="11"/>
  <c r="H30" i="11"/>
  <c r="F30" i="11"/>
  <c r="AB29" i="11"/>
  <c r="AA29" i="11"/>
  <c r="W29" i="11"/>
  <c r="U29" i="11"/>
  <c r="S29" i="11"/>
  <c r="K29" i="11"/>
  <c r="L29" i="11" s="1"/>
  <c r="AB28" i="11"/>
  <c r="AA28" i="11"/>
  <c r="W28" i="11"/>
  <c r="U28" i="11"/>
  <c r="S28" i="11"/>
  <c r="R28" i="11"/>
  <c r="L28" i="11"/>
  <c r="K28" i="11"/>
  <c r="AB27" i="11"/>
  <c r="AA27" i="11"/>
  <c r="W27" i="11"/>
  <c r="U27" i="11"/>
  <c r="S27" i="11"/>
  <c r="L27" i="11"/>
  <c r="K27" i="11"/>
  <c r="AB26" i="11"/>
  <c r="AA26" i="11"/>
  <c r="W26" i="11"/>
  <c r="W22" i="11" s="1"/>
  <c r="U26" i="11"/>
  <c r="S26" i="11"/>
  <c r="L26" i="11"/>
  <c r="K26" i="11"/>
  <c r="AB25" i="11"/>
  <c r="AA25" i="11"/>
  <c r="Z25" i="11"/>
  <c r="Y25" i="11"/>
  <c r="X25" i="11"/>
  <c r="W25" i="11"/>
  <c r="U25" i="11"/>
  <c r="S25" i="11"/>
  <c r="R25" i="11"/>
  <c r="P25" i="11"/>
  <c r="L25" i="11"/>
  <c r="K25" i="11"/>
  <c r="AB24" i="11"/>
  <c r="AA24" i="11"/>
  <c r="Z24" i="11"/>
  <c r="Y24" i="11"/>
  <c r="W24" i="11"/>
  <c r="U24" i="11"/>
  <c r="U22" i="11" s="1"/>
  <c r="S24" i="11"/>
  <c r="R24" i="11"/>
  <c r="P24" i="11"/>
  <c r="K24" i="11"/>
  <c r="L24" i="11" s="1"/>
  <c r="X24" i="11" s="1"/>
  <c r="AB23" i="11"/>
  <c r="AA23" i="11"/>
  <c r="W23" i="11"/>
  <c r="U23" i="11"/>
  <c r="S23" i="11"/>
  <c r="L23" i="11"/>
  <c r="K23" i="11"/>
  <c r="V22" i="11"/>
  <c r="T22" i="11"/>
  <c r="Q22" i="11"/>
  <c r="O22" i="11"/>
  <c r="N22" i="11"/>
  <c r="J22" i="11"/>
  <c r="I22" i="11"/>
  <c r="H22" i="11"/>
  <c r="G22" i="11"/>
  <c r="F22" i="11"/>
  <c r="AB21" i="11"/>
  <c r="AA21" i="11"/>
  <c r="W21" i="11"/>
  <c r="U21" i="11"/>
  <c r="S21" i="11"/>
  <c r="K21" i="11"/>
  <c r="L21" i="11" s="1"/>
  <c r="AB20" i="11"/>
  <c r="AA20" i="11"/>
  <c r="W20" i="11"/>
  <c r="U20" i="11"/>
  <c r="S20" i="11"/>
  <c r="L20" i="11"/>
  <c r="K20" i="11"/>
  <c r="AB19" i="11"/>
  <c r="AA19" i="11"/>
  <c r="W19" i="11"/>
  <c r="U19" i="11"/>
  <c r="S19" i="11"/>
  <c r="K19" i="11"/>
  <c r="L19" i="11" s="1"/>
  <c r="AB18" i="11"/>
  <c r="AA18" i="11"/>
  <c r="X18" i="11"/>
  <c r="W18" i="11"/>
  <c r="U18" i="11"/>
  <c r="S18" i="11"/>
  <c r="L18" i="11"/>
  <c r="K18" i="11"/>
  <c r="AB17" i="11"/>
  <c r="AA17" i="11"/>
  <c r="Z17" i="11"/>
  <c r="Y17" i="11"/>
  <c r="X17" i="11"/>
  <c r="W17" i="11"/>
  <c r="U17" i="11"/>
  <c r="S17" i="11"/>
  <c r="R17" i="11"/>
  <c r="P17" i="11"/>
  <c r="L17" i="11"/>
  <c r="K17" i="11"/>
  <c r="AB16" i="11"/>
  <c r="AA16" i="11"/>
  <c r="Z16" i="11"/>
  <c r="Y16" i="11"/>
  <c r="W16" i="11"/>
  <c r="U16" i="11"/>
  <c r="S16" i="11"/>
  <c r="R16" i="11"/>
  <c r="P16" i="11"/>
  <c r="K16" i="11"/>
  <c r="L16" i="11" s="1"/>
  <c r="X16" i="11" s="1"/>
  <c r="AB15" i="11"/>
  <c r="AA15" i="11"/>
  <c r="W15" i="11"/>
  <c r="U15" i="11"/>
  <c r="S15" i="11"/>
  <c r="L15" i="11"/>
  <c r="K15" i="11"/>
  <c r="AB14" i="11"/>
  <c r="AA14" i="11"/>
  <c r="W14" i="11"/>
  <c r="W12" i="11" s="1"/>
  <c r="W11" i="11" s="1"/>
  <c r="U14" i="11"/>
  <c r="S14" i="11"/>
  <c r="S12" i="11" s="1"/>
  <c r="S11" i="11" s="1"/>
  <c r="K14" i="11"/>
  <c r="L14" i="11" s="1"/>
  <c r="AB13" i="11"/>
  <c r="AA13" i="11"/>
  <c r="W13" i="11"/>
  <c r="U13" i="11"/>
  <c r="U12" i="11" s="1"/>
  <c r="U11" i="11" s="1"/>
  <c r="S13" i="11"/>
  <c r="K13" i="11"/>
  <c r="L13" i="11" s="1"/>
  <c r="AB12" i="11"/>
  <c r="V12" i="11"/>
  <c r="T12" i="11"/>
  <c r="Q12" i="11"/>
  <c r="O12" i="11"/>
  <c r="N12" i="11"/>
  <c r="N11" i="11" s="1"/>
  <c r="J12" i="11"/>
  <c r="I12" i="11"/>
  <c r="H12" i="11"/>
  <c r="G12" i="11"/>
  <c r="F12" i="11"/>
  <c r="Q11" i="11"/>
  <c r="Q10" i="11" s="1"/>
  <c r="O11" i="11"/>
  <c r="J11" i="11"/>
  <c r="I11" i="11"/>
  <c r="G11" i="11"/>
  <c r="G10" i="11" s="1"/>
  <c r="F11" i="11"/>
  <c r="N10" i="11"/>
  <c r="F10" i="11"/>
  <c r="F9" i="11" s="1"/>
  <c r="O9" i="11"/>
  <c r="O8" i="11" s="1"/>
  <c r="N9" i="11"/>
  <c r="G9" i="11"/>
  <c r="O7" i="11"/>
  <c r="G7" i="11"/>
  <c r="O136" i="10"/>
  <c r="L136" i="10"/>
  <c r="H136" i="10"/>
  <c r="K135" i="10"/>
  <c r="K134" i="10" s="1"/>
  <c r="J135" i="10"/>
  <c r="G135" i="10"/>
  <c r="F135" i="10"/>
  <c r="G134" i="10"/>
  <c r="F134" i="10"/>
  <c r="F133" i="10" s="1"/>
  <c r="K133" i="10"/>
  <c r="G133" i="10"/>
  <c r="O132" i="10"/>
  <c r="N132" i="10"/>
  <c r="L132" i="10"/>
  <c r="H132" i="10"/>
  <c r="M132" i="10" s="1"/>
  <c r="O131" i="10"/>
  <c r="N131" i="10"/>
  <c r="L131" i="10"/>
  <c r="H131" i="10"/>
  <c r="M131" i="10" s="1"/>
  <c r="K130" i="10"/>
  <c r="J130" i="10"/>
  <c r="G130" i="10"/>
  <c r="F130" i="10"/>
  <c r="O129" i="10"/>
  <c r="M129" i="10"/>
  <c r="L129" i="10"/>
  <c r="K129" i="10"/>
  <c r="J129" i="10"/>
  <c r="H129" i="10"/>
  <c r="H127" i="10" s="1"/>
  <c r="H125" i="10" s="1"/>
  <c r="G129" i="10"/>
  <c r="G127" i="10" s="1"/>
  <c r="G125" i="10" s="1"/>
  <c r="F129" i="10"/>
  <c r="F127" i="10" s="1"/>
  <c r="K128" i="10"/>
  <c r="J128" i="10"/>
  <c r="G128" i="10"/>
  <c r="G126" i="10" s="1"/>
  <c r="F128" i="10"/>
  <c r="K127" i="10"/>
  <c r="J127" i="10"/>
  <c r="F126" i="10"/>
  <c r="F125" i="10"/>
  <c r="O124" i="10"/>
  <c r="N124" i="10"/>
  <c r="L124" i="10"/>
  <c r="H124" i="10"/>
  <c r="M124" i="10" s="1"/>
  <c r="K123" i="10"/>
  <c r="N123" i="10" s="1"/>
  <c r="J123" i="10"/>
  <c r="J118" i="10" s="1"/>
  <c r="H123" i="10"/>
  <c r="G123" i="10"/>
  <c r="F123" i="10"/>
  <c r="O122" i="10"/>
  <c r="N122" i="10"/>
  <c r="M122" i="10"/>
  <c r="L122" i="10"/>
  <c r="H122" i="10"/>
  <c r="O121" i="10"/>
  <c r="N121" i="10"/>
  <c r="M121" i="10"/>
  <c r="L121" i="10"/>
  <c r="H121" i="10"/>
  <c r="O120" i="10"/>
  <c r="M120" i="10"/>
  <c r="L120" i="10"/>
  <c r="K120" i="10"/>
  <c r="J120" i="10"/>
  <c r="H120" i="10"/>
  <c r="H118" i="10" s="1"/>
  <c r="H116" i="10" s="1"/>
  <c r="G120" i="10"/>
  <c r="G118" i="10" s="1"/>
  <c r="G116" i="10" s="1"/>
  <c r="F120" i="10"/>
  <c r="F118" i="10" s="1"/>
  <c r="K119" i="10"/>
  <c r="J119" i="10"/>
  <c r="H119" i="10"/>
  <c r="G119" i="10"/>
  <c r="G117" i="10" s="1"/>
  <c r="G115" i="10" s="1"/>
  <c r="G109" i="10" s="1"/>
  <c r="F119" i="10"/>
  <c r="K118" i="10"/>
  <c r="H117" i="10"/>
  <c r="F117" i="10"/>
  <c r="F115" i="10" s="1"/>
  <c r="F116" i="10"/>
  <c r="H115" i="10"/>
  <c r="O114" i="10"/>
  <c r="N114" i="10"/>
  <c r="M114" i="10"/>
  <c r="L114" i="10"/>
  <c r="H114" i="10"/>
  <c r="O113" i="10"/>
  <c r="M113" i="10"/>
  <c r="L113" i="10"/>
  <c r="K113" i="10"/>
  <c r="J113" i="10"/>
  <c r="H113" i="10"/>
  <c r="H112" i="10" s="1"/>
  <c r="G113" i="10"/>
  <c r="G112" i="10" s="1"/>
  <c r="G111" i="10" s="1"/>
  <c r="G110" i="10" s="1"/>
  <c r="G108" i="10" s="1"/>
  <c r="F113" i="10"/>
  <c r="F112" i="10" s="1"/>
  <c r="F111" i="10" s="1"/>
  <c r="K112" i="10"/>
  <c r="J112" i="10"/>
  <c r="K111" i="10"/>
  <c r="J111" i="10"/>
  <c r="G107" i="10"/>
  <c r="O106" i="10"/>
  <c r="L106" i="10"/>
  <c r="H106" i="10"/>
  <c r="K105" i="10"/>
  <c r="L105" i="10" s="1"/>
  <c r="J105" i="10"/>
  <c r="G105" i="10"/>
  <c r="G104" i="10" s="1"/>
  <c r="F105" i="10"/>
  <c r="F104" i="10" s="1"/>
  <c r="K104" i="10"/>
  <c r="K103" i="10" s="1"/>
  <c r="J104" i="10"/>
  <c r="G103" i="10"/>
  <c r="F103" i="10"/>
  <c r="O102" i="10"/>
  <c r="L102" i="10"/>
  <c r="H102" i="10"/>
  <c r="L101" i="10"/>
  <c r="H101" i="10"/>
  <c r="K100" i="10"/>
  <c r="J100" i="10"/>
  <c r="G100" i="10"/>
  <c r="F100" i="10"/>
  <c r="L99" i="10"/>
  <c r="K99" i="10"/>
  <c r="J99" i="10"/>
  <c r="H99" i="10"/>
  <c r="H97" i="10" s="1"/>
  <c r="G99" i="10"/>
  <c r="F99" i="10"/>
  <c r="F97" i="10" s="1"/>
  <c r="F95" i="10" s="1"/>
  <c r="J98" i="10"/>
  <c r="G98" i="10"/>
  <c r="G96" i="10" s="1"/>
  <c r="G94" i="10" s="1"/>
  <c r="G92" i="10" s="1"/>
  <c r="F98" i="10"/>
  <c r="F96" i="10" s="1"/>
  <c r="F94" i="10" s="1"/>
  <c r="F92" i="10" s="1"/>
  <c r="K97" i="10"/>
  <c r="J97" i="10"/>
  <c r="G97" i="10"/>
  <c r="G95" i="10" s="1"/>
  <c r="G93" i="10" s="1"/>
  <c r="G91" i="10" s="1"/>
  <c r="K95" i="10"/>
  <c r="J95" i="10"/>
  <c r="O90" i="10"/>
  <c r="L90" i="10"/>
  <c r="H90" i="10"/>
  <c r="O89" i="10"/>
  <c r="L89" i="10"/>
  <c r="K89" i="10"/>
  <c r="J89" i="10"/>
  <c r="G89" i="10"/>
  <c r="G88" i="10" s="1"/>
  <c r="F89" i="10"/>
  <c r="F88" i="10" s="1"/>
  <c r="K88" i="10"/>
  <c r="J88" i="10"/>
  <c r="K87" i="10"/>
  <c r="G87" i="10"/>
  <c r="F87" i="10"/>
  <c r="O86" i="10"/>
  <c r="L86" i="10"/>
  <c r="H86" i="10"/>
  <c r="O85" i="10"/>
  <c r="L85" i="10"/>
  <c r="K85" i="10"/>
  <c r="J85" i="10"/>
  <c r="G85" i="10"/>
  <c r="G82" i="10" s="1"/>
  <c r="G81" i="10" s="1"/>
  <c r="G80" i="10" s="1"/>
  <c r="G78" i="10" s="1"/>
  <c r="F85" i="10"/>
  <c r="O84" i="10"/>
  <c r="L84" i="10"/>
  <c r="H84" i="10"/>
  <c r="O83" i="10"/>
  <c r="K83" i="10"/>
  <c r="J83" i="10"/>
  <c r="G83" i="10"/>
  <c r="F83" i="10"/>
  <c r="F82" i="10"/>
  <c r="F81" i="10" s="1"/>
  <c r="F80" i="10" s="1"/>
  <c r="F78" i="10" s="1"/>
  <c r="F32" i="10" s="1"/>
  <c r="G79" i="10"/>
  <c r="G77" i="10" s="1"/>
  <c r="F79" i="10"/>
  <c r="F77" i="10" s="1"/>
  <c r="O76" i="10"/>
  <c r="N76" i="10"/>
  <c r="M76" i="10"/>
  <c r="L76" i="10"/>
  <c r="H76" i="10"/>
  <c r="O75" i="10"/>
  <c r="N75" i="10"/>
  <c r="K75" i="10"/>
  <c r="L75" i="10" s="1"/>
  <c r="J75" i="10"/>
  <c r="H75" i="10"/>
  <c r="G75" i="10"/>
  <c r="F75" i="10"/>
  <c r="K74" i="10"/>
  <c r="J74" i="10"/>
  <c r="G74" i="10"/>
  <c r="G73" i="10" s="1"/>
  <c r="G72" i="10" s="1"/>
  <c r="G71" i="10" s="1"/>
  <c r="F74" i="10"/>
  <c r="F73" i="10" s="1"/>
  <c r="F72" i="10" s="1"/>
  <c r="F71" i="10" s="1"/>
  <c r="J73" i="10"/>
  <c r="O70" i="10"/>
  <c r="N70" i="10"/>
  <c r="M70" i="10"/>
  <c r="L70" i="10"/>
  <c r="H70" i="10"/>
  <c r="H69" i="10" s="1"/>
  <c r="K69" i="10"/>
  <c r="J69" i="10"/>
  <c r="G69" i="10"/>
  <c r="F69" i="10"/>
  <c r="K68" i="10"/>
  <c r="G68" i="10"/>
  <c r="G67" i="10" s="1"/>
  <c r="F68" i="10"/>
  <c r="F67" i="10" s="1"/>
  <c r="K67" i="10"/>
  <c r="O66" i="10"/>
  <c r="L66" i="10"/>
  <c r="H66" i="10"/>
  <c r="H64" i="10" s="1"/>
  <c r="O65" i="10"/>
  <c r="N65" i="10"/>
  <c r="L65" i="10"/>
  <c r="H65" i="10"/>
  <c r="O64" i="10"/>
  <c r="K64" i="10"/>
  <c r="J64" i="10"/>
  <c r="L64" i="10" s="1"/>
  <c r="G64" i="10"/>
  <c r="G62" i="10" s="1"/>
  <c r="G60" i="10" s="1"/>
  <c r="F64" i="10"/>
  <c r="K63" i="10"/>
  <c r="J63" i="10"/>
  <c r="H63" i="10"/>
  <c r="G63" i="10"/>
  <c r="F63" i="10"/>
  <c r="F61" i="10" s="1"/>
  <c r="K62" i="10"/>
  <c r="J62" i="10"/>
  <c r="F62" i="10"/>
  <c r="J61" i="10"/>
  <c r="G61" i="10"/>
  <c r="G59" i="10" s="1"/>
  <c r="F60" i="10"/>
  <c r="F59" i="10"/>
  <c r="O58" i="10"/>
  <c r="N58" i="10"/>
  <c r="L58" i="10"/>
  <c r="H58" i="10"/>
  <c r="O57" i="10"/>
  <c r="N57" i="10"/>
  <c r="K57" i="10"/>
  <c r="J57" i="10"/>
  <c r="H57" i="10"/>
  <c r="H56" i="10" s="1"/>
  <c r="G57" i="10"/>
  <c r="G56" i="10" s="1"/>
  <c r="G55" i="10" s="1"/>
  <c r="F57" i="10"/>
  <c r="K56" i="10"/>
  <c r="F56" i="10"/>
  <c r="K55" i="10"/>
  <c r="F55" i="10"/>
  <c r="O54" i="10"/>
  <c r="L54" i="10"/>
  <c r="H54" i="10"/>
  <c r="K53" i="10"/>
  <c r="J53" i="10"/>
  <c r="G53" i="10"/>
  <c r="F53" i="10"/>
  <c r="K52" i="10"/>
  <c r="G52" i="10"/>
  <c r="G51" i="10" s="1"/>
  <c r="F52" i="10"/>
  <c r="F51" i="10" s="1"/>
  <c r="K51" i="10"/>
  <c r="O50" i="10"/>
  <c r="N50" i="10"/>
  <c r="L50" i="10"/>
  <c r="H50" i="10"/>
  <c r="O49" i="10"/>
  <c r="L49" i="10"/>
  <c r="H49" i="10"/>
  <c r="N49" i="10" s="1"/>
  <c r="O48" i="10"/>
  <c r="L48" i="10"/>
  <c r="H48" i="10"/>
  <c r="O47" i="10"/>
  <c r="N47" i="10"/>
  <c r="K47" i="10"/>
  <c r="J47" i="10"/>
  <c r="L47" i="10" s="1"/>
  <c r="H47" i="10"/>
  <c r="H44" i="10" s="1"/>
  <c r="G47" i="10"/>
  <c r="G44" i="10" s="1"/>
  <c r="F47" i="10"/>
  <c r="K46" i="10"/>
  <c r="J46" i="10"/>
  <c r="G46" i="10"/>
  <c r="G43" i="10" s="1"/>
  <c r="F46" i="10"/>
  <c r="F43" i="10" s="1"/>
  <c r="O45" i="10"/>
  <c r="K45" i="10"/>
  <c r="J45" i="10"/>
  <c r="G45" i="10"/>
  <c r="G42" i="10" s="1"/>
  <c r="F45" i="10"/>
  <c r="M44" i="10"/>
  <c r="K44" i="10"/>
  <c r="J44" i="10"/>
  <c r="F44" i="10"/>
  <c r="J43" i="10"/>
  <c r="K42" i="10"/>
  <c r="F42" i="10"/>
  <c r="F39" i="10" s="1"/>
  <c r="F36" i="10" s="1"/>
  <c r="H41" i="10"/>
  <c r="H38" i="10" s="1"/>
  <c r="H35" i="10" s="1"/>
  <c r="G41" i="10"/>
  <c r="G38" i="10" s="1"/>
  <c r="G35" i="10" s="1"/>
  <c r="F41" i="10"/>
  <c r="J40" i="10"/>
  <c r="G40" i="10"/>
  <c r="G37" i="10" s="1"/>
  <c r="G34" i="10" s="1"/>
  <c r="G31" i="10" s="1"/>
  <c r="F40" i="10"/>
  <c r="G39" i="10"/>
  <c r="G36" i="10" s="1"/>
  <c r="F38" i="10"/>
  <c r="F35" i="10"/>
  <c r="G33" i="10"/>
  <c r="F33" i="10"/>
  <c r="G30" i="10"/>
  <c r="O29" i="10"/>
  <c r="L29" i="10"/>
  <c r="H29" i="10"/>
  <c r="K28" i="10"/>
  <c r="J28" i="10"/>
  <c r="H28" i="10"/>
  <c r="G28" i="10"/>
  <c r="F28" i="10"/>
  <c r="G27" i="10"/>
  <c r="G26" i="10" s="1"/>
  <c r="F27" i="10"/>
  <c r="F26" i="10" s="1"/>
  <c r="H26" i="10" s="1"/>
  <c r="O25" i="10"/>
  <c r="N25" i="10"/>
  <c r="M25" i="10"/>
  <c r="L25" i="10"/>
  <c r="H25" i="10"/>
  <c r="K24" i="10"/>
  <c r="O24" i="10" s="1"/>
  <c r="J24" i="10"/>
  <c r="G24" i="10"/>
  <c r="H24" i="10" s="1"/>
  <c r="F24" i="10"/>
  <c r="L23" i="10"/>
  <c r="H23" i="10"/>
  <c r="N23" i="10" s="1"/>
  <c r="M22" i="10"/>
  <c r="L22" i="10"/>
  <c r="K22" i="10"/>
  <c r="J22" i="10"/>
  <c r="G22" i="10"/>
  <c r="F22" i="10"/>
  <c r="H22" i="10" s="1"/>
  <c r="N21" i="10"/>
  <c r="L21" i="10"/>
  <c r="H21" i="10"/>
  <c r="L20" i="10"/>
  <c r="K20" i="10"/>
  <c r="J20" i="10"/>
  <c r="G20" i="10"/>
  <c r="F20" i="10"/>
  <c r="K19" i="10"/>
  <c r="J19" i="10"/>
  <c r="L18" i="10"/>
  <c r="H18" i="10"/>
  <c r="N17" i="10"/>
  <c r="M17" i="10"/>
  <c r="L17" i="10"/>
  <c r="H17" i="10"/>
  <c r="L16" i="10"/>
  <c r="H16" i="10"/>
  <c r="M15" i="10"/>
  <c r="L15" i="10"/>
  <c r="H15" i="10"/>
  <c r="N15" i="10" s="1"/>
  <c r="K14" i="10"/>
  <c r="N14" i="10" s="1"/>
  <c r="J14" i="10"/>
  <c r="L14" i="10" s="1"/>
  <c r="G14" i="10"/>
  <c r="F14" i="10"/>
  <c r="H14" i="10" s="1"/>
  <c r="N13" i="10"/>
  <c r="M13" i="10"/>
  <c r="L13" i="10"/>
  <c r="H13" i="10"/>
  <c r="L12" i="10"/>
  <c r="K12" i="10"/>
  <c r="J12" i="10"/>
  <c r="G12" i="10"/>
  <c r="G11" i="10" s="1"/>
  <c r="F12" i="10"/>
  <c r="N14" i="16" l="1"/>
  <c r="N22" i="16"/>
  <c r="L95" i="16"/>
  <c r="M20" i="16"/>
  <c r="J19" i="16"/>
  <c r="L20" i="16"/>
  <c r="O20" i="16"/>
  <c r="M38" i="16"/>
  <c r="N38" i="16"/>
  <c r="H35" i="16"/>
  <c r="G11" i="16"/>
  <c r="G10" i="16" s="1"/>
  <c r="G9" i="16" s="1"/>
  <c r="G8" i="16" s="1"/>
  <c r="N24" i="16"/>
  <c r="M15" i="16"/>
  <c r="N15" i="16"/>
  <c r="H42" i="16"/>
  <c r="M22" i="16"/>
  <c r="O40" i="16"/>
  <c r="N40" i="16"/>
  <c r="K37" i="16"/>
  <c r="H56" i="16"/>
  <c r="M57" i="16"/>
  <c r="M118" i="16"/>
  <c r="J116" i="16"/>
  <c r="J117" i="16"/>
  <c r="M119" i="16"/>
  <c r="L119" i="16"/>
  <c r="O123" i="16"/>
  <c r="N123" i="16"/>
  <c r="M135" i="16"/>
  <c r="L135" i="16"/>
  <c r="J134" i="16"/>
  <c r="L39" i="16"/>
  <c r="M42" i="16"/>
  <c r="L42" i="16"/>
  <c r="M62" i="16"/>
  <c r="L62" i="16"/>
  <c r="J60" i="16"/>
  <c r="J61" i="16"/>
  <c r="M63" i="16"/>
  <c r="L63" i="16"/>
  <c r="L85" i="16"/>
  <c r="K93" i="16"/>
  <c r="N99" i="16"/>
  <c r="M99" i="16"/>
  <c r="K118" i="16"/>
  <c r="O119" i="16"/>
  <c r="K117" i="16"/>
  <c r="N119" i="16"/>
  <c r="O12" i="16"/>
  <c r="K11" i="16"/>
  <c r="L11" i="16" s="1"/>
  <c r="M23" i="16"/>
  <c r="O24" i="16"/>
  <c r="M24" i="16"/>
  <c r="F26" i="16"/>
  <c r="H26" i="16" s="1"/>
  <c r="H27" i="16"/>
  <c r="N29" i="16"/>
  <c r="M29" i="16"/>
  <c r="O39" i="16"/>
  <c r="N41" i="16"/>
  <c r="O42" i="16"/>
  <c r="N42" i="16"/>
  <c r="M45" i="16"/>
  <c r="L45" i="16"/>
  <c r="L56" i="16"/>
  <c r="K60" i="16"/>
  <c r="O62" i="16"/>
  <c r="O63" i="16"/>
  <c r="K61" i="16"/>
  <c r="N63" i="16"/>
  <c r="N83" i="16"/>
  <c r="M83" i="16"/>
  <c r="N106" i="16"/>
  <c r="H105" i="16"/>
  <c r="J126" i="16"/>
  <c r="L128" i="16"/>
  <c r="O135" i="16"/>
  <c r="L12" i="16"/>
  <c r="F19" i="16"/>
  <c r="H19" i="16" s="1"/>
  <c r="M21" i="16"/>
  <c r="N21" i="16"/>
  <c r="G37" i="16"/>
  <c r="G34" i="16" s="1"/>
  <c r="G31" i="16" s="1"/>
  <c r="O45" i="16"/>
  <c r="O56" i="16"/>
  <c r="N62" i="16"/>
  <c r="L111" i="16"/>
  <c r="O128" i="16"/>
  <c r="K126" i="16"/>
  <c r="M16" i="16"/>
  <c r="N16" i="16"/>
  <c r="N23" i="16"/>
  <c r="L24" i="16"/>
  <c r="F37" i="16"/>
  <c r="F34" i="16" s="1"/>
  <c r="F31" i="16" s="1"/>
  <c r="J55" i="16"/>
  <c r="J71" i="16"/>
  <c r="H82" i="16"/>
  <c r="H97" i="16"/>
  <c r="J96" i="16"/>
  <c r="M106" i="16"/>
  <c r="O111" i="16"/>
  <c r="H112" i="16"/>
  <c r="M127" i="16"/>
  <c r="L127" i="16"/>
  <c r="J125" i="16"/>
  <c r="F11" i="16"/>
  <c r="H12" i="16"/>
  <c r="N12" i="16" s="1"/>
  <c r="N25" i="16"/>
  <c r="M28" i="16"/>
  <c r="J27" i="16"/>
  <c r="L28" i="16"/>
  <c r="M40" i="16"/>
  <c r="L40" i="16"/>
  <c r="M43" i="16"/>
  <c r="L43" i="16"/>
  <c r="K55" i="16"/>
  <c r="H60" i="16"/>
  <c r="N64" i="16"/>
  <c r="L73" i="16"/>
  <c r="M123" i="16"/>
  <c r="L123" i="16"/>
  <c r="O127" i="16"/>
  <c r="O43" i="16"/>
  <c r="N43" i="16"/>
  <c r="N47" i="16"/>
  <c r="G30" i="16"/>
  <c r="G137" i="16" s="1"/>
  <c r="M67" i="16"/>
  <c r="L67" i="16"/>
  <c r="N69" i="16"/>
  <c r="O82" i="16"/>
  <c r="J87" i="16"/>
  <c r="L97" i="16"/>
  <c r="M97" i="16"/>
  <c r="M100" i="16"/>
  <c r="H100" i="16"/>
  <c r="N102" i="16"/>
  <c r="M102" i="16"/>
  <c r="O105" i="16"/>
  <c r="N105" i="16"/>
  <c r="H109" i="16"/>
  <c r="N127" i="16"/>
  <c r="O22" i="16"/>
  <c r="N45" i="16"/>
  <c r="O46" i="16"/>
  <c r="N46" i="16"/>
  <c r="M51" i="16"/>
  <c r="L51" i="16"/>
  <c r="N53" i="16"/>
  <c r="O68" i="16"/>
  <c r="N68" i="16"/>
  <c r="H74" i="16"/>
  <c r="M74" i="16" s="1"/>
  <c r="N82" i="16"/>
  <c r="F93" i="16"/>
  <c r="F91" i="16" s="1"/>
  <c r="F30" i="16" s="1"/>
  <c r="N100" i="16"/>
  <c r="O100" i="16"/>
  <c r="K98" i="16"/>
  <c r="L98" i="16" s="1"/>
  <c r="L105" i="16"/>
  <c r="M112" i="16"/>
  <c r="L112" i="16"/>
  <c r="N120" i="16"/>
  <c r="K125" i="16"/>
  <c r="M130" i="16"/>
  <c r="L130" i="16"/>
  <c r="M136" i="16"/>
  <c r="N136" i="16"/>
  <c r="M14" i="16"/>
  <c r="N20" i="16"/>
  <c r="O27" i="16"/>
  <c r="O52" i="16"/>
  <c r="N52" i="16"/>
  <c r="L74" i="16"/>
  <c r="K81" i="16"/>
  <c r="O85" i="16"/>
  <c r="K88" i="16"/>
  <c r="O89" i="16"/>
  <c r="L100" i="16"/>
  <c r="O104" i="16"/>
  <c r="O112" i="16"/>
  <c r="F109" i="16"/>
  <c r="F107" i="16" s="1"/>
  <c r="N129" i="16"/>
  <c r="O130" i="16"/>
  <c r="H135" i="16"/>
  <c r="N74" i="16"/>
  <c r="K73" i="16"/>
  <c r="N86" i="16"/>
  <c r="H85" i="16"/>
  <c r="M85" i="16" s="1"/>
  <c r="M86" i="16"/>
  <c r="L83" i="16"/>
  <c r="J82" i="16"/>
  <c r="N90" i="16"/>
  <c r="H89" i="16"/>
  <c r="M90" i="16"/>
  <c r="N101" i="16"/>
  <c r="M101" i="16"/>
  <c r="L104" i="16"/>
  <c r="J103" i="16"/>
  <c r="H130" i="16"/>
  <c r="N135" i="16"/>
  <c r="F32" i="15"/>
  <c r="F86" i="15" s="1"/>
  <c r="G79" i="15"/>
  <c r="G72" i="15"/>
  <c r="G70" i="15" s="1"/>
  <c r="G73" i="15"/>
  <c r="J64" i="15"/>
  <c r="H28" i="15"/>
  <c r="K29" i="15"/>
  <c r="K24" i="15"/>
  <c r="G38" i="15"/>
  <c r="G40" i="15"/>
  <c r="J55" i="15"/>
  <c r="K68" i="15"/>
  <c r="K80" i="15"/>
  <c r="H78" i="15"/>
  <c r="K22" i="15"/>
  <c r="K51" i="15"/>
  <c r="H48" i="15"/>
  <c r="K63" i="15"/>
  <c r="H62" i="15"/>
  <c r="J12" i="15"/>
  <c r="K20" i="15"/>
  <c r="H19" i="15"/>
  <c r="K49" i="15"/>
  <c r="H46" i="15"/>
  <c r="H84" i="15"/>
  <c r="K85" i="15"/>
  <c r="H12" i="15"/>
  <c r="K17" i="15"/>
  <c r="H16" i="15"/>
  <c r="G39" i="15"/>
  <c r="H56" i="15"/>
  <c r="K56" i="15" s="1"/>
  <c r="H68" i="15"/>
  <c r="Z78" i="14"/>
  <c r="R78" i="14"/>
  <c r="L77" i="14"/>
  <c r="P78" i="14"/>
  <c r="P77" i="14" s="1"/>
  <c r="Y78" i="14"/>
  <c r="X78" i="14"/>
  <c r="Y33" i="14"/>
  <c r="P33" i="14"/>
  <c r="X33" i="14"/>
  <c r="R33" i="14"/>
  <c r="L31" i="14"/>
  <c r="Z33" i="14"/>
  <c r="L153" i="14"/>
  <c r="Z154" i="14"/>
  <c r="F10" i="14"/>
  <c r="F9" i="14" s="1"/>
  <c r="Z76" i="14"/>
  <c r="R76" i="14"/>
  <c r="P76" i="14"/>
  <c r="X76" i="14"/>
  <c r="Y76" i="14"/>
  <c r="Y23" i="14"/>
  <c r="P23" i="14"/>
  <c r="X23" i="14"/>
  <c r="L22" i="14"/>
  <c r="Z23" i="14"/>
  <c r="R23" i="14"/>
  <c r="W105" i="14"/>
  <c r="Y49" i="14"/>
  <c r="P49" i="14"/>
  <c r="X49" i="14"/>
  <c r="Z49" i="14"/>
  <c r="R49" i="14"/>
  <c r="L47" i="14"/>
  <c r="P91" i="14"/>
  <c r="P90" i="14" s="1"/>
  <c r="P89" i="14" s="1"/>
  <c r="Y100" i="14"/>
  <c r="P100" i="14"/>
  <c r="X100" i="14"/>
  <c r="R100" i="14"/>
  <c r="Z100" i="14"/>
  <c r="Z42" i="14"/>
  <c r="R42" i="14"/>
  <c r="P42" i="14"/>
  <c r="L41" i="14"/>
  <c r="Y42" i="14"/>
  <c r="X42" i="14"/>
  <c r="Y63" i="14"/>
  <c r="P63" i="14"/>
  <c r="X63" i="14"/>
  <c r="R63" i="14"/>
  <c r="R59" i="14" s="1"/>
  <c r="Z63" i="14"/>
  <c r="L59" i="14"/>
  <c r="L184" i="14"/>
  <c r="Z185" i="14"/>
  <c r="Y185" i="14"/>
  <c r="Z71" i="14"/>
  <c r="R71" i="14"/>
  <c r="Y71" i="14"/>
  <c r="P71" i="14"/>
  <c r="P70" i="14" s="1"/>
  <c r="L70" i="14"/>
  <c r="X70" i="14" s="1"/>
  <c r="X71" i="14"/>
  <c r="S94" i="14"/>
  <c r="S7" i="14" s="1"/>
  <c r="S84" i="14"/>
  <c r="Z13" i="14"/>
  <c r="R13" i="14"/>
  <c r="P13" i="14"/>
  <c r="Y13" i="14"/>
  <c r="L12" i="14"/>
  <c r="Y12" i="14" s="1"/>
  <c r="X13" i="14"/>
  <c r="Z68" i="14"/>
  <c r="R68" i="14"/>
  <c r="Y68" i="14"/>
  <c r="X68" i="14"/>
  <c r="Z79" i="14"/>
  <c r="R79" i="14"/>
  <c r="Y79" i="14"/>
  <c r="P79" i="14"/>
  <c r="X79" i="14"/>
  <c r="Y103" i="14"/>
  <c r="AA122" i="14"/>
  <c r="Q121" i="14"/>
  <c r="Z144" i="14"/>
  <c r="X162" i="14"/>
  <c r="H200" i="14"/>
  <c r="K201" i="14"/>
  <c r="Y15" i="14"/>
  <c r="P15" i="14"/>
  <c r="X15" i="14"/>
  <c r="R15" i="14"/>
  <c r="Z15" i="14"/>
  <c r="X18" i="14"/>
  <c r="Z27" i="14"/>
  <c r="R27" i="14"/>
  <c r="Y27" i="14"/>
  <c r="X27" i="14"/>
  <c r="Z35" i="14"/>
  <c r="R35" i="14"/>
  <c r="X35" i="14"/>
  <c r="Y35" i="14"/>
  <c r="P35" i="14"/>
  <c r="F45" i="14"/>
  <c r="Z48" i="14"/>
  <c r="R48" i="14"/>
  <c r="Y48" i="14"/>
  <c r="P48" i="14"/>
  <c r="X48" i="14"/>
  <c r="X52" i="14"/>
  <c r="L51" i="14"/>
  <c r="X51" i="14" s="1"/>
  <c r="R52" i="14"/>
  <c r="Z52" i="14"/>
  <c r="P68" i="14"/>
  <c r="K102" i="14"/>
  <c r="G101" i="14"/>
  <c r="K101" i="14" s="1"/>
  <c r="K109" i="14"/>
  <c r="X157" i="14"/>
  <c r="Z157" i="14"/>
  <c r="K162" i="14"/>
  <c r="I161" i="14"/>
  <c r="V213" i="14"/>
  <c r="R214" i="14"/>
  <c r="R216" i="14"/>
  <c r="H284" i="14"/>
  <c r="K284" i="14" s="1"/>
  <c r="K285" i="14"/>
  <c r="Z28" i="14"/>
  <c r="R28" i="14"/>
  <c r="Y28" i="14"/>
  <c r="P28" i="14"/>
  <c r="G45" i="14"/>
  <c r="P52" i="14"/>
  <c r="Y56" i="14"/>
  <c r="Z56" i="14"/>
  <c r="R56" i="14"/>
  <c r="P56" i="14"/>
  <c r="Z65" i="14"/>
  <c r="R65" i="14"/>
  <c r="Y65" i="14"/>
  <c r="P65" i="14"/>
  <c r="X65" i="14"/>
  <c r="Z93" i="14"/>
  <c r="R93" i="14"/>
  <c r="R91" i="14" s="1"/>
  <c r="R90" i="14" s="1"/>
  <c r="R89" i="14" s="1"/>
  <c r="X93" i="14"/>
  <c r="Y98" i="14"/>
  <c r="P98" i="14"/>
  <c r="P96" i="14" s="1"/>
  <c r="X98" i="14"/>
  <c r="R98" i="14"/>
  <c r="R96" i="14" s="1"/>
  <c r="Z98" i="14"/>
  <c r="AA130" i="14"/>
  <c r="T129" i="14"/>
  <c r="Y139" i="14"/>
  <c r="P139" i="14"/>
  <c r="P138" i="14" s="1"/>
  <c r="P137" i="14" s="1"/>
  <c r="P136" i="14" s="1"/>
  <c r="X139" i="14"/>
  <c r="L138" i="14"/>
  <c r="R139" i="14"/>
  <c r="R138" i="14" s="1"/>
  <c r="R137" i="14" s="1"/>
  <c r="R136" i="14" s="1"/>
  <c r="K142" i="14"/>
  <c r="G141" i="14"/>
  <c r="X150" i="14"/>
  <c r="Q149" i="14"/>
  <c r="T153" i="14"/>
  <c r="AA154" i="14"/>
  <c r="Y154" i="14"/>
  <c r="V176" i="14"/>
  <c r="Z183" i="14"/>
  <c r="R183" i="14"/>
  <c r="R182" i="14" s="1"/>
  <c r="R181" i="14" s="1"/>
  <c r="R180" i="14" s="1"/>
  <c r="Y183" i="14"/>
  <c r="P183" i="14"/>
  <c r="P182" i="14" s="1"/>
  <c r="P181" i="14" s="1"/>
  <c r="P180" i="14" s="1"/>
  <c r="L182" i="14"/>
  <c r="X183" i="14"/>
  <c r="S31" i="14"/>
  <c r="S30" i="14" s="1"/>
  <c r="I41" i="14"/>
  <c r="I40" i="14" s="1"/>
  <c r="I39" i="14" s="1"/>
  <c r="I38" i="14" s="1"/>
  <c r="T46" i="14"/>
  <c r="AA51" i="14"/>
  <c r="Z61" i="14"/>
  <c r="R61" i="14"/>
  <c r="V90" i="14"/>
  <c r="AB91" i="14"/>
  <c r="Y93" i="14"/>
  <c r="K97" i="14"/>
  <c r="L105" i="14"/>
  <c r="X107" i="14"/>
  <c r="V107" i="14"/>
  <c r="AB111" i="14"/>
  <c r="Z111" i="14"/>
  <c r="G116" i="14"/>
  <c r="W119" i="14"/>
  <c r="W117" i="14" s="1"/>
  <c r="W120" i="14"/>
  <c r="S120" i="14"/>
  <c r="S119" i="14"/>
  <c r="S117" i="14" s="1"/>
  <c r="S114" i="14" s="1"/>
  <c r="V124" i="14"/>
  <c r="Q140" i="14"/>
  <c r="Z148" i="14"/>
  <c r="AB148" i="14"/>
  <c r="H149" i="14"/>
  <c r="K150" i="14"/>
  <c r="K158" i="14"/>
  <c r="G157" i="14"/>
  <c r="AB161" i="14"/>
  <c r="L168" i="14"/>
  <c r="AB11" i="14"/>
  <c r="Z20" i="14"/>
  <c r="R20" i="14"/>
  <c r="Y20" i="14"/>
  <c r="P20" i="14"/>
  <c r="X20" i="14"/>
  <c r="Y29" i="14"/>
  <c r="P29" i="14"/>
  <c r="X29" i="14"/>
  <c r="Z29" i="14"/>
  <c r="U31" i="14"/>
  <c r="U30" i="14" s="1"/>
  <c r="F38" i="14"/>
  <c r="X47" i="14"/>
  <c r="W46" i="14"/>
  <c r="Y61" i="14"/>
  <c r="AB66" i="14"/>
  <c r="AA77" i="14"/>
  <c r="Y77" i="14"/>
  <c r="K91" i="14"/>
  <c r="P93" i="14"/>
  <c r="L95" i="14"/>
  <c r="L97" i="14"/>
  <c r="Y97" i="14" s="1"/>
  <c r="AB95" i="14"/>
  <c r="K111" i="14"/>
  <c r="G107" i="14"/>
  <c r="N119" i="14"/>
  <c r="N117" i="14" s="1"/>
  <c r="N114" i="14" s="1"/>
  <c r="K120" i="14"/>
  <c r="U119" i="14"/>
  <c r="U117" i="14" s="1"/>
  <c r="X122" i="14"/>
  <c r="L126" i="14"/>
  <c r="P127" i="14"/>
  <c r="P126" i="14" s="1"/>
  <c r="P125" i="14" s="1"/>
  <c r="P124" i="14" s="1"/>
  <c r="X127" i="14"/>
  <c r="Z127" i="14"/>
  <c r="R127" i="14"/>
  <c r="R126" i="14" s="1"/>
  <c r="R125" i="14" s="1"/>
  <c r="R124" i="14" s="1"/>
  <c r="Y127" i="14"/>
  <c r="AB130" i="14"/>
  <c r="V160" i="14"/>
  <c r="X166" i="14"/>
  <c r="Q165" i="14"/>
  <c r="L165" i="14"/>
  <c r="X172" i="14"/>
  <c r="X185" i="14"/>
  <c r="K194" i="14"/>
  <c r="Z203" i="14"/>
  <c r="R203" i="14"/>
  <c r="R202" i="14" s="1"/>
  <c r="R201" i="14" s="1"/>
  <c r="R200" i="14" s="1"/>
  <c r="Y203" i="14"/>
  <c r="P203" i="14"/>
  <c r="P202" i="14" s="1"/>
  <c r="P201" i="14" s="1"/>
  <c r="P200" i="14" s="1"/>
  <c r="L202" i="14"/>
  <c r="X203" i="14"/>
  <c r="Z19" i="14"/>
  <c r="R19" i="14"/>
  <c r="P19" i="14"/>
  <c r="N45" i="14"/>
  <c r="N38" i="14" s="1"/>
  <c r="N8" i="14" s="1"/>
  <c r="N288" i="14" s="1"/>
  <c r="Y54" i="14"/>
  <c r="P54" i="14"/>
  <c r="Z54" i="14"/>
  <c r="R54" i="14"/>
  <c r="S85" i="14"/>
  <c r="K90" i="14"/>
  <c r="G89" i="14"/>
  <c r="K89" i="14" s="1"/>
  <c r="X95" i="14"/>
  <c r="F94" i="14"/>
  <c r="F84" i="14"/>
  <c r="X103" i="14"/>
  <c r="L102" i="14"/>
  <c r="Y102" i="14" s="1"/>
  <c r="J119" i="14"/>
  <c r="J117" i="14" s="1"/>
  <c r="Z133" i="14"/>
  <c r="V132" i="14"/>
  <c r="AB133" i="14"/>
  <c r="J133" i="14"/>
  <c r="K134" i="14"/>
  <c r="Z155" i="14"/>
  <c r="R155" i="14"/>
  <c r="R154" i="14" s="1"/>
  <c r="R153" i="14" s="1"/>
  <c r="R152" i="14" s="1"/>
  <c r="P155" i="14"/>
  <c r="P154" i="14" s="1"/>
  <c r="P153" i="14" s="1"/>
  <c r="P152" i="14" s="1"/>
  <c r="X155" i="14"/>
  <c r="Y157" i="14"/>
  <c r="T156" i="14"/>
  <c r="AA157" i="14"/>
  <c r="Y163" i="14"/>
  <c r="P163" i="14"/>
  <c r="P162" i="14" s="1"/>
  <c r="P161" i="14" s="1"/>
  <c r="P160" i="14" s="1"/>
  <c r="X163" i="14"/>
  <c r="L162" i="14"/>
  <c r="R163" i="14"/>
  <c r="R162" i="14" s="1"/>
  <c r="R161" i="14" s="1"/>
  <c r="R160" i="14" s="1"/>
  <c r="Z163" i="14"/>
  <c r="H256" i="14"/>
  <c r="K256" i="14" s="1"/>
  <c r="K257" i="14"/>
  <c r="X16" i="14"/>
  <c r="Z18" i="14"/>
  <c r="R18" i="14"/>
  <c r="G39" i="14"/>
  <c r="K40" i="14"/>
  <c r="Z43" i="14"/>
  <c r="R43" i="14"/>
  <c r="Y43" i="14"/>
  <c r="P43" i="14"/>
  <c r="X43" i="14"/>
  <c r="S45" i="14"/>
  <c r="S58" i="14"/>
  <c r="Z69" i="14"/>
  <c r="R69" i="14"/>
  <c r="Y69" i="14"/>
  <c r="P69" i="14"/>
  <c r="V58" i="14"/>
  <c r="X73" i="14"/>
  <c r="R73" i="14"/>
  <c r="Z73" i="14"/>
  <c r="Y80" i="14"/>
  <c r="P80" i="14"/>
  <c r="X80" i="14"/>
  <c r="R80" i="14"/>
  <c r="V7" i="14"/>
  <c r="P103" i="14"/>
  <c r="P102" i="14" s="1"/>
  <c r="P101" i="14" s="1"/>
  <c r="Y105" i="14"/>
  <c r="K122" i="14"/>
  <c r="AA126" i="14"/>
  <c r="T125" i="14"/>
  <c r="Y126" i="14"/>
  <c r="I136" i="14"/>
  <c r="L148" i="14"/>
  <c r="Y149" i="14"/>
  <c r="Z190" i="14"/>
  <c r="AB190" i="14"/>
  <c r="V189" i="14"/>
  <c r="Q285" i="14"/>
  <c r="Q8" i="14"/>
  <c r="G11" i="14"/>
  <c r="P16" i="14"/>
  <c r="Z16" i="14"/>
  <c r="Y18" i="14"/>
  <c r="P27" i="14"/>
  <c r="P37" i="14"/>
  <c r="Z37" i="14"/>
  <c r="R37" i="14"/>
  <c r="Y37" i="14"/>
  <c r="X44" i="14"/>
  <c r="R44" i="14"/>
  <c r="Z44" i="14"/>
  <c r="P44" i="14"/>
  <c r="Y44" i="14"/>
  <c r="T58" i="14"/>
  <c r="AB70" i="14"/>
  <c r="R103" i="14"/>
  <c r="R102" i="14" s="1"/>
  <c r="R101" i="14" s="1"/>
  <c r="AA107" i="14"/>
  <c r="Y107" i="14"/>
  <c r="L132" i="14"/>
  <c r="H137" i="14"/>
  <c r="K138" i="14"/>
  <c r="G181" i="14"/>
  <c r="K182" i="14"/>
  <c r="X186" i="14"/>
  <c r="R16" i="14"/>
  <c r="P18" i="14"/>
  <c r="I10" i="14"/>
  <c r="I9" i="14" s="1"/>
  <c r="I8" i="14" s="1"/>
  <c r="K22" i="14"/>
  <c r="S41" i="14"/>
  <c r="S40" i="14" s="1"/>
  <c r="S39" i="14" s="1"/>
  <c r="P50" i="14"/>
  <c r="X50" i="14"/>
  <c r="R50" i="14"/>
  <c r="X61" i="14"/>
  <c r="AA66" i="14"/>
  <c r="X77" i="14"/>
  <c r="AA89" i="14"/>
  <c r="V9" i="14"/>
  <c r="AA12" i="14"/>
  <c r="T11" i="14"/>
  <c r="U12" i="14"/>
  <c r="U11" i="14" s="1"/>
  <c r="Z14" i="14"/>
  <c r="R14" i="14"/>
  <c r="Y14" i="14"/>
  <c r="P14" i="14"/>
  <c r="X19" i="14"/>
  <c r="Y21" i="14"/>
  <c r="P21" i="14"/>
  <c r="X21" i="14"/>
  <c r="R21" i="14"/>
  <c r="Z22" i="14"/>
  <c r="AB22" i="14"/>
  <c r="Q38" i="14"/>
  <c r="J45" i="14"/>
  <c r="J38" i="14" s="1"/>
  <c r="J8" i="14" s="1"/>
  <c r="Z50" i="14"/>
  <c r="X54" i="14"/>
  <c r="Z57" i="14"/>
  <c r="R57" i="14"/>
  <c r="Y57" i="14"/>
  <c r="P57" i="14"/>
  <c r="P61" i="14"/>
  <c r="P59" i="14" s="1"/>
  <c r="L66" i="14"/>
  <c r="Z66" i="14" s="1"/>
  <c r="Z67" i="14"/>
  <c r="R67" i="14"/>
  <c r="X67" i="14"/>
  <c r="Y67" i="14"/>
  <c r="P67" i="14"/>
  <c r="X69" i="14"/>
  <c r="R75" i="14"/>
  <c r="Z75" i="14"/>
  <c r="X75" i="14"/>
  <c r="Z80" i="14"/>
  <c r="H85" i="14"/>
  <c r="H8" i="14" s="1"/>
  <c r="Y88" i="14"/>
  <c r="P88" i="14"/>
  <c r="P87" i="14" s="1"/>
  <c r="P86" i="14" s="1"/>
  <c r="L87" i="14"/>
  <c r="X88" i="14"/>
  <c r="R88" i="14"/>
  <c r="R87" i="14" s="1"/>
  <c r="R86" i="14" s="1"/>
  <c r="T94" i="14"/>
  <c r="L96" i="14"/>
  <c r="W84" i="14"/>
  <c r="W95" i="14"/>
  <c r="W94" i="14" s="1"/>
  <c r="W7" i="14" s="1"/>
  <c r="K108" i="14"/>
  <c r="G106" i="14"/>
  <c r="Q104" i="14"/>
  <c r="Z110" i="14"/>
  <c r="R110" i="14"/>
  <c r="R109" i="14" s="1"/>
  <c r="R108" i="14" s="1"/>
  <c r="R106" i="14" s="1"/>
  <c r="R104" i="14" s="1"/>
  <c r="P110" i="14"/>
  <c r="P109" i="14" s="1"/>
  <c r="P108" i="14" s="1"/>
  <c r="P106" i="14" s="1"/>
  <c r="P104" i="14" s="1"/>
  <c r="L109" i="14"/>
  <c r="Y110" i="14"/>
  <c r="Y109" i="14" s="1"/>
  <c r="X110" i="14"/>
  <c r="X109" i="14" s="1"/>
  <c r="O119" i="14"/>
  <c r="O117" i="14" s="1"/>
  <c r="J120" i="14"/>
  <c r="L120" i="14"/>
  <c r="Z120" i="14" s="1"/>
  <c r="G125" i="14"/>
  <c r="K126" i="14"/>
  <c r="V136" i="14"/>
  <c r="AB137" i="14"/>
  <c r="Y155" i="14"/>
  <c r="I165" i="14"/>
  <c r="I164" i="14" s="1"/>
  <c r="K166" i="14"/>
  <c r="Z168" i="14"/>
  <c r="AB168" i="14"/>
  <c r="H177" i="14"/>
  <c r="H176" i="14" s="1"/>
  <c r="K176" i="14" s="1"/>
  <c r="K178" i="14"/>
  <c r="AA178" i="14"/>
  <c r="T177" i="14"/>
  <c r="AB178" i="14"/>
  <c r="Z186" i="14"/>
  <c r="R223" i="14"/>
  <c r="R222" i="14" s="1"/>
  <c r="V225" i="14"/>
  <c r="AB226" i="14"/>
  <c r="Z226" i="14"/>
  <c r="K243" i="14"/>
  <c r="G242" i="14"/>
  <c r="X132" i="14"/>
  <c r="X133" i="14"/>
  <c r="X134" i="14"/>
  <c r="T140" i="14"/>
  <c r="Y143" i="14"/>
  <c r="AA146" i="14"/>
  <c r="AB154" i="14"/>
  <c r="Z167" i="14"/>
  <c r="X173" i="14"/>
  <c r="X191" i="14"/>
  <c r="L190" i="14"/>
  <c r="R191" i="14"/>
  <c r="R190" i="14" s="1"/>
  <c r="R189" i="14" s="1"/>
  <c r="R188" i="14" s="1"/>
  <c r="Z191" i="14"/>
  <c r="K213" i="14"/>
  <c r="L213" i="14" s="1"/>
  <c r="Y231" i="14"/>
  <c r="P231" i="14"/>
  <c r="P230" i="14" s="1"/>
  <c r="P229" i="14" s="1"/>
  <c r="P228" i="14" s="1"/>
  <c r="L230" i="14"/>
  <c r="X231" i="14"/>
  <c r="R231" i="14"/>
  <c r="R230" i="14" s="1"/>
  <c r="R229" i="14" s="1"/>
  <c r="R228" i="14" s="1"/>
  <c r="Z231" i="14"/>
  <c r="X24" i="14"/>
  <c r="AA47" i="14"/>
  <c r="AA59" i="14"/>
  <c r="J58" i="14"/>
  <c r="K58" i="14" s="1"/>
  <c r="T85" i="14"/>
  <c r="AA95" i="14"/>
  <c r="Y132" i="14"/>
  <c r="Y134" i="14"/>
  <c r="AA142" i="14"/>
  <c r="Z143" i="14"/>
  <c r="AB146" i="14"/>
  <c r="G153" i="14"/>
  <c r="K154" i="14"/>
  <c r="T164" i="14"/>
  <c r="Y169" i="14"/>
  <c r="P191" i="14"/>
  <c r="P190" i="14" s="1"/>
  <c r="P189" i="14" s="1"/>
  <c r="P188" i="14" s="1"/>
  <c r="Q213" i="14"/>
  <c r="AA240" i="14"/>
  <c r="Y240" i="14"/>
  <c r="AA22" i="14"/>
  <c r="P24" i="14"/>
  <c r="Z24" i="14"/>
  <c r="X26" i="14"/>
  <c r="AA31" i="14"/>
  <c r="X34" i="14"/>
  <c r="Y34" i="14"/>
  <c r="X36" i="14"/>
  <c r="AA40" i="14"/>
  <c r="T39" i="14"/>
  <c r="K59" i="14"/>
  <c r="X64" i="14"/>
  <c r="Y64" i="14"/>
  <c r="N85" i="14"/>
  <c r="V95" i="14"/>
  <c r="Z95" i="14" s="1"/>
  <c r="T104" i="14"/>
  <c r="X105" i="14"/>
  <c r="K130" i="14"/>
  <c r="G129" i="14"/>
  <c r="Y133" i="14"/>
  <c r="AB138" i="14"/>
  <c r="X151" i="14"/>
  <c r="Z162" i="14"/>
  <c r="AB181" i="14"/>
  <c r="V180" i="14"/>
  <c r="Z195" i="14"/>
  <c r="R195" i="14"/>
  <c r="R194" i="14" s="1"/>
  <c r="R193" i="14" s="1"/>
  <c r="R192" i="14" s="1"/>
  <c r="Y195" i="14"/>
  <c r="P195" i="14"/>
  <c r="P194" i="14" s="1"/>
  <c r="P193" i="14" s="1"/>
  <c r="P192" i="14" s="1"/>
  <c r="X195" i="14"/>
  <c r="L194" i="14"/>
  <c r="X197" i="14"/>
  <c r="X198" i="14"/>
  <c r="L197" i="14"/>
  <c r="AA198" i="14"/>
  <c r="H212" i="14"/>
  <c r="K212" i="14" s="1"/>
  <c r="L212" i="14" s="1"/>
  <c r="K214" i="14"/>
  <c r="L214" i="14" s="1"/>
  <c r="AB240" i="14"/>
  <c r="J253" i="14"/>
  <c r="J252" i="14" s="1"/>
  <c r="J247" i="14" s="1"/>
  <c r="J246" i="14" s="1"/>
  <c r="K254" i="14"/>
  <c r="K282" i="14"/>
  <c r="J281" i="14"/>
  <c r="J280" i="14" s="1"/>
  <c r="J264" i="14" s="1"/>
  <c r="J262" i="14" s="1"/>
  <c r="F119" i="14"/>
  <c r="F117" i="14" s="1"/>
  <c r="F120" i="14"/>
  <c r="Y122" i="14"/>
  <c r="V129" i="14"/>
  <c r="X143" i="14"/>
  <c r="L142" i="14"/>
  <c r="T144" i="14"/>
  <c r="AB144" i="14" s="1"/>
  <c r="AA145" i="14"/>
  <c r="X167" i="14"/>
  <c r="R167" i="14"/>
  <c r="R166" i="14" s="1"/>
  <c r="R165" i="14" s="1"/>
  <c r="R164" i="14" s="1"/>
  <c r="AA185" i="14"/>
  <c r="T184" i="14"/>
  <c r="AA201" i="14"/>
  <c r="T200" i="14"/>
  <c r="Y211" i="14"/>
  <c r="P211" i="14"/>
  <c r="P210" i="14" s="1"/>
  <c r="P209" i="14" s="1"/>
  <c r="P208" i="14" s="1"/>
  <c r="X211" i="14"/>
  <c r="L210" i="14"/>
  <c r="R211" i="14"/>
  <c r="R210" i="14" s="1"/>
  <c r="R209" i="14" s="1"/>
  <c r="R208" i="14" s="1"/>
  <c r="Z211" i="14"/>
  <c r="S214" i="14"/>
  <c r="S216" i="14"/>
  <c r="S22" i="14"/>
  <c r="S10" i="14" s="1"/>
  <c r="S9" i="14" s="1"/>
  <c r="Y24" i="14"/>
  <c r="K66" i="14"/>
  <c r="W66" i="14"/>
  <c r="K96" i="14"/>
  <c r="G94" i="14"/>
  <c r="Z121" i="14"/>
  <c r="Q128" i="14"/>
  <c r="P143" i="14"/>
  <c r="P142" i="14" s="1"/>
  <c r="P141" i="14" s="1"/>
  <c r="P140" i="14" s="1"/>
  <c r="P167" i="14"/>
  <c r="P166" i="14" s="1"/>
  <c r="P165" i="14" s="1"/>
  <c r="P164" i="14" s="1"/>
  <c r="G169" i="14"/>
  <c r="K170" i="14"/>
  <c r="Q212" i="14"/>
  <c r="AA214" i="14"/>
  <c r="Q118" i="14"/>
  <c r="X230" i="14"/>
  <c r="Y22" i="14"/>
  <c r="R24" i="14"/>
  <c r="P26" i="14"/>
  <c r="Z31" i="14"/>
  <c r="Z32" i="14"/>
  <c r="R32" i="14"/>
  <c r="R31" i="14" s="1"/>
  <c r="R30" i="14" s="1"/>
  <c r="Y32" i="14"/>
  <c r="P32" i="14"/>
  <c r="P31" i="14" s="1"/>
  <c r="P30" i="14" s="1"/>
  <c r="P36" i="14"/>
  <c r="O58" i="14"/>
  <c r="O45" i="14" s="1"/>
  <c r="O38" i="14" s="1"/>
  <c r="O8" i="14" s="1"/>
  <c r="AB59" i="14"/>
  <c r="W59" i="14"/>
  <c r="W58" i="14" s="1"/>
  <c r="Z62" i="14"/>
  <c r="R62" i="14"/>
  <c r="Y62" i="14"/>
  <c r="P62" i="14"/>
  <c r="U70" i="14"/>
  <c r="U58" i="14" s="1"/>
  <c r="U45" i="14" s="1"/>
  <c r="U38" i="14" s="1"/>
  <c r="Y72" i="14"/>
  <c r="P72" i="14"/>
  <c r="X72" i="14"/>
  <c r="U77" i="14"/>
  <c r="X81" i="14"/>
  <c r="Y81" i="14"/>
  <c r="K86" i="14"/>
  <c r="K87" i="14"/>
  <c r="L91" i="14"/>
  <c r="Z99" i="14"/>
  <c r="R99" i="14"/>
  <c r="R97" i="14" s="1"/>
  <c r="R95" i="14" s="1"/>
  <c r="Y99" i="14"/>
  <c r="P99" i="14"/>
  <c r="Z109" i="14"/>
  <c r="V108" i="14"/>
  <c r="Z122" i="14"/>
  <c r="Z123" i="14"/>
  <c r="R123" i="14"/>
  <c r="R122" i="14" s="1"/>
  <c r="R121" i="14" s="1"/>
  <c r="Y123" i="14"/>
  <c r="P123" i="14"/>
  <c r="P122" i="14" s="1"/>
  <c r="P121" i="14" s="1"/>
  <c r="X131" i="14"/>
  <c r="L130" i="14"/>
  <c r="Y131" i="14"/>
  <c r="AA137" i="14"/>
  <c r="T136" i="14"/>
  <c r="AA141" i="14"/>
  <c r="V141" i="14"/>
  <c r="G144" i="14"/>
  <c r="K144" i="14" s="1"/>
  <c r="K145" i="14"/>
  <c r="P151" i="14"/>
  <c r="P150" i="14" s="1"/>
  <c r="P149" i="14" s="1"/>
  <c r="P148" i="14" s="1"/>
  <c r="Y151" i="14"/>
  <c r="Z153" i="14"/>
  <c r="AB153" i="14"/>
  <c r="V152" i="14"/>
  <c r="X154" i="14"/>
  <c r="H164" i="14"/>
  <c r="K164" i="14" s="1"/>
  <c r="K165" i="14"/>
  <c r="K174" i="14"/>
  <c r="G173" i="14"/>
  <c r="X179" i="14"/>
  <c r="L178" i="14"/>
  <c r="R179" i="14"/>
  <c r="R178" i="14" s="1"/>
  <c r="R177" i="14" s="1"/>
  <c r="R176" i="14" s="1"/>
  <c r="Z179" i="14"/>
  <c r="P179" i="14"/>
  <c r="P178" i="14" s="1"/>
  <c r="P177" i="14" s="1"/>
  <c r="P176" i="14" s="1"/>
  <c r="Y179" i="14"/>
  <c r="Y186" i="14"/>
  <c r="AA194" i="14"/>
  <c r="Q193" i="14"/>
  <c r="AA197" i="14"/>
  <c r="T196" i="14"/>
  <c r="V205" i="14"/>
  <c r="T209" i="14"/>
  <c r="AA210" i="14"/>
  <c r="Q236" i="14"/>
  <c r="AA134" i="14"/>
  <c r="AA138" i="14"/>
  <c r="K146" i="14"/>
  <c r="AB145" i="14"/>
  <c r="AA149" i="14"/>
  <c r="AA150" i="14"/>
  <c r="V156" i="14"/>
  <c r="AB157" i="14"/>
  <c r="Q160" i="14"/>
  <c r="AA170" i="14"/>
  <c r="Q169" i="14"/>
  <c r="X170" i="14"/>
  <c r="L172" i="14"/>
  <c r="Z173" i="14"/>
  <c r="K186" i="14"/>
  <c r="G185" i="14"/>
  <c r="AA190" i="14"/>
  <c r="T189" i="14"/>
  <c r="K204" i="14"/>
  <c r="Q208" i="14"/>
  <c r="AB220" i="14"/>
  <c r="AA238" i="14"/>
  <c r="T237" i="14"/>
  <c r="Y238" i="14"/>
  <c r="Z241" i="14"/>
  <c r="R241" i="14"/>
  <c r="R240" i="14" s="1"/>
  <c r="L240" i="14"/>
  <c r="P241" i="14"/>
  <c r="P240" i="14" s="1"/>
  <c r="P237" i="14" s="1"/>
  <c r="P236" i="14" s="1"/>
  <c r="P235" i="14" s="1"/>
  <c r="P233" i="14" s="1"/>
  <c r="Y241" i="14"/>
  <c r="X241" i="14"/>
  <c r="G262" i="14"/>
  <c r="X130" i="14"/>
  <c r="Z134" i="14"/>
  <c r="Z135" i="14"/>
  <c r="R135" i="14"/>
  <c r="R134" i="14" s="1"/>
  <c r="R133" i="14" s="1"/>
  <c r="R132" i="14" s="1"/>
  <c r="Y135" i="14"/>
  <c r="P135" i="14"/>
  <c r="P134" i="14" s="1"/>
  <c r="P133" i="14" s="1"/>
  <c r="P132" i="14" s="1"/>
  <c r="Y138" i="14"/>
  <c r="X142" i="14"/>
  <c r="Z149" i="14"/>
  <c r="AB166" i="14"/>
  <c r="Z166" i="14"/>
  <c r="AB185" i="14"/>
  <c r="J209" i="14"/>
  <c r="J208" i="14" s="1"/>
  <c r="K210" i="14"/>
  <c r="P223" i="14"/>
  <c r="P222" i="14" s="1"/>
  <c r="V233" i="14"/>
  <c r="L243" i="14"/>
  <c r="X244" i="14"/>
  <c r="AB254" i="14"/>
  <c r="V253" i="14"/>
  <c r="Z169" i="14"/>
  <c r="Z171" i="14"/>
  <c r="R171" i="14"/>
  <c r="R170" i="14" s="1"/>
  <c r="R169" i="14" s="1"/>
  <c r="R168" i="14" s="1"/>
  <c r="Y171" i="14"/>
  <c r="P171" i="14"/>
  <c r="P170" i="14" s="1"/>
  <c r="P169" i="14" s="1"/>
  <c r="P168" i="14" s="1"/>
  <c r="AA182" i="14"/>
  <c r="Q181" i="14"/>
  <c r="X182" i="14"/>
  <c r="K200" i="14"/>
  <c r="Q205" i="14"/>
  <c r="X207" i="14"/>
  <c r="L206" i="14"/>
  <c r="X206" i="14" s="1"/>
  <c r="R207" i="14"/>
  <c r="R206" i="14" s="1"/>
  <c r="R205" i="14" s="1"/>
  <c r="R204" i="14" s="1"/>
  <c r="Z207" i="14"/>
  <c r="I213" i="14"/>
  <c r="K215" i="14"/>
  <c r="L215" i="14" s="1"/>
  <c r="U216" i="14"/>
  <c r="U214" i="14"/>
  <c r="Y219" i="14"/>
  <c r="P219" i="14"/>
  <c r="X219" i="14"/>
  <c r="Z219" i="14"/>
  <c r="L218" i="14"/>
  <c r="AA224" i="14"/>
  <c r="I223" i="14"/>
  <c r="I222" i="14" s="1"/>
  <c r="K226" i="14"/>
  <c r="G225" i="14"/>
  <c r="K229" i="14"/>
  <c r="G248" i="14"/>
  <c r="K249" i="14"/>
  <c r="T249" i="14"/>
  <c r="AA250" i="14"/>
  <c r="Y250" i="14"/>
  <c r="L259" i="14"/>
  <c r="AA166" i="14"/>
  <c r="Y168" i="14"/>
  <c r="AA173" i="14"/>
  <c r="T172" i="14"/>
  <c r="K188" i="14"/>
  <c r="AA206" i="14"/>
  <c r="T205" i="14"/>
  <c r="R218" i="14"/>
  <c r="R215" i="14"/>
  <c r="R213" i="14" s="1"/>
  <c r="Y221" i="14"/>
  <c r="X221" i="14"/>
  <c r="L220" i="14"/>
  <c r="Z220" i="14" s="1"/>
  <c r="Z221" i="14"/>
  <c r="R221" i="14"/>
  <c r="R220" i="14" s="1"/>
  <c r="P221" i="14"/>
  <c r="X225" i="14"/>
  <c r="Y226" i="14"/>
  <c r="K228" i="14"/>
  <c r="T229" i="14"/>
  <c r="Y230" i="14"/>
  <c r="Z239" i="14"/>
  <c r="R239" i="14"/>
  <c r="R238" i="14" s="1"/>
  <c r="R237" i="14" s="1"/>
  <c r="R236" i="14" s="1"/>
  <c r="R235" i="14" s="1"/>
  <c r="R233" i="14" s="1"/>
  <c r="R115" i="14" s="1"/>
  <c r="L238" i="14"/>
  <c r="X239" i="14"/>
  <c r="X240" i="14"/>
  <c r="Y245" i="14"/>
  <c r="P245" i="14"/>
  <c r="P244" i="14" s="1"/>
  <c r="P243" i="14" s="1"/>
  <c r="P242" i="14" s="1"/>
  <c r="P234" i="14" s="1"/>
  <c r="P232" i="14" s="1"/>
  <c r="X245" i="14"/>
  <c r="R245" i="14"/>
  <c r="R244" i="14" s="1"/>
  <c r="R243" i="14" s="1"/>
  <c r="R242" i="14" s="1"/>
  <c r="R234" i="14" s="1"/>
  <c r="R232" i="14" s="1"/>
  <c r="Z245" i="14"/>
  <c r="P247" i="14"/>
  <c r="P246" i="14" s="1"/>
  <c r="Z279" i="14"/>
  <c r="R279" i="14"/>
  <c r="R276" i="14" s="1"/>
  <c r="R273" i="14" s="1"/>
  <c r="R271" i="14" s="1"/>
  <c r="R265" i="14" s="1"/>
  <c r="R263" i="14" s="1"/>
  <c r="L265" i="14"/>
  <c r="Y279" i="14"/>
  <c r="P279" i="14"/>
  <c r="P276" i="14" s="1"/>
  <c r="X279" i="14"/>
  <c r="X224" i="14"/>
  <c r="Y244" i="14"/>
  <c r="T243" i="14"/>
  <c r="AA244" i="14"/>
  <c r="X248" i="14"/>
  <c r="X254" i="14"/>
  <c r="Q253" i="14"/>
  <c r="O264" i="14"/>
  <c r="O262" i="14" s="1"/>
  <c r="F270" i="14"/>
  <c r="L270" i="14" s="1"/>
  <c r="L272" i="14"/>
  <c r="Y275" i="14"/>
  <c r="X275" i="14"/>
  <c r="K189" i="14"/>
  <c r="AB197" i="14"/>
  <c r="K198" i="14"/>
  <c r="G208" i="14"/>
  <c r="K208" i="14" s="1"/>
  <c r="K209" i="14"/>
  <c r="T212" i="14"/>
  <c r="AB214" i="14"/>
  <c r="Z216" i="14"/>
  <c r="X226" i="14"/>
  <c r="G236" i="14"/>
  <c r="Q232" i="14"/>
  <c r="R247" i="14"/>
  <c r="R246" i="14" s="1"/>
  <c r="X259" i="14"/>
  <c r="Q258" i="14"/>
  <c r="Y261" i="14"/>
  <c r="P261" i="14"/>
  <c r="P260" i="14" s="1"/>
  <c r="P259" i="14" s="1"/>
  <c r="P258" i="14" s="1"/>
  <c r="P257" i="14" s="1"/>
  <c r="P256" i="14" s="1"/>
  <c r="X261" i="14"/>
  <c r="Z261" i="14"/>
  <c r="R261" i="14"/>
  <c r="R260" i="14" s="1"/>
  <c r="R259" i="14" s="1"/>
  <c r="R258" i="14" s="1"/>
  <c r="R257" i="14" s="1"/>
  <c r="R256" i="14" s="1"/>
  <c r="Y265" i="14"/>
  <c r="T263" i="14"/>
  <c r="AA268" i="14"/>
  <c r="T267" i="14"/>
  <c r="S264" i="14"/>
  <c r="S262" i="14" s="1"/>
  <c r="Z170" i="14"/>
  <c r="AB174" i="14"/>
  <c r="X178" i="14"/>
  <c r="Q177" i="14"/>
  <c r="Z182" i="14"/>
  <c r="Z184" i="14"/>
  <c r="AB186" i="14"/>
  <c r="X190" i="14"/>
  <c r="Q189" i="14"/>
  <c r="Z194" i="14"/>
  <c r="G197" i="14"/>
  <c r="AB198" i="14"/>
  <c r="X210" i="14"/>
  <c r="V228" i="14"/>
  <c r="H237" i="14"/>
  <c r="H236" i="14" s="1"/>
  <c r="H235" i="14" s="1"/>
  <c r="H233" i="14" s="1"/>
  <c r="H115" i="14" s="1"/>
  <c r="K240" i="14"/>
  <c r="Y259" i="14"/>
  <c r="T258" i="14"/>
  <c r="AB259" i="14"/>
  <c r="AA259" i="14"/>
  <c r="X260" i="14"/>
  <c r="U264" i="14"/>
  <c r="U262" i="14" s="1"/>
  <c r="Q270" i="14"/>
  <c r="X270" i="14" s="1"/>
  <c r="Y283" i="14"/>
  <c r="P283" i="14"/>
  <c r="P282" i="14" s="1"/>
  <c r="P281" i="14" s="1"/>
  <c r="P280" i="14" s="1"/>
  <c r="X283" i="14"/>
  <c r="L282" i="14"/>
  <c r="Z283" i="14"/>
  <c r="V284" i="14"/>
  <c r="AB285" i="14"/>
  <c r="W247" i="14"/>
  <c r="W246" i="14" s="1"/>
  <c r="Z255" i="14"/>
  <c r="R255" i="14"/>
  <c r="R254" i="14" s="1"/>
  <c r="R253" i="14" s="1"/>
  <c r="R252" i="14" s="1"/>
  <c r="Y255" i="14"/>
  <c r="P255" i="14"/>
  <c r="P254" i="14" s="1"/>
  <c r="P253" i="14" s="1"/>
  <c r="P252" i="14" s="1"/>
  <c r="L254" i="14"/>
  <c r="X255" i="14"/>
  <c r="K258" i="14"/>
  <c r="V257" i="14"/>
  <c r="AB258" i="14"/>
  <c r="V267" i="14"/>
  <c r="Z268" i="14"/>
  <c r="AB268" i="14"/>
  <c r="Z274" i="14"/>
  <c r="V272" i="14"/>
  <c r="AB274" i="14"/>
  <c r="G271" i="14"/>
  <c r="G273" i="14"/>
  <c r="K273" i="14" s="1"/>
  <c r="K276" i="14"/>
  <c r="L276" i="14" s="1"/>
  <c r="K280" i="14"/>
  <c r="Y282" i="14"/>
  <c r="AB201" i="14"/>
  <c r="K216" i="14"/>
  <c r="X217" i="14"/>
  <c r="Y217" i="14"/>
  <c r="U247" i="14"/>
  <c r="U246" i="14" s="1"/>
  <c r="X250" i="14"/>
  <c r="K267" i="14"/>
  <c r="K268" i="14"/>
  <c r="Y274" i="14"/>
  <c r="K205" i="14"/>
  <c r="U223" i="14"/>
  <c r="U222" i="14" s="1"/>
  <c r="K230" i="14"/>
  <c r="K244" i="14"/>
  <c r="AB243" i="14"/>
  <c r="Z243" i="14"/>
  <c r="V242" i="14"/>
  <c r="H252" i="14"/>
  <c r="Y260" i="14"/>
  <c r="L268" i="14"/>
  <c r="X268" i="14" s="1"/>
  <c r="Y269" i="14"/>
  <c r="P269" i="14"/>
  <c r="P268" i="14" s="1"/>
  <c r="P267" i="14" s="1"/>
  <c r="P266" i="14" s="1"/>
  <c r="X269" i="14"/>
  <c r="F271" i="14"/>
  <c r="F273" i="14"/>
  <c r="L273" i="14" s="1"/>
  <c r="X282" i="14"/>
  <c r="Q281" i="14"/>
  <c r="K250" i="14"/>
  <c r="Z265" i="14"/>
  <c r="Q265" i="14"/>
  <c r="K272" i="14"/>
  <c r="Z287" i="14"/>
  <c r="R287" i="14"/>
  <c r="R286" i="14" s="1"/>
  <c r="R285" i="14" s="1"/>
  <c r="R284" i="14" s="1"/>
  <c r="Y287" i="14"/>
  <c r="P287" i="14"/>
  <c r="P286" i="14" s="1"/>
  <c r="P285" i="14" s="1"/>
  <c r="P284" i="14" s="1"/>
  <c r="X287" i="14"/>
  <c r="L286" i="14"/>
  <c r="X286" i="14" s="1"/>
  <c r="Z249" i="14"/>
  <c r="F264" i="14"/>
  <c r="F262" i="14" s="1"/>
  <c r="AA272" i="14"/>
  <c r="AB244" i="14"/>
  <c r="W264" i="14"/>
  <c r="W262" i="14" s="1"/>
  <c r="Z275" i="14"/>
  <c r="Z278" i="14"/>
  <c r="R278" i="14"/>
  <c r="R274" i="14" s="1"/>
  <c r="R272" i="14" s="1"/>
  <c r="R270" i="14" s="1"/>
  <c r="R264" i="14" s="1"/>
  <c r="R262" i="14" s="1"/>
  <c r="X278" i="14"/>
  <c r="K281" i="14"/>
  <c r="Z282" i="14"/>
  <c r="T253" i="14"/>
  <c r="Z260" i="14"/>
  <c r="X274" i="14"/>
  <c r="AA274" i="14"/>
  <c r="Y278" i="14"/>
  <c r="AA286" i="14"/>
  <c r="T285" i="14"/>
  <c r="X33" i="11"/>
  <c r="R33" i="11"/>
  <c r="Z33" i="11"/>
  <c r="P33" i="11"/>
  <c r="Y33" i="11"/>
  <c r="Y72" i="11"/>
  <c r="P72" i="11"/>
  <c r="R72" i="11"/>
  <c r="Z72" i="11"/>
  <c r="X72" i="11"/>
  <c r="Z98" i="11"/>
  <c r="R98" i="11"/>
  <c r="R96" i="11" s="1"/>
  <c r="Y98" i="11"/>
  <c r="P98" i="11"/>
  <c r="P96" i="11" s="1"/>
  <c r="X98" i="11"/>
  <c r="X125" i="11"/>
  <c r="L124" i="11"/>
  <c r="Y124" i="11" s="1"/>
  <c r="Q200" i="11"/>
  <c r="AA201" i="11"/>
  <c r="Z13" i="11"/>
  <c r="R13" i="11"/>
  <c r="R12" i="11" s="1"/>
  <c r="R11" i="11" s="1"/>
  <c r="P13" i="11"/>
  <c r="L12" i="11"/>
  <c r="Y13" i="11"/>
  <c r="X13" i="11"/>
  <c r="Z36" i="11"/>
  <c r="R36" i="11"/>
  <c r="Y36" i="11"/>
  <c r="P36" i="11"/>
  <c r="X36" i="11"/>
  <c r="J45" i="11"/>
  <c r="J38" i="11" s="1"/>
  <c r="Z123" i="11"/>
  <c r="R123" i="11"/>
  <c r="R122" i="11" s="1"/>
  <c r="R121" i="11" s="1"/>
  <c r="Y123" i="11"/>
  <c r="P123" i="11"/>
  <c r="P122" i="11" s="1"/>
  <c r="P121" i="11" s="1"/>
  <c r="L122" i="11"/>
  <c r="X123" i="11"/>
  <c r="U58" i="11"/>
  <c r="W45" i="11"/>
  <c r="K95" i="11"/>
  <c r="L95" i="11" s="1"/>
  <c r="J164" i="11"/>
  <c r="K164" i="11" s="1"/>
  <c r="K165" i="11"/>
  <c r="Z42" i="11"/>
  <c r="R42" i="11"/>
  <c r="R41" i="11" s="1"/>
  <c r="R40" i="11" s="1"/>
  <c r="R39" i="11" s="1"/>
  <c r="P42" i="11"/>
  <c r="L41" i="11"/>
  <c r="Y42" i="11"/>
  <c r="X42" i="11"/>
  <c r="Z71" i="11"/>
  <c r="R71" i="11"/>
  <c r="P71" i="11"/>
  <c r="P70" i="11" s="1"/>
  <c r="L70" i="11"/>
  <c r="Y71" i="11"/>
  <c r="X71" i="11"/>
  <c r="Z100" i="11"/>
  <c r="R100" i="11"/>
  <c r="Y100" i="11"/>
  <c r="P100" i="11"/>
  <c r="X100" i="11"/>
  <c r="F119" i="11"/>
  <c r="F117" i="11" s="1"/>
  <c r="F114" i="11" s="1"/>
  <c r="F124" i="11"/>
  <c r="Z147" i="11"/>
  <c r="R147" i="11"/>
  <c r="R146" i="11" s="1"/>
  <c r="R145" i="11" s="1"/>
  <c r="R144" i="11" s="1"/>
  <c r="L146" i="11"/>
  <c r="P147" i="11"/>
  <c r="P146" i="11" s="1"/>
  <c r="P145" i="11" s="1"/>
  <c r="P144" i="11" s="1"/>
  <c r="X147" i="11"/>
  <c r="Y147" i="11"/>
  <c r="Y14" i="11"/>
  <c r="P14" i="11"/>
  <c r="R14" i="11"/>
  <c r="Z14" i="11"/>
  <c r="X14" i="11"/>
  <c r="Z159" i="11"/>
  <c r="R159" i="11"/>
  <c r="R158" i="11" s="1"/>
  <c r="R157" i="11" s="1"/>
  <c r="P159" i="11"/>
  <c r="P158" i="11" s="1"/>
  <c r="P157" i="11" s="1"/>
  <c r="L158" i="11"/>
  <c r="Y159" i="11"/>
  <c r="X159" i="11"/>
  <c r="Z19" i="11"/>
  <c r="R19" i="11"/>
  <c r="P19" i="11"/>
  <c r="Y19" i="11"/>
  <c r="X19" i="11"/>
  <c r="W10" i="11"/>
  <c r="W9" i="11" s="1"/>
  <c r="W38" i="11"/>
  <c r="U119" i="11"/>
  <c r="U117" i="11" s="1"/>
  <c r="Z18" i="11"/>
  <c r="R18" i="11"/>
  <c r="Z27" i="11"/>
  <c r="R27" i="11"/>
  <c r="P27" i="11"/>
  <c r="N38" i="11"/>
  <c r="Y48" i="11"/>
  <c r="P48" i="11"/>
  <c r="X48" i="11"/>
  <c r="P50" i="11"/>
  <c r="X50" i="11"/>
  <c r="R50" i="11"/>
  <c r="Y57" i="11"/>
  <c r="S58" i="11"/>
  <c r="V89" i="11"/>
  <c r="H121" i="11"/>
  <c r="K122" i="11"/>
  <c r="AA130" i="11"/>
  <c r="T160" i="11"/>
  <c r="Q164" i="11"/>
  <c r="Z183" i="11"/>
  <c r="R183" i="11"/>
  <c r="R182" i="11" s="1"/>
  <c r="R181" i="11" s="1"/>
  <c r="R180" i="11" s="1"/>
  <c r="L182" i="11"/>
  <c r="P183" i="11"/>
  <c r="P182" i="11" s="1"/>
  <c r="P181" i="11" s="1"/>
  <c r="P180" i="11" s="1"/>
  <c r="G193" i="11"/>
  <c r="K194" i="11"/>
  <c r="Z219" i="11"/>
  <c r="R219" i="11"/>
  <c r="Y219" i="11"/>
  <c r="P219" i="11"/>
  <c r="X219" i="11"/>
  <c r="V252" i="11"/>
  <c r="AB253" i="11"/>
  <c r="K270" i="11"/>
  <c r="L270" i="11" s="1"/>
  <c r="P272" i="11"/>
  <c r="P270" i="11" s="1"/>
  <c r="P264" i="11" s="1"/>
  <c r="P262" i="11" s="1"/>
  <c r="Y287" i="11"/>
  <c r="P287" i="11"/>
  <c r="P286" i="11" s="1"/>
  <c r="P285" i="11" s="1"/>
  <c r="P284" i="11" s="1"/>
  <c r="R287" i="11"/>
  <c r="R286" i="11" s="1"/>
  <c r="R285" i="11" s="1"/>
  <c r="R284" i="11" s="1"/>
  <c r="X287" i="11"/>
  <c r="L286" i="11"/>
  <c r="Z287" i="11"/>
  <c r="Y18" i="11"/>
  <c r="R26" i="11"/>
  <c r="Z26" i="11"/>
  <c r="Y32" i="11"/>
  <c r="P32" i="11"/>
  <c r="R32" i="11"/>
  <c r="Z32" i="11"/>
  <c r="L31" i="11"/>
  <c r="X32" i="11"/>
  <c r="Y50" i="11"/>
  <c r="Z79" i="11"/>
  <c r="R79" i="11"/>
  <c r="X79" i="11"/>
  <c r="I85" i="11"/>
  <c r="AB111" i="11"/>
  <c r="V107" i="11"/>
  <c r="Y125" i="11"/>
  <c r="AA145" i="11"/>
  <c r="Q9" i="11"/>
  <c r="Y27" i="11"/>
  <c r="U45" i="11"/>
  <c r="AA51" i="11"/>
  <c r="X57" i="11"/>
  <c r="V58" i="11"/>
  <c r="X61" i="11"/>
  <c r="Y61" i="11"/>
  <c r="Z76" i="11"/>
  <c r="R76" i="11"/>
  <c r="X76" i="11"/>
  <c r="Q95" i="11"/>
  <c r="Y151" i="11"/>
  <c r="P151" i="11"/>
  <c r="P150" i="11" s="1"/>
  <c r="P149" i="11" s="1"/>
  <c r="P148" i="11" s="1"/>
  <c r="Z151" i="11"/>
  <c r="R151" i="11"/>
  <c r="R150" i="11" s="1"/>
  <c r="R149" i="11" s="1"/>
  <c r="R148" i="11" s="1"/>
  <c r="X151" i="11"/>
  <c r="AA158" i="11"/>
  <c r="T157" i="11"/>
  <c r="Y183" i="11"/>
  <c r="Z195" i="11"/>
  <c r="R195" i="11"/>
  <c r="R194" i="11" s="1"/>
  <c r="R193" i="11" s="1"/>
  <c r="R192" i="11" s="1"/>
  <c r="P195" i="11"/>
  <c r="P194" i="11" s="1"/>
  <c r="P193" i="11" s="1"/>
  <c r="P192" i="11" s="1"/>
  <c r="L194" i="11"/>
  <c r="Y195" i="11"/>
  <c r="X195" i="11"/>
  <c r="AA249" i="11"/>
  <c r="T248" i="11"/>
  <c r="F8" i="11"/>
  <c r="X21" i="11"/>
  <c r="Y21" i="11"/>
  <c r="Z21" i="11"/>
  <c r="I10" i="11"/>
  <c r="I9" i="11" s="1"/>
  <c r="X26" i="11"/>
  <c r="Z48" i="11"/>
  <c r="X52" i="11"/>
  <c r="Y52" i="11"/>
  <c r="Z52" i="11"/>
  <c r="Z57" i="11"/>
  <c r="Z61" i="11"/>
  <c r="Y63" i="11"/>
  <c r="P63" i="11"/>
  <c r="Z63" i="11"/>
  <c r="X63" i="11"/>
  <c r="Y76" i="11"/>
  <c r="Y79" i="11"/>
  <c r="X87" i="11"/>
  <c r="L96" i="11"/>
  <c r="K97" i="11"/>
  <c r="H95" i="11"/>
  <c r="H85" i="11" s="1"/>
  <c r="Z99" i="11"/>
  <c r="R99" i="11"/>
  <c r="R97" i="11" s="1"/>
  <c r="R95" i="11" s="1"/>
  <c r="Y99" i="11"/>
  <c r="P99" i="11"/>
  <c r="X102" i="11"/>
  <c r="I120" i="11"/>
  <c r="I119" i="11"/>
  <c r="I117" i="11" s="1"/>
  <c r="I114" i="11" s="1"/>
  <c r="AA126" i="11"/>
  <c r="L137" i="11"/>
  <c r="V157" i="11"/>
  <c r="AA166" i="11"/>
  <c r="Z168" i="11"/>
  <c r="AA172" i="11"/>
  <c r="H176" i="11"/>
  <c r="K176" i="11" s="1"/>
  <c r="K177" i="11"/>
  <c r="K185" i="11"/>
  <c r="G184" i="11"/>
  <c r="K184" i="11" s="1"/>
  <c r="Z189" i="11"/>
  <c r="AB189" i="11"/>
  <c r="Q192" i="11"/>
  <c r="Y197" i="11"/>
  <c r="T196" i="11"/>
  <c r="X213" i="11"/>
  <c r="Q222" i="11"/>
  <c r="U223" i="11"/>
  <c r="U222" i="11" s="1"/>
  <c r="Z239" i="11"/>
  <c r="R239" i="11"/>
  <c r="R238" i="11" s="1"/>
  <c r="R237" i="11" s="1"/>
  <c r="R236" i="11" s="1"/>
  <c r="R235" i="11" s="1"/>
  <c r="R233" i="11" s="1"/>
  <c r="Y239" i="11"/>
  <c r="P239" i="11"/>
  <c r="P238" i="11" s="1"/>
  <c r="P237" i="11" s="1"/>
  <c r="P236" i="11" s="1"/>
  <c r="P235" i="11" s="1"/>
  <c r="P233" i="11" s="1"/>
  <c r="X239" i="11"/>
  <c r="O115" i="11"/>
  <c r="K244" i="11"/>
  <c r="Z276" i="11"/>
  <c r="Y279" i="11"/>
  <c r="P279" i="11"/>
  <c r="P276" i="11" s="1"/>
  <c r="R279" i="11"/>
  <c r="R276" i="11" s="1"/>
  <c r="X279" i="11"/>
  <c r="L265" i="11"/>
  <c r="Z279" i="11"/>
  <c r="F7" i="11"/>
  <c r="J10" i="11"/>
  <c r="J9" i="11" s="1"/>
  <c r="H11" i="11"/>
  <c r="K12" i="11"/>
  <c r="X12" i="11"/>
  <c r="X15" i="11"/>
  <c r="Y15" i="11"/>
  <c r="P18" i="11"/>
  <c r="P21" i="11"/>
  <c r="Y26" i="11"/>
  <c r="X29" i="11"/>
  <c r="Y29" i="11"/>
  <c r="Z29" i="11"/>
  <c r="I30" i="11"/>
  <c r="K30" i="11" s="1"/>
  <c r="K31" i="11"/>
  <c r="Z35" i="11"/>
  <c r="R35" i="11"/>
  <c r="Y35" i="11"/>
  <c r="P35" i="11"/>
  <c r="G39" i="11"/>
  <c r="U38" i="11"/>
  <c r="AA40" i="11"/>
  <c r="T39" i="11"/>
  <c r="AB39" i="11" s="1"/>
  <c r="Q39" i="11"/>
  <c r="AA47" i="11"/>
  <c r="Q46" i="11"/>
  <c r="X47" i="11"/>
  <c r="R48" i="11"/>
  <c r="Z50" i="11"/>
  <c r="K51" i="11"/>
  <c r="Y51" i="11"/>
  <c r="T46" i="11"/>
  <c r="AB51" i="11"/>
  <c r="P52" i="11"/>
  <c r="R57" i="11"/>
  <c r="K59" i="11"/>
  <c r="G58" i="11"/>
  <c r="AB59" i="11"/>
  <c r="R61" i="11"/>
  <c r="R63" i="11"/>
  <c r="X64" i="11"/>
  <c r="R64" i="11"/>
  <c r="R59" i="11" s="1"/>
  <c r="Z64" i="11"/>
  <c r="P64" i="11"/>
  <c r="Y64" i="11"/>
  <c r="Z65" i="11"/>
  <c r="R65" i="11"/>
  <c r="Y65" i="11"/>
  <c r="P65" i="11"/>
  <c r="X68" i="11"/>
  <c r="Z69" i="11"/>
  <c r="R69" i="11"/>
  <c r="R66" i="11" s="1"/>
  <c r="X69" i="11"/>
  <c r="X70" i="11"/>
  <c r="X73" i="11"/>
  <c r="Y73" i="11"/>
  <c r="P76" i="11"/>
  <c r="Z83" i="11"/>
  <c r="R83" i="11"/>
  <c r="Y83" i="11"/>
  <c r="P83" i="11"/>
  <c r="X83" i="11"/>
  <c r="Q86" i="11"/>
  <c r="Y88" i="11"/>
  <c r="P88" i="11"/>
  <c r="P87" i="11" s="1"/>
  <c r="P86" i="11" s="1"/>
  <c r="L87" i="11"/>
  <c r="Z88" i="11"/>
  <c r="X88" i="11"/>
  <c r="V84" i="11"/>
  <c r="V94" i="11"/>
  <c r="Z96" i="11"/>
  <c r="Z102" i="11"/>
  <c r="Z109" i="11"/>
  <c r="V108" i="11"/>
  <c r="V116" i="11"/>
  <c r="Q120" i="11"/>
  <c r="T129" i="11"/>
  <c r="Q133" i="11"/>
  <c r="T137" i="11"/>
  <c r="X143" i="11"/>
  <c r="L142" i="11"/>
  <c r="Y143" i="11"/>
  <c r="K145" i="11"/>
  <c r="L150" i="11"/>
  <c r="AB154" i="11"/>
  <c r="G156" i="11"/>
  <c r="K156" i="11" s="1"/>
  <c r="L156" i="11" s="1"/>
  <c r="K157" i="11"/>
  <c r="AB158" i="11"/>
  <c r="K166" i="11"/>
  <c r="X167" i="11"/>
  <c r="Z167" i="11"/>
  <c r="P167" i="11"/>
  <c r="P166" i="11" s="1"/>
  <c r="P165" i="11" s="1"/>
  <c r="P164" i="11" s="1"/>
  <c r="Y167" i="11"/>
  <c r="AA173" i="11"/>
  <c r="X174" i="11"/>
  <c r="L173" i="11"/>
  <c r="G180" i="11"/>
  <c r="K180" i="11" s="1"/>
  <c r="K181" i="11"/>
  <c r="L189" i="11"/>
  <c r="Z190" i="11"/>
  <c r="AA194" i="11"/>
  <c r="T193" i="11"/>
  <c r="N223" i="11"/>
  <c r="N222" i="11" s="1"/>
  <c r="F265" i="11"/>
  <c r="F263" i="11" s="1"/>
  <c r="F115" i="11" s="1"/>
  <c r="W273" i="11"/>
  <c r="W271" i="11"/>
  <c r="W265" i="11" s="1"/>
  <c r="W263" i="11" s="1"/>
  <c r="W115" i="11" s="1"/>
  <c r="AA12" i="11"/>
  <c r="T11" i="11"/>
  <c r="Y12" i="11"/>
  <c r="P15" i="11"/>
  <c r="Z15" i="11"/>
  <c r="Y20" i="11"/>
  <c r="P20" i="11"/>
  <c r="X20" i="11"/>
  <c r="R21" i="11"/>
  <c r="K22" i="11"/>
  <c r="AA22" i="11"/>
  <c r="X23" i="11"/>
  <c r="L22" i="11"/>
  <c r="Y23" i="11"/>
  <c r="P26" i="11"/>
  <c r="P29" i="11"/>
  <c r="U30" i="11"/>
  <c r="U10" i="11" s="1"/>
  <c r="U9" i="11" s="1"/>
  <c r="U8" i="11" s="1"/>
  <c r="R34" i="11"/>
  <c r="Z34" i="11"/>
  <c r="X34" i="11"/>
  <c r="X41" i="11"/>
  <c r="V45" i="11"/>
  <c r="N45" i="11"/>
  <c r="L51" i="11"/>
  <c r="R52" i="11"/>
  <c r="Z55" i="11"/>
  <c r="R55" i="11"/>
  <c r="Y55" i="11"/>
  <c r="P55" i="11"/>
  <c r="X55" i="11"/>
  <c r="Y66" i="11"/>
  <c r="AB66" i="11"/>
  <c r="P68" i="11"/>
  <c r="Y68" i="11"/>
  <c r="Y69" i="11"/>
  <c r="AA70" i="11"/>
  <c r="P73" i="11"/>
  <c r="Z73" i="11"/>
  <c r="L77" i="11"/>
  <c r="X78" i="11"/>
  <c r="Y78" i="11"/>
  <c r="P79" i="11"/>
  <c r="K87" i="11"/>
  <c r="R88" i="11"/>
  <c r="R87" i="11" s="1"/>
  <c r="R86" i="11" s="1"/>
  <c r="G90" i="11"/>
  <c r="K91" i="11"/>
  <c r="W84" i="11"/>
  <c r="W95" i="11"/>
  <c r="W94" i="11" s="1"/>
  <c r="W7" i="11" s="1"/>
  <c r="L101" i="11"/>
  <c r="Z103" i="11"/>
  <c r="R103" i="11"/>
  <c r="R102" i="11" s="1"/>
  <c r="R101" i="11" s="1"/>
  <c r="P103" i="11"/>
  <c r="P102" i="11" s="1"/>
  <c r="P101" i="11" s="1"/>
  <c r="Y103" i="11"/>
  <c r="X103" i="11"/>
  <c r="W108" i="11"/>
  <c r="W106" i="11" s="1"/>
  <c r="W104" i="11" s="1"/>
  <c r="H107" i="11"/>
  <c r="K111" i="11"/>
  <c r="X111" i="11"/>
  <c r="O119" i="11"/>
  <c r="O117" i="11" s="1"/>
  <c r="K125" i="11"/>
  <c r="L129" i="11"/>
  <c r="T133" i="11"/>
  <c r="L134" i="11"/>
  <c r="Z135" i="11"/>
  <c r="R135" i="11"/>
  <c r="R134" i="11" s="1"/>
  <c r="R133" i="11" s="1"/>
  <c r="R132" i="11" s="1"/>
  <c r="P135" i="11"/>
  <c r="P134" i="11" s="1"/>
  <c r="P133" i="11" s="1"/>
  <c r="P132" i="11" s="1"/>
  <c r="Y135" i="11"/>
  <c r="Z138" i="11"/>
  <c r="P143" i="11"/>
  <c r="P142" i="11" s="1"/>
  <c r="P141" i="11" s="1"/>
  <c r="P140" i="11" s="1"/>
  <c r="Z143" i="11"/>
  <c r="AA144" i="11"/>
  <c r="AA146" i="11"/>
  <c r="Y146" i="11"/>
  <c r="AA153" i="11"/>
  <c r="T152" i="11"/>
  <c r="X155" i="11"/>
  <c r="L154" i="11"/>
  <c r="Z154" i="11" s="1"/>
  <c r="Y155" i="11"/>
  <c r="R155" i="11"/>
  <c r="R154" i="11" s="1"/>
  <c r="R153" i="11" s="1"/>
  <c r="R152" i="11" s="1"/>
  <c r="L166" i="11"/>
  <c r="R167" i="11"/>
  <c r="R166" i="11" s="1"/>
  <c r="R165" i="11" s="1"/>
  <c r="R164" i="11" s="1"/>
  <c r="Q169" i="11"/>
  <c r="J181" i="11"/>
  <c r="J180" i="11" s="1"/>
  <c r="K182" i="11"/>
  <c r="AB182" i="11"/>
  <c r="Z182" i="11"/>
  <c r="V181" i="11"/>
  <c r="X186" i="11"/>
  <c r="L185" i="11"/>
  <c r="X190" i="11"/>
  <c r="V193" i="11"/>
  <c r="AB194" i="11"/>
  <c r="Z194" i="11"/>
  <c r="AA197" i="11"/>
  <c r="W218" i="11"/>
  <c r="W215" i="11"/>
  <c r="W213" i="11" s="1"/>
  <c r="Y261" i="11"/>
  <c r="P261" i="11"/>
  <c r="P260" i="11" s="1"/>
  <c r="P259" i="11" s="1"/>
  <c r="P258" i="11" s="1"/>
  <c r="P257" i="11" s="1"/>
  <c r="P256" i="11" s="1"/>
  <c r="L260" i="11"/>
  <c r="R261" i="11"/>
  <c r="R260" i="11" s="1"/>
  <c r="R259" i="11" s="1"/>
  <c r="R258" i="11" s="1"/>
  <c r="R257" i="11" s="1"/>
  <c r="R256" i="11" s="1"/>
  <c r="X261" i="11"/>
  <c r="T280" i="11"/>
  <c r="Z12" i="11"/>
  <c r="V11" i="11"/>
  <c r="R15" i="11"/>
  <c r="Z20" i="11"/>
  <c r="P23" i="11"/>
  <c r="P22" i="11" s="1"/>
  <c r="Z23" i="11"/>
  <c r="Y28" i="11"/>
  <c r="P28" i="11"/>
  <c r="X28" i="11"/>
  <c r="R29" i="11"/>
  <c r="AA30" i="11"/>
  <c r="V30" i="11"/>
  <c r="W30" i="11"/>
  <c r="Y34" i="11"/>
  <c r="Z37" i="11"/>
  <c r="R37" i="11"/>
  <c r="P37" i="11"/>
  <c r="Y37" i="11"/>
  <c r="V38" i="11"/>
  <c r="X44" i="11"/>
  <c r="L47" i="11"/>
  <c r="X49" i="11"/>
  <c r="Y49" i="11"/>
  <c r="Z49" i="11"/>
  <c r="S51" i="11"/>
  <c r="S46" i="11" s="1"/>
  <c r="S45" i="11" s="1"/>
  <c r="S38" i="11" s="1"/>
  <c r="T58" i="11"/>
  <c r="Z62" i="11"/>
  <c r="R62" i="11"/>
  <c r="X62" i="11"/>
  <c r="Y62" i="11"/>
  <c r="R68" i="11"/>
  <c r="P69" i="11"/>
  <c r="Z70" i="11"/>
  <c r="R73" i="11"/>
  <c r="P78" i="11"/>
  <c r="P77" i="11" s="1"/>
  <c r="Z78" i="11"/>
  <c r="Y80" i="11"/>
  <c r="P80" i="11"/>
  <c r="Z80" i="11"/>
  <c r="X80" i="11"/>
  <c r="X91" i="11"/>
  <c r="L91" i="11"/>
  <c r="Z92" i="11"/>
  <c r="R92" i="11"/>
  <c r="R91" i="11" s="1"/>
  <c r="R90" i="11" s="1"/>
  <c r="R89" i="11" s="1"/>
  <c r="Y92" i="11"/>
  <c r="P92" i="11"/>
  <c r="P91" i="11" s="1"/>
  <c r="P90" i="11" s="1"/>
  <c r="P89" i="11" s="1"/>
  <c r="I94" i="11"/>
  <c r="I84" i="11"/>
  <c r="Q84" i="11"/>
  <c r="Q94" i="11"/>
  <c r="X96" i="11"/>
  <c r="U94" i="11"/>
  <c r="U7" i="11" s="1"/>
  <c r="U84" i="11"/>
  <c r="Q107" i="11"/>
  <c r="L111" i="11"/>
  <c r="Z112" i="11"/>
  <c r="R112" i="11"/>
  <c r="R111" i="11" s="1"/>
  <c r="R107" i="11" s="1"/>
  <c r="R105" i="11" s="1"/>
  <c r="X112" i="11"/>
  <c r="G116" i="11"/>
  <c r="P118" i="11"/>
  <c r="P116" i="11" s="1"/>
  <c r="P113" i="11" s="1"/>
  <c r="AB118" i="11"/>
  <c r="U120" i="11"/>
  <c r="S119" i="11"/>
  <c r="S117" i="11" s="1"/>
  <c r="S114" i="11" s="1"/>
  <c r="W120" i="11"/>
  <c r="W119" i="11"/>
  <c r="W117" i="11" s="1"/>
  <c r="W114" i="11" s="1"/>
  <c r="AA124" i="11"/>
  <c r="Z125" i="11"/>
  <c r="V124" i="11"/>
  <c r="X130" i="11"/>
  <c r="Y130" i="11"/>
  <c r="G136" i="11"/>
  <c r="K136" i="11" s="1"/>
  <c r="X138" i="11"/>
  <c r="Q137" i="11"/>
  <c r="AA138" i="11"/>
  <c r="R143" i="11"/>
  <c r="R142" i="11" s="1"/>
  <c r="R141" i="11" s="1"/>
  <c r="R140" i="11" s="1"/>
  <c r="K146" i="11"/>
  <c r="Z146" i="11"/>
  <c r="V145" i="11"/>
  <c r="AB146" i="11"/>
  <c r="K148" i="11"/>
  <c r="P155" i="11"/>
  <c r="P154" i="11" s="1"/>
  <c r="P153" i="11" s="1"/>
  <c r="P152" i="11" s="1"/>
  <c r="AA161" i="11"/>
  <c r="Z162" i="11"/>
  <c r="T165" i="11"/>
  <c r="G168" i="11"/>
  <c r="K168" i="11" s="1"/>
  <c r="K169" i="11"/>
  <c r="Y174" i="11"/>
  <c r="Q176" i="11"/>
  <c r="X179" i="11"/>
  <c r="R179" i="11"/>
  <c r="R178" i="11" s="1"/>
  <c r="R177" i="11" s="1"/>
  <c r="R176" i="11" s="1"/>
  <c r="Z179" i="11"/>
  <c r="Y179" i="11"/>
  <c r="L178" i="11"/>
  <c r="Y186" i="11"/>
  <c r="T185" i="11"/>
  <c r="V188" i="11"/>
  <c r="X191" i="11"/>
  <c r="Y191" i="11"/>
  <c r="Z191" i="11"/>
  <c r="V213" i="11"/>
  <c r="Z213" i="11" s="1"/>
  <c r="X216" i="11"/>
  <c r="S212" i="11"/>
  <c r="S118" i="11"/>
  <c r="S116" i="11" s="1"/>
  <c r="S113" i="11" s="1"/>
  <c r="L218" i="11"/>
  <c r="Y218" i="11" s="1"/>
  <c r="L238" i="11"/>
  <c r="I264" i="11"/>
  <c r="I262" i="11" s="1"/>
  <c r="AB284" i="11"/>
  <c r="R20" i="11"/>
  <c r="R23" i="11"/>
  <c r="X27" i="11"/>
  <c r="Z28" i="11"/>
  <c r="P34" i="11"/>
  <c r="AA41" i="11"/>
  <c r="Y43" i="11"/>
  <c r="P43" i="11"/>
  <c r="X43" i="11"/>
  <c r="P44" i="11"/>
  <c r="K46" i="11"/>
  <c r="P49" i="11"/>
  <c r="K77" i="11"/>
  <c r="R78" i="11"/>
  <c r="R80" i="11"/>
  <c r="X81" i="11"/>
  <c r="R81" i="11"/>
  <c r="Z81" i="11"/>
  <c r="P81" i="11"/>
  <c r="Y81" i="11"/>
  <c r="Z82" i="11"/>
  <c r="R82" i="11"/>
  <c r="P82" i="11"/>
  <c r="Y82" i="11"/>
  <c r="K86" i="11"/>
  <c r="W85" i="11"/>
  <c r="Y91" i="11"/>
  <c r="T90" i="11"/>
  <c r="X93" i="11"/>
  <c r="Y93" i="11"/>
  <c r="AA95" i="11"/>
  <c r="K102" i="11"/>
  <c r="Y102" i="11"/>
  <c r="Z110" i="11"/>
  <c r="R110" i="11"/>
  <c r="R109" i="11" s="1"/>
  <c r="R108" i="11" s="1"/>
  <c r="R106" i="11" s="1"/>
  <c r="R104" i="11" s="1"/>
  <c r="L109" i="11"/>
  <c r="X110" i="11"/>
  <c r="X109" i="11" s="1"/>
  <c r="Y112" i="11"/>
  <c r="H118" i="11"/>
  <c r="H116" i="11" s="1"/>
  <c r="H113" i="11" s="1"/>
  <c r="J120" i="11"/>
  <c r="J119" i="11"/>
  <c r="J117" i="11" s="1"/>
  <c r="AA122" i="11"/>
  <c r="X126" i="11"/>
  <c r="Y126" i="11"/>
  <c r="AB138" i="11"/>
  <c r="AB140" i="11"/>
  <c r="V153" i="11"/>
  <c r="Y154" i="11"/>
  <c r="AA154" i="11"/>
  <c r="L161" i="11"/>
  <c r="X166" i="11"/>
  <c r="AA174" i="11"/>
  <c r="AB177" i="11"/>
  <c r="V176" i="11"/>
  <c r="P179" i="11"/>
  <c r="P178" i="11" s="1"/>
  <c r="P177" i="11" s="1"/>
  <c r="P176" i="11" s="1"/>
  <c r="X183" i="11"/>
  <c r="T188" i="11"/>
  <c r="Y189" i="11"/>
  <c r="AA189" i="11"/>
  <c r="P191" i="11"/>
  <c r="P190" i="11" s="1"/>
  <c r="P189" i="11" s="1"/>
  <c r="P188" i="11" s="1"/>
  <c r="X196" i="11"/>
  <c r="K200" i="11"/>
  <c r="X203" i="11"/>
  <c r="L202" i="11"/>
  <c r="Z203" i="11"/>
  <c r="P203" i="11"/>
  <c r="P202" i="11" s="1"/>
  <c r="P201" i="11" s="1"/>
  <c r="P200" i="11" s="1"/>
  <c r="Y203" i="11"/>
  <c r="K215" i="11"/>
  <c r="L215" i="11" s="1"/>
  <c r="T213" i="11"/>
  <c r="Y213" i="11" s="1"/>
  <c r="Y215" i="11"/>
  <c r="S216" i="11"/>
  <c r="Z216" i="11"/>
  <c r="G225" i="11"/>
  <c r="I115" i="11"/>
  <c r="K242" i="11"/>
  <c r="G234" i="11"/>
  <c r="K243" i="11"/>
  <c r="AB244" i="11"/>
  <c r="AA244" i="11"/>
  <c r="Y244" i="11"/>
  <c r="T243" i="11"/>
  <c r="T252" i="11"/>
  <c r="AA225" i="11"/>
  <c r="T224" i="11"/>
  <c r="Y225" i="11"/>
  <c r="L249" i="11"/>
  <c r="X249" i="11" s="1"/>
  <c r="Y250" i="11"/>
  <c r="AB77" i="11"/>
  <c r="Z251" i="11"/>
  <c r="R251" i="11"/>
  <c r="R250" i="11" s="1"/>
  <c r="R249" i="11" s="1"/>
  <c r="R248" i="11" s="1"/>
  <c r="R247" i="11" s="1"/>
  <c r="R246" i="11" s="1"/>
  <c r="P251" i="11"/>
  <c r="P250" i="11" s="1"/>
  <c r="P249" i="11" s="1"/>
  <c r="P248" i="11" s="1"/>
  <c r="P247" i="11" s="1"/>
  <c r="P246" i="11" s="1"/>
  <c r="Y251" i="11"/>
  <c r="K259" i="11"/>
  <c r="G258" i="11"/>
  <c r="G271" i="11"/>
  <c r="K276" i="11"/>
  <c r="L276" i="11" s="1"/>
  <c r="G273" i="11"/>
  <c r="Q273" i="11"/>
  <c r="Q271" i="11"/>
  <c r="X276" i="11"/>
  <c r="Y22" i="11"/>
  <c r="S22" i="11"/>
  <c r="S10" i="11" s="1"/>
  <c r="S9" i="11" s="1"/>
  <c r="S8" i="11" s="1"/>
  <c r="J58" i="11"/>
  <c r="W59" i="11"/>
  <c r="W58" i="11" s="1"/>
  <c r="L66" i="11"/>
  <c r="K84" i="11"/>
  <c r="Q90" i="11"/>
  <c r="AA121" i="11"/>
  <c r="T120" i="11"/>
  <c r="K130" i="11"/>
  <c r="AA141" i="11"/>
  <c r="AA148" i="11"/>
  <c r="K162" i="11"/>
  <c r="AB178" i="11"/>
  <c r="X182" i="11"/>
  <c r="Q188" i="11"/>
  <c r="Z199" i="11"/>
  <c r="R199" i="11"/>
  <c r="R198" i="11" s="1"/>
  <c r="R197" i="11" s="1"/>
  <c r="R196" i="11" s="1"/>
  <c r="X199" i="11"/>
  <c r="G204" i="11"/>
  <c r="K204" i="11" s="1"/>
  <c r="K205" i="11"/>
  <c r="X209" i="11"/>
  <c r="Y210" i="11"/>
  <c r="AA220" i="11"/>
  <c r="Z224" i="11"/>
  <c r="V223" i="11"/>
  <c r="L223" i="11"/>
  <c r="AB225" i="11"/>
  <c r="Z225" i="11"/>
  <c r="G229" i="11"/>
  <c r="K230" i="11"/>
  <c r="G237" i="11"/>
  <c r="K238" i="11"/>
  <c r="U237" i="11"/>
  <c r="U236" i="11" s="1"/>
  <c r="U235" i="11" s="1"/>
  <c r="U233" i="11" s="1"/>
  <c r="U115" i="11" s="1"/>
  <c r="I247" i="11"/>
  <c r="I246" i="11" s="1"/>
  <c r="AB254" i="11"/>
  <c r="AA259" i="11"/>
  <c r="S271" i="11"/>
  <c r="S265" i="11" s="1"/>
  <c r="S263" i="11" s="1"/>
  <c r="S115" i="11" s="1"/>
  <c r="S273" i="11"/>
  <c r="Y277" i="11"/>
  <c r="P277" i="11"/>
  <c r="P275" i="11" s="1"/>
  <c r="Z277" i="11"/>
  <c r="R277" i="11"/>
  <c r="R275" i="11" s="1"/>
  <c r="Z282" i="11"/>
  <c r="V281" i="11"/>
  <c r="AB282" i="11"/>
  <c r="AB22" i="11"/>
  <c r="X53" i="11"/>
  <c r="X56" i="11"/>
  <c r="L59" i="11"/>
  <c r="Y59" i="11" s="1"/>
  <c r="X60" i="11"/>
  <c r="X67" i="11"/>
  <c r="N85" i="11"/>
  <c r="Y96" i="11"/>
  <c r="L97" i="11"/>
  <c r="K108" i="11"/>
  <c r="AA111" i="11"/>
  <c r="X127" i="11"/>
  <c r="AB129" i="11"/>
  <c r="V133" i="11"/>
  <c r="K134" i="11"/>
  <c r="G133" i="11"/>
  <c r="AA142" i="11"/>
  <c r="K149" i="11"/>
  <c r="Z150" i="11"/>
  <c r="G161" i="11"/>
  <c r="AB166" i="11"/>
  <c r="Z169" i="11"/>
  <c r="AA170" i="11"/>
  <c r="T169" i="11"/>
  <c r="Z171" i="11"/>
  <c r="R171" i="11"/>
  <c r="R170" i="11" s="1"/>
  <c r="R169" i="11" s="1"/>
  <c r="R168" i="11" s="1"/>
  <c r="X171" i="11"/>
  <c r="Y171" i="11"/>
  <c r="K174" i="11"/>
  <c r="G173" i="11"/>
  <c r="V173" i="11"/>
  <c r="Z174" i="11"/>
  <c r="Y175" i="11"/>
  <c r="P175" i="11"/>
  <c r="P174" i="11" s="1"/>
  <c r="P173" i="11" s="1"/>
  <c r="P172" i="11" s="1"/>
  <c r="X175" i="11"/>
  <c r="Q180" i="11"/>
  <c r="K188" i="11"/>
  <c r="AA190" i="11"/>
  <c r="V197" i="11"/>
  <c r="AB198" i="11"/>
  <c r="Y199" i="11"/>
  <c r="AA206" i="11"/>
  <c r="T205" i="11"/>
  <c r="Z207" i="11"/>
  <c r="R207" i="11"/>
  <c r="R206" i="11" s="1"/>
  <c r="R205" i="11" s="1"/>
  <c r="R204" i="11" s="1"/>
  <c r="X207" i="11"/>
  <c r="Y207" i="11"/>
  <c r="L209" i="11"/>
  <c r="AA210" i="11"/>
  <c r="T209" i="11"/>
  <c r="V212" i="11"/>
  <c r="X230" i="11"/>
  <c r="Q236" i="11"/>
  <c r="T236" i="11"/>
  <c r="Q243" i="11"/>
  <c r="Z250" i="11"/>
  <c r="V249" i="11"/>
  <c r="K254" i="11"/>
  <c r="G253" i="11"/>
  <c r="T257" i="11"/>
  <c r="V263" i="11"/>
  <c r="Z265" i="11"/>
  <c r="Q272" i="11"/>
  <c r="AA275" i="11"/>
  <c r="I273" i="11"/>
  <c r="I271" i="11"/>
  <c r="I265" i="11" s="1"/>
  <c r="I263" i="11" s="1"/>
  <c r="I41" i="11"/>
  <c r="AB41" i="11"/>
  <c r="Z47" i="11"/>
  <c r="P53" i="11"/>
  <c r="P56" i="11"/>
  <c r="P60" i="11"/>
  <c r="X66" i="11"/>
  <c r="P67" i="11"/>
  <c r="P66" i="11" s="1"/>
  <c r="Y67" i="11"/>
  <c r="G106" i="11"/>
  <c r="Q116" i="11"/>
  <c r="AA116" i="11" s="1"/>
  <c r="P127" i="11"/>
  <c r="P126" i="11" s="1"/>
  <c r="P125" i="11" s="1"/>
  <c r="P124" i="11" s="1"/>
  <c r="AB141" i="11"/>
  <c r="G141" i="11"/>
  <c r="K142" i="11"/>
  <c r="X161" i="11"/>
  <c r="V161" i="11"/>
  <c r="AB162" i="11"/>
  <c r="V164" i="11"/>
  <c r="Z175" i="11"/>
  <c r="T177" i="11"/>
  <c r="K189" i="11"/>
  <c r="K190" i="11"/>
  <c r="Y190" i="11"/>
  <c r="AB190" i="11"/>
  <c r="X197" i="11"/>
  <c r="P199" i="11"/>
  <c r="P198" i="11" s="1"/>
  <c r="P197" i="11" s="1"/>
  <c r="P196" i="11" s="1"/>
  <c r="AB202" i="11"/>
  <c r="V201" i="11"/>
  <c r="Z205" i="11"/>
  <c r="R216" i="11"/>
  <c r="R214" i="11"/>
  <c r="K220" i="11"/>
  <c r="AB224" i="11"/>
  <c r="X225" i="11"/>
  <c r="V228" i="11"/>
  <c r="Z229" i="11"/>
  <c r="AB237" i="11"/>
  <c r="V236" i="11"/>
  <c r="Y240" i="11"/>
  <c r="Z241" i="11"/>
  <c r="R241" i="11"/>
  <c r="R240" i="11" s="1"/>
  <c r="L240" i="11"/>
  <c r="Y241" i="11"/>
  <c r="P241" i="11"/>
  <c r="P240" i="11" s="1"/>
  <c r="G249" i="11"/>
  <c r="W264" i="11"/>
  <c r="W262" i="11" s="1"/>
  <c r="K267" i="11"/>
  <c r="G266" i="11"/>
  <c r="O264" i="11"/>
  <c r="O262" i="11" s="1"/>
  <c r="J272" i="11"/>
  <c r="J270" i="11" s="1"/>
  <c r="J264" i="11" s="1"/>
  <c r="J262" i="11" s="1"/>
  <c r="AA274" i="11"/>
  <c r="AB275" i="11"/>
  <c r="Z278" i="11"/>
  <c r="R278" i="11"/>
  <c r="R274" i="11" s="1"/>
  <c r="Y278" i="11"/>
  <c r="X278" i="11"/>
  <c r="AB185" i="11"/>
  <c r="K198" i="11"/>
  <c r="AA202" i="11"/>
  <c r="K209" i="11"/>
  <c r="K210" i="11"/>
  <c r="V258" i="11"/>
  <c r="V266" i="11"/>
  <c r="Q267" i="11"/>
  <c r="X282" i="11"/>
  <c r="Q281" i="11"/>
  <c r="AA281" i="11" s="1"/>
  <c r="X150" i="11"/>
  <c r="AA182" i="11"/>
  <c r="T181" i="11"/>
  <c r="Z185" i="11"/>
  <c r="Y230" i="11"/>
  <c r="T229" i="11"/>
  <c r="L228" i="11"/>
  <c r="Z238" i="11"/>
  <c r="V242" i="11"/>
  <c r="L244" i="11"/>
  <c r="X244" i="11" s="1"/>
  <c r="X245" i="11"/>
  <c r="Y245" i="11"/>
  <c r="L254" i="11"/>
  <c r="Z255" i="11"/>
  <c r="R255" i="11"/>
  <c r="R254" i="11" s="1"/>
  <c r="R253" i="11" s="1"/>
  <c r="R252" i="11" s="1"/>
  <c r="X255" i="11"/>
  <c r="U264" i="11"/>
  <c r="U262" i="11" s="1"/>
  <c r="AA268" i="11"/>
  <c r="AA285" i="11"/>
  <c r="T284" i="11"/>
  <c r="K214" i="11"/>
  <c r="L214" i="11" s="1"/>
  <c r="G212" i="11"/>
  <c r="K212" i="11" s="1"/>
  <c r="L212" i="11" s="1"/>
  <c r="AB226" i="11"/>
  <c r="X250" i="11"/>
  <c r="X254" i="11"/>
  <c r="Q253" i="11"/>
  <c r="V272" i="11"/>
  <c r="AB274" i="11"/>
  <c r="K275" i="11"/>
  <c r="L275" i="11" s="1"/>
  <c r="Z260" i="11"/>
  <c r="F264" i="11"/>
  <c r="F262" i="11" s="1"/>
  <c r="T266" i="11"/>
  <c r="L274" i="11"/>
  <c r="T272" i="11"/>
  <c r="X260" i="11"/>
  <c r="Q259" i="11"/>
  <c r="L268" i="11"/>
  <c r="N272" i="11"/>
  <c r="N270" i="11" s="1"/>
  <c r="N264" i="11" s="1"/>
  <c r="N262" i="11" s="1"/>
  <c r="N114" i="11" s="1"/>
  <c r="K281" i="11"/>
  <c r="Y283" i="11"/>
  <c r="P283" i="11"/>
  <c r="P282" i="11" s="1"/>
  <c r="P281" i="11" s="1"/>
  <c r="P280" i="11" s="1"/>
  <c r="L282" i="11"/>
  <c r="X283" i="11"/>
  <c r="Z286" i="11"/>
  <c r="H55" i="10"/>
  <c r="G10" i="10"/>
  <c r="G9" i="10" s="1"/>
  <c r="G8" i="10" s="1"/>
  <c r="N97" i="10"/>
  <c r="H95" i="10"/>
  <c r="H62" i="10"/>
  <c r="M62" i="10" s="1"/>
  <c r="N64" i="10"/>
  <c r="M64" i="10"/>
  <c r="M118" i="10"/>
  <c r="L118" i="10"/>
  <c r="J116" i="10"/>
  <c r="G32" i="10"/>
  <c r="G137" i="10" s="1"/>
  <c r="K11" i="10"/>
  <c r="N18" i="10"/>
  <c r="H27" i="10"/>
  <c r="O119" i="10"/>
  <c r="K117" i="10"/>
  <c r="N119" i="10"/>
  <c r="J126" i="10"/>
  <c r="L128" i="10"/>
  <c r="G19" i="10"/>
  <c r="N24" i="10"/>
  <c r="L44" i="10"/>
  <c r="J41" i="10"/>
  <c r="M45" i="10"/>
  <c r="J42" i="10"/>
  <c r="L45" i="10"/>
  <c r="K43" i="10"/>
  <c r="O46" i="10"/>
  <c r="L53" i="10"/>
  <c r="J52" i="10"/>
  <c r="O53" i="10"/>
  <c r="M53" i="10"/>
  <c r="L69" i="10"/>
  <c r="J68" i="10"/>
  <c r="O69" i="10"/>
  <c r="M69" i="10"/>
  <c r="N90" i="10"/>
  <c r="H89" i="10"/>
  <c r="N89" i="10" s="1"/>
  <c r="M90" i="10"/>
  <c r="M111" i="10"/>
  <c r="L111" i="10"/>
  <c r="O118" i="10"/>
  <c r="N118" i="10"/>
  <c r="K116" i="10"/>
  <c r="O128" i="10"/>
  <c r="K126" i="10"/>
  <c r="F11" i="10"/>
  <c r="H12" i="10"/>
  <c r="O28" i="10"/>
  <c r="N28" i="10"/>
  <c r="K27" i="10"/>
  <c r="F37" i="10"/>
  <c r="F34" i="10" s="1"/>
  <c r="F31" i="10" s="1"/>
  <c r="H53" i="10"/>
  <c r="N54" i="10"/>
  <c r="J60" i="10"/>
  <c r="N69" i="10"/>
  <c r="H68" i="10"/>
  <c r="N86" i="10"/>
  <c r="H85" i="10"/>
  <c r="M86" i="10"/>
  <c r="N99" i="10"/>
  <c r="M99" i="10"/>
  <c r="N106" i="10"/>
  <c r="H105" i="10"/>
  <c r="M106" i="10"/>
  <c r="M14" i="10"/>
  <c r="J11" i="10"/>
  <c r="M16" i="10"/>
  <c r="L19" i="10"/>
  <c r="N29" i="10"/>
  <c r="M29" i="10"/>
  <c r="O42" i="10"/>
  <c r="K39" i="10"/>
  <c r="M49" i="10"/>
  <c r="H46" i="10"/>
  <c r="N55" i="10"/>
  <c r="K60" i="10"/>
  <c r="O62" i="10"/>
  <c r="O63" i="10"/>
  <c r="K61" i="10"/>
  <c r="N63" i="10"/>
  <c r="L63" i="10"/>
  <c r="L88" i="10"/>
  <c r="J87" i="10"/>
  <c r="M95" i="10"/>
  <c r="L95" i="10"/>
  <c r="M123" i="10"/>
  <c r="L123" i="10"/>
  <c r="M135" i="10"/>
  <c r="L135" i="10"/>
  <c r="J134" i="10"/>
  <c r="O135" i="10"/>
  <c r="O19" i="10"/>
  <c r="M23" i="10"/>
  <c r="M54" i="10"/>
  <c r="L61" i="10"/>
  <c r="J59" i="10"/>
  <c r="L62" i="10"/>
  <c r="N66" i="10"/>
  <c r="M66" i="10"/>
  <c r="N84" i="10"/>
  <c r="M84" i="10"/>
  <c r="H83" i="10"/>
  <c r="O88" i="10"/>
  <c r="N95" i="10"/>
  <c r="K93" i="10"/>
  <c r="F110" i="10"/>
  <c r="F108" i="10" s="1"/>
  <c r="J117" i="10"/>
  <c r="M119" i="10"/>
  <c r="L119" i="10"/>
  <c r="N16" i="10"/>
  <c r="F19" i="10"/>
  <c r="H19" i="10" s="1"/>
  <c r="M19" i="10" s="1"/>
  <c r="M24" i="10"/>
  <c r="H45" i="10"/>
  <c r="M48" i="10"/>
  <c r="M18" i="10"/>
  <c r="H20" i="10"/>
  <c r="L28" i="10"/>
  <c r="J27" i="10"/>
  <c r="M28" i="10"/>
  <c r="O44" i="10"/>
  <c r="K41" i="10"/>
  <c r="N44" i="10"/>
  <c r="L46" i="10"/>
  <c r="N48" i="10"/>
  <c r="M50" i="10"/>
  <c r="N56" i="10"/>
  <c r="M57" i="10"/>
  <c r="M63" i="10"/>
  <c r="H61" i="10"/>
  <c r="K79" i="10"/>
  <c r="K110" i="10"/>
  <c r="O111" i="10"/>
  <c r="M127" i="10"/>
  <c r="L127" i="10"/>
  <c r="J125" i="10"/>
  <c r="L73" i="10"/>
  <c r="J72" i="10"/>
  <c r="K73" i="10"/>
  <c r="J96" i="10"/>
  <c r="L98" i="10"/>
  <c r="O127" i="10"/>
  <c r="L97" i="10"/>
  <c r="M97" i="10"/>
  <c r="N127" i="10"/>
  <c r="L57" i="10"/>
  <c r="J56" i="10"/>
  <c r="O68" i="10"/>
  <c r="L83" i="10"/>
  <c r="J82" i="10"/>
  <c r="M83" i="10"/>
  <c r="F93" i="10"/>
  <c r="F91" i="10" s="1"/>
  <c r="F30" i="10" s="1"/>
  <c r="N100" i="10"/>
  <c r="O100" i="10"/>
  <c r="K98" i="10"/>
  <c r="H111" i="10"/>
  <c r="M112" i="10"/>
  <c r="L112" i="10"/>
  <c r="N120" i="10"/>
  <c r="O123" i="10"/>
  <c r="K125" i="10"/>
  <c r="M130" i="10"/>
  <c r="L130" i="10"/>
  <c r="M136" i="10"/>
  <c r="N136" i="10"/>
  <c r="H74" i="10"/>
  <c r="M75" i="10"/>
  <c r="N113" i="10"/>
  <c r="N45" i="10"/>
  <c r="L74" i="10"/>
  <c r="H100" i="10"/>
  <c r="N102" i="10"/>
  <c r="M102" i="10"/>
  <c r="O105" i="10"/>
  <c r="H109" i="10"/>
  <c r="M21" i="10"/>
  <c r="N22" i="10"/>
  <c r="L24" i="10"/>
  <c r="M47" i="10"/>
  <c r="O52" i="10"/>
  <c r="M58" i="10"/>
  <c r="M65" i="10"/>
  <c r="O74" i="10"/>
  <c r="N83" i="10"/>
  <c r="K82" i="10"/>
  <c r="L100" i="10"/>
  <c r="O104" i="10"/>
  <c r="O112" i="10"/>
  <c r="N112" i="10"/>
  <c r="F109" i="10"/>
  <c r="F107" i="10" s="1"/>
  <c r="N129" i="10"/>
  <c r="O130" i="10"/>
  <c r="H135" i="10"/>
  <c r="N101" i="10"/>
  <c r="M101" i="10"/>
  <c r="L104" i="10"/>
  <c r="J103" i="10"/>
  <c r="H130" i="10"/>
  <c r="N135" i="10"/>
  <c r="L103" i="16" l="1"/>
  <c r="O103" i="16"/>
  <c r="H81" i="16"/>
  <c r="H55" i="16"/>
  <c r="N35" i="16"/>
  <c r="M35" i="16"/>
  <c r="M82" i="16"/>
  <c r="L82" i="16"/>
  <c r="J81" i="16"/>
  <c r="J79" i="16"/>
  <c r="L87" i="16"/>
  <c r="L27" i="16"/>
  <c r="J26" i="16"/>
  <c r="M27" i="16"/>
  <c r="H11" i="16"/>
  <c r="F10" i="16"/>
  <c r="H111" i="16"/>
  <c r="N56" i="16"/>
  <c r="L126" i="16"/>
  <c r="J93" i="16"/>
  <c r="H88" i="16"/>
  <c r="O98" i="16"/>
  <c r="K96" i="16"/>
  <c r="H107" i="16"/>
  <c r="O126" i="16"/>
  <c r="O93" i="16"/>
  <c r="K91" i="16"/>
  <c r="M116" i="16"/>
  <c r="H134" i="16"/>
  <c r="J110" i="16"/>
  <c r="O60" i="16"/>
  <c r="N60" i="16"/>
  <c r="N27" i="16"/>
  <c r="H128" i="16"/>
  <c r="N130" i="16"/>
  <c r="K87" i="16"/>
  <c r="N88" i="16"/>
  <c r="O88" i="16"/>
  <c r="O125" i="16"/>
  <c r="N125" i="16"/>
  <c r="M89" i="16"/>
  <c r="L88" i="16"/>
  <c r="L125" i="16"/>
  <c r="M125" i="16"/>
  <c r="J94" i="16"/>
  <c r="M56" i="16"/>
  <c r="N26" i="16"/>
  <c r="O117" i="16"/>
  <c r="N117" i="16"/>
  <c r="K115" i="16"/>
  <c r="J115" i="16"/>
  <c r="M117" i="16"/>
  <c r="L117" i="16"/>
  <c r="K80" i="16"/>
  <c r="O81" i="16"/>
  <c r="J59" i="16"/>
  <c r="M61" i="16"/>
  <c r="L61" i="16"/>
  <c r="O37" i="16"/>
  <c r="K34" i="16"/>
  <c r="O19" i="16"/>
  <c r="L19" i="16"/>
  <c r="M19" i="16"/>
  <c r="H73" i="16"/>
  <c r="O55" i="16"/>
  <c r="N55" i="16"/>
  <c r="M12" i="16"/>
  <c r="M55" i="16"/>
  <c r="L55" i="16"/>
  <c r="J37" i="16"/>
  <c r="J10" i="16"/>
  <c r="N19" i="16"/>
  <c r="K10" i="16"/>
  <c r="O11" i="16"/>
  <c r="O118" i="16"/>
  <c r="N118" i="16"/>
  <c r="K116" i="16"/>
  <c r="L116" i="16" s="1"/>
  <c r="L60" i="16"/>
  <c r="M60" i="16"/>
  <c r="L118" i="16"/>
  <c r="H39" i="16"/>
  <c r="N73" i="16"/>
  <c r="K72" i="16"/>
  <c r="O73" i="16"/>
  <c r="N112" i="16"/>
  <c r="N89" i="16"/>
  <c r="H98" i="16"/>
  <c r="N85" i="16"/>
  <c r="N97" i="16"/>
  <c r="H95" i="16"/>
  <c r="M105" i="16"/>
  <c r="H104" i="16"/>
  <c r="K59" i="16"/>
  <c r="O61" i="16"/>
  <c r="N61" i="16"/>
  <c r="J133" i="16"/>
  <c r="O134" i="16"/>
  <c r="L134" i="16"/>
  <c r="K48" i="15"/>
  <c r="H45" i="15"/>
  <c r="K84" i="15"/>
  <c r="H83" i="15"/>
  <c r="K12" i="15"/>
  <c r="J11" i="15"/>
  <c r="K28" i="15"/>
  <c r="H27" i="15"/>
  <c r="H55" i="15"/>
  <c r="K19" i="15"/>
  <c r="J54" i="15"/>
  <c r="G37" i="15"/>
  <c r="G35" i="15"/>
  <c r="G33" i="15"/>
  <c r="H67" i="15"/>
  <c r="H15" i="15"/>
  <c r="K16" i="15"/>
  <c r="K46" i="15"/>
  <c r="H43" i="15"/>
  <c r="K62" i="15"/>
  <c r="H61" i="15"/>
  <c r="K78" i="15"/>
  <c r="H76" i="15"/>
  <c r="Y213" i="14"/>
  <c r="Z214" i="14"/>
  <c r="L118" i="14"/>
  <c r="Y214" i="14"/>
  <c r="X214" i="14"/>
  <c r="S8" i="14"/>
  <c r="Z276" i="14"/>
  <c r="Y276" i="14"/>
  <c r="X276" i="14"/>
  <c r="X215" i="14"/>
  <c r="Z215" i="14"/>
  <c r="Y215" i="14"/>
  <c r="I288" i="14"/>
  <c r="Z273" i="14"/>
  <c r="Y273" i="14"/>
  <c r="T204" i="14"/>
  <c r="AA205" i="14"/>
  <c r="U212" i="14"/>
  <c r="U118" i="14"/>
  <c r="U116" i="14" s="1"/>
  <c r="U113" i="14" s="1"/>
  <c r="AA160" i="14"/>
  <c r="AA184" i="14"/>
  <c r="AB184" i="14"/>
  <c r="Y184" i="14"/>
  <c r="J114" i="14"/>
  <c r="J288" i="14" s="1"/>
  <c r="V234" i="14"/>
  <c r="V266" i="14"/>
  <c r="AB267" i="14"/>
  <c r="AA237" i="14"/>
  <c r="T236" i="14"/>
  <c r="Y237" i="14"/>
  <c r="L90" i="14"/>
  <c r="Y91" i="14"/>
  <c r="X66" i="14"/>
  <c r="G128" i="14"/>
  <c r="K128" i="14" s="1"/>
  <c r="K129" i="14"/>
  <c r="X96" i="14"/>
  <c r="L84" i="14"/>
  <c r="Z96" i="14"/>
  <c r="G180" i="14"/>
  <c r="K180" i="14" s="1"/>
  <c r="K181" i="14"/>
  <c r="G38" i="14"/>
  <c r="K38" i="14" s="1"/>
  <c r="K39" i="14"/>
  <c r="AA156" i="14"/>
  <c r="G140" i="14"/>
  <c r="K140" i="14" s="1"/>
  <c r="K141" i="14"/>
  <c r="R47" i="14"/>
  <c r="R46" i="14" s="1"/>
  <c r="X273" i="14"/>
  <c r="AA181" i="14"/>
  <c r="Q180" i="14"/>
  <c r="X118" i="14"/>
  <c r="AA118" i="14"/>
  <c r="Q116" i="14"/>
  <c r="K94" i="14"/>
  <c r="G7" i="14"/>
  <c r="AB200" i="14"/>
  <c r="AA200" i="14"/>
  <c r="X213" i="14"/>
  <c r="G85" i="14"/>
  <c r="K85" i="14" s="1"/>
  <c r="L189" i="14"/>
  <c r="T176" i="14"/>
  <c r="AA177" i="14"/>
  <c r="AB136" i="14"/>
  <c r="L108" i="14"/>
  <c r="K106" i="14"/>
  <c r="G104" i="14"/>
  <c r="K104" i="14" s="1"/>
  <c r="Z91" i="14"/>
  <c r="P85" i="14"/>
  <c r="U10" i="14"/>
  <c r="U9" i="14" s="1"/>
  <c r="U8" i="14" s="1"/>
  <c r="H136" i="14"/>
  <c r="K136" i="14" s="1"/>
  <c r="H119" i="14"/>
  <c r="H117" i="14" s="1"/>
  <c r="AA125" i="14"/>
  <c r="T124" i="14"/>
  <c r="T119" i="14"/>
  <c r="Z70" i="14"/>
  <c r="X165" i="14"/>
  <c r="Q164" i="14"/>
  <c r="X164" i="14" s="1"/>
  <c r="AA165" i="14"/>
  <c r="L125" i="14"/>
  <c r="Z126" i="14"/>
  <c r="X126" i="14"/>
  <c r="G105" i="14"/>
  <c r="K105" i="14" s="1"/>
  <c r="K107" i="14"/>
  <c r="Y95" i="14"/>
  <c r="W114" i="14"/>
  <c r="Y129" i="14"/>
  <c r="AA129" i="14"/>
  <c r="T128" i="14"/>
  <c r="P51" i="14"/>
  <c r="Z213" i="14"/>
  <c r="Q119" i="14"/>
  <c r="X121" i="14"/>
  <c r="Q120" i="14"/>
  <c r="AA121" i="14"/>
  <c r="X97" i="14"/>
  <c r="R70" i="14"/>
  <c r="Z41" i="14"/>
  <c r="L40" i="14"/>
  <c r="X41" i="14"/>
  <c r="Y41" i="14"/>
  <c r="Z77" i="14"/>
  <c r="AA172" i="14"/>
  <c r="Y172" i="14"/>
  <c r="AB172" i="14"/>
  <c r="Y218" i="14"/>
  <c r="X218" i="14"/>
  <c r="AB152" i="14"/>
  <c r="Z152" i="14"/>
  <c r="AA39" i="14"/>
  <c r="T38" i="14"/>
  <c r="Y120" i="14"/>
  <c r="Y70" i="14"/>
  <c r="P22" i="14"/>
  <c r="L271" i="14"/>
  <c r="F265" i="14"/>
  <c r="F263" i="14" s="1"/>
  <c r="F115" i="14" s="1"/>
  <c r="Y220" i="14"/>
  <c r="L253" i="14"/>
  <c r="Y253" i="14" s="1"/>
  <c r="Y254" i="14"/>
  <c r="Z254" i="14"/>
  <c r="S212" i="14"/>
  <c r="S118" i="14"/>
  <c r="S116" i="14" s="1"/>
  <c r="S113" i="14" s="1"/>
  <c r="S288" i="14" s="1"/>
  <c r="L141" i="14"/>
  <c r="P66" i="14"/>
  <c r="P58" i="14" s="1"/>
  <c r="L164" i="14"/>
  <c r="Z165" i="14"/>
  <c r="Y51" i="14"/>
  <c r="Y272" i="14"/>
  <c r="Q235" i="14"/>
  <c r="L129" i="14"/>
  <c r="P97" i="14"/>
  <c r="P95" i="14" s="1"/>
  <c r="G168" i="14"/>
  <c r="K168" i="14" s="1"/>
  <c r="K169" i="14"/>
  <c r="Y194" i="14"/>
  <c r="L193" i="14"/>
  <c r="Y165" i="14"/>
  <c r="T7" i="14"/>
  <c r="Z51" i="14"/>
  <c r="K133" i="14"/>
  <c r="J132" i="14"/>
  <c r="K132" i="14" s="1"/>
  <c r="W45" i="14"/>
  <c r="W38" i="14" s="1"/>
  <c r="AB107" i="14"/>
  <c r="Z107" i="14"/>
  <c r="V105" i="14"/>
  <c r="R212" i="14"/>
  <c r="R118" i="14"/>
  <c r="R116" i="14" s="1"/>
  <c r="R113" i="14" s="1"/>
  <c r="Y66" i="14"/>
  <c r="F8" i="14"/>
  <c r="L152" i="14"/>
  <c r="X153" i="14"/>
  <c r="Z172" i="14"/>
  <c r="Y263" i="14"/>
  <c r="Y270" i="14"/>
  <c r="P214" i="14"/>
  <c r="P220" i="14"/>
  <c r="AA249" i="14"/>
  <c r="Y249" i="14"/>
  <c r="T248" i="14"/>
  <c r="X205" i="14"/>
  <c r="Q204" i="14"/>
  <c r="T252" i="14"/>
  <c r="AA253" i="14"/>
  <c r="P264" i="14"/>
  <c r="P262" i="14" s="1"/>
  <c r="K197" i="14"/>
  <c r="G196" i="14"/>
  <c r="K196" i="14" s="1"/>
  <c r="P218" i="14"/>
  <c r="P215" i="14"/>
  <c r="P213" i="14" s="1"/>
  <c r="P119" i="14" s="1"/>
  <c r="P117" i="14" s="1"/>
  <c r="P114" i="14" s="1"/>
  <c r="K177" i="14"/>
  <c r="L242" i="14"/>
  <c r="Z242" i="14" s="1"/>
  <c r="X243" i="14"/>
  <c r="Y190" i="14"/>
  <c r="AB156" i="14"/>
  <c r="Z156" i="14"/>
  <c r="T208" i="14"/>
  <c r="L177" i="14"/>
  <c r="Z178" i="14"/>
  <c r="K41" i="14"/>
  <c r="L209" i="14"/>
  <c r="Z210" i="14"/>
  <c r="Z130" i="14"/>
  <c r="G152" i="14"/>
  <c r="K152" i="14" s="1"/>
  <c r="K153" i="14"/>
  <c r="Y142" i="14"/>
  <c r="X91" i="14"/>
  <c r="R66" i="14"/>
  <c r="S38" i="14"/>
  <c r="Q284" i="14"/>
  <c r="AB58" i="14"/>
  <c r="Z132" i="14"/>
  <c r="AB132" i="14"/>
  <c r="K149" i="14"/>
  <c r="H148" i="14"/>
  <c r="K148" i="14" s="1"/>
  <c r="AB39" i="14"/>
  <c r="AB177" i="14"/>
  <c r="Y153" i="14"/>
  <c r="AA153" i="14"/>
  <c r="T152" i="14"/>
  <c r="L137" i="14"/>
  <c r="X138" i="14"/>
  <c r="K45" i="14"/>
  <c r="R12" i="14"/>
  <c r="R11" i="14" s="1"/>
  <c r="X184" i="14"/>
  <c r="P41" i="14"/>
  <c r="P40" i="14" s="1"/>
  <c r="P39" i="14" s="1"/>
  <c r="Y47" i="14"/>
  <c r="L46" i="14"/>
  <c r="X31" i="14"/>
  <c r="L30" i="14"/>
  <c r="Y31" i="14"/>
  <c r="R77" i="14"/>
  <c r="R58" i="14" s="1"/>
  <c r="G265" i="14"/>
  <c r="K271" i="14"/>
  <c r="X177" i="14"/>
  <c r="Q176" i="14"/>
  <c r="AA267" i="14"/>
  <c r="T266" i="14"/>
  <c r="L205" i="14"/>
  <c r="V204" i="14"/>
  <c r="Z205" i="14"/>
  <c r="AB205" i="14"/>
  <c r="Y144" i="14"/>
  <c r="AA144" i="14"/>
  <c r="Y46" i="14"/>
  <c r="AA46" i="14"/>
  <c r="T45" i="14"/>
  <c r="AB46" i="14"/>
  <c r="AB176" i="14"/>
  <c r="L11" i="14"/>
  <c r="Z12" i="14"/>
  <c r="L267" i="14"/>
  <c r="X189" i="14"/>
  <c r="Q188" i="14"/>
  <c r="K225" i="14"/>
  <c r="G224" i="14"/>
  <c r="V115" i="14"/>
  <c r="Z206" i="14"/>
  <c r="K173" i="14"/>
  <c r="G172" i="14"/>
  <c r="K172" i="14" s="1"/>
  <c r="R119" i="14"/>
  <c r="R117" i="14" s="1"/>
  <c r="R114" i="14" s="1"/>
  <c r="R120" i="14"/>
  <c r="Y164" i="14"/>
  <c r="G234" i="14"/>
  <c r="K242" i="14"/>
  <c r="L161" i="14"/>
  <c r="Z102" i="14"/>
  <c r="X102" i="14"/>
  <c r="L101" i="14"/>
  <c r="AB160" i="14"/>
  <c r="K157" i="14"/>
  <c r="G156" i="14"/>
  <c r="K156" i="14" s="1"/>
  <c r="L156" i="14" s="1"/>
  <c r="X12" i="14"/>
  <c r="R22" i="14"/>
  <c r="AA285" i="14"/>
  <c r="T284" i="14"/>
  <c r="AB284" i="14" s="1"/>
  <c r="Z286" i="14"/>
  <c r="L285" i="14"/>
  <c r="Y286" i="14"/>
  <c r="AB272" i="14"/>
  <c r="Z272" i="14"/>
  <c r="V270" i="14"/>
  <c r="Y268" i="14"/>
  <c r="P273" i="14"/>
  <c r="P271" i="14"/>
  <c r="P265" i="14" s="1"/>
  <c r="P263" i="14" s="1"/>
  <c r="P115" i="14" s="1"/>
  <c r="Y206" i="14"/>
  <c r="AA189" i="14"/>
  <c r="T188" i="14"/>
  <c r="AA196" i="14"/>
  <c r="Y196" i="14"/>
  <c r="AB196" i="14"/>
  <c r="Z142" i="14"/>
  <c r="F114" i="14"/>
  <c r="AB180" i="14"/>
  <c r="AA85" i="14"/>
  <c r="Z230" i="14"/>
  <c r="L229" i="14"/>
  <c r="Y162" i="14"/>
  <c r="AA140" i="14"/>
  <c r="L86" i="14"/>
  <c r="Z87" i="14"/>
  <c r="Y87" i="14"/>
  <c r="AA58" i="14"/>
  <c r="V89" i="14"/>
  <c r="AB90" i="14"/>
  <c r="Z90" i="14"/>
  <c r="R94" i="14"/>
  <c r="R7" i="14" s="1"/>
  <c r="R84" i="14"/>
  <c r="P12" i="14"/>
  <c r="P11" i="14" s="1"/>
  <c r="P10" i="14" s="1"/>
  <c r="P9" i="14" s="1"/>
  <c r="H247" i="14"/>
  <c r="H246" i="14" s="1"/>
  <c r="K252" i="14"/>
  <c r="AB237" i="14"/>
  <c r="T228" i="14"/>
  <c r="Z240" i="14"/>
  <c r="AB141" i="14"/>
  <c r="Z141" i="14"/>
  <c r="V140" i="14"/>
  <c r="X265" i="14"/>
  <c r="Q263" i="14"/>
  <c r="X263" i="14" s="1"/>
  <c r="Q280" i="14"/>
  <c r="AA281" i="14"/>
  <c r="K253" i="14"/>
  <c r="X220" i="14"/>
  <c r="AB257" i="14"/>
  <c r="V256" i="14"/>
  <c r="K237" i="14"/>
  <c r="AA212" i="14"/>
  <c r="Y212" i="14"/>
  <c r="Y243" i="14"/>
  <c r="T242" i="14"/>
  <c r="AA243" i="14"/>
  <c r="AB212" i="14"/>
  <c r="L263" i="14"/>
  <c r="H264" i="14"/>
  <c r="X169" i="14"/>
  <c r="Q168" i="14"/>
  <c r="AA169" i="14"/>
  <c r="X194" i="14"/>
  <c r="AA270" i="14"/>
  <c r="Z218" i="14"/>
  <c r="L281" i="14"/>
  <c r="X272" i="14"/>
  <c r="AA258" i="14"/>
  <c r="T257" i="14"/>
  <c r="Q257" i="14"/>
  <c r="G235" i="14"/>
  <c r="K236" i="14"/>
  <c r="Q252" i="14"/>
  <c r="X253" i="14"/>
  <c r="Z212" i="14"/>
  <c r="Z238" i="14"/>
  <c r="X238" i="14"/>
  <c r="L237" i="14"/>
  <c r="L258" i="14"/>
  <c r="Z259" i="14"/>
  <c r="K248" i="14"/>
  <c r="G247" i="14"/>
  <c r="Z253" i="14"/>
  <c r="AB253" i="14"/>
  <c r="V252" i="14"/>
  <c r="G184" i="14"/>
  <c r="K184" i="14" s="1"/>
  <c r="K185" i="14"/>
  <c r="K137" i="14"/>
  <c r="Y210" i="14"/>
  <c r="X193" i="14"/>
  <c r="Q192" i="14"/>
  <c r="AA193" i="14"/>
  <c r="Y148" i="14"/>
  <c r="AA136" i="14"/>
  <c r="P120" i="14"/>
  <c r="V106" i="14"/>
  <c r="Z108" i="14"/>
  <c r="X212" i="14"/>
  <c r="X22" i="14"/>
  <c r="AB129" i="14"/>
  <c r="V128" i="14"/>
  <c r="Z129" i="14"/>
  <c r="V119" i="14"/>
  <c r="L196" i="14"/>
  <c r="Y197" i="14"/>
  <c r="Z197" i="14"/>
  <c r="Z138" i="14"/>
  <c r="Z97" i="14"/>
  <c r="Z47" i="14"/>
  <c r="V224" i="14"/>
  <c r="AB225" i="14"/>
  <c r="Z225" i="14"/>
  <c r="Y178" i="14"/>
  <c r="K125" i="14"/>
  <c r="G124" i="14"/>
  <c r="K124" i="14" s="1"/>
  <c r="G119" i="14"/>
  <c r="O114" i="14"/>
  <c r="O288" i="14" s="1"/>
  <c r="R85" i="14"/>
  <c r="X87" i="14"/>
  <c r="V45" i="14"/>
  <c r="AA11" i="14"/>
  <c r="T10" i="14"/>
  <c r="Y11" i="14"/>
  <c r="Y96" i="14"/>
  <c r="G10" i="14"/>
  <c r="K11" i="14"/>
  <c r="V188" i="14"/>
  <c r="Z189" i="14"/>
  <c r="AB189" i="14"/>
  <c r="I119" i="14"/>
  <c r="I117" i="14" s="1"/>
  <c r="I114" i="14" s="1"/>
  <c r="W85" i="14"/>
  <c r="L94" i="14"/>
  <c r="F7" i="14"/>
  <c r="Y202" i="14"/>
  <c r="X202" i="14"/>
  <c r="L201" i="14"/>
  <c r="Z202" i="14"/>
  <c r="AB164" i="14"/>
  <c r="U114" i="14"/>
  <c r="K116" i="14"/>
  <c r="G113" i="14"/>
  <c r="K113" i="14" s="1"/>
  <c r="Y182" i="14"/>
  <c r="L181" i="14"/>
  <c r="Q148" i="14"/>
  <c r="X149" i="14"/>
  <c r="Y130" i="14"/>
  <c r="P84" i="14"/>
  <c r="P94" i="14"/>
  <c r="P7" i="14" s="1"/>
  <c r="I160" i="14"/>
  <c r="K160" i="14" s="1"/>
  <c r="K161" i="14"/>
  <c r="R51" i="14"/>
  <c r="P47" i="14"/>
  <c r="P46" i="14" s="1"/>
  <c r="L58" i="14"/>
  <c r="Y59" i="14"/>
  <c r="X59" i="14"/>
  <c r="Z59" i="14"/>
  <c r="R41" i="14"/>
  <c r="R40" i="14" s="1"/>
  <c r="R39" i="14" s="1"/>
  <c r="Y275" i="11"/>
  <c r="X275" i="11"/>
  <c r="Z275" i="11"/>
  <c r="L118" i="11"/>
  <c r="Y214" i="11"/>
  <c r="X214" i="11"/>
  <c r="Z214" i="11"/>
  <c r="K106" i="11"/>
  <c r="G104" i="11"/>
  <c r="K104" i="11" s="1"/>
  <c r="Z97" i="11"/>
  <c r="Y97" i="11"/>
  <c r="V280" i="11"/>
  <c r="Z281" i="11"/>
  <c r="AB281" i="11"/>
  <c r="L133" i="11"/>
  <c r="Z134" i="11"/>
  <c r="Y134" i="11"/>
  <c r="X134" i="11"/>
  <c r="L172" i="11"/>
  <c r="Y173" i="11"/>
  <c r="X173" i="11"/>
  <c r="Z157" i="11"/>
  <c r="V156" i="11"/>
  <c r="AB157" i="11"/>
  <c r="X97" i="11"/>
  <c r="AB258" i="11"/>
  <c r="V257" i="11"/>
  <c r="K161" i="11"/>
  <c r="G160" i="11"/>
  <c r="K160" i="11" s="1"/>
  <c r="L222" i="11"/>
  <c r="X222" i="11" s="1"/>
  <c r="S288" i="11"/>
  <c r="K234" i="11"/>
  <c r="G232" i="11"/>
  <c r="K232" i="11" s="1"/>
  <c r="L201" i="11"/>
  <c r="Z202" i="11"/>
  <c r="X202" i="11"/>
  <c r="V152" i="11"/>
  <c r="AB153" i="11"/>
  <c r="L108" i="11"/>
  <c r="L107" i="11"/>
  <c r="Y111" i="11"/>
  <c r="Z111" i="11"/>
  <c r="X94" i="11"/>
  <c r="Q7" i="11"/>
  <c r="G248" i="11"/>
  <c r="K249" i="11"/>
  <c r="Q235" i="11"/>
  <c r="AB173" i="11"/>
  <c r="V172" i="11"/>
  <c r="Z173" i="11"/>
  <c r="V222" i="11"/>
  <c r="Z223" i="11"/>
  <c r="G265" i="11"/>
  <c r="K271" i="11"/>
  <c r="L271" i="11" s="1"/>
  <c r="X271" i="11" s="1"/>
  <c r="T242" i="11"/>
  <c r="AB243" i="11"/>
  <c r="AA243" i="11"/>
  <c r="K116" i="11"/>
  <c r="G113" i="11"/>
  <c r="K113" i="11" s="1"/>
  <c r="X107" i="11"/>
  <c r="Q105" i="11"/>
  <c r="AB181" i="11"/>
  <c r="V180" i="11"/>
  <c r="Q168" i="11"/>
  <c r="X168" i="11" s="1"/>
  <c r="X169" i="11"/>
  <c r="K58" i="11"/>
  <c r="G45" i="11"/>
  <c r="K45" i="11" s="1"/>
  <c r="P271" i="11"/>
  <c r="P265" i="11" s="1"/>
  <c r="P263" i="11" s="1"/>
  <c r="P115" i="11" s="1"/>
  <c r="P273" i="11"/>
  <c r="X223" i="11"/>
  <c r="Y31" i="11"/>
  <c r="L30" i="11"/>
  <c r="Z31" i="11"/>
  <c r="X31" i="11"/>
  <c r="V248" i="11"/>
  <c r="Z249" i="11"/>
  <c r="G172" i="11"/>
  <c r="K172" i="11" s="1"/>
  <c r="K173" i="11"/>
  <c r="Z215" i="11"/>
  <c r="K118" i="11"/>
  <c r="AA280" i="11"/>
  <c r="F288" i="11"/>
  <c r="Y286" i="11"/>
  <c r="L285" i="11"/>
  <c r="X286" i="11"/>
  <c r="N8" i="11"/>
  <c r="N288" i="11" s="1"/>
  <c r="X158" i="11"/>
  <c r="L157" i="11"/>
  <c r="Z158" i="11"/>
  <c r="Y158" i="11"/>
  <c r="Y70" i="11"/>
  <c r="Y282" i="11"/>
  <c r="L281" i="11"/>
  <c r="X215" i="11"/>
  <c r="Y254" i="11"/>
  <c r="L253" i="11"/>
  <c r="R272" i="11"/>
  <c r="R270" i="11" s="1"/>
  <c r="R264" i="11" s="1"/>
  <c r="R262" i="11" s="1"/>
  <c r="P59" i="11"/>
  <c r="P58" i="11" s="1"/>
  <c r="Z212" i="11"/>
  <c r="AB212" i="11"/>
  <c r="Z254" i="11"/>
  <c r="AB120" i="11"/>
  <c r="AA120" i="11"/>
  <c r="Z66" i="11"/>
  <c r="Q265" i="11"/>
  <c r="AA224" i="11"/>
  <c r="T223" i="11"/>
  <c r="Y224" i="11"/>
  <c r="T89" i="11"/>
  <c r="AB193" i="11"/>
  <c r="V192" i="11"/>
  <c r="O114" i="11"/>
  <c r="O288" i="11" s="1"/>
  <c r="K90" i="11"/>
  <c r="G89" i="11"/>
  <c r="H120" i="11"/>
  <c r="K120" i="11" s="1"/>
  <c r="K121" i="11"/>
  <c r="H119" i="11"/>
  <c r="H117" i="11" s="1"/>
  <c r="H114" i="11" s="1"/>
  <c r="Z41" i="11"/>
  <c r="Y41" i="11"/>
  <c r="L40" i="11"/>
  <c r="Z95" i="11"/>
  <c r="Y95" i="11"/>
  <c r="Z122" i="11"/>
  <c r="Y122" i="11"/>
  <c r="L121" i="11"/>
  <c r="X122" i="11"/>
  <c r="X253" i="11"/>
  <c r="Q252" i="11"/>
  <c r="AA253" i="11"/>
  <c r="AB176" i="11"/>
  <c r="L177" i="11"/>
  <c r="X178" i="11"/>
  <c r="Y178" i="11"/>
  <c r="Z178" i="11"/>
  <c r="Z101" i="11"/>
  <c r="Y101" i="11"/>
  <c r="T192" i="11"/>
  <c r="AA193" i="11"/>
  <c r="Q132" i="11"/>
  <c r="Q119" i="11"/>
  <c r="AA196" i="11"/>
  <c r="Y196" i="11"/>
  <c r="W8" i="11"/>
  <c r="W288" i="11" s="1"/>
  <c r="X124" i="11"/>
  <c r="AB133" i="11"/>
  <c r="V132" i="11"/>
  <c r="Z133" i="11"/>
  <c r="V119" i="11"/>
  <c r="X154" i="11"/>
  <c r="L153" i="11"/>
  <c r="T132" i="11"/>
  <c r="AA133" i="11"/>
  <c r="Y133" i="11"/>
  <c r="Y46" i="11"/>
  <c r="AA46" i="11"/>
  <c r="T45" i="11"/>
  <c r="AB46" i="11"/>
  <c r="X46" i="11"/>
  <c r="Q45" i="11"/>
  <c r="P218" i="11"/>
  <c r="P215" i="11"/>
  <c r="P213" i="11" s="1"/>
  <c r="P119" i="11" s="1"/>
  <c r="P117" i="11" s="1"/>
  <c r="P114" i="11" s="1"/>
  <c r="G192" i="11"/>
  <c r="K192" i="11" s="1"/>
  <c r="K193" i="11"/>
  <c r="T270" i="11"/>
  <c r="AA272" i="11"/>
  <c r="Q280" i="11"/>
  <c r="X281" i="11"/>
  <c r="K141" i="11"/>
  <c r="G140" i="11"/>
  <c r="K140" i="11" s="1"/>
  <c r="G236" i="11"/>
  <c r="K237" i="11"/>
  <c r="Y274" i="11"/>
  <c r="Z274" i="11"/>
  <c r="AB242" i="11"/>
  <c r="V234" i="11"/>
  <c r="AB236" i="11"/>
  <c r="V235" i="11"/>
  <c r="V200" i="11"/>
  <c r="AB201" i="11"/>
  <c r="I40" i="11"/>
  <c r="K41" i="11"/>
  <c r="X274" i="11"/>
  <c r="AA169" i="11"/>
  <c r="T168" i="11"/>
  <c r="AB169" i="11"/>
  <c r="Y169" i="11"/>
  <c r="AA188" i="11"/>
  <c r="X212" i="11"/>
  <c r="Y212" i="11"/>
  <c r="AB266" i="11"/>
  <c r="Y202" i="11"/>
  <c r="G264" i="11"/>
  <c r="K266" i="11"/>
  <c r="Q113" i="11"/>
  <c r="AA209" i="11"/>
  <c r="Y209" i="11"/>
  <c r="T208" i="11"/>
  <c r="Z218" i="11"/>
  <c r="X218" i="11"/>
  <c r="X101" i="11"/>
  <c r="R85" i="11"/>
  <c r="Z77" i="11"/>
  <c r="Y77" i="11"/>
  <c r="AA137" i="11"/>
  <c r="Y137" i="11"/>
  <c r="T136" i="11"/>
  <c r="AB137" i="11"/>
  <c r="X86" i="11"/>
  <c r="T247" i="11"/>
  <c r="AA248" i="11"/>
  <c r="Z107" i="11"/>
  <c r="V105" i="11"/>
  <c r="X77" i="11"/>
  <c r="P120" i="11"/>
  <c r="R84" i="11"/>
  <c r="R94" i="11"/>
  <c r="R7" i="11" s="1"/>
  <c r="R51" i="11"/>
  <c r="P156" i="11"/>
  <c r="R156" i="11"/>
  <c r="L141" i="11"/>
  <c r="Z142" i="11"/>
  <c r="Y142" i="11"/>
  <c r="AB116" i="11"/>
  <c r="V113" i="11"/>
  <c r="Q38" i="11"/>
  <c r="G38" i="11"/>
  <c r="L263" i="11"/>
  <c r="L193" i="11"/>
  <c r="X95" i="11"/>
  <c r="R70" i="11"/>
  <c r="R58" i="11" s="1"/>
  <c r="P41" i="11"/>
  <c r="P40" i="11" s="1"/>
  <c r="P39" i="11" s="1"/>
  <c r="L267" i="11"/>
  <c r="X267" i="11" s="1"/>
  <c r="Z268" i="11"/>
  <c r="Y268" i="11"/>
  <c r="T264" i="11"/>
  <c r="X228" i="11"/>
  <c r="T180" i="11"/>
  <c r="AA181" i="11"/>
  <c r="Q266" i="11"/>
  <c r="X240" i="11"/>
  <c r="Z240" i="11"/>
  <c r="R118" i="11"/>
  <c r="R116" i="11" s="1"/>
  <c r="R113" i="11" s="1"/>
  <c r="R212" i="11"/>
  <c r="AB164" i="11"/>
  <c r="Q242" i="11"/>
  <c r="AA205" i="11"/>
  <c r="Y205" i="11"/>
  <c r="T204" i="11"/>
  <c r="AB205" i="11"/>
  <c r="K272" i="11"/>
  <c r="L272" i="11" s="1"/>
  <c r="G257" i="11"/>
  <c r="K258" i="11"/>
  <c r="K225" i="11"/>
  <c r="G224" i="11"/>
  <c r="R77" i="11"/>
  <c r="T164" i="11"/>
  <c r="AB165" i="11"/>
  <c r="AA165" i="11"/>
  <c r="V144" i="11"/>
  <c r="AB145" i="11"/>
  <c r="Q136" i="11"/>
  <c r="X137" i="11"/>
  <c r="Z124" i="11"/>
  <c r="K94" i="11"/>
  <c r="L94" i="11" s="1"/>
  <c r="Z94" i="11" s="1"/>
  <c r="I7" i="11"/>
  <c r="AA58" i="11"/>
  <c r="L165" i="11"/>
  <c r="Z166" i="11"/>
  <c r="AA152" i="11"/>
  <c r="Z51" i="11"/>
  <c r="L188" i="11"/>
  <c r="X188" i="11" s="1"/>
  <c r="X156" i="11"/>
  <c r="T128" i="11"/>
  <c r="Y129" i="11"/>
  <c r="AA129" i="11"/>
  <c r="Y87" i="11"/>
  <c r="Z87" i="11"/>
  <c r="L86" i="11"/>
  <c r="L136" i="11"/>
  <c r="Z137" i="11"/>
  <c r="Y249" i="11"/>
  <c r="Z59" i="11"/>
  <c r="R31" i="11"/>
  <c r="R30" i="11" s="1"/>
  <c r="R215" i="11"/>
  <c r="R213" i="11" s="1"/>
  <c r="R119" i="11" s="1"/>
  <c r="R117" i="11" s="1"/>
  <c r="R114" i="11" s="1"/>
  <c r="R218" i="11"/>
  <c r="AA160" i="11"/>
  <c r="V85" i="11"/>
  <c r="U114" i="11"/>
  <c r="U288" i="11" s="1"/>
  <c r="R120" i="11"/>
  <c r="AA200" i="11"/>
  <c r="Y265" i="11"/>
  <c r="AA267" i="11"/>
  <c r="AB272" i="11"/>
  <c r="Z272" i="11"/>
  <c r="V270" i="11"/>
  <c r="AA284" i="11"/>
  <c r="X268" i="11"/>
  <c r="Z228" i="11"/>
  <c r="T256" i="11"/>
  <c r="Z209" i="11"/>
  <c r="L208" i="11"/>
  <c r="AB197" i="11"/>
  <c r="Z197" i="11"/>
  <c r="V196" i="11"/>
  <c r="G228" i="11"/>
  <c r="K228" i="11" s="1"/>
  <c r="K229" i="11"/>
  <c r="X189" i="11"/>
  <c r="K273" i="11"/>
  <c r="L273" i="11" s="1"/>
  <c r="L160" i="11"/>
  <c r="R22" i="11"/>
  <c r="R10" i="11" s="1"/>
  <c r="R9" i="11" s="1"/>
  <c r="Z188" i="11"/>
  <c r="AB188" i="11"/>
  <c r="T119" i="11"/>
  <c r="L90" i="11"/>
  <c r="Z91" i="11"/>
  <c r="L46" i="11"/>
  <c r="Y47" i="11"/>
  <c r="AB30" i="11"/>
  <c r="Z30" i="11"/>
  <c r="AB11" i="11"/>
  <c r="V10" i="11"/>
  <c r="L184" i="11"/>
  <c r="X129" i="11"/>
  <c r="Z129" i="11"/>
  <c r="L128" i="11"/>
  <c r="H105" i="11"/>
  <c r="K105" i="11" s="1"/>
  <c r="K107" i="11"/>
  <c r="Y166" i="11"/>
  <c r="V7" i="11"/>
  <c r="P51" i="11"/>
  <c r="R47" i="11"/>
  <c r="R46" i="11" s="1"/>
  <c r="H10" i="11"/>
  <c r="K11" i="11"/>
  <c r="P97" i="11"/>
  <c r="P95" i="11" s="1"/>
  <c r="P85" i="11" s="1"/>
  <c r="L84" i="11"/>
  <c r="X84" i="11" s="1"/>
  <c r="AA157" i="11"/>
  <c r="Y157" i="11"/>
  <c r="T156" i="11"/>
  <c r="AB58" i="11"/>
  <c r="P31" i="11"/>
  <c r="P30" i="11" s="1"/>
  <c r="AB252" i="11"/>
  <c r="Y182" i="11"/>
  <c r="L181" i="11"/>
  <c r="Y181" i="11" s="1"/>
  <c r="Y161" i="11"/>
  <c r="X51" i="11"/>
  <c r="L145" i="11"/>
  <c r="X146" i="11"/>
  <c r="L11" i="11"/>
  <c r="Q258" i="11"/>
  <c r="L243" i="11"/>
  <c r="Y243" i="11" s="1"/>
  <c r="Z244" i="11"/>
  <c r="Y229" i="11"/>
  <c r="T228" i="11"/>
  <c r="Y228" i="11" s="1"/>
  <c r="AA177" i="11"/>
  <c r="T176" i="11"/>
  <c r="Y177" i="11"/>
  <c r="AB161" i="11"/>
  <c r="V160" i="11"/>
  <c r="Z161" i="11"/>
  <c r="Q270" i="11"/>
  <c r="X270" i="11" s="1"/>
  <c r="X272" i="11"/>
  <c r="K253" i="11"/>
  <c r="G252" i="11"/>
  <c r="K252" i="11" s="1"/>
  <c r="AA236" i="11"/>
  <c r="T235" i="11"/>
  <c r="X194" i="11"/>
  <c r="K133" i="11"/>
  <c r="G132" i="11"/>
  <c r="K132" i="11" s="1"/>
  <c r="G119" i="11"/>
  <c r="X59" i="11"/>
  <c r="L58" i="11"/>
  <c r="Y58" i="11" s="1"/>
  <c r="X90" i="11"/>
  <c r="Q89" i="11"/>
  <c r="Y276" i="11"/>
  <c r="L248" i="11"/>
  <c r="AA252" i="11"/>
  <c r="J114" i="11"/>
  <c r="Y238" i="11"/>
  <c r="X238" i="11"/>
  <c r="L237" i="11"/>
  <c r="T184" i="11"/>
  <c r="Y185" i="11"/>
  <c r="AA185" i="11"/>
  <c r="Y260" i="11"/>
  <c r="L259" i="11"/>
  <c r="X259" i="11" s="1"/>
  <c r="Z22" i="11"/>
  <c r="X22" i="11"/>
  <c r="AA11" i="11"/>
  <c r="Y11" i="11"/>
  <c r="T10" i="11"/>
  <c r="Y194" i="11"/>
  <c r="L149" i="11"/>
  <c r="Y150" i="11"/>
  <c r="X142" i="11"/>
  <c r="V106" i="11"/>
  <c r="Z108" i="11"/>
  <c r="AA39" i="11"/>
  <c r="J8" i="11"/>
  <c r="J288" i="11" s="1"/>
  <c r="R271" i="11"/>
  <c r="R265" i="11" s="1"/>
  <c r="R263" i="11" s="1"/>
  <c r="R115" i="11" s="1"/>
  <c r="R273" i="11"/>
  <c r="P47" i="11"/>
  <c r="W105" i="11"/>
  <c r="P12" i="11"/>
  <c r="P11" i="11" s="1"/>
  <c r="P10" i="11" s="1"/>
  <c r="P9" i="11" s="1"/>
  <c r="X185" i="11"/>
  <c r="P84" i="11"/>
  <c r="P94" i="11"/>
  <c r="P7" i="11" s="1"/>
  <c r="O82" i="10"/>
  <c r="N82" i="10"/>
  <c r="K81" i="10"/>
  <c r="L56" i="10"/>
  <c r="M56" i="10"/>
  <c r="J55" i="10"/>
  <c r="L125" i="10"/>
  <c r="M125" i="10"/>
  <c r="M46" i="10"/>
  <c r="H43" i="10"/>
  <c r="N43" i="10" s="1"/>
  <c r="L11" i="10"/>
  <c r="J10" i="10"/>
  <c r="M11" i="10"/>
  <c r="M85" i="10"/>
  <c r="L41" i="10"/>
  <c r="M41" i="10"/>
  <c r="J38" i="10"/>
  <c r="H128" i="10"/>
  <c r="N130" i="10"/>
  <c r="H98" i="10"/>
  <c r="O125" i="10"/>
  <c r="N125" i="10"/>
  <c r="M74" i="10"/>
  <c r="H73" i="10"/>
  <c r="M82" i="10"/>
  <c r="J81" i="10"/>
  <c r="L82" i="10"/>
  <c r="N74" i="10"/>
  <c r="K77" i="10"/>
  <c r="O79" i="10"/>
  <c r="N20" i="10"/>
  <c r="M20" i="10"/>
  <c r="H42" i="10"/>
  <c r="J115" i="10"/>
  <c r="M117" i="10"/>
  <c r="L117" i="10"/>
  <c r="H82" i="10"/>
  <c r="O60" i="10"/>
  <c r="L43" i="10"/>
  <c r="K40" i="10"/>
  <c r="O43" i="10"/>
  <c r="O117" i="10"/>
  <c r="N117" i="10"/>
  <c r="K115" i="10"/>
  <c r="H59" i="10"/>
  <c r="K91" i="10"/>
  <c r="M12" i="10"/>
  <c r="N12" i="10"/>
  <c r="M42" i="10"/>
  <c r="L42" i="10"/>
  <c r="J39" i="10"/>
  <c r="O39" i="10" s="1"/>
  <c r="K108" i="10"/>
  <c r="M61" i="10"/>
  <c r="K59" i="10"/>
  <c r="O61" i="10"/>
  <c r="N61" i="10"/>
  <c r="M105" i="10"/>
  <c r="H104" i="10"/>
  <c r="F10" i="10"/>
  <c r="H11" i="10"/>
  <c r="O116" i="10"/>
  <c r="N116" i="10"/>
  <c r="L68" i="10"/>
  <c r="J67" i="10"/>
  <c r="M68" i="10"/>
  <c r="M116" i="10"/>
  <c r="L116" i="10"/>
  <c r="H60" i="10"/>
  <c r="J94" i="10"/>
  <c r="L27" i="10"/>
  <c r="J26" i="10"/>
  <c r="M27" i="10"/>
  <c r="N27" i="10"/>
  <c r="O27" i="10"/>
  <c r="K26" i="10"/>
  <c r="N46" i="10"/>
  <c r="L126" i="10"/>
  <c r="H134" i="10"/>
  <c r="M134" i="10" s="1"/>
  <c r="H107" i="10"/>
  <c r="O73" i="10"/>
  <c r="N73" i="10"/>
  <c r="K72" i="10"/>
  <c r="L72" i="10" s="1"/>
  <c r="N19" i="10"/>
  <c r="J79" i="10"/>
  <c r="L87" i="10"/>
  <c r="M60" i="10"/>
  <c r="L60" i="10"/>
  <c r="H88" i="10"/>
  <c r="M89" i="10"/>
  <c r="L103" i="10"/>
  <c r="O103" i="10"/>
  <c r="N85" i="10"/>
  <c r="N105" i="10"/>
  <c r="O98" i="10"/>
  <c r="N98" i="10"/>
  <c r="K96" i="10"/>
  <c r="M100" i="10"/>
  <c r="J71" i="10"/>
  <c r="N111" i="10"/>
  <c r="O87" i="10"/>
  <c r="O56" i="10"/>
  <c r="O41" i="10"/>
  <c r="K38" i="10"/>
  <c r="N41" i="10"/>
  <c r="M59" i="10"/>
  <c r="L59" i="10"/>
  <c r="J133" i="10"/>
  <c r="O134" i="10"/>
  <c r="L134" i="10"/>
  <c r="J93" i="10"/>
  <c r="N62" i="10"/>
  <c r="H67" i="10"/>
  <c r="N68" i="10"/>
  <c r="N53" i="10"/>
  <c r="H52" i="10"/>
  <c r="O126" i="10"/>
  <c r="J51" i="10"/>
  <c r="M52" i="10"/>
  <c r="L52" i="10"/>
  <c r="N11" i="10"/>
  <c r="K10" i="10"/>
  <c r="K94" i="16" l="1"/>
  <c r="O96" i="16"/>
  <c r="H10" i="16"/>
  <c r="F9" i="16"/>
  <c r="M133" i="16"/>
  <c r="L133" i="16"/>
  <c r="O133" i="16"/>
  <c r="K78" i="16"/>
  <c r="J77" i="16"/>
  <c r="H36" i="16"/>
  <c r="N39" i="16"/>
  <c r="M39" i="16"/>
  <c r="L10" i="16"/>
  <c r="J9" i="16"/>
  <c r="H133" i="16"/>
  <c r="N134" i="16"/>
  <c r="M95" i="16"/>
  <c r="N95" i="16"/>
  <c r="J34" i="16"/>
  <c r="L37" i="16"/>
  <c r="M59" i="16"/>
  <c r="L59" i="16"/>
  <c r="J36" i="16"/>
  <c r="M26" i="16"/>
  <c r="L26" i="16"/>
  <c r="O26" i="16"/>
  <c r="O59" i="16"/>
  <c r="N59" i="16"/>
  <c r="K36" i="16"/>
  <c r="O10" i="16"/>
  <c r="K9" i="16"/>
  <c r="O87" i="16"/>
  <c r="K79" i="16"/>
  <c r="H87" i="16"/>
  <c r="M88" i="16"/>
  <c r="M111" i="16"/>
  <c r="N111" i="16"/>
  <c r="H37" i="16"/>
  <c r="O116" i="16"/>
  <c r="N116" i="16"/>
  <c r="K110" i="16"/>
  <c r="N115" i="16"/>
  <c r="K109" i="16"/>
  <c r="O115" i="16"/>
  <c r="J108" i="16"/>
  <c r="L110" i="16"/>
  <c r="H96" i="16"/>
  <c r="M98" i="16"/>
  <c r="J92" i="16"/>
  <c r="L94" i="16"/>
  <c r="H126" i="16"/>
  <c r="N128" i="16"/>
  <c r="M128" i="16"/>
  <c r="N98" i="16"/>
  <c r="M11" i="16"/>
  <c r="H80" i="16"/>
  <c r="N81" i="16"/>
  <c r="M81" i="16"/>
  <c r="L81" i="16"/>
  <c r="J80" i="16"/>
  <c r="M134" i="16"/>
  <c r="H103" i="16"/>
  <c r="N104" i="16"/>
  <c r="M104" i="16"/>
  <c r="O72" i="16"/>
  <c r="N72" i="16"/>
  <c r="K71" i="16"/>
  <c r="L72" i="16"/>
  <c r="N11" i="16"/>
  <c r="H72" i="16"/>
  <c r="M73" i="16"/>
  <c r="M115" i="16"/>
  <c r="L115" i="16"/>
  <c r="J109" i="16"/>
  <c r="L96" i="16"/>
  <c r="J91" i="16"/>
  <c r="O91" i="16" s="1"/>
  <c r="L93" i="16"/>
  <c r="J10" i="15"/>
  <c r="K45" i="15"/>
  <c r="H42" i="15"/>
  <c r="K61" i="15"/>
  <c r="H60" i="15"/>
  <c r="K15" i="15"/>
  <c r="G32" i="15"/>
  <c r="G34" i="15"/>
  <c r="G31" i="15" s="1"/>
  <c r="G86" i="15" s="1"/>
  <c r="H86" i="15" s="1"/>
  <c r="J53" i="15"/>
  <c r="H54" i="15"/>
  <c r="H11" i="15"/>
  <c r="K55" i="15"/>
  <c r="K83" i="15"/>
  <c r="H82" i="15"/>
  <c r="K76" i="15"/>
  <c r="H74" i="15"/>
  <c r="I76" i="15"/>
  <c r="K43" i="15"/>
  <c r="H40" i="15"/>
  <c r="H66" i="15"/>
  <c r="K67" i="15"/>
  <c r="K27" i="15"/>
  <c r="H26" i="15"/>
  <c r="L180" i="14"/>
  <c r="Y181" i="14"/>
  <c r="Z181" i="14"/>
  <c r="Y10" i="14"/>
  <c r="AA10" i="14"/>
  <c r="T9" i="14"/>
  <c r="AB10" i="14"/>
  <c r="Z252" i="14"/>
  <c r="AB252" i="14"/>
  <c r="V247" i="14"/>
  <c r="L257" i="14"/>
  <c r="Z258" i="14"/>
  <c r="X258" i="14"/>
  <c r="L280" i="14"/>
  <c r="Z281" i="14"/>
  <c r="Y281" i="14"/>
  <c r="X168" i="14"/>
  <c r="AA168" i="14"/>
  <c r="AB256" i="14"/>
  <c r="X280" i="14"/>
  <c r="AA280" i="14"/>
  <c r="L160" i="14"/>
  <c r="Z161" i="14"/>
  <c r="Y161" i="14"/>
  <c r="X161" i="14"/>
  <c r="L45" i="14"/>
  <c r="X46" i="14"/>
  <c r="Z46" i="14"/>
  <c r="L208" i="14"/>
  <c r="Z209" i="14"/>
  <c r="X209" i="14"/>
  <c r="Y209" i="14"/>
  <c r="Z105" i="14"/>
  <c r="AB105" i="14"/>
  <c r="Q233" i="14"/>
  <c r="AA128" i="14"/>
  <c r="L124" i="14"/>
  <c r="L119" i="14"/>
  <c r="Z125" i="14"/>
  <c r="X125" i="14"/>
  <c r="AA124" i="14"/>
  <c r="Y124" i="14"/>
  <c r="U288" i="14"/>
  <c r="L188" i="14"/>
  <c r="Z84" i="14"/>
  <c r="X84" i="14"/>
  <c r="Y84" i="14"/>
  <c r="L89" i="14"/>
  <c r="Y90" i="14"/>
  <c r="X90" i="14"/>
  <c r="K119" i="14"/>
  <c r="G117" i="14"/>
  <c r="AA242" i="14"/>
  <c r="Y242" i="14"/>
  <c r="T234" i="14"/>
  <c r="X281" i="14"/>
  <c r="L284" i="14"/>
  <c r="Z285" i="14"/>
  <c r="X267" i="14"/>
  <c r="L266" i="14"/>
  <c r="Y267" i="14"/>
  <c r="X284" i="14"/>
  <c r="X120" i="14"/>
  <c r="AA120" i="14"/>
  <c r="X180" i="14"/>
  <c r="AA180" i="14"/>
  <c r="AB266" i="14"/>
  <c r="V264" i="14"/>
  <c r="X58" i="14"/>
  <c r="X94" i="14"/>
  <c r="Z94" i="14"/>
  <c r="X252" i="14"/>
  <c r="Q247" i="14"/>
  <c r="Y258" i="14"/>
  <c r="X176" i="14"/>
  <c r="X285" i="14"/>
  <c r="Y94" i="14"/>
  <c r="Y125" i="14"/>
  <c r="K7" i="14"/>
  <c r="L7" i="14" s="1"/>
  <c r="X201" i="14"/>
  <c r="L200" i="14"/>
  <c r="Z201" i="14"/>
  <c r="Y201" i="14"/>
  <c r="V117" i="14"/>
  <c r="AB119" i="14"/>
  <c r="Z119" i="14"/>
  <c r="L236" i="14"/>
  <c r="Z237" i="14"/>
  <c r="X237" i="14"/>
  <c r="W8" i="14"/>
  <c r="W288" i="14" s="1"/>
  <c r="Z271" i="14"/>
  <c r="X271" i="14"/>
  <c r="Y271" i="14"/>
  <c r="AA38" i="14"/>
  <c r="X119" i="14"/>
  <c r="Q117" i="14"/>
  <c r="X181" i="14"/>
  <c r="T235" i="14"/>
  <c r="AA236" i="14"/>
  <c r="AB236" i="14"/>
  <c r="V232" i="14"/>
  <c r="Z234" i="14"/>
  <c r="V104" i="14"/>
  <c r="K235" i="14"/>
  <c r="G233" i="14"/>
  <c r="Z140" i="14"/>
  <c r="AB140" i="14"/>
  <c r="T223" i="14"/>
  <c r="Y58" i="14"/>
  <c r="Y189" i="14"/>
  <c r="Y285" i="14"/>
  <c r="P156" i="14"/>
  <c r="R156" i="14"/>
  <c r="X156" i="14"/>
  <c r="AA164" i="14"/>
  <c r="Y45" i="14"/>
  <c r="AA45" i="14"/>
  <c r="Y152" i="14"/>
  <c r="AA152" i="14"/>
  <c r="L176" i="14"/>
  <c r="Z177" i="14"/>
  <c r="L192" i="14"/>
  <c r="Y193" i="14"/>
  <c r="Z193" i="14"/>
  <c r="Z164" i="14"/>
  <c r="Y177" i="14"/>
  <c r="Q113" i="14"/>
  <c r="AA116" i="14"/>
  <c r="Y156" i="14"/>
  <c r="AB242" i="14"/>
  <c r="AA204" i="14"/>
  <c r="F288" i="14"/>
  <c r="AB188" i="14"/>
  <c r="Z188" i="14"/>
  <c r="AB224" i="14"/>
  <c r="Z224" i="14"/>
  <c r="V223" i="14"/>
  <c r="AB204" i="14"/>
  <c r="Z204" i="14"/>
  <c r="Y208" i="14"/>
  <c r="L234" i="14"/>
  <c r="X242" i="14"/>
  <c r="Y248" i="14"/>
  <c r="T247" i="14"/>
  <c r="AA248" i="14"/>
  <c r="Z40" i="14"/>
  <c r="Y40" i="14"/>
  <c r="L39" i="14"/>
  <c r="X40" i="14"/>
  <c r="R45" i="14"/>
  <c r="R38" i="14" s="1"/>
  <c r="AB45" i="14"/>
  <c r="Z45" i="14"/>
  <c r="V38" i="14"/>
  <c r="X196" i="14"/>
  <c r="Z196" i="14"/>
  <c r="H262" i="14"/>
  <c r="K262" i="14" s="1"/>
  <c r="K264" i="14"/>
  <c r="AB89" i="14"/>
  <c r="V85" i="14"/>
  <c r="L228" i="14"/>
  <c r="Y228" i="14" s="1"/>
  <c r="X229" i="14"/>
  <c r="Z229" i="14"/>
  <c r="Y188" i="14"/>
  <c r="AA188" i="14"/>
  <c r="X101" i="14"/>
  <c r="Y101" i="14"/>
  <c r="Z101" i="14"/>
  <c r="L204" i="14"/>
  <c r="X30" i="14"/>
  <c r="Z30" i="14"/>
  <c r="Y30" i="14"/>
  <c r="L136" i="14"/>
  <c r="Y137" i="14"/>
  <c r="X137" i="14"/>
  <c r="Z137" i="14"/>
  <c r="Z58" i="14"/>
  <c r="P45" i="14"/>
  <c r="P38" i="14" s="1"/>
  <c r="P8" i="14" s="1"/>
  <c r="P288" i="14" s="1"/>
  <c r="G9" i="14"/>
  <c r="K10" i="14"/>
  <c r="K247" i="14"/>
  <c r="G246" i="14"/>
  <c r="K246" i="14" s="1"/>
  <c r="Y257" i="14"/>
  <c r="T256" i="14"/>
  <c r="AA257" i="14"/>
  <c r="Z263" i="14"/>
  <c r="L85" i="14"/>
  <c r="X86" i="14"/>
  <c r="Y86" i="14"/>
  <c r="Z86" i="14"/>
  <c r="Z270" i="14"/>
  <c r="AB270" i="14"/>
  <c r="K234" i="14"/>
  <c r="G232" i="14"/>
  <c r="K232" i="14" s="1"/>
  <c r="K224" i="14"/>
  <c r="G223" i="14"/>
  <c r="Y252" i="14"/>
  <c r="AA252" i="14"/>
  <c r="H114" i="14"/>
  <c r="H288" i="14" s="1"/>
  <c r="X148" i="14"/>
  <c r="AA148" i="14"/>
  <c r="AB128" i="14"/>
  <c r="X192" i="14"/>
  <c r="AA192" i="14"/>
  <c r="X257" i="14"/>
  <c r="Q256" i="14"/>
  <c r="Y229" i="14"/>
  <c r="Y284" i="14"/>
  <c r="AA284" i="14"/>
  <c r="X188" i="14"/>
  <c r="X11" i="14"/>
  <c r="L10" i="14"/>
  <c r="Z11" i="14"/>
  <c r="AA266" i="14"/>
  <c r="T264" i="14"/>
  <c r="G263" i="14"/>
  <c r="K263" i="14" s="1"/>
  <c r="K265" i="14"/>
  <c r="R10" i="14"/>
  <c r="R9" i="14" s="1"/>
  <c r="X204" i="14"/>
  <c r="P212" i="14"/>
  <c r="P118" i="14"/>
  <c r="P116" i="14" s="1"/>
  <c r="P113" i="14" s="1"/>
  <c r="X152" i="14"/>
  <c r="L128" i="14"/>
  <c r="X129" i="14"/>
  <c r="L140" i="14"/>
  <c r="X141" i="14"/>
  <c r="Y141" i="14"/>
  <c r="L252" i="14"/>
  <c r="AA119" i="14"/>
  <c r="T117" i="14"/>
  <c r="Y119" i="14"/>
  <c r="L106" i="14"/>
  <c r="X108" i="14"/>
  <c r="Y108" i="14"/>
  <c r="AA176" i="14"/>
  <c r="Y176" i="14"/>
  <c r="Z267" i="14"/>
  <c r="Q264" i="14"/>
  <c r="Y205" i="14"/>
  <c r="Z118" i="14"/>
  <c r="L116" i="14"/>
  <c r="Y118" i="14"/>
  <c r="H9" i="11"/>
  <c r="K10" i="11"/>
  <c r="L164" i="11"/>
  <c r="Y164" i="11" s="1"/>
  <c r="X165" i="11"/>
  <c r="Z165" i="11"/>
  <c r="V233" i="11"/>
  <c r="AB235" i="11"/>
  <c r="Z106" i="11"/>
  <c r="V104" i="11"/>
  <c r="R45" i="11"/>
  <c r="R38" i="11" s="1"/>
  <c r="R8" i="11" s="1"/>
  <c r="R288" i="11" s="1"/>
  <c r="Z184" i="11"/>
  <c r="X184" i="11"/>
  <c r="L89" i="11"/>
  <c r="X89" i="11" s="1"/>
  <c r="Z90" i="11"/>
  <c r="AB196" i="11"/>
  <c r="Z196" i="11"/>
  <c r="Y204" i="11"/>
  <c r="AA204" i="11"/>
  <c r="AB204" i="11"/>
  <c r="L192" i="11"/>
  <c r="Z192" i="11" s="1"/>
  <c r="X193" i="11"/>
  <c r="Q85" i="11"/>
  <c r="AA45" i="11"/>
  <c r="Y45" i="11"/>
  <c r="Y192" i="11"/>
  <c r="AA192" i="11"/>
  <c r="Z121" i="11"/>
  <c r="Y121" i="11"/>
  <c r="X121" i="11"/>
  <c r="L119" i="11"/>
  <c r="Y119" i="11" s="1"/>
  <c r="L120" i="11"/>
  <c r="AB192" i="11"/>
  <c r="Y223" i="11"/>
  <c r="T222" i="11"/>
  <c r="AA223" i="11"/>
  <c r="L284" i="11"/>
  <c r="X285" i="11"/>
  <c r="Y285" i="11"/>
  <c r="Z285" i="11"/>
  <c r="K265" i="11"/>
  <c r="G263" i="11"/>
  <c r="K263" i="11" s="1"/>
  <c r="L200" i="11"/>
  <c r="Y201" i="11"/>
  <c r="X201" i="11"/>
  <c r="AB280" i="11"/>
  <c r="X248" i="11"/>
  <c r="AA176" i="11"/>
  <c r="Y176" i="11"/>
  <c r="Z58" i="11"/>
  <c r="X160" i="11"/>
  <c r="AB270" i="11"/>
  <c r="Z270" i="11"/>
  <c r="L85" i="11"/>
  <c r="Z86" i="11"/>
  <c r="Y86" i="11"/>
  <c r="Y128" i="11"/>
  <c r="AA128" i="11"/>
  <c r="AB128" i="11"/>
  <c r="X136" i="11"/>
  <c r="AA164" i="11"/>
  <c r="Q264" i="11"/>
  <c r="AA266" i="11"/>
  <c r="AA208" i="11"/>
  <c r="Y208" i="11"/>
  <c r="I39" i="11"/>
  <c r="K40" i="11"/>
  <c r="AA132" i="11"/>
  <c r="AB132" i="11"/>
  <c r="Y193" i="11"/>
  <c r="L39" i="11"/>
  <c r="Y40" i="11"/>
  <c r="X40" i="11"/>
  <c r="Z40" i="11"/>
  <c r="L280" i="11"/>
  <c r="Y281" i="11"/>
  <c r="Z248" i="11"/>
  <c r="V247" i="11"/>
  <c r="Z181" i="11"/>
  <c r="Q233" i="11"/>
  <c r="Q257" i="11"/>
  <c r="AA258" i="11"/>
  <c r="X145" i="11"/>
  <c r="L144" i="11"/>
  <c r="Y145" i="11"/>
  <c r="X128" i="11"/>
  <c r="Z128" i="11"/>
  <c r="AB10" i="11"/>
  <c r="V9" i="11"/>
  <c r="T117" i="11"/>
  <c r="AA119" i="11"/>
  <c r="Y273" i="11"/>
  <c r="Z273" i="11"/>
  <c r="Y160" i="11"/>
  <c r="Y165" i="11"/>
  <c r="X273" i="11"/>
  <c r="T262" i="11"/>
  <c r="Y263" i="11"/>
  <c r="AB113" i="11"/>
  <c r="Y141" i="11"/>
  <c r="X141" i="11"/>
  <c r="L140" i="11"/>
  <c r="Z141" i="11"/>
  <c r="Y136" i="11"/>
  <c r="AA136" i="11"/>
  <c r="AB136" i="11"/>
  <c r="K264" i="11"/>
  <c r="G262" i="11"/>
  <c r="K262" i="11" s="1"/>
  <c r="Y168" i="11"/>
  <c r="AA168" i="11"/>
  <c r="AB168" i="11"/>
  <c r="Z201" i="11"/>
  <c r="L152" i="11"/>
  <c r="X153" i="11"/>
  <c r="Y153" i="11"/>
  <c r="Q117" i="11"/>
  <c r="Z193" i="11"/>
  <c r="X157" i="11"/>
  <c r="Z222" i="11"/>
  <c r="AB152" i="11"/>
  <c r="Z152" i="11"/>
  <c r="L132" i="11"/>
  <c r="P46" i="11"/>
  <c r="P45" i="11" s="1"/>
  <c r="P38" i="11" s="1"/>
  <c r="P8" i="11" s="1"/>
  <c r="P288" i="11" s="1"/>
  <c r="L148" i="11"/>
  <c r="Y149" i="11"/>
  <c r="Z149" i="11"/>
  <c r="X149" i="11"/>
  <c r="AA235" i="11"/>
  <c r="T233" i="11"/>
  <c r="Y156" i="11"/>
  <c r="AA156" i="11"/>
  <c r="U156" i="11"/>
  <c r="L45" i="11"/>
  <c r="Z46" i="11"/>
  <c r="Z208" i="11"/>
  <c r="X208" i="11"/>
  <c r="K7" i="11"/>
  <c r="L7" i="11" s="1"/>
  <c r="Z145" i="11"/>
  <c r="Q234" i="11"/>
  <c r="T246" i="11"/>
  <c r="V232" i="11"/>
  <c r="K236" i="11"/>
  <c r="G235" i="11"/>
  <c r="Y270" i="11"/>
  <c r="AA270" i="11"/>
  <c r="X45" i="11"/>
  <c r="X132" i="11"/>
  <c r="Q247" i="11"/>
  <c r="X252" i="11"/>
  <c r="K89" i="11"/>
  <c r="G85" i="11"/>
  <c r="K85" i="11" s="1"/>
  <c r="Y89" i="11"/>
  <c r="T85" i="11"/>
  <c r="X265" i="11"/>
  <c r="Q263" i="11"/>
  <c r="X263" i="11" s="1"/>
  <c r="L252" i="11"/>
  <c r="Z253" i="11"/>
  <c r="Y253" i="11"/>
  <c r="X105" i="11"/>
  <c r="AB223" i="11"/>
  <c r="L105" i="11"/>
  <c r="Y107" i="11"/>
  <c r="Z153" i="11"/>
  <c r="Y172" i="11"/>
  <c r="X172" i="11"/>
  <c r="Y118" i="11"/>
  <c r="L116" i="11"/>
  <c r="X118" i="11"/>
  <c r="Z118" i="11"/>
  <c r="AA184" i="11"/>
  <c r="Y184" i="11"/>
  <c r="AB184" i="11"/>
  <c r="L180" i="11"/>
  <c r="X181" i="11"/>
  <c r="Z136" i="11"/>
  <c r="G8" i="11"/>
  <c r="AA113" i="11"/>
  <c r="V117" i="11"/>
  <c r="AB119" i="11"/>
  <c r="X30" i="11"/>
  <c r="Y30" i="11"/>
  <c r="AB180" i="11"/>
  <c r="Z271" i="11"/>
  <c r="Y271" i="11"/>
  <c r="AB172" i="11"/>
  <c r="Z172" i="11"/>
  <c r="X7" i="11"/>
  <c r="L106" i="11"/>
  <c r="Y108" i="11"/>
  <c r="X108" i="11"/>
  <c r="AA10" i="11"/>
  <c r="T9" i="11"/>
  <c r="L236" i="11"/>
  <c r="Z237" i="11"/>
  <c r="X237" i="11"/>
  <c r="Y237" i="11"/>
  <c r="Y84" i="11"/>
  <c r="Z85" i="11"/>
  <c r="Y267" i="11"/>
  <c r="L266" i="11"/>
  <c r="X266" i="11" s="1"/>
  <c r="Z267" i="11"/>
  <c r="T38" i="11"/>
  <c r="L258" i="11"/>
  <c r="Y259" i="11"/>
  <c r="Z259" i="11"/>
  <c r="X58" i="11"/>
  <c r="L242" i="11"/>
  <c r="Z243" i="11"/>
  <c r="G256" i="11"/>
  <c r="K256" i="11" s="1"/>
  <c r="K257" i="11"/>
  <c r="Z84" i="11"/>
  <c r="K119" i="11"/>
  <c r="G117" i="11"/>
  <c r="AB160" i="11"/>
  <c r="Z160" i="11"/>
  <c r="L10" i="11"/>
  <c r="X11" i="11"/>
  <c r="Z7" i="11"/>
  <c r="Z11" i="11"/>
  <c r="Y94" i="11"/>
  <c r="AB144" i="11"/>
  <c r="Z144" i="11"/>
  <c r="G223" i="11"/>
  <c r="K224" i="11"/>
  <c r="X243" i="11"/>
  <c r="Y180" i="11"/>
  <c r="AA180" i="11"/>
  <c r="Y248" i="11"/>
  <c r="Z263" i="11"/>
  <c r="V264" i="11"/>
  <c r="Y188" i="11"/>
  <c r="Z200" i="11"/>
  <c r="AB200" i="11"/>
  <c r="Y272" i="11"/>
  <c r="AB45" i="11"/>
  <c r="X133" i="11"/>
  <c r="L176" i="11"/>
  <c r="Z177" i="11"/>
  <c r="X177" i="11"/>
  <c r="Y90" i="11"/>
  <c r="AA242" i="11"/>
  <c r="Y242" i="11"/>
  <c r="T234" i="11"/>
  <c r="AB234" i="11" s="1"/>
  <c r="K248" i="11"/>
  <c r="G247" i="11"/>
  <c r="AB257" i="11"/>
  <c r="V256" i="11"/>
  <c r="Z156" i="11"/>
  <c r="AB156" i="11"/>
  <c r="J91" i="10"/>
  <c r="L93" i="10"/>
  <c r="H133" i="10"/>
  <c r="M133" i="10" s="1"/>
  <c r="N134" i="10"/>
  <c r="J92" i="10"/>
  <c r="L94" i="10"/>
  <c r="N59" i="10"/>
  <c r="O59" i="10"/>
  <c r="L81" i="10"/>
  <c r="J80" i="10"/>
  <c r="N67" i="10"/>
  <c r="H103" i="10"/>
  <c r="M104" i="10"/>
  <c r="N104" i="10"/>
  <c r="N60" i="10"/>
  <c r="H126" i="10"/>
  <c r="M128" i="10"/>
  <c r="N128" i="10"/>
  <c r="K80" i="10"/>
  <c r="O81" i="10"/>
  <c r="K36" i="10"/>
  <c r="K35" i="10"/>
  <c r="N38" i="10"/>
  <c r="O38" i="10"/>
  <c r="L79" i="10"/>
  <c r="J77" i="10"/>
  <c r="L26" i="10"/>
  <c r="M26" i="10"/>
  <c r="O77" i="10"/>
  <c r="H72" i="10"/>
  <c r="M73" i="10"/>
  <c r="H51" i="10"/>
  <c r="N52" i="10"/>
  <c r="H87" i="10"/>
  <c r="M88" i="10"/>
  <c r="N88" i="10"/>
  <c r="H81" i="10"/>
  <c r="H39" i="10"/>
  <c r="N42" i="10"/>
  <c r="L38" i="10"/>
  <c r="J35" i="10"/>
  <c r="M38" i="10"/>
  <c r="M10" i="10"/>
  <c r="J9" i="10"/>
  <c r="L10" i="10"/>
  <c r="J37" i="10"/>
  <c r="M51" i="10"/>
  <c r="L51" i="10"/>
  <c r="O51" i="10"/>
  <c r="K94" i="10"/>
  <c r="O96" i="10"/>
  <c r="H10" i="10"/>
  <c r="F9" i="10"/>
  <c r="M39" i="10"/>
  <c r="L39" i="10"/>
  <c r="J36" i="10"/>
  <c r="K37" i="10"/>
  <c r="O40" i="10"/>
  <c r="N40" i="10"/>
  <c r="L40" i="10"/>
  <c r="M43" i="10"/>
  <c r="H40" i="10"/>
  <c r="M67" i="10"/>
  <c r="L67" i="10"/>
  <c r="O67" i="10"/>
  <c r="N115" i="10"/>
  <c r="K109" i="10"/>
  <c r="O115" i="10"/>
  <c r="O10" i="10"/>
  <c r="K9" i="10"/>
  <c r="N10" i="10"/>
  <c r="O93" i="10"/>
  <c r="M115" i="10"/>
  <c r="L115" i="10"/>
  <c r="J109" i="10"/>
  <c r="L133" i="10"/>
  <c r="O133" i="10"/>
  <c r="O72" i="10"/>
  <c r="K71" i="10"/>
  <c r="L71" i="10" s="1"/>
  <c r="N26" i="10"/>
  <c r="O26" i="10"/>
  <c r="L96" i="10"/>
  <c r="H96" i="10"/>
  <c r="M98" i="10"/>
  <c r="M55" i="10"/>
  <c r="L55" i="10"/>
  <c r="O55" i="10"/>
  <c r="J110" i="10"/>
  <c r="O79" i="16" l="1"/>
  <c r="K77" i="16"/>
  <c r="L77" i="16" s="1"/>
  <c r="N79" i="16"/>
  <c r="J31" i="16"/>
  <c r="L34" i="16"/>
  <c r="O71" i="16"/>
  <c r="N71" i="16"/>
  <c r="L71" i="16"/>
  <c r="K32" i="16"/>
  <c r="O78" i="16"/>
  <c r="H78" i="16"/>
  <c r="H94" i="16"/>
  <c r="M96" i="16"/>
  <c r="O109" i="16"/>
  <c r="K107" i="16"/>
  <c r="N109" i="16"/>
  <c r="H79" i="16"/>
  <c r="M87" i="16"/>
  <c r="K33" i="16"/>
  <c r="O36" i="16"/>
  <c r="N36" i="16"/>
  <c r="M36" i="16"/>
  <c r="L36" i="16"/>
  <c r="J33" i="16"/>
  <c r="N133" i="16"/>
  <c r="L80" i="16"/>
  <c r="J78" i="16"/>
  <c r="M80" i="16"/>
  <c r="M10" i="16"/>
  <c r="O80" i="16"/>
  <c r="N96" i="16"/>
  <c r="N103" i="16"/>
  <c r="M103" i="16"/>
  <c r="H34" i="16"/>
  <c r="N37" i="16"/>
  <c r="M37" i="16"/>
  <c r="N80" i="16"/>
  <c r="H71" i="16"/>
  <c r="M72" i="16"/>
  <c r="O110" i="16"/>
  <c r="K108" i="16"/>
  <c r="O34" i="16"/>
  <c r="L9" i="16"/>
  <c r="J8" i="16"/>
  <c r="M9" i="16"/>
  <c r="L79" i="16"/>
  <c r="L108" i="16"/>
  <c r="O9" i="16"/>
  <c r="K8" i="16"/>
  <c r="N9" i="16"/>
  <c r="L91" i="16"/>
  <c r="F8" i="16"/>
  <c r="F137" i="16" s="1"/>
  <c r="H9" i="16"/>
  <c r="M126" i="16"/>
  <c r="N126" i="16"/>
  <c r="H33" i="16"/>
  <c r="J107" i="16"/>
  <c r="M109" i="16"/>
  <c r="L109" i="16"/>
  <c r="H110" i="16"/>
  <c r="N87" i="16"/>
  <c r="N10" i="16"/>
  <c r="H93" i="16"/>
  <c r="K92" i="16"/>
  <c r="O94" i="16"/>
  <c r="N94" i="16"/>
  <c r="I23" i="15"/>
  <c r="I21" i="15"/>
  <c r="I18" i="15"/>
  <c r="I14" i="15"/>
  <c r="I25" i="15"/>
  <c r="I17" i="15"/>
  <c r="I85" i="15"/>
  <c r="I41" i="15"/>
  <c r="I30" i="15"/>
  <c r="I80" i="15"/>
  <c r="I75" i="15"/>
  <c r="I81" i="15"/>
  <c r="I49" i="15"/>
  <c r="I22" i="15"/>
  <c r="I44" i="15"/>
  <c r="I50" i="15"/>
  <c r="I63" i="15"/>
  <c r="I20" i="15"/>
  <c r="I51" i="15"/>
  <c r="I47" i="15"/>
  <c r="I57" i="15"/>
  <c r="I24" i="15"/>
  <c r="I69" i="15"/>
  <c r="I35" i="15"/>
  <c r="I77" i="15"/>
  <c r="I13" i="15"/>
  <c r="I29" i="15"/>
  <c r="I38" i="15"/>
  <c r="I79" i="15"/>
  <c r="I84" i="15"/>
  <c r="I12" i="15"/>
  <c r="I28" i="15"/>
  <c r="I68" i="15"/>
  <c r="I46" i="15"/>
  <c r="I78" i="15"/>
  <c r="I16" i="15"/>
  <c r="I56" i="15"/>
  <c r="I62" i="15"/>
  <c r="I48" i="15"/>
  <c r="I19" i="15"/>
  <c r="I67" i="15"/>
  <c r="K74" i="15"/>
  <c r="H72" i="15"/>
  <c r="I74" i="15"/>
  <c r="H10" i="15"/>
  <c r="I11" i="15"/>
  <c r="I45" i="15"/>
  <c r="H65" i="15"/>
  <c r="I66" i="15"/>
  <c r="K66" i="15"/>
  <c r="I55" i="15"/>
  <c r="K42" i="15"/>
  <c r="H39" i="15"/>
  <c r="I42" i="15"/>
  <c r="I27" i="15"/>
  <c r="I43" i="15"/>
  <c r="I83" i="15"/>
  <c r="H53" i="15"/>
  <c r="I54" i="15"/>
  <c r="I15" i="15"/>
  <c r="K26" i="15"/>
  <c r="I26" i="15"/>
  <c r="K40" i="15"/>
  <c r="H37" i="15"/>
  <c r="I40" i="15"/>
  <c r="K82" i="15"/>
  <c r="H73" i="15"/>
  <c r="I82" i="15"/>
  <c r="J52" i="15"/>
  <c r="I61" i="15"/>
  <c r="K10" i="15"/>
  <c r="J9" i="15"/>
  <c r="K54" i="15"/>
  <c r="K60" i="15"/>
  <c r="H59" i="15"/>
  <c r="I60" i="15"/>
  <c r="K11" i="15"/>
  <c r="X7" i="14"/>
  <c r="Z7" i="14"/>
  <c r="Y7" i="14"/>
  <c r="X124" i="14"/>
  <c r="Z124" i="14"/>
  <c r="L104" i="14"/>
  <c r="X106" i="14"/>
  <c r="Y106" i="14"/>
  <c r="X128" i="14"/>
  <c r="X85" i="14"/>
  <c r="Y85" i="14"/>
  <c r="K233" i="14"/>
  <c r="G115" i="14"/>
  <c r="K115" i="14" s="1"/>
  <c r="L235" i="14"/>
  <c r="Z236" i="14"/>
  <c r="X236" i="14"/>
  <c r="X266" i="14"/>
  <c r="Z280" i="14"/>
  <c r="Y280" i="14"/>
  <c r="L264" i="14"/>
  <c r="V246" i="14"/>
  <c r="AB247" i="14"/>
  <c r="Z247" i="14"/>
  <c r="Z128" i="14"/>
  <c r="Z223" i="14"/>
  <c r="AB223" i="14"/>
  <c r="V222" i="14"/>
  <c r="X200" i="14"/>
  <c r="Z200" i="14"/>
  <c r="Y200" i="14"/>
  <c r="Q246" i="14"/>
  <c r="L113" i="14"/>
  <c r="Y116" i="14"/>
  <c r="Z116" i="14"/>
  <c r="AA117" i="14"/>
  <c r="Y140" i="14"/>
  <c r="X140" i="14"/>
  <c r="L9" i="14"/>
  <c r="X10" i="14"/>
  <c r="Z10" i="14"/>
  <c r="X116" i="14"/>
  <c r="Z266" i="14"/>
  <c r="X89" i="14"/>
  <c r="Y89" i="14"/>
  <c r="Y160" i="14"/>
  <c r="Z160" i="14"/>
  <c r="X160" i="14"/>
  <c r="Y266" i="14"/>
  <c r="K9" i="14"/>
  <c r="G8" i="14"/>
  <c r="Z85" i="14"/>
  <c r="AB85" i="14"/>
  <c r="L232" i="14"/>
  <c r="X234" i="14"/>
  <c r="X113" i="14"/>
  <c r="AA113" i="14"/>
  <c r="Z192" i="14"/>
  <c r="Y192" i="14"/>
  <c r="Z104" i="14"/>
  <c r="Y235" i="14"/>
  <c r="T233" i="14"/>
  <c r="AA235" i="14"/>
  <c r="AB235" i="14"/>
  <c r="V262" i="14"/>
  <c r="Z264" i="14"/>
  <c r="AB264" i="14"/>
  <c r="L117" i="14"/>
  <c r="Q115" i="14"/>
  <c r="Y180" i="14"/>
  <c r="Z180" i="14"/>
  <c r="X264" i="14"/>
  <c r="Q262" i="14"/>
  <c r="Z38" i="14"/>
  <c r="AB38" i="14"/>
  <c r="V8" i="14"/>
  <c r="T246" i="14"/>
  <c r="AA247" i="14"/>
  <c r="R8" i="14"/>
  <c r="R288" i="14" s="1"/>
  <c r="Z176" i="14"/>
  <c r="Y234" i="14"/>
  <c r="AA234" i="14"/>
  <c r="T232" i="14"/>
  <c r="Y128" i="14"/>
  <c r="X45" i="14"/>
  <c r="G222" i="14"/>
  <c r="K222" i="14" s="1"/>
  <c r="K223" i="14"/>
  <c r="X228" i="14"/>
  <c r="L223" i="14"/>
  <c r="Z228" i="14"/>
  <c r="AA223" i="14"/>
  <c r="T222" i="14"/>
  <c r="Y223" i="14"/>
  <c r="Z106" i="14"/>
  <c r="L247" i="14"/>
  <c r="T262" i="14"/>
  <c r="AA264" i="14"/>
  <c r="Y264" i="14"/>
  <c r="AA256" i="14"/>
  <c r="X136" i="14"/>
  <c r="Z136" i="14"/>
  <c r="Y136" i="14"/>
  <c r="Z89" i="14"/>
  <c r="L38" i="14"/>
  <c r="X39" i="14"/>
  <c r="Z39" i="14"/>
  <c r="Y39" i="14"/>
  <c r="Y204" i="14"/>
  <c r="AB234" i="14"/>
  <c r="Y236" i="14"/>
  <c r="AB117" i="14"/>
  <c r="Z117" i="14"/>
  <c r="Z284" i="14"/>
  <c r="G114" i="14"/>
  <c r="K114" i="14" s="1"/>
  <c r="K117" i="14"/>
  <c r="Z208" i="14"/>
  <c r="X208" i="14"/>
  <c r="L256" i="14"/>
  <c r="Z257" i="14"/>
  <c r="Y9" i="14"/>
  <c r="AA9" i="14"/>
  <c r="T8" i="14"/>
  <c r="AB9" i="14"/>
  <c r="AA117" i="11"/>
  <c r="Z247" i="11"/>
  <c r="V246" i="11"/>
  <c r="AB247" i="11"/>
  <c r="X85" i="11"/>
  <c r="Q8" i="11"/>
  <c r="V115" i="11"/>
  <c r="AB233" i="11"/>
  <c r="H8" i="11"/>
  <c r="H288" i="11" s="1"/>
  <c r="K9" i="11"/>
  <c r="K235" i="11"/>
  <c r="G233" i="11"/>
  <c r="AB9" i="11"/>
  <c r="V8" i="11"/>
  <c r="Q115" i="11"/>
  <c r="L38" i="11"/>
  <c r="Z39" i="11"/>
  <c r="Y39" i="11"/>
  <c r="X39" i="11"/>
  <c r="K117" i="11"/>
  <c r="L104" i="11"/>
  <c r="Y106" i="11"/>
  <c r="X106" i="11"/>
  <c r="X180" i="11"/>
  <c r="X192" i="11"/>
  <c r="AB256" i="11"/>
  <c r="X176" i="11"/>
  <c r="Z176" i="11"/>
  <c r="L234" i="11"/>
  <c r="Z242" i="11"/>
  <c r="L113" i="11"/>
  <c r="Y116" i="11"/>
  <c r="Z116" i="11"/>
  <c r="X116" i="11"/>
  <c r="AA85" i="11"/>
  <c r="Y85" i="11"/>
  <c r="I38" i="11"/>
  <c r="K39" i="11"/>
  <c r="AB264" i="11"/>
  <c r="V262" i="11"/>
  <c r="L9" i="11"/>
  <c r="X10" i="11"/>
  <c r="X152" i="11"/>
  <c r="Y152" i="11"/>
  <c r="Y38" i="11"/>
  <c r="AA38" i="11"/>
  <c r="AB38" i="11"/>
  <c r="AB85" i="11"/>
  <c r="AB117" i="11"/>
  <c r="Y105" i="11"/>
  <c r="Z252" i="11"/>
  <c r="Y252" i="11"/>
  <c r="X119" i="11"/>
  <c r="Q256" i="11"/>
  <c r="AA257" i="11"/>
  <c r="Y132" i="11"/>
  <c r="L247" i="11"/>
  <c r="Y200" i="11"/>
  <c r="X200" i="11"/>
  <c r="Z284" i="11"/>
  <c r="X284" i="11"/>
  <c r="Y284" i="11"/>
  <c r="Z105" i="11"/>
  <c r="AA246" i="11"/>
  <c r="X144" i="11"/>
  <c r="Y144" i="11"/>
  <c r="L264" i="11"/>
  <c r="Y280" i="11"/>
  <c r="X280" i="11"/>
  <c r="L117" i="11"/>
  <c r="T232" i="11"/>
  <c r="Y234" i="11"/>
  <c r="AA234" i="11"/>
  <c r="Y266" i="11"/>
  <c r="Z266" i="11"/>
  <c r="T8" i="11"/>
  <c r="Y9" i="11"/>
  <c r="AA9" i="11"/>
  <c r="Q246" i="11"/>
  <c r="X247" i="11"/>
  <c r="AA247" i="11"/>
  <c r="Q262" i="11"/>
  <c r="AA262" i="11" s="1"/>
  <c r="AA222" i="11"/>
  <c r="Y222" i="11"/>
  <c r="X164" i="11"/>
  <c r="Z164" i="11"/>
  <c r="L257" i="11"/>
  <c r="Y258" i="11"/>
  <c r="Z258" i="11"/>
  <c r="X234" i="11"/>
  <c r="Q232" i="11"/>
  <c r="Z140" i="11"/>
  <c r="X140" i="11"/>
  <c r="Y140" i="11"/>
  <c r="Z132" i="11"/>
  <c r="Y10" i="11"/>
  <c r="X242" i="11"/>
  <c r="K247" i="11"/>
  <c r="G246" i="11"/>
  <c r="K246" i="11" s="1"/>
  <c r="K223" i="11"/>
  <c r="G222" i="11"/>
  <c r="K222" i="11" s="1"/>
  <c r="L235" i="11"/>
  <c r="X236" i="11"/>
  <c r="Y236" i="11"/>
  <c r="Z236" i="11"/>
  <c r="Z180" i="11"/>
  <c r="Z119" i="11"/>
  <c r="Y7" i="11"/>
  <c r="Z45" i="11"/>
  <c r="AA233" i="11"/>
  <c r="T115" i="11"/>
  <c r="Y148" i="11"/>
  <c r="Z148" i="11"/>
  <c r="X148" i="11"/>
  <c r="AB222" i="11"/>
  <c r="Q114" i="11"/>
  <c r="AA264" i="11"/>
  <c r="Z10" i="11"/>
  <c r="X258" i="11"/>
  <c r="Z280" i="11"/>
  <c r="Z120" i="11"/>
  <c r="X120" i="11"/>
  <c r="Y120" i="11"/>
  <c r="Z89" i="11"/>
  <c r="H94" i="10"/>
  <c r="M96" i="10"/>
  <c r="N103" i="10"/>
  <c r="H93" i="10"/>
  <c r="M103" i="10"/>
  <c r="J107" i="10"/>
  <c r="M109" i="10"/>
  <c r="L109" i="10"/>
  <c r="H80" i="10"/>
  <c r="N80" i="10" s="1"/>
  <c r="H110" i="10"/>
  <c r="M126" i="10"/>
  <c r="N126" i="10"/>
  <c r="L80" i="10"/>
  <c r="J78" i="10"/>
  <c r="O37" i="10"/>
  <c r="K34" i="10"/>
  <c r="N96" i="10"/>
  <c r="L77" i="10"/>
  <c r="O109" i="10"/>
  <c r="K107" i="10"/>
  <c r="N109" i="10"/>
  <c r="M40" i="10"/>
  <c r="H37" i="10"/>
  <c r="J33" i="10"/>
  <c r="M36" i="10"/>
  <c r="L36" i="10"/>
  <c r="N51" i="10"/>
  <c r="O80" i="10"/>
  <c r="K78" i="10"/>
  <c r="M81" i="10"/>
  <c r="H36" i="10"/>
  <c r="N39" i="10"/>
  <c r="N133" i="10"/>
  <c r="N9" i="10"/>
  <c r="K8" i="10"/>
  <c r="O9" i="10"/>
  <c r="H9" i="10"/>
  <c r="F8" i="10"/>
  <c r="F137" i="10" s="1"/>
  <c r="H79" i="10"/>
  <c r="N87" i="10"/>
  <c r="M87" i="10"/>
  <c r="H71" i="10"/>
  <c r="M72" i="10"/>
  <c r="K32" i="10"/>
  <c r="O35" i="10"/>
  <c r="N35" i="10"/>
  <c r="M110" i="10"/>
  <c r="L110" i="10"/>
  <c r="J108" i="10"/>
  <c r="O110" i="10"/>
  <c r="O71" i="10"/>
  <c r="L35" i="10"/>
  <c r="M35" i="10"/>
  <c r="J32" i="10"/>
  <c r="N36" i="10"/>
  <c r="K33" i="10"/>
  <c r="O36" i="10"/>
  <c r="N72" i="10"/>
  <c r="J34" i="10"/>
  <c r="M37" i="10"/>
  <c r="L37" i="10"/>
  <c r="L91" i="10"/>
  <c r="K92" i="10"/>
  <c r="O94" i="10"/>
  <c r="N94" i="10"/>
  <c r="L9" i="10"/>
  <c r="J8" i="10"/>
  <c r="M9" i="10"/>
  <c r="N81" i="10"/>
  <c r="O91" i="10"/>
  <c r="L8" i="16" l="1"/>
  <c r="H91" i="16"/>
  <c r="N93" i="16"/>
  <c r="M93" i="16"/>
  <c r="M107" i="16"/>
  <c r="L107" i="16"/>
  <c r="M71" i="16"/>
  <c r="K30" i="16"/>
  <c r="O33" i="16"/>
  <c r="N33" i="16"/>
  <c r="M33" i="16"/>
  <c r="J30" i="16"/>
  <c r="L33" i="16"/>
  <c r="O32" i="16"/>
  <c r="O8" i="16"/>
  <c r="N34" i="16"/>
  <c r="H32" i="16"/>
  <c r="H8" i="16"/>
  <c r="O77" i="16"/>
  <c r="O108" i="16"/>
  <c r="N108" i="16"/>
  <c r="M78" i="16"/>
  <c r="L78" i="16"/>
  <c r="J32" i="16"/>
  <c r="H77" i="16"/>
  <c r="M79" i="16"/>
  <c r="H92" i="16"/>
  <c r="M94" i="16"/>
  <c r="N78" i="16"/>
  <c r="N92" i="16"/>
  <c r="K31" i="16"/>
  <c r="O107" i="16"/>
  <c r="N107" i="16"/>
  <c r="H108" i="16"/>
  <c r="M110" i="16"/>
  <c r="N110" i="16"/>
  <c r="M34" i="16"/>
  <c r="L92" i="16"/>
  <c r="H64" i="15"/>
  <c r="I65" i="15"/>
  <c r="K65" i="15"/>
  <c r="K39" i="15"/>
  <c r="H36" i="15"/>
  <c r="I39" i="15"/>
  <c r="K59" i="15"/>
  <c r="H58" i="15"/>
  <c r="I59" i="15"/>
  <c r="K52" i="15"/>
  <c r="J31" i="15"/>
  <c r="K37" i="15"/>
  <c r="H34" i="15"/>
  <c r="I37" i="15"/>
  <c r="H52" i="15"/>
  <c r="I52" i="15" s="1"/>
  <c r="I53" i="15"/>
  <c r="K53" i="15"/>
  <c r="H9" i="15"/>
  <c r="I9" i="15" s="1"/>
  <c r="I10" i="15"/>
  <c r="K73" i="15"/>
  <c r="H71" i="15"/>
  <c r="I73" i="15"/>
  <c r="K72" i="15"/>
  <c r="H70" i="15"/>
  <c r="I72" i="15"/>
  <c r="AA232" i="14"/>
  <c r="Y232" i="14"/>
  <c r="Y222" i="14"/>
  <c r="AA222" i="14"/>
  <c r="K8" i="14"/>
  <c r="L8" i="14" s="1"/>
  <c r="G288" i="14"/>
  <c r="K288" i="14" s="1"/>
  <c r="L233" i="14"/>
  <c r="Z235" i="14"/>
  <c r="X235" i="14"/>
  <c r="Z256" i="14"/>
  <c r="AA262" i="14"/>
  <c r="X262" i="14"/>
  <c r="Z262" i="14"/>
  <c r="AB262" i="14"/>
  <c r="X104" i="14"/>
  <c r="Y104" i="14"/>
  <c r="X38" i="14"/>
  <c r="Y38" i="14"/>
  <c r="L246" i="14"/>
  <c r="Y246" i="14"/>
  <c r="AA246" i="14"/>
  <c r="L114" i="14"/>
  <c r="X232" i="14"/>
  <c r="X256" i="14"/>
  <c r="T114" i="14"/>
  <c r="Y113" i="14"/>
  <c r="Z113" i="14"/>
  <c r="Q114" i="14"/>
  <c r="AA8" i="14"/>
  <c r="T288" i="14"/>
  <c r="Y256" i="14"/>
  <c r="L222" i="14"/>
  <c r="X223" i="14"/>
  <c r="Y247" i="14"/>
  <c r="X9" i="14"/>
  <c r="Z9" i="14"/>
  <c r="Y117" i="14"/>
  <c r="X246" i="14"/>
  <c r="Z222" i="14"/>
  <c r="AB222" i="14"/>
  <c r="AB246" i="14"/>
  <c r="Z246" i="14"/>
  <c r="X117" i="14"/>
  <c r="AB232" i="14"/>
  <c r="V114" i="14"/>
  <c r="Z232" i="14"/>
  <c r="Z8" i="14"/>
  <c r="AB8" i="14"/>
  <c r="T115" i="14"/>
  <c r="AA233" i="14"/>
  <c r="Y233" i="14"/>
  <c r="AB233" i="14"/>
  <c r="X247" i="14"/>
  <c r="L262" i="14"/>
  <c r="Y113" i="11"/>
  <c r="Z113" i="11"/>
  <c r="X113" i="11"/>
  <c r="AA115" i="11"/>
  <c r="L256" i="11"/>
  <c r="Y257" i="11"/>
  <c r="Z257" i="11"/>
  <c r="L262" i="11"/>
  <c r="X262" i="11" s="1"/>
  <c r="Y264" i="11"/>
  <c r="AB246" i="11"/>
  <c r="AA8" i="11"/>
  <c r="T288" i="11"/>
  <c r="I8" i="11"/>
  <c r="I288" i="11" s="1"/>
  <c r="K38" i="11"/>
  <c r="G114" i="11"/>
  <c r="K233" i="11"/>
  <c r="G115" i="11"/>
  <c r="K115" i="11" s="1"/>
  <c r="Y117" i="11"/>
  <c r="X257" i="11"/>
  <c r="X104" i="11"/>
  <c r="Y104" i="11"/>
  <c r="X264" i="11"/>
  <c r="AA232" i="11"/>
  <c r="X256" i="11"/>
  <c r="AA256" i="11"/>
  <c r="X9" i="11"/>
  <c r="K8" i="11"/>
  <c r="L8" i="11" s="1"/>
  <c r="Z9" i="11"/>
  <c r="V114" i="11"/>
  <c r="V288" i="11" s="1"/>
  <c r="Z38" i="11"/>
  <c r="X38" i="11"/>
  <c r="L246" i="11"/>
  <c r="Y247" i="11"/>
  <c r="Z117" i="11"/>
  <c r="Z264" i="11"/>
  <c r="AB232" i="11"/>
  <c r="L232" i="11"/>
  <c r="X232" i="11" s="1"/>
  <c r="Z234" i="11"/>
  <c r="Q288" i="11"/>
  <c r="T114" i="11"/>
  <c r="Z8" i="11"/>
  <c r="AB8" i="11"/>
  <c r="L233" i="11"/>
  <c r="Y235" i="11"/>
  <c r="Z235" i="11"/>
  <c r="X235" i="11"/>
  <c r="Z104" i="11"/>
  <c r="X117" i="11"/>
  <c r="Z262" i="11"/>
  <c r="AB262" i="11"/>
  <c r="L32" i="10"/>
  <c r="H77" i="10"/>
  <c r="N79" i="10"/>
  <c r="M79" i="10"/>
  <c r="L78" i="10"/>
  <c r="N92" i="10"/>
  <c r="J30" i="10"/>
  <c r="L33" i="10"/>
  <c r="O34" i="10"/>
  <c r="N34" i="10"/>
  <c r="K31" i="10"/>
  <c r="M71" i="10"/>
  <c r="H8" i="10"/>
  <c r="H34" i="10"/>
  <c r="N37" i="10"/>
  <c r="K137" i="10"/>
  <c r="O32" i="10"/>
  <c r="J31" i="10"/>
  <c r="J137" i="10" s="1"/>
  <c r="M34" i="10"/>
  <c r="L34" i="10"/>
  <c r="N78" i="10"/>
  <c r="O78" i="10"/>
  <c r="H78" i="10"/>
  <c r="L8" i="10"/>
  <c r="M8" i="10"/>
  <c r="K30" i="10"/>
  <c r="O33" i="10"/>
  <c r="L92" i="10"/>
  <c r="H108" i="10"/>
  <c r="N110" i="10"/>
  <c r="M107" i="10"/>
  <c r="L107" i="10"/>
  <c r="H92" i="10"/>
  <c r="M94" i="10"/>
  <c r="H91" i="10"/>
  <c r="N93" i="10"/>
  <c r="M93" i="10"/>
  <c r="M108" i="10"/>
  <c r="L108" i="10"/>
  <c r="O108" i="10"/>
  <c r="O107" i="10"/>
  <c r="N107" i="10"/>
  <c r="N71" i="10"/>
  <c r="N8" i="10"/>
  <c r="O8" i="10"/>
  <c r="H33" i="10"/>
  <c r="M80" i="10"/>
  <c r="M108" i="16" l="1"/>
  <c r="O31" i="16"/>
  <c r="N31" i="16"/>
  <c r="M92" i="16"/>
  <c r="O30" i="16"/>
  <c r="M77" i="16"/>
  <c r="N32" i="16"/>
  <c r="L30" i="16"/>
  <c r="L31" i="16"/>
  <c r="N8" i="16"/>
  <c r="N91" i="16"/>
  <c r="M91" i="16"/>
  <c r="H30" i="16"/>
  <c r="J137" i="16"/>
  <c r="M32" i="16"/>
  <c r="L32" i="16"/>
  <c r="N77" i="16"/>
  <c r="H31" i="16"/>
  <c r="K137" i="16"/>
  <c r="M8" i="16"/>
  <c r="K71" i="15"/>
  <c r="H32" i="15"/>
  <c r="I71" i="15"/>
  <c r="K31" i="15"/>
  <c r="K36" i="15"/>
  <c r="H33" i="15"/>
  <c r="I36" i="15"/>
  <c r="J86" i="15"/>
  <c r="K86" i="15" s="1"/>
  <c r="K70" i="15"/>
  <c r="I70" i="15"/>
  <c r="K9" i="15"/>
  <c r="K58" i="15"/>
  <c r="I58" i="15"/>
  <c r="K34" i="15"/>
  <c r="H31" i="15"/>
  <c r="I31" i="15" s="1"/>
  <c r="I34" i="15"/>
  <c r="I64" i="15"/>
  <c r="K64" i="15"/>
  <c r="X8" i="14"/>
  <c r="Z114" i="14"/>
  <c r="AB114" i="14"/>
  <c r="Y8" i="14"/>
  <c r="V288" i="14"/>
  <c r="L115" i="14"/>
  <c r="Z233" i="14"/>
  <c r="X233" i="14"/>
  <c r="AA115" i="14"/>
  <c r="AB115" i="14"/>
  <c r="Y114" i="14"/>
  <c r="AA114" i="14"/>
  <c r="X222" i="14"/>
  <c r="X114" i="14"/>
  <c r="Q288" i="14"/>
  <c r="Y262" i="14"/>
  <c r="AB288" i="11"/>
  <c r="Y232" i="11"/>
  <c r="K114" i="11"/>
  <c r="G288" i="11"/>
  <c r="K288" i="11" s="1"/>
  <c r="Y246" i="11"/>
  <c r="L114" i="11"/>
  <c r="X246" i="11"/>
  <c r="L115" i="11"/>
  <c r="X233" i="11"/>
  <c r="Z233" i="11"/>
  <c r="Y233" i="11"/>
  <c r="Z232" i="11"/>
  <c r="AA288" i="11"/>
  <c r="Y8" i="11"/>
  <c r="Y262" i="11"/>
  <c r="AA114" i="11"/>
  <c r="X8" i="11"/>
  <c r="Z246" i="11"/>
  <c r="Y256" i="11"/>
  <c r="Z256" i="11"/>
  <c r="Z114" i="11"/>
  <c r="AB114" i="11"/>
  <c r="H30" i="10"/>
  <c r="N33" i="10"/>
  <c r="O137" i="10"/>
  <c r="M33" i="10"/>
  <c r="N77" i="10"/>
  <c r="M77" i="10"/>
  <c r="N31" i="10"/>
  <c r="O31" i="10"/>
  <c r="H32" i="10"/>
  <c r="M78" i="10"/>
  <c r="L30" i="10"/>
  <c r="M30" i="10"/>
  <c r="N108" i="10"/>
  <c r="M92" i="10"/>
  <c r="M31" i="10"/>
  <c r="L31" i="10"/>
  <c r="L137" i="10" s="1"/>
  <c r="H31" i="10"/>
  <c r="N91" i="10"/>
  <c r="M91" i="10"/>
  <c r="N30" i="10"/>
  <c r="O30" i="10"/>
  <c r="O137" i="16" l="1"/>
  <c r="N137" i="16"/>
  <c r="I30" i="16"/>
  <c r="I31" i="16"/>
  <c r="M31" i="16"/>
  <c r="M30" i="16"/>
  <c r="H137" i="16"/>
  <c r="N30" i="16"/>
  <c r="L137" i="16"/>
  <c r="K32" i="15"/>
  <c r="I32" i="15"/>
  <c r="I86" i="15" s="1"/>
  <c r="K33" i="15"/>
  <c r="I33" i="15"/>
  <c r="Z115" i="14"/>
  <c r="X115" i="14"/>
  <c r="Y115" i="14"/>
  <c r="AB288" i="14"/>
  <c r="L288" i="14"/>
  <c r="AA288" i="14"/>
  <c r="X114" i="11"/>
  <c r="M115" i="11"/>
  <c r="X115" i="11"/>
  <c r="Y115" i="11"/>
  <c r="Z115" i="11"/>
  <c r="L288" i="11"/>
  <c r="Y114" i="11"/>
  <c r="H137" i="10"/>
  <c r="I32" i="10"/>
  <c r="N32" i="10"/>
  <c r="M32" i="10"/>
  <c r="I30" i="10"/>
  <c r="I31" i="10"/>
  <c r="I76" i="16" l="1"/>
  <c r="I131" i="16"/>
  <c r="I101" i="16"/>
  <c r="I117" i="16"/>
  <c r="I127" i="16"/>
  <c r="I17" i="16"/>
  <c r="I129" i="16"/>
  <c r="I64" i="16"/>
  <c r="I90" i="16"/>
  <c r="I67" i="16"/>
  <c r="I13" i="16"/>
  <c r="I59" i="16"/>
  <c r="I99" i="16"/>
  <c r="I51" i="16"/>
  <c r="I21" i="16"/>
  <c r="I43" i="16"/>
  <c r="I65" i="16"/>
  <c r="I115" i="16"/>
  <c r="I102" i="16"/>
  <c r="I53" i="16"/>
  <c r="I125" i="16"/>
  <c r="I121" i="16"/>
  <c r="I124" i="16"/>
  <c r="I22" i="16"/>
  <c r="I38" i="16"/>
  <c r="I46" i="16"/>
  <c r="I68" i="16"/>
  <c r="I119" i="16"/>
  <c r="I86" i="16"/>
  <c r="I16" i="16"/>
  <c r="I58" i="16"/>
  <c r="I40" i="16"/>
  <c r="I62" i="16"/>
  <c r="I116" i="16"/>
  <c r="I114" i="16"/>
  <c r="I14" i="16"/>
  <c r="I24" i="16"/>
  <c r="I57" i="16"/>
  <c r="I106" i="16"/>
  <c r="I41" i="16"/>
  <c r="I49" i="16"/>
  <c r="I70" i="16"/>
  <c r="I84" i="16"/>
  <c r="I44" i="16"/>
  <c r="I61" i="16"/>
  <c r="I28" i="16"/>
  <c r="I113" i="16"/>
  <c r="I50" i="16"/>
  <c r="I48" i="16"/>
  <c r="I47" i="16"/>
  <c r="I45" i="16"/>
  <c r="I52" i="16"/>
  <c r="I136" i="16"/>
  <c r="I63" i="16"/>
  <c r="I23" i="16"/>
  <c r="I25" i="16"/>
  <c r="I20" i="16"/>
  <c r="I15" i="16"/>
  <c r="I83" i="16"/>
  <c r="I54" i="16"/>
  <c r="I18" i="16"/>
  <c r="I69" i="16"/>
  <c r="I118" i="16"/>
  <c r="I132" i="16"/>
  <c r="I29" i="16"/>
  <c r="I123" i="16"/>
  <c r="I75" i="16"/>
  <c r="I120" i="16"/>
  <c r="I66" i="16"/>
  <c r="I122" i="16"/>
  <c r="I56" i="16"/>
  <c r="I60" i="16"/>
  <c r="I112" i="16"/>
  <c r="I109" i="16"/>
  <c r="I19" i="16"/>
  <c r="I26" i="16"/>
  <c r="I85" i="16"/>
  <c r="I100" i="16"/>
  <c r="I74" i="16"/>
  <c r="I97" i="16"/>
  <c r="I135" i="16"/>
  <c r="I105" i="16"/>
  <c r="I35" i="16"/>
  <c r="I89" i="16"/>
  <c r="I27" i="16"/>
  <c r="I12" i="16"/>
  <c r="I42" i="16"/>
  <c r="I82" i="16"/>
  <c r="I130" i="16"/>
  <c r="I55" i="16"/>
  <c r="I104" i="16"/>
  <c r="I111" i="16"/>
  <c r="I95" i="16"/>
  <c r="I107" i="16"/>
  <c r="I11" i="16"/>
  <c r="I134" i="16"/>
  <c r="I81" i="16"/>
  <c r="I39" i="16"/>
  <c r="I88" i="16"/>
  <c r="I98" i="16"/>
  <c r="I128" i="16"/>
  <c r="I73" i="16"/>
  <c r="I96" i="16"/>
  <c r="I87" i="16"/>
  <c r="I103" i="16"/>
  <c r="I133" i="16"/>
  <c r="I37" i="16"/>
  <c r="I126" i="16"/>
  <c r="I10" i="16"/>
  <c r="I36" i="16"/>
  <c r="I80" i="16"/>
  <c r="I72" i="16"/>
  <c r="I34" i="16"/>
  <c r="I94" i="16"/>
  <c r="I33" i="16"/>
  <c r="I79" i="16"/>
  <c r="I71" i="16"/>
  <c r="I78" i="16"/>
  <c r="I110" i="16"/>
  <c r="I9" i="16"/>
  <c r="I93" i="16"/>
  <c r="I108" i="16"/>
  <c r="I91" i="16"/>
  <c r="I8" i="16"/>
  <c r="I32" i="16"/>
  <c r="I92" i="16"/>
  <c r="I77" i="16"/>
  <c r="M137" i="16"/>
  <c r="M288" i="14"/>
  <c r="M277" i="14"/>
  <c r="M255" i="14"/>
  <c r="M239" i="14"/>
  <c r="M227" i="14"/>
  <c r="M199" i="14"/>
  <c r="M187" i="14"/>
  <c r="M174" i="14"/>
  <c r="M171" i="14"/>
  <c r="M251" i="14"/>
  <c r="M250" i="14"/>
  <c r="M173" i="14"/>
  <c r="M159" i="14"/>
  <c r="M198" i="14"/>
  <c r="M195" i="14"/>
  <c r="M158" i="14"/>
  <c r="M111" i="14"/>
  <c r="M82" i="14"/>
  <c r="M175" i="14"/>
  <c r="M25" i="14"/>
  <c r="M170" i="14"/>
  <c r="M224" i="14"/>
  <c r="M74" i="14"/>
  <c r="M20" i="14"/>
  <c r="M62" i="14"/>
  <c r="M123" i="14"/>
  <c r="M55" i="14"/>
  <c r="M32" i="14"/>
  <c r="M83" i="14"/>
  <c r="M17" i="14"/>
  <c r="M75" i="14"/>
  <c r="M53" i="14"/>
  <c r="M147" i="14"/>
  <c r="M145" i="14"/>
  <c r="M60" i="14"/>
  <c r="M99" i="14"/>
  <c r="M92" i="14"/>
  <c r="M112" i="14"/>
  <c r="M135" i="14"/>
  <c r="M14" i="14"/>
  <c r="M43" i="14"/>
  <c r="M71" i="14"/>
  <c r="M27" i="14"/>
  <c r="M28" i="14"/>
  <c r="M65" i="14"/>
  <c r="M139" i="14"/>
  <c r="M107" i="14"/>
  <c r="M54" i="14"/>
  <c r="M69" i="14"/>
  <c r="M133" i="14"/>
  <c r="M37" i="14"/>
  <c r="M56" i="14"/>
  <c r="M93" i="14"/>
  <c r="M144" i="14"/>
  <c r="M216" i="14"/>
  <c r="M150" i="14"/>
  <c r="M34" i="14"/>
  <c r="M211" i="14"/>
  <c r="M81" i="14"/>
  <c r="M179" i="14"/>
  <c r="M245" i="14"/>
  <c r="M278" i="14"/>
  <c r="M274" i="14"/>
  <c r="M131" i="14"/>
  <c r="M63" i="14"/>
  <c r="M166" i="14"/>
  <c r="M24" i="14"/>
  <c r="M269" i="14"/>
  <c r="M52" i="14"/>
  <c r="M157" i="14"/>
  <c r="M110" i="14"/>
  <c r="M279" i="14"/>
  <c r="M261" i="14"/>
  <c r="M249" i="14"/>
  <c r="M78" i="14"/>
  <c r="M122" i="14"/>
  <c r="M16" i="14"/>
  <c r="M21" i="14"/>
  <c r="M275" i="14"/>
  <c r="M76" i="14"/>
  <c r="M23" i="14"/>
  <c r="M100" i="14"/>
  <c r="M68" i="14"/>
  <c r="M35" i="14"/>
  <c r="M48" i="14"/>
  <c r="M183" i="14"/>
  <c r="M169" i="14"/>
  <c r="M29" i="14"/>
  <c r="M203" i="14"/>
  <c r="M186" i="14"/>
  <c r="M191" i="14"/>
  <c r="M103" i="14"/>
  <c r="M163" i="14"/>
  <c r="M50" i="14"/>
  <c r="M57" i="14"/>
  <c r="M64" i="14"/>
  <c r="M143" i="14"/>
  <c r="M72" i="14"/>
  <c r="M225" i="14"/>
  <c r="M287" i="14"/>
  <c r="M42" i="14"/>
  <c r="M79" i="14"/>
  <c r="M80" i="14"/>
  <c r="M207" i="14"/>
  <c r="M154" i="14"/>
  <c r="M61" i="14"/>
  <c r="M67" i="14"/>
  <c r="M88" i="14"/>
  <c r="M241" i="14"/>
  <c r="M226" i="14"/>
  <c r="M185" i="14"/>
  <c r="M13" i="14"/>
  <c r="M155" i="14"/>
  <c r="M98" i="14"/>
  <c r="M127" i="14"/>
  <c r="M19" i="14"/>
  <c r="M149" i="14"/>
  <c r="M26" i="14"/>
  <c r="M36" i="14"/>
  <c r="M151" i="14"/>
  <c r="M167" i="14"/>
  <c r="M244" i="14"/>
  <c r="M219" i="14"/>
  <c r="M221" i="14"/>
  <c r="M49" i="14"/>
  <c r="M18" i="14"/>
  <c r="M73" i="14"/>
  <c r="M134" i="14"/>
  <c r="M44" i="14"/>
  <c r="M121" i="14"/>
  <c r="M146" i="14"/>
  <c r="M217" i="14"/>
  <c r="M33" i="14"/>
  <c r="M15" i="14"/>
  <c r="M231" i="14"/>
  <c r="M260" i="14"/>
  <c r="M283" i="14"/>
  <c r="M248" i="14"/>
  <c r="M276" i="14"/>
  <c r="M70" i="14"/>
  <c r="M165" i="14"/>
  <c r="M272" i="14"/>
  <c r="M243" i="14"/>
  <c r="M178" i="14"/>
  <c r="M47" i="14"/>
  <c r="M218" i="14"/>
  <c r="M132" i="14"/>
  <c r="M105" i="14"/>
  <c r="M138" i="14"/>
  <c r="M206" i="14"/>
  <c r="M230" i="14"/>
  <c r="M97" i="14"/>
  <c r="M172" i="14"/>
  <c r="M120" i="14"/>
  <c r="M286" i="14"/>
  <c r="M238" i="14"/>
  <c r="M214" i="14"/>
  <c r="M270" i="14"/>
  <c r="M162" i="14"/>
  <c r="M259" i="14"/>
  <c r="M182" i="14"/>
  <c r="M213" i="14"/>
  <c r="M96" i="14"/>
  <c r="M212" i="14"/>
  <c r="M168" i="14"/>
  <c r="M22" i="14"/>
  <c r="M130" i="14"/>
  <c r="M31" i="14"/>
  <c r="M220" i="14"/>
  <c r="M102" i="14"/>
  <c r="M87" i="14"/>
  <c r="M265" i="14"/>
  <c r="M126" i="14"/>
  <c r="M184" i="14"/>
  <c r="M12" i="14"/>
  <c r="M215" i="14"/>
  <c r="M273" i="14"/>
  <c r="M41" i="14"/>
  <c r="M77" i="14"/>
  <c r="M268" i="14"/>
  <c r="M91" i="14"/>
  <c r="M190" i="14"/>
  <c r="M210" i="14"/>
  <c r="M66" i="14"/>
  <c r="M240" i="14"/>
  <c r="M282" i="14"/>
  <c r="M197" i="14"/>
  <c r="M59" i="14"/>
  <c r="M109" i="14"/>
  <c r="M95" i="14"/>
  <c r="M254" i="14"/>
  <c r="M142" i="14"/>
  <c r="M194" i="14"/>
  <c r="M153" i="14"/>
  <c r="M148" i="14"/>
  <c r="M51" i="14"/>
  <c r="M202" i="14"/>
  <c r="M181" i="14"/>
  <c r="M125" i="14"/>
  <c r="M193" i="14"/>
  <c r="M196" i="14"/>
  <c r="M242" i="14"/>
  <c r="M30" i="14"/>
  <c r="M263" i="14"/>
  <c r="M281" i="14"/>
  <c r="M84" i="14"/>
  <c r="M237" i="14"/>
  <c r="M177" i="14"/>
  <c r="M258" i="14"/>
  <c r="M253" i="14"/>
  <c r="M161" i="14"/>
  <c r="M209" i="14"/>
  <c r="M90" i="14"/>
  <c r="M201" i="14"/>
  <c r="M156" i="14"/>
  <c r="M205" i="14"/>
  <c r="M137" i="14"/>
  <c r="M141" i="14"/>
  <c r="M46" i="14"/>
  <c r="M189" i="14"/>
  <c r="M101" i="14"/>
  <c r="M152" i="14"/>
  <c r="M267" i="14"/>
  <c r="M58" i="14"/>
  <c r="M271" i="14"/>
  <c r="M40" i="14"/>
  <c r="M229" i="14"/>
  <c r="M11" i="14"/>
  <c r="M118" i="14"/>
  <c r="M164" i="14"/>
  <c r="M285" i="14"/>
  <c r="M94" i="14"/>
  <c r="M86" i="14"/>
  <c r="M129" i="14"/>
  <c r="M108" i="14"/>
  <c r="M128" i="14"/>
  <c r="M10" i="14"/>
  <c r="M188" i="14"/>
  <c r="M204" i="14"/>
  <c r="M106" i="14"/>
  <c r="M136" i="14"/>
  <c r="M236" i="14"/>
  <c r="M280" i="14"/>
  <c r="M140" i="14"/>
  <c r="M160" i="14"/>
  <c r="M39" i="14"/>
  <c r="M124" i="14"/>
  <c r="M180" i="14"/>
  <c r="M228" i="14"/>
  <c r="M208" i="14"/>
  <c r="M7" i="14"/>
  <c r="M266" i="14"/>
  <c r="M89" i="14"/>
  <c r="M234" i="14"/>
  <c r="M192" i="14"/>
  <c r="M119" i="14"/>
  <c r="M176" i="14"/>
  <c r="M45" i="14"/>
  <c r="M252" i="14"/>
  <c r="M284" i="14"/>
  <c r="M85" i="14"/>
  <c r="M200" i="14"/>
  <c r="M257" i="14"/>
  <c r="M116" i="14"/>
  <c r="M235" i="14"/>
  <c r="M113" i="14"/>
  <c r="M9" i="14"/>
  <c r="M256" i="14"/>
  <c r="M117" i="14"/>
  <c r="M104" i="14"/>
  <c r="M247" i="14"/>
  <c r="M232" i="14"/>
  <c r="M38" i="14"/>
  <c r="M264" i="14"/>
  <c r="M223" i="14"/>
  <c r="M8" i="14"/>
  <c r="M246" i="14"/>
  <c r="M262" i="14"/>
  <c r="Y288" i="14"/>
  <c r="M222" i="14"/>
  <c r="M233" i="14"/>
  <c r="M114" i="14"/>
  <c r="M115" i="14"/>
  <c r="Z288" i="14"/>
  <c r="X288" i="14"/>
  <c r="M288" i="11"/>
  <c r="M230" i="11"/>
  <c r="M217" i="11"/>
  <c r="M187" i="11"/>
  <c r="M139" i="11"/>
  <c r="M220" i="11"/>
  <c r="M231" i="11"/>
  <c r="M241" i="11"/>
  <c r="M221" i="11"/>
  <c r="M211" i="11"/>
  <c r="M255" i="11"/>
  <c r="M283" i="11"/>
  <c r="M226" i="11"/>
  <c r="M205" i="11"/>
  <c r="M82" i="11"/>
  <c r="M17" i="11"/>
  <c r="M163" i="11"/>
  <c r="M25" i="11"/>
  <c r="M269" i="11"/>
  <c r="M110" i="11"/>
  <c r="M75" i="11"/>
  <c r="M43" i="11"/>
  <c r="M57" i="11"/>
  <c r="M18" i="11"/>
  <c r="M29" i="11"/>
  <c r="M68" i="11"/>
  <c r="M198" i="11"/>
  <c r="M37" i="11"/>
  <c r="M92" i="11"/>
  <c r="M206" i="11"/>
  <c r="M131" i="11"/>
  <c r="M33" i="11"/>
  <c r="M98" i="11"/>
  <c r="M123" i="11"/>
  <c r="M71" i="11"/>
  <c r="M196" i="11"/>
  <c r="M63" i="11"/>
  <c r="M130" i="11"/>
  <c r="M183" i="11"/>
  <c r="M73" i="11"/>
  <c r="M126" i="11"/>
  <c r="M190" i="11"/>
  <c r="M261" i="11"/>
  <c r="M112" i="11"/>
  <c r="M250" i="11"/>
  <c r="M60" i="11"/>
  <c r="M127" i="11"/>
  <c r="M170" i="11"/>
  <c r="M224" i="11"/>
  <c r="M16" i="11"/>
  <c r="M54" i="11"/>
  <c r="M74" i="11"/>
  <c r="M278" i="11"/>
  <c r="M229" i="11"/>
  <c r="M76" i="11"/>
  <c r="M100" i="11"/>
  <c r="M19" i="11"/>
  <c r="M21" i="11"/>
  <c r="M197" i="11"/>
  <c r="M216" i="11"/>
  <c r="M279" i="11"/>
  <c r="M143" i="11"/>
  <c r="M174" i="11"/>
  <c r="M35" i="11"/>
  <c r="M135" i="11"/>
  <c r="M93" i="11"/>
  <c r="M251" i="11"/>
  <c r="M277" i="11"/>
  <c r="M53" i="11"/>
  <c r="M210" i="11"/>
  <c r="M225" i="11"/>
  <c r="M24" i="11"/>
  <c r="M245" i="11"/>
  <c r="M125" i="11"/>
  <c r="M13" i="11"/>
  <c r="M147" i="11"/>
  <c r="M14" i="11"/>
  <c r="M162" i="11"/>
  <c r="M48" i="11"/>
  <c r="M151" i="11"/>
  <c r="M138" i="11"/>
  <c r="M26" i="11"/>
  <c r="M64" i="11"/>
  <c r="M83" i="11"/>
  <c r="M99" i="11"/>
  <c r="M167" i="11"/>
  <c r="M102" i="11"/>
  <c r="M213" i="11"/>
  <c r="M79" i="11"/>
  <c r="M23" i="11"/>
  <c r="M20" i="11"/>
  <c r="M186" i="11"/>
  <c r="M203" i="11"/>
  <c r="M171" i="11"/>
  <c r="M204" i="11"/>
  <c r="M207" i="11"/>
  <c r="M88" i="11"/>
  <c r="M103" i="11"/>
  <c r="M36" i="11"/>
  <c r="M55" i="11"/>
  <c r="M69" i="11"/>
  <c r="M44" i="11"/>
  <c r="M168" i="11"/>
  <c r="M179" i="11"/>
  <c r="M81" i="11"/>
  <c r="M67" i="11"/>
  <c r="M199" i="11"/>
  <c r="M72" i="11"/>
  <c r="M42" i="11"/>
  <c r="M27" i="11"/>
  <c r="M32" i="11"/>
  <c r="M239" i="11"/>
  <c r="M15" i="11"/>
  <c r="M65" i="11"/>
  <c r="M78" i="11"/>
  <c r="M62" i="11"/>
  <c r="M159" i="11"/>
  <c r="M50" i="11"/>
  <c r="M219" i="11"/>
  <c r="M287" i="11"/>
  <c r="M195" i="11"/>
  <c r="M52" i="11"/>
  <c r="M155" i="11"/>
  <c r="M28" i="11"/>
  <c r="M56" i="11"/>
  <c r="M227" i="11"/>
  <c r="M169" i="11"/>
  <c r="M175" i="11"/>
  <c r="M61" i="11"/>
  <c r="M34" i="11"/>
  <c r="M49" i="11"/>
  <c r="M80" i="11"/>
  <c r="M191" i="11"/>
  <c r="M214" i="11"/>
  <c r="M111" i="11"/>
  <c r="M70" i="11"/>
  <c r="M87" i="11"/>
  <c r="M137" i="11"/>
  <c r="M91" i="11"/>
  <c r="M276" i="11"/>
  <c r="M150" i="11"/>
  <c r="M238" i="11"/>
  <c r="M161" i="11"/>
  <c r="M146" i="11"/>
  <c r="M244" i="11"/>
  <c r="M66" i="11"/>
  <c r="M156" i="11"/>
  <c r="M270" i="11"/>
  <c r="M215" i="11"/>
  <c r="M41" i="11"/>
  <c r="M101" i="11"/>
  <c r="M124" i="11"/>
  <c r="M154" i="11"/>
  <c r="M212" i="11"/>
  <c r="M265" i="11"/>
  <c r="M240" i="11"/>
  <c r="M189" i="11"/>
  <c r="M129" i="11"/>
  <c r="M59" i="11"/>
  <c r="M275" i="11"/>
  <c r="M97" i="11"/>
  <c r="M173" i="11"/>
  <c r="M254" i="11"/>
  <c r="M122" i="11"/>
  <c r="M47" i="11"/>
  <c r="M249" i="11"/>
  <c r="M134" i="11"/>
  <c r="M202" i="11"/>
  <c r="M286" i="11"/>
  <c r="M158" i="11"/>
  <c r="M274" i="11"/>
  <c r="M77" i="11"/>
  <c r="M142" i="11"/>
  <c r="M268" i="11"/>
  <c r="M185" i="11"/>
  <c r="M96" i="11"/>
  <c r="M182" i="11"/>
  <c r="M223" i="11"/>
  <c r="M109" i="11"/>
  <c r="M31" i="11"/>
  <c r="M282" i="11"/>
  <c r="M218" i="11"/>
  <c r="M228" i="11"/>
  <c r="M166" i="11"/>
  <c r="M51" i="11"/>
  <c r="M260" i="11"/>
  <c r="M95" i="11"/>
  <c r="M178" i="11"/>
  <c r="M194" i="11"/>
  <c r="M209" i="11"/>
  <c r="M12" i="11"/>
  <c r="M22" i="11"/>
  <c r="M285" i="11"/>
  <c r="M40" i="11"/>
  <c r="M141" i="11"/>
  <c r="M253" i="11"/>
  <c r="M107" i="11"/>
  <c r="M136" i="11"/>
  <c r="M58" i="11"/>
  <c r="M149" i="11"/>
  <c r="M271" i="11"/>
  <c r="M267" i="11"/>
  <c r="M243" i="11"/>
  <c r="M94" i="11"/>
  <c r="M272" i="11"/>
  <c r="M193" i="11"/>
  <c r="M181" i="11"/>
  <c r="M30" i="11"/>
  <c r="M108" i="11"/>
  <c r="M281" i="11"/>
  <c r="M145" i="11"/>
  <c r="M153" i="11"/>
  <c r="M133" i="11"/>
  <c r="M165" i="11"/>
  <c r="M86" i="11"/>
  <c r="M273" i="11"/>
  <c r="M46" i="11"/>
  <c r="M121" i="11"/>
  <c r="M160" i="11"/>
  <c r="M128" i="11"/>
  <c r="M118" i="11"/>
  <c r="M222" i="11"/>
  <c r="M11" i="11"/>
  <c r="M188" i="11"/>
  <c r="M259" i="11"/>
  <c r="M201" i="11"/>
  <c r="M157" i="11"/>
  <c r="M208" i="11"/>
  <c r="M172" i="11"/>
  <c r="M84" i="11"/>
  <c r="M177" i="11"/>
  <c r="M237" i="11"/>
  <c r="M184" i="11"/>
  <c r="M248" i="11"/>
  <c r="M263" i="11"/>
  <c r="M90" i="11"/>
  <c r="M242" i="11"/>
  <c r="M116" i="11"/>
  <c r="M144" i="11"/>
  <c r="M266" i="11"/>
  <c r="M148" i="11"/>
  <c r="M120" i="11"/>
  <c r="M132" i="11"/>
  <c r="M39" i="11"/>
  <c r="M140" i="11"/>
  <c r="M258" i="11"/>
  <c r="M180" i="11"/>
  <c r="M119" i="11"/>
  <c r="M164" i="11"/>
  <c r="M45" i="11"/>
  <c r="M10" i="11"/>
  <c r="M200" i="11"/>
  <c r="M106" i="11"/>
  <c r="M105" i="11"/>
  <c r="M85" i="11"/>
  <c r="M89" i="11"/>
  <c r="M284" i="11"/>
  <c r="M7" i="11"/>
  <c r="M176" i="11"/>
  <c r="M280" i="11"/>
  <c r="M236" i="11"/>
  <c r="M192" i="11"/>
  <c r="M152" i="11"/>
  <c r="M252" i="11"/>
  <c r="M113" i="11"/>
  <c r="M257" i="11"/>
  <c r="M38" i="11"/>
  <c r="M117" i="11"/>
  <c r="M104" i="11"/>
  <c r="M9" i="11"/>
  <c r="M235" i="11"/>
  <c r="M234" i="11"/>
  <c r="M264" i="11"/>
  <c r="M247" i="11"/>
  <c r="Y288" i="11"/>
  <c r="X288" i="11"/>
  <c r="M232" i="11"/>
  <c r="M256" i="11"/>
  <c r="M246" i="11"/>
  <c r="Z288" i="11"/>
  <c r="M8" i="11"/>
  <c r="M262" i="11"/>
  <c r="M233" i="11"/>
  <c r="M114" i="11"/>
  <c r="I120" i="10"/>
  <c r="I118" i="10"/>
  <c r="I25" i="10"/>
  <c r="I15" i="10"/>
  <c r="I76" i="10"/>
  <c r="I13" i="10"/>
  <c r="I131" i="10"/>
  <c r="I17" i="10"/>
  <c r="I129" i="10"/>
  <c r="I117" i="10"/>
  <c r="I127" i="10"/>
  <c r="I28" i="10"/>
  <c r="I101" i="10"/>
  <c r="I24" i="10"/>
  <c r="I99" i="10"/>
  <c r="I23" i="10"/>
  <c r="I65" i="10"/>
  <c r="I70" i="10"/>
  <c r="I56" i="10"/>
  <c r="I49" i="10"/>
  <c r="I66" i="10"/>
  <c r="I84" i="10"/>
  <c r="I58" i="10"/>
  <c r="I35" i="10"/>
  <c r="I90" i="10"/>
  <c r="I48" i="10"/>
  <c r="I63" i="10"/>
  <c r="I102" i="10"/>
  <c r="I119" i="10"/>
  <c r="I41" i="10"/>
  <c r="I47" i="10"/>
  <c r="I69" i="10"/>
  <c r="I86" i="10"/>
  <c r="I22" i="10"/>
  <c r="I57" i="10"/>
  <c r="I122" i="10"/>
  <c r="I114" i="10"/>
  <c r="I64" i="10"/>
  <c r="I44" i="10"/>
  <c r="I54" i="10"/>
  <c r="I106" i="10"/>
  <c r="I16" i="10"/>
  <c r="I14" i="10"/>
  <c r="I50" i="10"/>
  <c r="I112" i="10"/>
  <c r="I116" i="10"/>
  <c r="I125" i="10"/>
  <c r="I121" i="10"/>
  <c r="I97" i="10"/>
  <c r="I18" i="10"/>
  <c r="I75" i="10"/>
  <c r="I123" i="10"/>
  <c r="I29" i="10"/>
  <c r="I21" i="10"/>
  <c r="I113" i="10"/>
  <c r="I124" i="10"/>
  <c r="I38" i="10"/>
  <c r="I26" i="10"/>
  <c r="I115" i="10"/>
  <c r="I136" i="10"/>
  <c r="I132" i="10"/>
  <c r="I74" i="10"/>
  <c r="I83" i="10"/>
  <c r="I12" i="10"/>
  <c r="I109" i="10"/>
  <c r="I46" i="10"/>
  <c r="I68" i="10"/>
  <c r="I55" i="10"/>
  <c r="I135" i="10"/>
  <c r="I100" i="10"/>
  <c r="I61" i="10"/>
  <c r="I105" i="10"/>
  <c r="I27" i="10"/>
  <c r="I45" i="10"/>
  <c r="I19" i="10"/>
  <c r="I62" i="10"/>
  <c r="I111" i="10"/>
  <c r="I53" i="10"/>
  <c r="I89" i="10"/>
  <c r="I85" i="10"/>
  <c r="I130" i="10"/>
  <c r="I20" i="10"/>
  <c r="I95" i="10"/>
  <c r="I134" i="10"/>
  <c r="I42" i="10"/>
  <c r="I60" i="10"/>
  <c r="I107" i="10"/>
  <c r="I43" i="10"/>
  <c r="I73" i="10"/>
  <c r="I11" i="10"/>
  <c r="I128" i="10"/>
  <c r="I52" i="10"/>
  <c r="I59" i="10"/>
  <c r="I104" i="10"/>
  <c r="I98" i="10"/>
  <c r="I67" i="10"/>
  <c r="I82" i="10"/>
  <c r="I88" i="10"/>
  <c r="I96" i="10"/>
  <c r="I126" i="10"/>
  <c r="I40" i="10"/>
  <c r="I51" i="10"/>
  <c r="I87" i="10"/>
  <c r="I39" i="10"/>
  <c r="I133" i="10"/>
  <c r="I72" i="10"/>
  <c r="I81" i="10"/>
  <c r="I10" i="10"/>
  <c r="I103" i="10"/>
  <c r="I9" i="10"/>
  <c r="I36" i="10"/>
  <c r="I80" i="10"/>
  <c r="I110" i="10"/>
  <c r="I79" i="10"/>
  <c r="I37" i="10"/>
  <c r="I94" i="10"/>
  <c r="I71" i="10"/>
  <c r="I93" i="10"/>
  <c r="M137" i="10"/>
  <c r="I78" i="10"/>
  <c r="I108" i="10"/>
  <c r="I33" i="10"/>
  <c r="I8" i="10"/>
  <c r="I137" i="10" s="1"/>
  <c r="I91" i="10"/>
  <c r="N137" i="10"/>
  <c r="I77" i="10"/>
  <c r="I34" i="10"/>
  <c r="I92" i="10"/>
  <c r="I137" i="16" l="1"/>
  <c r="K85" i="8"/>
  <c r="H85" i="8"/>
  <c r="J84" i="8"/>
  <c r="H84" i="8"/>
  <c r="G84" i="8"/>
  <c r="F84" i="8"/>
  <c r="G83" i="8"/>
  <c r="F83" i="8"/>
  <c r="G82" i="8"/>
  <c r="F82" i="8"/>
  <c r="H81" i="8"/>
  <c r="K81" i="8" s="1"/>
  <c r="K80" i="8"/>
  <c r="H80" i="8"/>
  <c r="J79" i="8"/>
  <c r="K79" i="8" s="1"/>
  <c r="H79" i="8"/>
  <c r="G79" i="8"/>
  <c r="F79" i="8"/>
  <c r="J78" i="8"/>
  <c r="H78" i="8"/>
  <c r="H76" i="8" s="1"/>
  <c r="G78" i="8"/>
  <c r="F78" i="8"/>
  <c r="H77" i="8"/>
  <c r="H75" i="8" s="1"/>
  <c r="G77" i="8"/>
  <c r="F77" i="8"/>
  <c r="J76" i="8"/>
  <c r="G76" i="8"/>
  <c r="F76" i="8"/>
  <c r="G75" i="8"/>
  <c r="F75" i="8"/>
  <c r="J74" i="8"/>
  <c r="G74" i="8"/>
  <c r="F74" i="8"/>
  <c r="G73" i="8"/>
  <c r="F73" i="8"/>
  <c r="G72" i="8"/>
  <c r="F72" i="8"/>
  <c r="G71" i="8"/>
  <c r="F71" i="8"/>
  <c r="G70" i="8"/>
  <c r="F70" i="8"/>
  <c r="H69" i="8"/>
  <c r="J68" i="8"/>
  <c r="G68" i="8"/>
  <c r="G67" i="8" s="1"/>
  <c r="G66" i="8" s="1"/>
  <c r="G65" i="8" s="1"/>
  <c r="G64" i="8" s="1"/>
  <c r="F68" i="8"/>
  <c r="F67" i="8" s="1"/>
  <c r="F66" i="8" s="1"/>
  <c r="F65" i="8" s="1"/>
  <c r="F64" i="8" s="1"/>
  <c r="J67" i="8"/>
  <c r="J66" i="8"/>
  <c r="J65" i="8"/>
  <c r="J64" i="8"/>
  <c r="K63" i="8"/>
  <c r="H63" i="8"/>
  <c r="J62" i="8"/>
  <c r="K62" i="8" s="1"/>
  <c r="H62" i="8"/>
  <c r="G62" i="8"/>
  <c r="F62" i="8"/>
  <c r="J61" i="8"/>
  <c r="K61" i="8" s="1"/>
  <c r="H61" i="8"/>
  <c r="G61" i="8"/>
  <c r="F61" i="8"/>
  <c r="H60" i="8"/>
  <c r="G60" i="8"/>
  <c r="F60" i="8"/>
  <c r="H59" i="8"/>
  <c r="H58" i="8" s="1"/>
  <c r="G59" i="8"/>
  <c r="F59" i="8"/>
  <c r="G58" i="8"/>
  <c r="F58" i="8"/>
  <c r="H57" i="8"/>
  <c r="J56" i="8"/>
  <c r="G56" i="8"/>
  <c r="G55" i="8" s="1"/>
  <c r="G54" i="8" s="1"/>
  <c r="F56" i="8"/>
  <c r="J55" i="8"/>
  <c r="F55" i="8"/>
  <c r="F54" i="8" s="1"/>
  <c r="F53" i="8" s="1"/>
  <c r="F52" i="8" s="1"/>
  <c r="F31" i="8" s="1"/>
  <c r="J54" i="8"/>
  <c r="J53" i="8"/>
  <c r="J52" i="8"/>
  <c r="K51" i="8"/>
  <c r="H51" i="8"/>
  <c r="H50" i="8"/>
  <c r="K50" i="8" s="1"/>
  <c r="K49" i="8"/>
  <c r="H49" i="8"/>
  <c r="J48" i="8"/>
  <c r="K48" i="8" s="1"/>
  <c r="H48" i="8"/>
  <c r="H45" i="8" s="1"/>
  <c r="F48" i="8"/>
  <c r="J47" i="8"/>
  <c r="H47" i="8"/>
  <c r="H44" i="8" s="1"/>
  <c r="F47" i="8"/>
  <c r="J46" i="8"/>
  <c r="K46" i="8" s="1"/>
  <c r="H46" i="8"/>
  <c r="G46" i="8"/>
  <c r="F46" i="8"/>
  <c r="G45" i="8"/>
  <c r="F45" i="8"/>
  <c r="J44" i="8"/>
  <c r="G44" i="8"/>
  <c r="F44" i="8"/>
  <c r="J43" i="8"/>
  <c r="K43" i="8" s="1"/>
  <c r="H43" i="8"/>
  <c r="H40" i="8" s="1"/>
  <c r="G43" i="8"/>
  <c r="F43" i="8"/>
  <c r="G42" i="8"/>
  <c r="F42" i="8"/>
  <c r="G41" i="8"/>
  <c r="F41" i="8"/>
  <c r="G40" i="8"/>
  <c r="F40" i="8"/>
  <c r="G39" i="8"/>
  <c r="F39" i="8"/>
  <c r="G38" i="8"/>
  <c r="F38" i="8"/>
  <c r="G37" i="8"/>
  <c r="F37" i="8"/>
  <c r="G36" i="8"/>
  <c r="F36" i="8"/>
  <c r="G35" i="8"/>
  <c r="F35" i="8"/>
  <c r="G34" i="8"/>
  <c r="F34" i="8"/>
  <c r="F33" i="8"/>
  <c r="F32" i="8"/>
  <c r="H30" i="8"/>
  <c r="K30" i="8" s="1"/>
  <c r="K29" i="8"/>
  <c r="H29" i="8"/>
  <c r="J28" i="8"/>
  <c r="H28" i="8"/>
  <c r="G28" i="8"/>
  <c r="F28" i="8"/>
  <c r="G27" i="8"/>
  <c r="F27" i="8"/>
  <c r="G26" i="8"/>
  <c r="F26" i="8"/>
  <c r="K25" i="8"/>
  <c r="K24" i="8"/>
  <c r="H24" i="8"/>
  <c r="H23" i="8"/>
  <c r="K22" i="8"/>
  <c r="H22" i="8"/>
  <c r="H21" i="8"/>
  <c r="K20" i="8"/>
  <c r="H20" i="8"/>
  <c r="H19" i="8" s="1"/>
  <c r="J19" i="8"/>
  <c r="G19" i="8"/>
  <c r="F19" i="8"/>
  <c r="F15" i="8" s="1"/>
  <c r="H18" i="8"/>
  <c r="K17" i="8"/>
  <c r="H17" i="8"/>
  <c r="J16" i="8"/>
  <c r="K16" i="8" s="1"/>
  <c r="H16" i="8"/>
  <c r="G16" i="8"/>
  <c r="G15" i="8" s="1"/>
  <c r="G11" i="8" s="1"/>
  <c r="G10" i="8" s="1"/>
  <c r="G9" i="8" s="1"/>
  <c r="F16" i="8"/>
  <c r="J15" i="8"/>
  <c r="H14" i="8"/>
  <c r="J13" i="8"/>
  <c r="G13" i="8"/>
  <c r="F13" i="8"/>
  <c r="F12" i="8" s="1"/>
  <c r="F11" i="8" s="1"/>
  <c r="F10" i="8" s="1"/>
  <c r="F9" i="8" s="1"/>
  <c r="G12" i="8"/>
  <c r="H85" i="7"/>
  <c r="K85" i="7" s="1"/>
  <c r="J84" i="7"/>
  <c r="J83" i="7" s="1"/>
  <c r="G84" i="7"/>
  <c r="F84" i="7"/>
  <c r="G83" i="7"/>
  <c r="F83" i="7"/>
  <c r="G82" i="7"/>
  <c r="F82" i="7"/>
  <c r="H81" i="7"/>
  <c r="H79" i="7" s="1"/>
  <c r="H80" i="7"/>
  <c r="K80" i="7" s="1"/>
  <c r="J79" i="7"/>
  <c r="K79" i="7" s="1"/>
  <c r="G79" i="7"/>
  <c r="F79" i="7"/>
  <c r="J78" i="7"/>
  <c r="G78" i="7"/>
  <c r="F78" i="7"/>
  <c r="J77" i="7"/>
  <c r="J75" i="7" s="1"/>
  <c r="G77" i="7"/>
  <c r="F77" i="7"/>
  <c r="J76" i="7"/>
  <c r="J74" i="7" s="1"/>
  <c r="G76" i="7"/>
  <c r="F76" i="7"/>
  <c r="G75" i="7"/>
  <c r="F75" i="7"/>
  <c r="G74" i="7"/>
  <c r="F74" i="7"/>
  <c r="G73" i="7"/>
  <c r="F73" i="7"/>
  <c r="G72" i="7"/>
  <c r="F72" i="7"/>
  <c r="G71" i="7"/>
  <c r="F71" i="7"/>
  <c r="G70" i="7"/>
  <c r="F70" i="7"/>
  <c r="H69" i="7"/>
  <c r="K69" i="7" s="1"/>
  <c r="J68" i="7"/>
  <c r="G68" i="7"/>
  <c r="G67" i="7" s="1"/>
  <c r="G66" i="7" s="1"/>
  <c r="G65" i="7" s="1"/>
  <c r="G64" i="7" s="1"/>
  <c r="F68" i="7"/>
  <c r="F67" i="7" s="1"/>
  <c r="F66" i="7" s="1"/>
  <c r="F65" i="7" s="1"/>
  <c r="F64" i="7" s="1"/>
  <c r="J67" i="7"/>
  <c r="J66" i="7"/>
  <c r="J65" i="7"/>
  <c r="J64" i="7"/>
  <c r="H63" i="7"/>
  <c r="K63" i="7" s="1"/>
  <c r="J62" i="7"/>
  <c r="G62" i="7"/>
  <c r="F62" i="7"/>
  <c r="J61" i="7"/>
  <c r="G61" i="7"/>
  <c r="F61" i="7"/>
  <c r="J60" i="7"/>
  <c r="J59" i="7" s="1"/>
  <c r="G60" i="7"/>
  <c r="F60" i="7"/>
  <c r="G59" i="7"/>
  <c r="F59" i="7"/>
  <c r="G58" i="7"/>
  <c r="F58" i="7"/>
  <c r="H57" i="7"/>
  <c r="K57" i="7" s="1"/>
  <c r="J56" i="7"/>
  <c r="G56" i="7"/>
  <c r="G55" i="7" s="1"/>
  <c r="G54" i="7" s="1"/>
  <c r="F56" i="7"/>
  <c r="J55" i="7"/>
  <c r="F55" i="7"/>
  <c r="F54" i="7" s="1"/>
  <c r="F53" i="7" s="1"/>
  <c r="F52" i="7" s="1"/>
  <c r="F31" i="7" s="1"/>
  <c r="J54" i="7"/>
  <c r="J53" i="7"/>
  <c r="J52" i="7"/>
  <c r="H51" i="7"/>
  <c r="K51" i="7" s="1"/>
  <c r="H50" i="7"/>
  <c r="H47" i="7" s="1"/>
  <c r="H49" i="7"/>
  <c r="K49" i="7" s="1"/>
  <c r="J48" i="7"/>
  <c r="F48" i="7"/>
  <c r="J47" i="7"/>
  <c r="K47" i="7" s="1"/>
  <c r="F47" i="7"/>
  <c r="J46" i="7"/>
  <c r="G46" i="7"/>
  <c r="F46" i="7"/>
  <c r="J45" i="7"/>
  <c r="G45" i="7"/>
  <c r="F45" i="7"/>
  <c r="J44" i="7"/>
  <c r="G44" i="7"/>
  <c r="F44" i="7"/>
  <c r="J43" i="7"/>
  <c r="G43" i="7"/>
  <c r="F43" i="7"/>
  <c r="J42" i="7"/>
  <c r="G42" i="7"/>
  <c r="F42" i="7"/>
  <c r="J41" i="7"/>
  <c r="G41" i="7"/>
  <c r="F41" i="7"/>
  <c r="J40" i="7"/>
  <c r="G40" i="7"/>
  <c r="F40" i="7"/>
  <c r="J39" i="7"/>
  <c r="G39" i="7"/>
  <c r="F39" i="7"/>
  <c r="J38" i="7"/>
  <c r="G38" i="7"/>
  <c r="F38" i="7"/>
  <c r="J37" i="7"/>
  <c r="G37" i="7"/>
  <c r="F37" i="7"/>
  <c r="J36" i="7"/>
  <c r="G36" i="7"/>
  <c r="F36" i="7"/>
  <c r="J35" i="7"/>
  <c r="G35" i="7"/>
  <c r="F35" i="7"/>
  <c r="J34" i="7"/>
  <c r="G34" i="7"/>
  <c r="F34" i="7"/>
  <c r="J33" i="7"/>
  <c r="F33" i="7"/>
  <c r="F32" i="7"/>
  <c r="H30" i="7"/>
  <c r="H29" i="7"/>
  <c r="K29" i="7" s="1"/>
  <c r="J28" i="7"/>
  <c r="G28" i="7"/>
  <c r="F28" i="7"/>
  <c r="G27" i="7"/>
  <c r="F27" i="7"/>
  <c r="G26" i="7"/>
  <c r="F26" i="7"/>
  <c r="K25" i="7"/>
  <c r="K24" i="7"/>
  <c r="H24" i="7"/>
  <c r="H23" i="7"/>
  <c r="K23" i="7" s="1"/>
  <c r="K22" i="7"/>
  <c r="H22" i="7"/>
  <c r="H21" i="7"/>
  <c r="K21" i="7" s="1"/>
  <c r="K20" i="7"/>
  <c r="H20" i="7"/>
  <c r="J19" i="7"/>
  <c r="K19" i="7" s="1"/>
  <c r="H19" i="7"/>
  <c r="G19" i="7"/>
  <c r="F19" i="7"/>
  <c r="H18" i="7"/>
  <c r="K18" i="7" s="1"/>
  <c r="K17" i="7"/>
  <c r="H17" i="7"/>
  <c r="J16" i="7"/>
  <c r="K16" i="7" s="1"/>
  <c r="H16" i="7"/>
  <c r="G16" i="7"/>
  <c r="F16" i="7"/>
  <c r="J15" i="7"/>
  <c r="J11" i="7" s="1"/>
  <c r="J10" i="7" s="1"/>
  <c r="H15" i="7"/>
  <c r="G15" i="7"/>
  <c r="F15" i="7"/>
  <c r="H14" i="7"/>
  <c r="K14" i="7" s="1"/>
  <c r="J13" i="7"/>
  <c r="G13" i="7"/>
  <c r="F13" i="7"/>
  <c r="F12" i="7" s="1"/>
  <c r="F11" i="7" s="1"/>
  <c r="F10" i="7" s="1"/>
  <c r="F9" i="7" s="1"/>
  <c r="F86" i="7" s="1"/>
  <c r="J12" i="7"/>
  <c r="G12" i="7"/>
  <c r="G11" i="7"/>
  <c r="G10" i="7"/>
  <c r="G9" i="7"/>
  <c r="O136" i="6"/>
  <c r="N136" i="6"/>
  <c r="L136" i="6"/>
  <c r="H136" i="6"/>
  <c r="M136" i="6" s="1"/>
  <c r="N135" i="6"/>
  <c r="L135" i="6"/>
  <c r="K135" i="6"/>
  <c r="J135" i="6"/>
  <c r="M135" i="6" s="1"/>
  <c r="H135" i="6"/>
  <c r="G135" i="6"/>
  <c r="F135" i="6"/>
  <c r="L134" i="6"/>
  <c r="K134" i="6"/>
  <c r="J134" i="6"/>
  <c r="O134" i="6" s="1"/>
  <c r="G134" i="6"/>
  <c r="F134" i="6"/>
  <c r="F133" i="6" s="1"/>
  <c r="K133" i="6"/>
  <c r="O133" i="6" s="1"/>
  <c r="J133" i="6"/>
  <c r="G133" i="6"/>
  <c r="O132" i="6"/>
  <c r="N132" i="6"/>
  <c r="L132" i="6"/>
  <c r="H132" i="6"/>
  <c r="M132" i="6" s="1"/>
  <c r="O131" i="6"/>
  <c r="N131" i="6"/>
  <c r="L131" i="6"/>
  <c r="H131" i="6"/>
  <c r="M131" i="6" s="1"/>
  <c r="L130" i="6"/>
  <c r="K130" i="6"/>
  <c r="J130" i="6"/>
  <c r="M130" i="6" s="1"/>
  <c r="H130" i="6"/>
  <c r="N130" i="6" s="1"/>
  <c r="G130" i="6"/>
  <c r="F130" i="6"/>
  <c r="F128" i="6" s="1"/>
  <c r="L129" i="6"/>
  <c r="K129" i="6"/>
  <c r="O129" i="6" s="1"/>
  <c r="J129" i="6"/>
  <c r="J127" i="6" s="1"/>
  <c r="H129" i="6"/>
  <c r="G129" i="6"/>
  <c r="F129" i="6"/>
  <c r="F127" i="6" s="1"/>
  <c r="F125" i="6" s="1"/>
  <c r="K128" i="6"/>
  <c r="O128" i="6" s="1"/>
  <c r="J128" i="6"/>
  <c r="G128" i="6"/>
  <c r="N127" i="6"/>
  <c r="K127" i="6"/>
  <c r="O127" i="6" s="1"/>
  <c r="H127" i="6"/>
  <c r="G127" i="6"/>
  <c r="K126" i="6"/>
  <c r="G126" i="6"/>
  <c r="F126" i="6"/>
  <c r="K125" i="6"/>
  <c r="J125" i="6"/>
  <c r="G125" i="6"/>
  <c r="O124" i="6"/>
  <c r="N124" i="6"/>
  <c r="L124" i="6"/>
  <c r="H124" i="6"/>
  <c r="M124" i="6" s="1"/>
  <c r="N123" i="6"/>
  <c r="L123" i="6"/>
  <c r="K123" i="6"/>
  <c r="O123" i="6" s="1"/>
  <c r="J123" i="6"/>
  <c r="M123" i="6" s="1"/>
  <c r="H123" i="6"/>
  <c r="G123" i="6"/>
  <c r="F123" i="6"/>
  <c r="O122" i="6"/>
  <c r="L122" i="6"/>
  <c r="H122" i="6"/>
  <c r="O121" i="6"/>
  <c r="L121" i="6"/>
  <c r="H121" i="6"/>
  <c r="L120" i="6"/>
  <c r="K120" i="6"/>
  <c r="O120" i="6" s="1"/>
  <c r="J120" i="6"/>
  <c r="J118" i="6" s="1"/>
  <c r="G120" i="6"/>
  <c r="F120" i="6"/>
  <c r="F118" i="6" s="1"/>
  <c r="F116" i="6" s="1"/>
  <c r="K119" i="6"/>
  <c r="O119" i="6" s="1"/>
  <c r="J119" i="6"/>
  <c r="H119" i="6"/>
  <c r="G119" i="6"/>
  <c r="F119" i="6"/>
  <c r="K118" i="6"/>
  <c r="O118" i="6" s="1"/>
  <c r="G118" i="6"/>
  <c r="K117" i="6"/>
  <c r="G117" i="6"/>
  <c r="F117" i="6"/>
  <c r="F115" i="6" s="1"/>
  <c r="F109" i="6" s="1"/>
  <c r="F107" i="6" s="1"/>
  <c r="K116" i="6"/>
  <c r="G116" i="6"/>
  <c r="K115" i="6"/>
  <c r="G115" i="6"/>
  <c r="O114" i="6"/>
  <c r="L114" i="6"/>
  <c r="H114" i="6"/>
  <c r="L113" i="6"/>
  <c r="K113" i="6"/>
  <c r="J113" i="6"/>
  <c r="O113" i="6" s="1"/>
  <c r="G113" i="6"/>
  <c r="F113" i="6"/>
  <c r="F112" i="6" s="1"/>
  <c r="F111" i="6" s="1"/>
  <c r="K112" i="6"/>
  <c r="J112" i="6"/>
  <c r="G112" i="6"/>
  <c r="K111" i="6"/>
  <c r="G111" i="6"/>
  <c r="G110" i="6" s="1"/>
  <c r="K110" i="6"/>
  <c r="F110" i="6"/>
  <c r="F108" i="6" s="1"/>
  <c r="K109" i="6"/>
  <c r="G109" i="6"/>
  <c r="G108" i="6"/>
  <c r="K107" i="6"/>
  <c r="G107" i="6"/>
  <c r="O106" i="6"/>
  <c r="L106" i="6"/>
  <c r="H106" i="6"/>
  <c r="K105" i="6"/>
  <c r="J105" i="6"/>
  <c r="G105" i="6"/>
  <c r="F105" i="6"/>
  <c r="K104" i="6"/>
  <c r="G104" i="6"/>
  <c r="G103" i="6" s="1"/>
  <c r="F104" i="6"/>
  <c r="K103" i="6"/>
  <c r="K93" i="6" s="1"/>
  <c r="F103" i="6"/>
  <c r="F93" i="6" s="1"/>
  <c r="F91" i="6" s="1"/>
  <c r="N102" i="6"/>
  <c r="M102" i="6"/>
  <c r="L102" i="6"/>
  <c r="H102" i="6"/>
  <c r="N101" i="6"/>
  <c r="M101" i="6"/>
  <c r="L101" i="6"/>
  <c r="H101" i="6"/>
  <c r="M100" i="6"/>
  <c r="L100" i="6"/>
  <c r="K100" i="6"/>
  <c r="N100" i="6" s="1"/>
  <c r="J100" i="6"/>
  <c r="H100" i="6"/>
  <c r="G100" i="6"/>
  <c r="G98" i="6" s="1"/>
  <c r="G96" i="6" s="1"/>
  <c r="G94" i="6" s="1"/>
  <c r="G92" i="6" s="1"/>
  <c r="F100" i="6"/>
  <c r="K99" i="6"/>
  <c r="J99" i="6"/>
  <c r="J97" i="6" s="1"/>
  <c r="H99" i="6"/>
  <c r="N99" i="6" s="1"/>
  <c r="G99" i="6"/>
  <c r="F99" i="6"/>
  <c r="M98" i="6"/>
  <c r="L98" i="6"/>
  <c r="K98" i="6"/>
  <c r="N98" i="6" s="1"/>
  <c r="J98" i="6"/>
  <c r="H98" i="6"/>
  <c r="F98" i="6"/>
  <c r="K97" i="6"/>
  <c r="H97" i="6"/>
  <c r="N97" i="6" s="1"/>
  <c r="G97" i="6"/>
  <c r="F97" i="6"/>
  <c r="M96" i="6"/>
  <c r="L96" i="6"/>
  <c r="K96" i="6"/>
  <c r="N96" i="6" s="1"/>
  <c r="J96" i="6"/>
  <c r="H96" i="6"/>
  <c r="F96" i="6"/>
  <c r="F94" i="6" s="1"/>
  <c r="F92" i="6" s="1"/>
  <c r="K95" i="6"/>
  <c r="H95" i="6"/>
  <c r="N95" i="6" s="1"/>
  <c r="G95" i="6"/>
  <c r="F95" i="6"/>
  <c r="M94" i="6"/>
  <c r="L94" i="6"/>
  <c r="K94" i="6"/>
  <c r="K92" i="6" s="1"/>
  <c r="N92" i="6" s="1"/>
  <c r="J94" i="6"/>
  <c r="J92" i="6" s="1"/>
  <c r="H94" i="6"/>
  <c r="H92" i="6"/>
  <c r="K91" i="6"/>
  <c r="O90" i="6"/>
  <c r="L90" i="6"/>
  <c r="H90" i="6"/>
  <c r="K89" i="6"/>
  <c r="K88" i="6" s="1"/>
  <c r="J89" i="6"/>
  <c r="O89" i="6" s="1"/>
  <c r="G89" i="6"/>
  <c r="F89" i="6"/>
  <c r="G88" i="6"/>
  <c r="G87" i="6" s="1"/>
  <c r="G79" i="6" s="1"/>
  <c r="G77" i="6" s="1"/>
  <c r="F88" i="6"/>
  <c r="F87" i="6"/>
  <c r="F79" i="6" s="1"/>
  <c r="F77" i="6" s="1"/>
  <c r="N86" i="6"/>
  <c r="M86" i="6"/>
  <c r="L86" i="6"/>
  <c r="H86" i="6"/>
  <c r="M85" i="6"/>
  <c r="L85" i="6"/>
  <c r="K85" i="6"/>
  <c r="J85" i="6"/>
  <c r="H85" i="6"/>
  <c r="N85" i="6" s="1"/>
  <c r="G85" i="6"/>
  <c r="F85" i="6"/>
  <c r="L84" i="6"/>
  <c r="H84" i="6"/>
  <c r="K83" i="6"/>
  <c r="J83" i="6"/>
  <c r="G83" i="6"/>
  <c r="F83" i="6"/>
  <c r="K82" i="6"/>
  <c r="G82" i="6"/>
  <c r="G81" i="6" s="1"/>
  <c r="G80" i="6" s="1"/>
  <c r="G78" i="6" s="1"/>
  <c r="F82" i="6"/>
  <c r="F81" i="6" s="1"/>
  <c r="F80" i="6" s="1"/>
  <c r="F78" i="6" s="1"/>
  <c r="O76" i="6"/>
  <c r="L76" i="6"/>
  <c r="H76" i="6"/>
  <c r="N76" i="6" s="1"/>
  <c r="K75" i="6"/>
  <c r="J75" i="6"/>
  <c r="G75" i="6"/>
  <c r="G74" i="6" s="1"/>
  <c r="F75" i="6"/>
  <c r="F74" i="6" s="1"/>
  <c r="F73" i="6" s="1"/>
  <c r="F72" i="6" s="1"/>
  <c r="F71" i="6" s="1"/>
  <c r="G73" i="6"/>
  <c r="G72" i="6" s="1"/>
  <c r="G71" i="6" s="1"/>
  <c r="O70" i="6"/>
  <c r="N70" i="6"/>
  <c r="M70" i="6"/>
  <c r="L70" i="6"/>
  <c r="H70" i="6"/>
  <c r="O69" i="6"/>
  <c r="M69" i="6"/>
  <c r="L69" i="6"/>
  <c r="K69" i="6"/>
  <c r="J69" i="6"/>
  <c r="H69" i="6"/>
  <c r="H68" i="6" s="1"/>
  <c r="G69" i="6"/>
  <c r="G68" i="6" s="1"/>
  <c r="G67" i="6" s="1"/>
  <c r="F69" i="6"/>
  <c r="M68" i="6"/>
  <c r="K68" i="6"/>
  <c r="J68" i="6"/>
  <c r="F68" i="6"/>
  <c r="F67" i="6" s="1"/>
  <c r="K67" i="6"/>
  <c r="O67" i="6" s="1"/>
  <c r="J67" i="6"/>
  <c r="H67" i="6"/>
  <c r="O66" i="6"/>
  <c r="L66" i="6"/>
  <c r="H66" i="6"/>
  <c r="O65" i="6"/>
  <c r="L65" i="6"/>
  <c r="H65" i="6"/>
  <c r="K64" i="6"/>
  <c r="J64" i="6"/>
  <c r="G64" i="6"/>
  <c r="G62" i="6" s="1"/>
  <c r="G60" i="6" s="1"/>
  <c r="F64" i="6"/>
  <c r="K63" i="6"/>
  <c r="O63" i="6" s="1"/>
  <c r="J63" i="6"/>
  <c r="H63" i="6"/>
  <c r="N63" i="6" s="1"/>
  <c r="G63" i="6"/>
  <c r="F63" i="6"/>
  <c r="K62" i="6"/>
  <c r="F62" i="6"/>
  <c r="F60" i="6" s="1"/>
  <c r="J61" i="6"/>
  <c r="G61" i="6"/>
  <c r="G59" i="6" s="1"/>
  <c r="G36" i="6" s="1"/>
  <c r="G33" i="6" s="1"/>
  <c r="F61" i="6"/>
  <c r="K60" i="6"/>
  <c r="F59" i="6"/>
  <c r="O58" i="6"/>
  <c r="L58" i="6"/>
  <c r="H58" i="6"/>
  <c r="K57" i="6"/>
  <c r="J57" i="6"/>
  <c r="G57" i="6"/>
  <c r="G56" i="6" s="1"/>
  <c r="G55" i="6" s="1"/>
  <c r="F57" i="6"/>
  <c r="F56" i="6" s="1"/>
  <c r="K56" i="6"/>
  <c r="F55" i="6"/>
  <c r="O54" i="6"/>
  <c r="M54" i="6"/>
  <c r="L54" i="6"/>
  <c r="H54" i="6"/>
  <c r="L53" i="6"/>
  <c r="K53" i="6"/>
  <c r="J53" i="6"/>
  <c r="O53" i="6" s="1"/>
  <c r="G53" i="6"/>
  <c r="G52" i="6" s="1"/>
  <c r="G51" i="6" s="1"/>
  <c r="F53" i="6"/>
  <c r="F52" i="6" s="1"/>
  <c r="K52" i="6"/>
  <c r="J52" i="6"/>
  <c r="F51" i="6"/>
  <c r="F37" i="6" s="1"/>
  <c r="F34" i="6" s="1"/>
  <c r="F31" i="6" s="1"/>
  <c r="O50" i="6"/>
  <c r="L50" i="6"/>
  <c r="H50" i="6"/>
  <c r="O49" i="6"/>
  <c r="M49" i="6"/>
  <c r="L49" i="6"/>
  <c r="H49" i="6"/>
  <c r="O48" i="6"/>
  <c r="M48" i="6"/>
  <c r="L48" i="6"/>
  <c r="H48" i="6"/>
  <c r="K47" i="6"/>
  <c r="J47" i="6"/>
  <c r="O47" i="6" s="1"/>
  <c r="G47" i="6"/>
  <c r="G44" i="6" s="1"/>
  <c r="G41" i="6" s="1"/>
  <c r="G38" i="6" s="1"/>
  <c r="G35" i="6" s="1"/>
  <c r="G32" i="6" s="1"/>
  <c r="F47" i="6"/>
  <c r="N46" i="6"/>
  <c r="K46" i="6"/>
  <c r="J46" i="6"/>
  <c r="J43" i="6" s="1"/>
  <c r="H46" i="6"/>
  <c r="G46" i="6"/>
  <c r="F46" i="6"/>
  <c r="O45" i="6"/>
  <c r="L45" i="6"/>
  <c r="K45" i="6"/>
  <c r="J45" i="6"/>
  <c r="H45" i="6"/>
  <c r="N45" i="6" s="1"/>
  <c r="G45" i="6"/>
  <c r="F45" i="6"/>
  <c r="F42" i="6" s="1"/>
  <c r="F39" i="6" s="1"/>
  <c r="F36" i="6" s="1"/>
  <c r="F33" i="6" s="1"/>
  <c r="F30" i="6" s="1"/>
  <c r="K44" i="6"/>
  <c r="J44" i="6"/>
  <c r="O44" i="6" s="1"/>
  <c r="F44" i="6"/>
  <c r="F41" i="6" s="1"/>
  <c r="F38" i="6" s="1"/>
  <c r="F35" i="6" s="1"/>
  <c r="F32" i="6" s="1"/>
  <c r="K43" i="6"/>
  <c r="H43" i="6"/>
  <c r="G43" i="6"/>
  <c r="F43" i="6"/>
  <c r="O42" i="6"/>
  <c r="L42" i="6"/>
  <c r="K42" i="6"/>
  <c r="J42" i="6"/>
  <c r="G42" i="6"/>
  <c r="K41" i="6"/>
  <c r="G40" i="6"/>
  <c r="F40" i="6"/>
  <c r="O39" i="6"/>
  <c r="L39" i="6"/>
  <c r="K39" i="6"/>
  <c r="J39" i="6"/>
  <c r="G39" i="6"/>
  <c r="K38" i="6"/>
  <c r="K35" i="6"/>
  <c r="O29" i="6"/>
  <c r="L29" i="6"/>
  <c r="H29" i="6"/>
  <c r="L28" i="6"/>
  <c r="K28" i="6"/>
  <c r="J28" i="6"/>
  <c r="O28" i="6" s="1"/>
  <c r="H28" i="6"/>
  <c r="G28" i="6"/>
  <c r="G27" i="6" s="1"/>
  <c r="G26" i="6" s="1"/>
  <c r="F28" i="6"/>
  <c r="K27" i="6"/>
  <c r="J27" i="6"/>
  <c r="L27" i="6" s="1"/>
  <c r="F27" i="6"/>
  <c r="H27" i="6" s="1"/>
  <c r="J26" i="6"/>
  <c r="F26" i="6"/>
  <c r="H26" i="6" s="1"/>
  <c r="O25" i="6"/>
  <c r="M25" i="6"/>
  <c r="L25" i="6"/>
  <c r="H25" i="6"/>
  <c r="N25" i="6" s="1"/>
  <c r="L24" i="6"/>
  <c r="K24" i="6"/>
  <c r="J24" i="6"/>
  <c r="O24" i="6" s="1"/>
  <c r="H24" i="6"/>
  <c r="G24" i="6"/>
  <c r="F24" i="6"/>
  <c r="M23" i="6"/>
  <c r="L23" i="6"/>
  <c r="H23" i="6"/>
  <c r="N23" i="6" s="1"/>
  <c r="K22" i="6"/>
  <c r="N22" i="6" s="1"/>
  <c r="J22" i="6"/>
  <c r="H22" i="6"/>
  <c r="G22" i="6"/>
  <c r="F22" i="6"/>
  <c r="N21" i="6"/>
  <c r="M21" i="6"/>
  <c r="L21" i="6"/>
  <c r="H21" i="6"/>
  <c r="K20" i="6"/>
  <c r="J20" i="6"/>
  <c r="L20" i="6" s="1"/>
  <c r="G20" i="6"/>
  <c r="F20" i="6"/>
  <c r="F19" i="6" s="1"/>
  <c r="N18" i="6"/>
  <c r="M18" i="6"/>
  <c r="L18" i="6"/>
  <c r="H18" i="6"/>
  <c r="L17" i="6"/>
  <c r="H17" i="6"/>
  <c r="N17" i="6" s="1"/>
  <c r="L16" i="6"/>
  <c r="H16" i="6"/>
  <c r="N16" i="6" s="1"/>
  <c r="M15" i="6"/>
  <c r="L15" i="6"/>
  <c r="H15" i="6"/>
  <c r="L14" i="6"/>
  <c r="K14" i="6"/>
  <c r="J14" i="6"/>
  <c r="M14" i="6" s="1"/>
  <c r="G14" i="6"/>
  <c r="F14" i="6"/>
  <c r="H14" i="6" s="1"/>
  <c r="M13" i="6"/>
  <c r="L13" i="6"/>
  <c r="H13" i="6"/>
  <c r="N13" i="6" s="1"/>
  <c r="K12" i="6"/>
  <c r="J12" i="6"/>
  <c r="M12" i="6" s="1"/>
  <c r="H12" i="6"/>
  <c r="N12" i="6" s="1"/>
  <c r="G12" i="6"/>
  <c r="F12" i="6"/>
  <c r="F11" i="6" s="1"/>
  <c r="K11" i="6"/>
  <c r="G11" i="6"/>
  <c r="AB286" i="5"/>
  <c r="AA286" i="5"/>
  <c r="W286" i="5"/>
  <c r="U286" i="5"/>
  <c r="U285" i="5" s="1"/>
  <c r="U284" i="5" s="1"/>
  <c r="U283" i="5" s="1"/>
  <c r="S286" i="5"/>
  <c r="S285" i="5" s="1"/>
  <c r="S284" i="5" s="1"/>
  <c r="S283" i="5" s="1"/>
  <c r="L286" i="5"/>
  <c r="K286" i="5"/>
  <c r="W285" i="5"/>
  <c r="W284" i="5" s="1"/>
  <c r="W283" i="5" s="1"/>
  <c r="V285" i="5"/>
  <c r="AB285" i="5" s="1"/>
  <c r="T285" i="5"/>
  <c r="Q285" i="5"/>
  <c r="AA285" i="5" s="1"/>
  <c r="O285" i="5"/>
  <c r="O284" i="5" s="1"/>
  <c r="N285" i="5"/>
  <c r="L285" i="5"/>
  <c r="K285" i="5"/>
  <c r="J285" i="5"/>
  <c r="I285" i="5"/>
  <c r="I284" i="5" s="1"/>
  <c r="H285" i="5"/>
  <c r="G285" i="5"/>
  <c r="F285" i="5"/>
  <c r="F284" i="5" s="1"/>
  <c r="F283" i="5" s="1"/>
  <c r="AB284" i="5"/>
  <c r="V284" i="5"/>
  <c r="T284" i="5"/>
  <c r="Q284" i="5"/>
  <c r="N284" i="5"/>
  <c r="N283" i="5" s="1"/>
  <c r="J284" i="5"/>
  <c r="K284" i="5" s="1"/>
  <c r="H284" i="5"/>
  <c r="H283" i="5" s="1"/>
  <c r="G284" i="5"/>
  <c r="V283" i="5"/>
  <c r="O283" i="5"/>
  <c r="J283" i="5"/>
  <c r="I283" i="5"/>
  <c r="G283" i="5"/>
  <c r="AB282" i="5"/>
  <c r="AA282" i="5"/>
  <c r="Z282" i="5"/>
  <c r="X282" i="5"/>
  <c r="W282" i="5"/>
  <c r="W281" i="5" s="1"/>
  <c r="W280" i="5" s="1"/>
  <c r="W279" i="5" s="1"/>
  <c r="U282" i="5"/>
  <c r="S282" i="5"/>
  <c r="S281" i="5" s="1"/>
  <c r="S280" i="5" s="1"/>
  <c r="R282" i="5"/>
  <c r="R281" i="5" s="1"/>
  <c r="R280" i="5" s="1"/>
  <c r="R279" i="5" s="1"/>
  <c r="L282" i="5"/>
  <c r="Y282" i="5" s="1"/>
  <c r="K282" i="5"/>
  <c r="AB281" i="5"/>
  <c r="AA281" i="5"/>
  <c r="Y281" i="5"/>
  <c r="V281" i="5"/>
  <c r="U281" i="5"/>
  <c r="U280" i="5" s="1"/>
  <c r="U279" i="5" s="1"/>
  <c r="T281" i="5"/>
  <c r="Q281" i="5"/>
  <c r="O281" i="5"/>
  <c r="O280" i="5" s="1"/>
  <c r="O279" i="5" s="1"/>
  <c r="N281" i="5"/>
  <c r="L281" i="5"/>
  <c r="X281" i="5" s="1"/>
  <c r="J281" i="5"/>
  <c r="J280" i="5" s="1"/>
  <c r="J279" i="5" s="1"/>
  <c r="I281" i="5"/>
  <c r="H281" i="5"/>
  <c r="G281" i="5"/>
  <c r="G280" i="5" s="1"/>
  <c r="F281" i="5"/>
  <c r="AA280" i="5"/>
  <c r="T280" i="5"/>
  <c r="Y280" i="5" s="1"/>
  <c r="Q280" i="5"/>
  <c r="N280" i="5"/>
  <c r="N279" i="5" s="1"/>
  <c r="N263" i="5" s="1"/>
  <c r="N261" i="5" s="1"/>
  <c r="L280" i="5"/>
  <c r="I280" i="5"/>
  <c r="I279" i="5" s="1"/>
  <c r="H280" i="5"/>
  <c r="F280" i="5"/>
  <c r="F279" i="5" s="1"/>
  <c r="T279" i="5"/>
  <c r="S279" i="5"/>
  <c r="Q279" i="5"/>
  <c r="H279" i="5"/>
  <c r="G279" i="5"/>
  <c r="W278" i="5"/>
  <c r="W275" i="5" s="1"/>
  <c r="U278" i="5"/>
  <c r="U275" i="5" s="1"/>
  <c r="U272" i="5" s="1"/>
  <c r="S278" i="5"/>
  <c r="K278" i="5"/>
  <c r="L278" i="5" s="1"/>
  <c r="AB277" i="5"/>
  <c r="AA277" i="5"/>
  <c r="W277" i="5"/>
  <c r="W273" i="5" s="1"/>
  <c r="U277" i="5"/>
  <c r="S277" i="5"/>
  <c r="L277" i="5"/>
  <c r="K277" i="5"/>
  <c r="AB276" i="5"/>
  <c r="AA276" i="5"/>
  <c r="X276" i="5"/>
  <c r="W276" i="5"/>
  <c r="U276" i="5"/>
  <c r="U274" i="5" s="1"/>
  <c r="S276" i="5"/>
  <c r="K276" i="5"/>
  <c r="L276" i="5" s="1"/>
  <c r="V275" i="5"/>
  <c r="T275" i="5"/>
  <c r="S275" i="5"/>
  <c r="Q275" i="5"/>
  <c r="O275" i="5"/>
  <c r="O272" i="5" s="1"/>
  <c r="N275" i="5"/>
  <c r="K275" i="5"/>
  <c r="J275" i="5"/>
  <c r="I275" i="5"/>
  <c r="I272" i="5" s="1"/>
  <c r="H275" i="5"/>
  <c r="G275" i="5"/>
  <c r="F275" i="5"/>
  <c r="AB274" i="5"/>
  <c r="W274" i="5"/>
  <c r="W271" i="5" s="1"/>
  <c r="W269" i="5" s="1"/>
  <c r="V274" i="5"/>
  <c r="T274" i="5"/>
  <c r="S274" i="5"/>
  <c r="Q274" i="5"/>
  <c r="O274" i="5"/>
  <c r="N274" i="5"/>
  <c r="N271" i="5" s="1"/>
  <c r="J274" i="5"/>
  <c r="I274" i="5"/>
  <c r="H274" i="5"/>
  <c r="G274" i="5"/>
  <c r="F274" i="5"/>
  <c r="AA273" i="5"/>
  <c r="V273" i="5"/>
  <c r="U273" i="5"/>
  <c r="T273" i="5"/>
  <c r="S273" i="5"/>
  <c r="S271" i="5" s="1"/>
  <c r="S269" i="5" s="1"/>
  <c r="S263" i="5" s="1"/>
  <c r="S261" i="5" s="1"/>
  <c r="Q273" i="5"/>
  <c r="O273" i="5"/>
  <c r="O271" i="5" s="1"/>
  <c r="O269" i="5" s="1"/>
  <c r="N273" i="5"/>
  <c r="J273" i="5"/>
  <c r="J271" i="5" s="1"/>
  <c r="J269" i="5" s="1"/>
  <c r="I273" i="5"/>
  <c r="H273" i="5"/>
  <c r="G273" i="5"/>
  <c r="F273" i="5"/>
  <c r="V272" i="5"/>
  <c r="T272" i="5"/>
  <c r="S272" i="5"/>
  <c r="N272" i="5"/>
  <c r="J272" i="5"/>
  <c r="H272" i="5"/>
  <c r="G272" i="5"/>
  <c r="F272" i="5"/>
  <c r="U271" i="5"/>
  <c r="U269" i="5" s="1"/>
  <c r="I271" i="5"/>
  <c r="I269" i="5" s="1"/>
  <c r="F271" i="5"/>
  <c r="F269" i="5" s="1"/>
  <c r="V270" i="5"/>
  <c r="U270" i="5"/>
  <c r="T270" i="5"/>
  <c r="S270" i="5"/>
  <c r="O270" i="5"/>
  <c r="N270" i="5"/>
  <c r="N264" i="5" s="1"/>
  <c r="N262" i="5" s="1"/>
  <c r="J270" i="5"/>
  <c r="I270" i="5"/>
  <c r="H270" i="5"/>
  <c r="K270" i="5" s="1"/>
  <c r="G270" i="5"/>
  <c r="F270" i="5"/>
  <c r="N269" i="5"/>
  <c r="AB268" i="5"/>
  <c r="AA268" i="5"/>
  <c r="Y268" i="5"/>
  <c r="W268" i="5"/>
  <c r="U268" i="5"/>
  <c r="U267" i="5" s="1"/>
  <c r="U266" i="5" s="1"/>
  <c r="S268" i="5"/>
  <c r="P268" i="5"/>
  <c r="P267" i="5" s="1"/>
  <c r="P266" i="5" s="1"/>
  <c r="P265" i="5" s="1"/>
  <c r="K268" i="5"/>
  <c r="L268" i="5" s="1"/>
  <c r="W267" i="5"/>
  <c r="W266" i="5" s="1"/>
  <c r="V267" i="5"/>
  <c r="AB267" i="5" s="1"/>
  <c r="T267" i="5"/>
  <c r="S267" i="5"/>
  <c r="Q267" i="5"/>
  <c r="O267" i="5"/>
  <c r="N267" i="5"/>
  <c r="N266" i="5" s="1"/>
  <c r="N265" i="5" s="1"/>
  <c r="K267" i="5"/>
  <c r="J267" i="5"/>
  <c r="I267" i="5"/>
  <c r="H267" i="5"/>
  <c r="H266" i="5" s="1"/>
  <c r="H265" i="5" s="1"/>
  <c r="G267" i="5"/>
  <c r="G266" i="5" s="1"/>
  <c r="F267" i="5"/>
  <c r="V266" i="5"/>
  <c r="S266" i="5"/>
  <c r="S265" i="5" s="1"/>
  <c r="O266" i="5"/>
  <c r="J266" i="5"/>
  <c r="J265" i="5" s="1"/>
  <c r="J263" i="5" s="1"/>
  <c r="J261" i="5" s="1"/>
  <c r="I266" i="5"/>
  <c r="F266" i="5"/>
  <c r="W265" i="5"/>
  <c r="U265" i="5"/>
  <c r="O265" i="5"/>
  <c r="O263" i="5" s="1"/>
  <c r="O261" i="5" s="1"/>
  <c r="I265" i="5"/>
  <c r="F265" i="5"/>
  <c r="V264" i="5"/>
  <c r="U264" i="5"/>
  <c r="U262" i="5" s="1"/>
  <c r="T264" i="5"/>
  <c r="S264" i="5"/>
  <c r="O264" i="5"/>
  <c r="O262" i="5" s="1"/>
  <c r="J264" i="5"/>
  <c r="I264" i="5"/>
  <c r="I262" i="5" s="1"/>
  <c r="G264" i="5"/>
  <c r="W263" i="5"/>
  <c r="W261" i="5" s="1"/>
  <c r="V262" i="5"/>
  <c r="T262" i="5"/>
  <c r="S262" i="5"/>
  <c r="J262" i="5"/>
  <c r="G262" i="5"/>
  <c r="AB260" i="5"/>
  <c r="AA260" i="5"/>
  <c r="X260" i="5"/>
  <c r="W260" i="5"/>
  <c r="W259" i="5" s="1"/>
  <c r="U260" i="5"/>
  <c r="S260" i="5"/>
  <c r="R260" i="5"/>
  <c r="R259" i="5" s="1"/>
  <c r="L260" i="5"/>
  <c r="K260" i="5"/>
  <c r="AA259" i="5"/>
  <c r="Y259" i="5"/>
  <c r="V259" i="5"/>
  <c r="U259" i="5"/>
  <c r="T259" i="5"/>
  <c r="S259" i="5"/>
  <c r="S258" i="5" s="1"/>
  <c r="Q259" i="5"/>
  <c r="O259" i="5"/>
  <c r="N259" i="5"/>
  <c r="L259" i="5"/>
  <c r="J259" i="5"/>
  <c r="J258" i="5" s="1"/>
  <c r="I259" i="5"/>
  <c r="I258" i="5" s="1"/>
  <c r="I257" i="5" s="1"/>
  <c r="H259" i="5"/>
  <c r="G259" i="5"/>
  <c r="F259" i="5"/>
  <c r="AA258" i="5"/>
  <c r="W258" i="5"/>
  <c r="U258" i="5"/>
  <c r="U257" i="5" s="1"/>
  <c r="U256" i="5" s="1"/>
  <c r="U255" i="5" s="1"/>
  <c r="T258" i="5"/>
  <c r="R258" i="5"/>
  <c r="R257" i="5" s="1"/>
  <c r="R256" i="5" s="1"/>
  <c r="R255" i="5" s="1"/>
  <c r="Q258" i="5"/>
  <c r="O258" i="5"/>
  <c r="O257" i="5" s="1"/>
  <c r="N258" i="5"/>
  <c r="L258" i="5"/>
  <c r="H258" i="5"/>
  <c r="F258" i="5"/>
  <c r="F257" i="5" s="1"/>
  <c r="W257" i="5"/>
  <c r="W256" i="5" s="1"/>
  <c r="T257" i="5"/>
  <c r="S257" i="5"/>
  <c r="S256" i="5" s="1"/>
  <c r="S255" i="5" s="1"/>
  <c r="Q257" i="5"/>
  <c r="N257" i="5"/>
  <c r="N256" i="5" s="1"/>
  <c r="N255" i="5" s="1"/>
  <c r="J257" i="5"/>
  <c r="H257" i="5"/>
  <c r="O256" i="5"/>
  <c r="O255" i="5" s="1"/>
  <c r="J256" i="5"/>
  <c r="J255" i="5" s="1"/>
  <c r="I256" i="5"/>
  <c r="I255" i="5" s="1"/>
  <c r="H256" i="5"/>
  <c r="F256" i="5"/>
  <c r="F255" i="5" s="1"/>
  <c r="W255" i="5"/>
  <c r="H255" i="5"/>
  <c r="AB254" i="5"/>
  <c r="AA254" i="5"/>
  <c r="Z254" i="5"/>
  <c r="W254" i="5"/>
  <c r="U254" i="5"/>
  <c r="U253" i="5" s="1"/>
  <c r="U252" i="5" s="1"/>
  <c r="S254" i="5"/>
  <c r="K254" i="5"/>
  <c r="L254" i="5" s="1"/>
  <c r="W253" i="5"/>
  <c r="W252" i="5" s="1"/>
  <c r="W251" i="5" s="1"/>
  <c r="V253" i="5"/>
  <c r="T253" i="5"/>
  <c r="S253" i="5"/>
  <c r="Q253" i="5"/>
  <c r="AA253" i="5" s="1"/>
  <c r="O253" i="5"/>
  <c r="O252" i="5" s="1"/>
  <c r="N253" i="5"/>
  <c r="N252" i="5" s="1"/>
  <c r="N251" i="5" s="1"/>
  <c r="J253" i="5"/>
  <c r="I253" i="5"/>
  <c r="H253" i="5"/>
  <c r="H252" i="5" s="1"/>
  <c r="H251" i="5" s="1"/>
  <c r="G253" i="5"/>
  <c r="F253" i="5"/>
  <c r="V252" i="5"/>
  <c r="T252" i="5"/>
  <c r="S252" i="5"/>
  <c r="S251" i="5" s="1"/>
  <c r="J252" i="5"/>
  <c r="J251" i="5" s="1"/>
  <c r="G252" i="5"/>
  <c r="F252" i="5"/>
  <c r="U251" i="5"/>
  <c r="O251" i="5"/>
  <c r="F251" i="5"/>
  <c r="AA250" i="5"/>
  <c r="Y250" i="5"/>
  <c r="W250" i="5"/>
  <c r="U250" i="5"/>
  <c r="S250" i="5"/>
  <c r="S249" i="5" s="1"/>
  <c r="P250" i="5"/>
  <c r="P249" i="5" s="1"/>
  <c r="P248" i="5" s="1"/>
  <c r="P247" i="5" s="1"/>
  <c r="K250" i="5"/>
  <c r="L250" i="5" s="1"/>
  <c r="W249" i="5"/>
  <c r="V249" i="5"/>
  <c r="V248" i="5" s="1"/>
  <c r="U249" i="5"/>
  <c r="U248" i="5" s="1"/>
  <c r="U247" i="5" s="1"/>
  <c r="U246" i="5" s="1"/>
  <c r="U245" i="5" s="1"/>
  <c r="T249" i="5"/>
  <c r="Q249" i="5"/>
  <c r="O249" i="5"/>
  <c r="N249" i="5"/>
  <c r="N248" i="5" s="1"/>
  <c r="N247" i="5" s="1"/>
  <c r="J249" i="5"/>
  <c r="J248" i="5" s="1"/>
  <c r="J247" i="5" s="1"/>
  <c r="J246" i="5" s="1"/>
  <c r="J245" i="5" s="1"/>
  <c r="I249" i="5"/>
  <c r="I248" i="5" s="1"/>
  <c r="I247" i="5" s="1"/>
  <c r="H249" i="5"/>
  <c r="G249" i="5"/>
  <c r="F249" i="5"/>
  <c r="W248" i="5"/>
  <c r="W247" i="5" s="1"/>
  <c r="W246" i="5" s="1"/>
  <c r="W245" i="5" s="1"/>
  <c r="T248" i="5"/>
  <c r="S248" i="5"/>
  <c r="S247" i="5" s="1"/>
  <c r="S246" i="5" s="1"/>
  <c r="S245" i="5" s="1"/>
  <c r="O248" i="5"/>
  <c r="O247" i="5" s="1"/>
  <c r="H248" i="5"/>
  <c r="H247" i="5" s="1"/>
  <c r="H246" i="5" s="1"/>
  <c r="H245" i="5" s="1"/>
  <c r="F248" i="5"/>
  <c r="V247" i="5"/>
  <c r="F247" i="5"/>
  <c r="O246" i="5"/>
  <c r="O245" i="5" s="1"/>
  <c r="N246" i="5"/>
  <c r="N245" i="5" s="1"/>
  <c r="AB244" i="5"/>
  <c r="AA244" i="5"/>
  <c r="W244" i="5"/>
  <c r="U244" i="5"/>
  <c r="S244" i="5"/>
  <c r="S243" i="5" s="1"/>
  <c r="S242" i="5" s="1"/>
  <c r="P244" i="5"/>
  <c r="K244" i="5"/>
  <c r="L244" i="5" s="1"/>
  <c r="W243" i="5"/>
  <c r="W242" i="5" s="1"/>
  <c r="W241" i="5" s="1"/>
  <c r="V243" i="5"/>
  <c r="U243" i="5"/>
  <c r="T243" i="5"/>
  <c r="AA243" i="5" s="1"/>
  <c r="Q243" i="5"/>
  <c r="P243" i="5"/>
  <c r="P242" i="5" s="1"/>
  <c r="P241" i="5" s="1"/>
  <c r="P233" i="5" s="1"/>
  <c r="P231" i="5" s="1"/>
  <c r="O243" i="5"/>
  <c r="O242" i="5" s="1"/>
  <c r="O241" i="5" s="1"/>
  <c r="O233" i="5" s="1"/>
  <c r="O231" i="5" s="1"/>
  <c r="N243" i="5"/>
  <c r="J243" i="5"/>
  <c r="J242" i="5" s="1"/>
  <c r="J241" i="5" s="1"/>
  <c r="J233" i="5" s="1"/>
  <c r="I243" i="5"/>
  <c r="I242" i="5" s="1"/>
  <c r="H243" i="5"/>
  <c r="G243" i="5"/>
  <c r="F243" i="5"/>
  <c r="V242" i="5"/>
  <c r="U242" i="5"/>
  <c r="T242" i="5"/>
  <c r="N242" i="5"/>
  <c r="G242" i="5"/>
  <c r="F242" i="5"/>
  <c r="U241" i="5"/>
  <c r="U233" i="5" s="1"/>
  <c r="U231" i="5" s="1"/>
  <c r="S241" i="5"/>
  <c r="S233" i="5" s="1"/>
  <c r="S231" i="5" s="1"/>
  <c r="N241" i="5"/>
  <c r="I241" i="5"/>
  <c r="G241" i="5"/>
  <c r="F241" i="5"/>
  <c r="F233" i="5" s="1"/>
  <c r="AA240" i="5"/>
  <c r="W240" i="5"/>
  <c r="U240" i="5"/>
  <c r="S240" i="5"/>
  <c r="S239" i="5" s="1"/>
  <c r="L240" i="5"/>
  <c r="K240" i="5"/>
  <c r="AA239" i="5"/>
  <c r="W239" i="5"/>
  <c r="V239" i="5"/>
  <c r="U239" i="5"/>
  <c r="T239" i="5"/>
  <c r="Q239" i="5"/>
  <c r="O239" i="5"/>
  <c r="O236" i="5" s="1"/>
  <c r="N239" i="5"/>
  <c r="J239" i="5"/>
  <c r="I239" i="5"/>
  <c r="I236" i="5" s="1"/>
  <c r="I235" i="5" s="1"/>
  <c r="I234" i="5" s="1"/>
  <c r="I232" i="5" s="1"/>
  <c r="I114" i="5" s="1"/>
  <c r="H239" i="5"/>
  <c r="G239" i="5"/>
  <c r="K239" i="5" s="1"/>
  <c r="F239" i="5"/>
  <c r="AA238" i="5"/>
  <c r="Y238" i="5"/>
  <c r="W238" i="5"/>
  <c r="W237" i="5" s="1"/>
  <c r="W236" i="5" s="1"/>
  <c r="W235" i="5" s="1"/>
  <c r="W234" i="5" s="1"/>
  <c r="W232" i="5" s="1"/>
  <c r="U238" i="5"/>
  <c r="S238" i="5"/>
  <c r="L238" i="5"/>
  <c r="K238" i="5"/>
  <c r="V237" i="5"/>
  <c r="V236" i="5" s="1"/>
  <c r="U237" i="5"/>
  <c r="U236" i="5" s="1"/>
  <c r="U235" i="5" s="1"/>
  <c r="U234" i="5" s="1"/>
  <c r="T237" i="5"/>
  <c r="S237" i="5"/>
  <c r="Q237" i="5"/>
  <c r="O237" i="5"/>
  <c r="N237" i="5"/>
  <c r="N236" i="5" s="1"/>
  <c r="N235" i="5" s="1"/>
  <c r="N234" i="5" s="1"/>
  <c r="N232" i="5" s="1"/>
  <c r="K237" i="5"/>
  <c r="J237" i="5"/>
  <c r="I237" i="5"/>
  <c r="H237" i="5"/>
  <c r="H236" i="5" s="1"/>
  <c r="H235" i="5" s="1"/>
  <c r="H234" i="5" s="1"/>
  <c r="H232" i="5" s="1"/>
  <c r="G237" i="5"/>
  <c r="F237" i="5"/>
  <c r="S236" i="5"/>
  <c r="F236" i="5"/>
  <c r="F235" i="5" s="1"/>
  <c r="V235" i="5"/>
  <c r="S235" i="5"/>
  <c r="S234" i="5" s="1"/>
  <c r="O235" i="5"/>
  <c r="O234" i="5"/>
  <c r="O232" i="5" s="1"/>
  <c r="F234" i="5"/>
  <c r="W233" i="5"/>
  <c r="W231" i="5" s="1"/>
  <c r="N233" i="5"/>
  <c r="N231" i="5" s="1"/>
  <c r="I233" i="5"/>
  <c r="I231" i="5" s="1"/>
  <c r="G233" i="5"/>
  <c r="G231" i="5" s="1"/>
  <c r="U232" i="5"/>
  <c r="S232" i="5"/>
  <c r="S114" i="5" s="1"/>
  <c r="F232" i="5"/>
  <c r="J231" i="5"/>
  <c r="F231" i="5"/>
  <c r="W230" i="5"/>
  <c r="W229" i="5" s="1"/>
  <c r="W228" i="5" s="1"/>
  <c r="W227" i="5" s="1"/>
  <c r="U230" i="5"/>
  <c r="S230" i="5"/>
  <c r="R230" i="5"/>
  <c r="R229" i="5" s="1"/>
  <c r="R228" i="5" s="1"/>
  <c r="R227" i="5" s="1"/>
  <c r="L230" i="5"/>
  <c r="K230" i="5"/>
  <c r="V229" i="5"/>
  <c r="U229" i="5"/>
  <c r="U228" i="5" s="1"/>
  <c r="U227" i="5" s="1"/>
  <c r="T229" i="5"/>
  <c r="S229" i="5"/>
  <c r="Q229" i="5"/>
  <c r="O229" i="5"/>
  <c r="N229" i="5"/>
  <c r="N228" i="5" s="1"/>
  <c r="N227" i="5" s="1"/>
  <c r="J229" i="5"/>
  <c r="J228" i="5" s="1"/>
  <c r="I229" i="5"/>
  <c r="H229" i="5"/>
  <c r="H228" i="5" s="1"/>
  <c r="H227" i="5" s="1"/>
  <c r="G229" i="5"/>
  <c r="F229" i="5"/>
  <c r="F228" i="5" s="1"/>
  <c r="F227" i="5" s="1"/>
  <c r="V228" i="5"/>
  <c r="S228" i="5"/>
  <c r="Q228" i="5"/>
  <c r="O228" i="5"/>
  <c r="O227" i="5" s="1"/>
  <c r="I228" i="5"/>
  <c r="G228" i="5"/>
  <c r="S227" i="5"/>
  <c r="Q227" i="5"/>
  <c r="J227" i="5"/>
  <c r="I227" i="5"/>
  <c r="AB226" i="5"/>
  <c r="AA226" i="5"/>
  <c r="X226" i="5"/>
  <c r="W226" i="5"/>
  <c r="U226" i="5"/>
  <c r="S226" i="5"/>
  <c r="K226" i="5"/>
  <c r="L226" i="5" s="1"/>
  <c r="AB225" i="5"/>
  <c r="AA225" i="5"/>
  <c r="W225" i="5"/>
  <c r="W224" i="5" s="1"/>
  <c r="W223" i="5" s="1"/>
  <c r="W222" i="5" s="1"/>
  <c r="W221" i="5" s="1"/>
  <c r="V225" i="5"/>
  <c r="U225" i="5"/>
  <c r="T225" i="5"/>
  <c r="S225" i="5"/>
  <c r="S224" i="5" s="1"/>
  <c r="Q225" i="5"/>
  <c r="O225" i="5"/>
  <c r="N225" i="5"/>
  <c r="K225" i="5"/>
  <c r="J225" i="5"/>
  <c r="I225" i="5"/>
  <c r="I224" i="5" s="1"/>
  <c r="I223" i="5" s="1"/>
  <c r="I222" i="5" s="1"/>
  <c r="H225" i="5"/>
  <c r="G225" i="5"/>
  <c r="G224" i="5" s="1"/>
  <c r="F225" i="5"/>
  <c r="V224" i="5"/>
  <c r="U224" i="5"/>
  <c r="U223" i="5" s="1"/>
  <c r="U222" i="5" s="1"/>
  <c r="U221" i="5" s="1"/>
  <c r="T224" i="5"/>
  <c r="O224" i="5"/>
  <c r="N224" i="5"/>
  <c r="N223" i="5" s="1"/>
  <c r="N222" i="5" s="1"/>
  <c r="N221" i="5" s="1"/>
  <c r="J224" i="5"/>
  <c r="J223" i="5" s="1"/>
  <c r="J222" i="5" s="1"/>
  <c r="J221" i="5" s="1"/>
  <c r="H224" i="5"/>
  <c r="F224" i="5"/>
  <c r="F223" i="5" s="1"/>
  <c r="S223" i="5"/>
  <c r="S222" i="5" s="1"/>
  <c r="S221" i="5" s="1"/>
  <c r="O223" i="5"/>
  <c r="O222" i="5" s="1"/>
  <c r="O221" i="5" s="1"/>
  <c r="H223" i="5"/>
  <c r="H222" i="5" s="1"/>
  <c r="H221" i="5" s="1"/>
  <c r="G223" i="5"/>
  <c r="F222" i="5"/>
  <c r="F221" i="5" s="1"/>
  <c r="I221" i="5"/>
  <c r="AB220" i="5"/>
  <c r="AA220" i="5"/>
  <c r="Z220" i="5"/>
  <c r="X220" i="5"/>
  <c r="W220" i="5"/>
  <c r="W219" i="5" s="1"/>
  <c r="S220" i="5"/>
  <c r="S219" i="5" s="1"/>
  <c r="K220" i="5"/>
  <c r="L220" i="5" s="1"/>
  <c r="V219" i="5"/>
  <c r="U219" i="5"/>
  <c r="T219" i="5"/>
  <c r="Q219" i="5"/>
  <c r="O219" i="5"/>
  <c r="N219" i="5"/>
  <c r="L219" i="5"/>
  <c r="K219" i="5"/>
  <c r="J219" i="5"/>
  <c r="I219" i="5"/>
  <c r="H219" i="5"/>
  <c r="G219" i="5"/>
  <c r="F219" i="5"/>
  <c r="Z218" i="5"/>
  <c r="W218" i="5"/>
  <c r="W217" i="5" s="1"/>
  <c r="U218" i="5"/>
  <c r="S218" i="5"/>
  <c r="R218" i="5"/>
  <c r="P218" i="5"/>
  <c r="L218" i="5"/>
  <c r="K218" i="5"/>
  <c r="V217" i="5"/>
  <c r="U217" i="5"/>
  <c r="T217" i="5"/>
  <c r="Q217" i="5"/>
  <c r="O217" i="5"/>
  <c r="N217" i="5"/>
  <c r="L217" i="5"/>
  <c r="J217" i="5"/>
  <c r="I217" i="5"/>
  <c r="H217" i="5"/>
  <c r="G217" i="5"/>
  <c r="F217" i="5"/>
  <c r="Y216" i="5"/>
  <c r="W216" i="5"/>
  <c r="U216" i="5"/>
  <c r="S216" i="5"/>
  <c r="K216" i="5"/>
  <c r="L216" i="5" s="1"/>
  <c r="V215" i="5"/>
  <c r="T215" i="5"/>
  <c r="Q215" i="5"/>
  <c r="O215" i="5"/>
  <c r="N215" i="5"/>
  <c r="J215" i="5"/>
  <c r="I215" i="5"/>
  <c r="H215" i="5"/>
  <c r="K215" i="5" s="1"/>
  <c r="G215" i="5"/>
  <c r="F215" i="5"/>
  <c r="W214" i="5"/>
  <c r="V214" i="5"/>
  <c r="U214" i="5"/>
  <c r="T214" i="5"/>
  <c r="Q214" i="5"/>
  <c r="O214" i="5"/>
  <c r="N214" i="5"/>
  <c r="K214" i="5"/>
  <c r="J214" i="5"/>
  <c r="I214" i="5"/>
  <c r="I212" i="5" s="1"/>
  <c r="H214" i="5"/>
  <c r="G214" i="5"/>
  <c r="G212" i="5" s="1"/>
  <c r="F214" i="5"/>
  <c r="F212" i="5" s="1"/>
  <c r="AB213" i="5"/>
  <c r="V213" i="5"/>
  <c r="T213" i="5"/>
  <c r="Q213" i="5"/>
  <c r="Q211" i="5" s="1"/>
  <c r="O213" i="5"/>
  <c r="N213" i="5"/>
  <c r="K213" i="5"/>
  <c r="J213" i="5"/>
  <c r="J211" i="5" s="1"/>
  <c r="I213" i="5"/>
  <c r="H213" i="5"/>
  <c r="G213" i="5"/>
  <c r="F213" i="5"/>
  <c r="F211" i="5" s="1"/>
  <c r="W212" i="5"/>
  <c r="V212" i="5"/>
  <c r="U212" i="5"/>
  <c r="T212" i="5"/>
  <c r="Q212" i="5"/>
  <c r="O212" i="5"/>
  <c r="N212" i="5"/>
  <c r="J212" i="5"/>
  <c r="H212" i="5"/>
  <c r="V211" i="5"/>
  <c r="O211" i="5"/>
  <c r="N211" i="5"/>
  <c r="I211" i="5"/>
  <c r="H211" i="5"/>
  <c r="G211" i="5"/>
  <c r="AA210" i="5"/>
  <c r="X210" i="5"/>
  <c r="W210" i="5"/>
  <c r="W209" i="5" s="1"/>
  <c r="W208" i="5" s="1"/>
  <c r="W207" i="5" s="1"/>
  <c r="U210" i="5"/>
  <c r="U209" i="5" s="1"/>
  <c r="S210" i="5"/>
  <c r="K210" i="5"/>
  <c r="L210" i="5" s="1"/>
  <c r="V209" i="5"/>
  <c r="T209" i="5"/>
  <c r="S209" i="5"/>
  <c r="Q209" i="5"/>
  <c r="Q208" i="5" s="1"/>
  <c r="Q207" i="5" s="1"/>
  <c r="O209" i="5"/>
  <c r="N209" i="5"/>
  <c r="N208" i="5" s="1"/>
  <c r="N207" i="5" s="1"/>
  <c r="K209" i="5"/>
  <c r="J209" i="5"/>
  <c r="I209" i="5"/>
  <c r="H209" i="5"/>
  <c r="G209" i="5"/>
  <c r="F209" i="5"/>
  <c r="F208" i="5" s="1"/>
  <c r="F207" i="5" s="1"/>
  <c r="AA208" i="5"/>
  <c r="V208" i="5"/>
  <c r="U208" i="5"/>
  <c r="U207" i="5" s="1"/>
  <c r="T208" i="5"/>
  <c r="S208" i="5"/>
  <c r="O208" i="5"/>
  <c r="O207" i="5" s="1"/>
  <c r="J208" i="5"/>
  <c r="I208" i="5"/>
  <c r="I207" i="5" s="1"/>
  <c r="H208" i="5"/>
  <c r="G208" i="5"/>
  <c r="V207" i="5"/>
  <c r="S207" i="5"/>
  <c r="J207" i="5"/>
  <c r="H207" i="5"/>
  <c r="G207" i="5"/>
  <c r="AB206" i="5"/>
  <c r="AA206" i="5"/>
  <c r="W206" i="5"/>
  <c r="W205" i="5" s="1"/>
  <c r="W204" i="5" s="1"/>
  <c r="W203" i="5" s="1"/>
  <c r="U206" i="5"/>
  <c r="U205" i="5" s="1"/>
  <c r="S206" i="5"/>
  <c r="S205" i="5" s="1"/>
  <c r="S204" i="5" s="1"/>
  <c r="S203" i="5" s="1"/>
  <c r="L206" i="5"/>
  <c r="X206" i="5" s="1"/>
  <c r="K206" i="5"/>
  <c r="V205" i="5"/>
  <c r="T205" i="5"/>
  <c r="Q205" i="5"/>
  <c r="O205" i="5"/>
  <c r="N205" i="5"/>
  <c r="N204" i="5" s="1"/>
  <c r="N203" i="5" s="1"/>
  <c r="J205" i="5"/>
  <c r="J204" i="5" s="1"/>
  <c r="I205" i="5"/>
  <c r="H205" i="5"/>
  <c r="H204" i="5" s="1"/>
  <c r="H203" i="5" s="1"/>
  <c r="G205" i="5"/>
  <c r="F205" i="5"/>
  <c r="U204" i="5"/>
  <c r="U203" i="5" s="1"/>
  <c r="Q204" i="5"/>
  <c r="O204" i="5"/>
  <c r="O203" i="5" s="1"/>
  <c r="I204" i="5"/>
  <c r="I203" i="5" s="1"/>
  <c r="F204" i="5"/>
  <c r="F203" i="5" s="1"/>
  <c r="Q203" i="5"/>
  <c r="J203" i="5"/>
  <c r="AB202" i="5"/>
  <c r="AA202" i="5"/>
  <c r="Y202" i="5"/>
  <c r="W202" i="5"/>
  <c r="U202" i="5"/>
  <c r="U201" i="5" s="1"/>
  <c r="S202" i="5"/>
  <c r="S201" i="5" s="1"/>
  <c r="K202" i="5"/>
  <c r="L202" i="5" s="1"/>
  <c r="AB201" i="5"/>
  <c r="W201" i="5"/>
  <c r="V201" i="5"/>
  <c r="T201" i="5"/>
  <c r="Q201" i="5"/>
  <c r="O201" i="5"/>
  <c r="N201" i="5"/>
  <c r="N200" i="5" s="1"/>
  <c r="J201" i="5"/>
  <c r="J200" i="5" s="1"/>
  <c r="K200" i="5" s="1"/>
  <c r="I201" i="5"/>
  <c r="H201" i="5"/>
  <c r="H200" i="5" s="1"/>
  <c r="G201" i="5"/>
  <c r="F201" i="5"/>
  <c r="F200" i="5" s="1"/>
  <c r="W200" i="5"/>
  <c r="W199" i="5" s="1"/>
  <c r="V200" i="5"/>
  <c r="U200" i="5"/>
  <c r="U199" i="5" s="1"/>
  <c r="S200" i="5"/>
  <c r="S199" i="5" s="1"/>
  <c r="O200" i="5"/>
  <c r="O199" i="5" s="1"/>
  <c r="I200" i="5"/>
  <c r="I199" i="5" s="1"/>
  <c r="G200" i="5"/>
  <c r="G199" i="5" s="1"/>
  <c r="V199" i="5"/>
  <c r="N199" i="5"/>
  <c r="J199" i="5"/>
  <c r="H199" i="5"/>
  <c r="F199" i="5"/>
  <c r="AB198" i="5"/>
  <c r="AA198" i="5"/>
  <c r="Z198" i="5"/>
  <c r="W198" i="5"/>
  <c r="W197" i="5" s="1"/>
  <c r="W196" i="5" s="1"/>
  <c r="W195" i="5" s="1"/>
  <c r="U198" i="5"/>
  <c r="S198" i="5"/>
  <c r="S197" i="5" s="1"/>
  <c r="S196" i="5" s="1"/>
  <c r="S195" i="5" s="1"/>
  <c r="P198" i="5"/>
  <c r="L198" i="5"/>
  <c r="K198" i="5"/>
  <c r="AB197" i="5"/>
  <c r="V197" i="5"/>
  <c r="V196" i="5" s="1"/>
  <c r="U197" i="5"/>
  <c r="U196" i="5" s="1"/>
  <c r="U195" i="5" s="1"/>
  <c r="T197" i="5"/>
  <c r="Q197" i="5"/>
  <c r="P197" i="5"/>
  <c r="P196" i="5" s="1"/>
  <c r="P195" i="5" s="1"/>
  <c r="O197" i="5"/>
  <c r="O196" i="5" s="1"/>
  <c r="O195" i="5" s="1"/>
  <c r="N197" i="5"/>
  <c r="L197" i="5"/>
  <c r="J197" i="5"/>
  <c r="J196" i="5" s="1"/>
  <c r="K196" i="5" s="1"/>
  <c r="I197" i="5"/>
  <c r="H197" i="5"/>
  <c r="G197" i="5"/>
  <c r="F197" i="5"/>
  <c r="F196" i="5" s="1"/>
  <c r="F195" i="5" s="1"/>
  <c r="Q196" i="5"/>
  <c r="N196" i="5"/>
  <c r="N195" i="5" s="1"/>
  <c r="I196" i="5"/>
  <c r="I195" i="5" s="1"/>
  <c r="H196" i="5"/>
  <c r="H195" i="5" s="1"/>
  <c r="G196" i="5"/>
  <c r="V195" i="5"/>
  <c r="J195" i="5"/>
  <c r="G195" i="5"/>
  <c r="AB194" i="5"/>
  <c r="AA194" i="5"/>
  <c r="Y194" i="5"/>
  <c r="W194" i="5"/>
  <c r="W193" i="5" s="1"/>
  <c r="U194" i="5"/>
  <c r="S194" i="5"/>
  <c r="L194" i="5"/>
  <c r="K194" i="5"/>
  <c r="V193" i="5"/>
  <c r="V192" i="5" s="1"/>
  <c r="U193" i="5"/>
  <c r="T193" i="5"/>
  <c r="S193" i="5"/>
  <c r="S192" i="5" s="1"/>
  <c r="S191" i="5" s="1"/>
  <c r="Q193" i="5"/>
  <c r="O193" i="5"/>
  <c r="N193" i="5"/>
  <c r="N192" i="5" s="1"/>
  <c r="N191" i="5" s="1"/>
  <c r="J193" i="5"/>
  <c r="J192" i="5" s="1"/>
  <c r="J191" i="5" s="1"/>
  <c r="I193" i="5"/>
  <c r="H193" i="5"/>
  <c r="H192" i="5" s="1"/>
  <c r="G193" i="5"/>
  <c r="F193" i="5"/>
  <c r="F192" i="5" s="1"/>
  <c r="F191" i="5" s="1"/>
  <c r="W192" i="5"/>
  <c r="W191" i="5" s="1"/>
  <c r="U192" i="5"/>
  <c r="U191" i="5" s="1"/>
  <c r="Q192" i="5"/>
  <c r="O192" i="5"/>
  <c r="O191" i="5" s="1"/>
  <c r="K192" i="5"/>
  <c r="I192" i="5"/>
  <c r="I191" i="5" s="1"/>
  <c r="G192" i="5"/>
  <c r="G191" i="5" s="1"/>
  <c r="V191" i="5"/>
  <c r="Q191" i="5"/>
  <c r="H191" i="5"/>
  <c r="AB190" i="5"/>
  <c r="AA190" i="5"/>
  <c r="W190" i="5"/>
  <c r="W189" i="5" s="1"/>
  <c r="W188" i="5" s="1"/>
  <c r="W187" i="5" s="1"/>
  <c r="U190" i="5"/>
  <c r="U189" i="5" s="1"/>
  <c r="U188" i="5" s="1"/>
  <c r="S190" i="5"/>
  <c r="S189" i="5" s="1"/>
  <c r="S188" i="5" s="1"/>
  <c r="S187" i="5" s="1"/>
  <c r="L190" i="5"/>
  <c r="K190" i="5"/>
  <c r="V189" i="5"/>
  <c r="AB189" i="5" s="1"/>
  <c r="T189" i="5"/>
  <c r="Q189" i="5"/>
  <c r="O189" i="5"/>
  <c r="N189" i="5"/>
  <c r="N188" i="5" s="1"/>
  <c r="N187" i="5" s="1"/>
  <c r="J189" i="5"/>
  <c r="K189" i="5" s="1"/>
  <c r="I189" i="5"/>
  <c r="H189" i="5"/>
  <c r="H188" i="5" s="1"/>
  <c r="G189" i="5"/>
  <c r="F189" i="5"/>
  <c r="F188" i="5" s="1"/>
  <c r="V188" i="5"/>
  <c r="Q188" i="5"/>
  <c r="O188" i="5"/>
  <c r="J188" i="5"/>
  <c r="J187" i="5" s="1"/>
  <c r="I188" i="5"/>
  <c r="I187" i="5" s="1"/>
  <c r="G188" i="5"/>
  <c r="U187" i="5"/>
  <c r="O187" i="5"/>
  <c r="H187" i="5"/>
  <c r="F187" i="5"/>
  <c r="AB186" i="5"/>
  <c r="AA186" i="5"/>
  <c r="Y186" i="5"/>
  <c r="W186" i="5"/>
  <c r="W185" i="5" s="1"/>
  <c r="U186" i="5"/>
  <c r="S186" i="5"/>
  <c r="S185" i="5" s="1"/>
  <c r="S184" i="5" s="1"/>
  <c r="S183" i="5" s="1"/>
  <c r="R186" i="5"/>
  <c r="R185" i="5" s="1"/>
  <c r="R184" i="5" s="1"/>
  <c r="R183" i="5" s="1"/>
  <c r="L186" i="5"/>
  <c r="K186" i="5"/>
  <c r="AA185" i="5"/>
  <c r="V185" i="5"/>
  <c r="U185" i="5"/>
  <c r="T185" i="5"/>
  <c r="Y185" i="5" s="1"/>
  <c r="Q185" i="5"/>
  <c r="O185" i="5"/>
  <c r="N185" i="5"/>
  <c r="L185" i="5"/>
  <c r="J185" i="5"/>
  <c r="I185" i="5"/>
  <c r="H185" i="5"/>
  <c r="K185" i="5" s="1"/>
  <c r="G185" i="5"/>
  <c r="F185" i="5"/>
  <c r="Y184" i="5"/>
  <c r="W184" i="5"/>
  <c r="U184" i="5"/>
  <c r="T184" i="5"/>
  <c r="T183" i="5" s="1"/>
  <c r="AA183" i="5" s="1"/>
  <c r="Q184" i="5"/>
  <c r="O184" i="5"/>
  <c r="O183" i="5" s="1"/>
  <c r="N184" i="5"/>
  <c r="L184" i="5"/>
  <c r="J184" i="5"/>
  <c r="J183" i="5" s="1"/>
  <c r="I184" i="5"/>
  <c r="I183" i="5" s="1"/>
  <c r="H184" i="5"/>
  <c r="G184" i="5"/>
  <c r="F184" i="5"/>
  <c r="F183" i="5" s="1"/>
  <c r="W183" i="5"/>
  <c r="U183" i="5"/>
  <c r="Q183" i="5"/>
  <c r="N183" i="5"/>
  <c r="G183" i="5"/>
  <c r="AB182" i="5"/>
  <c r="AA182" i="5"/>
  <c r="W182" i="5"/>
  <c r="U182" i="5"/>
  <c r="S182" i="5"/>
  <c r="K182" i="5"/>
  <c r="L182" i="5" s="1"/>
  <c r="AA181" i="5"/>
  <c r="W181" i="5"/>
  <c r="W180" i="5" s="1"/>
  <c r="V181" i="5"/>
  <c r="U181" i="5"/>
  <c r="U180" i="5" s="1"/>
  <c r="U179" i="5" s="1"/>
  <c r="T181" i="5"/>
  <c r="S181" i="5"/>
  <c r="S180" i="5" s="1"/>
  <c r="S179" i="5" s="1"/>
  <c r="Q181" i="5"/>
  <c r="O181" i="5"/>
  <c r="O180" i="5" s="1"/>
  <c r="N181" i="5"/>
  <c r="K181" i="5"/>
  <c r="J181" i="5"/>
  <c r="I181" i="5"/>
  <c r="I180" i="5" s="1"/>
  <c r="H181" i="5"/>
  <c r="G181" i="5"/>
  <c r="G180" i="5" s="1"/>
  <c r="F181" i="5"/>
  <c r="V180" i="5"/>
  <c r="V179" i="5" s="1"/>
  <c r="T180" i="5"/>
  <c r="N180" i="5"/>
  <c r="N179" i="5" s="1"/>
  <c r="J180" i="5"/>
  <c r="J179" i="5" s="1"/>
  <c r="H180" i="5"/>
  <c r="H179" i="5" s="1"/>
  <c r="F180" i="5"/>
  <c r="W179" i="5"/>
  <c r="O179" i="5"/>
  <c r="I179" i="5"/>
  <c r="G179" i="5"/>
  <c r="F179" i="5"/>
  <c r="AB178" i="5"/>
  <c r="AA178" i="5"/>
  <c r="W178" i="5"/>
  <c r="W177" i="5" s="1"/>
  <c r="U178" i="5"/>
  <c r="S178" i="5"/>
  <c r="K178" i="5"/>
  <c r="L178" i="5" s="1"/>
  <c r="AA177" i="5"/>
  <c r="V177" i="5"/>
  <c r="AB177" i="5" s="1"/>
  <c r="U177" i="5"/>
  <c r="U176" i="5" s="1"/>
  <c r="U175" i="5" s="1"/>
  <c r="T177" i="5"/>
  <c r="S177" i="5"/>
  <c r="S176" i="5" s="1"/>
  <c r="S175" i="5" s="1"/>
  <c r="Q177" i="5"/>
  <c r="O177" i="5"/>
  <c r="O176" i="5" s="1"/>
  <c r="O175" i="5" s="1"/>
  <c r="N177" i="5"/>
  <c r="J177" i="5"/>
  <c r="I177" i="5"/>
  <c r="I176" i="5" s="1"/>
  <c r="H177" i="5"/>
  <c r="G177" i="5"/>
  <c r="F177" i="5"/>
  <c r="F176" i="5" s="1"/>
  <c r="F175" i="5" s="1"/>
  <c r="W176" i="5"/>
  <c r="W175" i="5" s="1"/>
  <c r="V176" i="5"/>
  <c r="T176" i="5"/>
  <c r="Q176" i="5"/>
  <c r="N176" i="5"/>
  <c r="N175" i="5" s="1"/>
  <c r="J176" i="5"/>
  <c r="H176" i="5"/>
  <c r="H175" i="5" s="1"/>
  <c r="Q175" i="5"/>
  <c r="J175" i="5"/>
  <c r="I175" i="5"/>
  <c r="AB174" i="5"/>
  <c r="AA174" i="5"/>
  <c r="X174" i="5"/>
  <c r="W174" i="5"/>
  <c r="U174" i="5"/>
  <c r="S174" i="5"/>
  <c r="K174" i="5"/>
  <c r="L174" i="5" s="1"/>
  <c r="AB173" i="5"/>
  <c r="AA173" i="5"/>
  <c r="W173" i="5"/>
  <c r="W172" i="5" s="1"/>
  <c r="W171" i="5" s="1"/>
  <c r="V173" i="5"/>
  <c r="U173" i="5"/>
  <c r="T173" i="5"/>
  <c r="S173" i="5"/>
  <c r="S172" i="5" s="1"/>
  <c r="Q173" i="5"/>
  <c r="O173" i="5"/>
  <c r="N173" i="5"/>
  <c r="K173" i="5"/>
  <c r="J173" i="5"/>
  <c r="I173" i="5"/>
  <c r="I172" i="5" s="1"/>
  <c r="I171" i="5" s="1"/>
  <c r="H173" i="5"/>
  <c r="G173" i="5"/>
  <c r="G172" i="5" s="1"/>
  <c r="F173" i="5"/>
  <c r="V172" i="5"/>
  <c r="U172" i="5"/>
  <c r="U171" i="5" s="1"/>
  <c r="T172" i="5"/>
  <c r="O172" i="5"/>
  <c r="N172" i="5"/>
  <c r="N171" i="5" s="1"/>
  <c r="J172" i="5"/>
  <c r="J171" i="5" s="1"/>
  <c r="H172" i="5"/>
  <c r="F172" i="5"/>
  <c r="F171" i="5" s="1"/>
  <c r="S171" i="5"/>
  <c r="O171" i="5"/>
  <c r="H171" i="5"/>
  <c r="G171" i="5"/>
  <c r="AB170" i="5"/>
  <c r="AA170" i="5"/>
  <c r="Y170" i="5"/>
  <c r="W170" i="5"/>
  <c r="U170" i="5"/>
  <c r="S170" i="5"/>
  <c r="P170" i="5"/>
  <c r="P169" i="5" s="1"/>
  <c r="P168" i="5" s="1"/>
  <c r="P167" i="5" s="1"/>
  <c r="K170" i="5"/>
  <c r="L170" i="5" s="1"/>
  <c r="W169" i="5"/>
  <c r="W168" i="5" s="1"/>
  <c r="W167" i="5" s="1"/>
  <c r="V169" i="5"/>
  <c r="AB169" i="5" s="1"/>
  <c r="U169" i="5"/>
  <c r="U168" i="5" s="1"/>
  <c r="U167" i="5" s="1"/>
  <c r="T169" i="5"/>
  <c r="AA169" i="5" s="1"/>
  <c r="S169" i="5"/>
  <c r="S168" i="5" s="1"/>
  <c r="S167" i="5" s="1"/>
  <c r="Q169" i="5"/>
  <c r="O169" i="5"/>
  <c r="O168" i="5" s="1"/>
  <c r="O167" i="5" s="1"/>
  <c r="N169" i="5"/>
  <c r="N168" i="5" s="1"/>
  <c r="N167" i="5" s="1"/>
  <c r="J169" i="5"/>
  <c r="I169" i="5"/>
  <c r="I168" i="5" s="1"/>
  <c r="H169" i="5"/>
  <c r="H168" i="5" s="1"/>
  <c r="H167" i="5" s="1"/>
  <c r="G169" i="5"/>
  <c r="F169" i="5"/>
  <c r="V168" i="5"/>
  <c r="T168" i="5"/>
  <c r="J168" i="5"/>
  <c r="J167" i="5" s="1"/>
  <c r="F168" i="5"/>
  <c r="F167" i="5" s="1"/>
  <c r="I167" i="5"/>
  <c r="AB166" i="5"/>
  <c r="AA166" i="5"/>
  <c r="X166" i="5"/>
  <c r="W166" i="5"/>
  <c r="U166" i="5"/>
  <c r="S166" i="5"/>
  <c r="K166" i="5"/>
  <c r="L166" i="5" s="1"/>
  <c r="W165" i="5"/>
  <c r="W164" i="5" s="1"/>
  <c r="W163" i="5" s="1"/>
  <c r="V165" i="5"/>
  <c r="AB165" i="5" s="1"/>
  <c r="U165" i="5"/>
  <c r="U164" i="5" s="1"/>
  <c r="T165" i="5"/>
  <c r="S165" i="5"/>
  <c r="S164" i="5" s="1"/>
  <c r="Q165" i="5"/>
  <c r="O165" i="5"/>
  <c r="O164" i="5" s="1"/>
  <c r="O163" i="5" s="1"/>
  <c r="N165" i="5"/>
  <c r="J165" i="5"/>
  <c r="I165" i="5"/>
  <c r="H165" i="5"/>
  <c r="G165" i="5"/>
  <c r="G164" i="5" s="1"/>
  <c r="F165" i="5"/>
  <c r="V164" i="5"/>
  <c r="T164" i="5"/>
  <c r="AB164" i="5" s="1"/>
  <c r="Q164" i="5"/>
  <c r="N164" i="5"/>
  <c r="N163" i="5" s="1"/>
  <c r="J164" i="5"/>
  <c r="H164" i="5"/>
  <c r="F164" i="5"/>
  <c r="F163" i="5" s="1"/>
  <c r="V163" i="5"/>
  <c r="U163" i="5"/>
  <c r="S163" i="5"/>
  <c r="J163" i="5"/>
  <c r="G163" i="5"/>
  <c r="AB162" i="5"/>
  <c r="AA162" i="5"/>
  <c r="W162" i="5"/>
  <c r="U162" i="5"/>
  <c r="S162" i="5"/>
  <c r="K162" i="5"/>
  <c r="L162" i="5" s="1"/>
  <c r="X162" i="5" s="1"/>
  <c r="AA161" i="5"/>
  <c r="W161" i="5"/>
  <c r="W160" i="5" s="1"/>
  <c r="W159" i="5" s="1"/>
  <c r="V161" i="5"/>
  <c r="U161" i="5"/>
  <c r="U160" i="5" s="1"/>
  <c r="T161" i="5"/>
  <c r="S161" i="5"/>
  <c r="S160" i="5" s="1"/>
  <c r="Q161" i="5"/>
  <c r="O161" i="5"/>
  <c r="N161" i="5"/>
  <c r="J161" i="5"/>
  <c r="I161" i="5"/>
  <c r="I160" i="5" s="1"/>
  <c r="I159" i="5" s="1"/>
  <c r="H161" i="5"/>
  <c r="G161" i="5"/>
  <c r="F161" i="5"/>
  <c r="V160" i="5"/>
  <c r="T160" i="5"/>
  <c r="O160" i="5"/>
  <c r="N160" i="5"/>
  <c r="N159" i="5" s="1"/>
  <c r="J160" i="5"/>
  <c r="J159" i="5" s="1"/>
  <c r="H160" i="5"/>
  <c r="H159" i="5" s="1"/>
  <c r="F160" i="5"/>
  <c r="F159" i="5" s="1"/>
  <c r="U159" i="5"/>
  <c r="T159" i="5"/>
  <c r="S159" i="5"/>
  <c r="O159" i="5"/>
  <c r="AB158" i="5"/>
  <c r="AA158" i="5"/>
  <c r="W158" i="5"/>
  <c r="U158" i="5"/>
  <c r="S158" i="5"/>
  <c r="R158" i="5"/>
  <c r="R157" i="5" s="1"/>
  <c r="R156" i="5" s="1"/>
  <c r="K158" i="5"/>
  <c r="L158" i="5" s="1"/>
  <c r="W157" i="5"/>
  <c r="W156" i="5" s="1"/>
  <c r="W155" i="5" s="1"/>
  <c r="V157" i="5"/>
  <c r="U157" i="5"/>
  <c r="U156" i="5" s="1"/>
  <c r="T157" i="5"/>
  <c r="AA157" i="5" s="1"/>
  <c r="S157" i="5"/>
  <c r="S156" i="5" s="1"/>
  <c r="Q157" i="5"/>
  <c r="O157" i="5"/>
  <c r="O156" i="5" s="1"/>
  <c r="O155" i="5" s="1"/>
  <c r="N157" i="5"/>
  <c r="J157" i="5"/>
  <c r="I157" i="5"/>
  <c r="I156" i="5" s="1"/>
  <c r="I155" i="5" s="1"/>
  <c r="H157" i="5"/>
  <c r="K157" i="5" s="1"/>
  <c r="G157" i="5"/>
  <c r="F157" i="5"/>
  <c r="V156" i="5"/>
  <c r="V155" i="5" s="1"/>
  <c r="T156" i="5"/>
  <c r="N156" i="5"/>
  <c r="N155" i="5" s="1"/>
  <c r="J156" i="5"/>
  <c r="H156" i="5"/>
  <c r="G156" i="5"/>
  <c r="K156" i="5" s="1"/>
  <c r="F156" i="5"/>
  <c r="S155" i="5"/>
  <c r="J155" i="5"/>
  <c r="H155" i="5"/>
  <c r="F155" i="5"/>
  <c r="AB154" i="5"/>
  <c r="AA154" i="5"/>
  <c r="W154" i="5"/>
  <c r="W153" i="5" s="1"/>
  <c r="W152" i="5" s="1"/>
  <c r="W151" i="5" s="1"/>
  <c r="U154" i="5"/>
  <c r="S154" i="5"/>
  <c r="L154" i="5"/>
  <c r="X154" i="5" s="1"/>
  <c r="K154" i="5"/>
  <c r="V153" i="5"/>
  <c r="U153" i="5"/>
  <c r="U152" i="5" s="1"/>
  <c r="U151" i="5" s="1"/>
  <c r="T153" i="5"/>
  <c r="Q153" i="5"/>
  <c r="O153" i="5"/>
  <c r="N153" i="5"/>
  <c r="N152" i="5" s="1"/>
  <c r="N151" i="5" s="1"/>
  <c r="J153" i="5"/>
  <c r="I153" i="5"/>
  <c r="H153" i="5"/>
  <c r="H152" i="5" s="1"/>
  <c r="G153" i="5"/>
  <c r="F153" i="5"/>
  <c r="F152" i="5" s="1"/>
  <c r="F151" i="5" s="1"/>
  <c r="V152" i="5"/>
  <c r="T152" i="5"/>
  <c r="Q152" i="5"/>
  <c r="O152" i="5"/>
  <c r="J152" i="5"/>
  <c r="J151" i="5" s="1"/>
  <c r="I152" i="5"/>
  <c r="I151" i="5" s="1"/>
  <c r="AA151" i="5"/>
  <c r="T151" i="5"/>
  <c r="Q151" i="5"/>
  <c r="O151" i="5"/>
  <c r="H151" i="5"/>
  <c r="AB150" i="5"/>
  <c r="AA150" i="5"/>
  <c r="W150" i="5"/>
  <c r="U150" i="5"/>
  <c r="S150" i="5"/>
  <c r="K150" i="5"/>
  <c r="L150" i="5" s="1"/>
  <c r="X150" i="5" s="1"/>
  <c r="W149" i="5"/>
  <c r="V149" i="5"/>
  <c r="V148" i="5" s="1"/>
  <c r="U149" i="5"/>
  <c r="U148" i="5" s="1"/>
  <c r="U147" i="5" s="1"/>
  <c r="T149" i="5"/>
  <c r="T148" i="5" s="1"/>
  <c r="T147" i="5" s="1"/>
  <c r="Q149" i="5"/>
  <c r="O149" i="5"/>
  <c r="O148" i="5" s="1"/>
  <c r="O147" i="5" s="1"/>
  <c r="N149" i="5"/>
  <c r="N148" i="5" s="1"/>
  <c r="N147" i="5" s="1"/>
  <c r="J149" i="5"/>
  <c r="J148" i="5" s="1"/>
  <c r="J147" i="5" s="1"/>
  <c r="I149" i="5"/>
  <c r="I148" i="5" s="1"/>
  <c r="H149" i="5"/>
  <c r="H148" i="5" s="1"/>
  <c r="G149" i="5"/>
  <c r="F149" i="5"/>
  <c r="W148" i="5"/>
  <c r="W147" i="5" s="1"/>
  <c r="Q148" i="5"/>
  <c r="Q147" i="5" s="1"/>
  <c r="F148" i="5"/>
  <c r="AA147" i="5"/>
  <c r="I147" i="5"/>
  <c r="H147" i="5"/>
  <c r="F147" i="5"/>
  <c r="AB146" i="5"/>
  <c r="AA146" i="5"/>
  <c r="W146" i="5"/>
  <c r="W145" i="5" s="1"/>
  <c r="W144" i="5" s="1"/>
  <c r="U146" i="5"/>
  <c r="S146" i="5"/>
  <c r="R146" i="5"/>
  <c r="R145" i="5" s="1"/>
  <c r="L146" i="5"/>
  <c r="K146" i="5"/>
  <c r="AB145" i="5"/>
  <c r="V145" i="5"/>
  <c r="V144" i="5" s="1"/>
  <c r="V143" i="5" s="1"/>
  <c r="U145" i="5"/>
  <c r="U144" i="5" s="1"/>
  <c r="U143" i="5" s="1"/>
  <c r="T145" i="5"/>
  <c r="Q145" i="5"/>
  <c r="O145" i="5"/>
  <c r="O144" i="5" s="1"/>
  <c r="O143" i="5" s="1"/>
  <c r="N145" i="5"/>
  <c r="N144" i="5" s="1"/>
  <c r="N143" i="5" s="1"/>
  <c r="K145" i="5"/>
  <c r="J145" i="5"/>
  <c r="J144" i="5" s="1"/>
  <c r="J143" i="5" s="1"/>
  <c r="I145" i="5"/>
  <c r="H145" i="5"/>
  <c r="H144" i="5" s="1"/>
  <c r="H143" i="5" s="1"/>
  <c r="G145" i="5"/>
  <c r="F145" i="5"/>
  <c r="R144" i="5"/>
  <c r="R143" i="5" s="1"/>
  <c r="Q144" i="5"/>
  <c r="I144" i="5"/>
  <c r="I143" i="5" s="1"/>
  <c r="G144" i="5"/>
  <c r="F144" i="5"/>
  <c r="F143" i="5" s="1"/>
  <c r="W143" i="5"/>
  <c r="AB142" i="5"/>
  <c r="AA142" i="5"/>
  <c r="Z142" i="5"/>
  <c r="W142" i="5"/>
  <c r="U142" i="5"/>
  <c r="U141" i="5" s="1"/>
  <c r="U140" i="5" s="1"/>
  <c r="U139" i="5" s="1"/>
  <c r="S142" i="5"/>
  <c r="R142" i="5"/>
  <c r="R141" i="5" s="1"/>
  <c r="R140" i="5" s="1"/>
  <c r="R139" i="5" s="1"/>
  <c r="K142" i="5"/>
  <c r="L142" i="5" s="1"/>
  <c r="AA141" i="5"/>
  <c r="W141" i="5"/>
  <c r="W140" i="5" s="1"/>
  <c r="W139" i="5" s="1"/>
  <c r="V141" i="5"/>
  <c r="T141" i="5"/>
  <c r="Q141" i="5"/>
  <c r="Q140" i="5" s="1"/>
  <c r="O141" i="5"/>
  <c r="O140" i="5" s="1"/>
  <c r="O139" i="5" s="1"/>
  <c r="N141" i="5"/>
  <c r="L141" i="5"/>
  <c r="Y141" i="5" s="1"/>
  <c r="J141" i="5"/>
  <c r="J140" i="5" s="1"/>
  <c r="J139" i="5" s="1"/>
  <c r="I141" i="5"/>
  <c r="I140" i="5" s="1"/>
  <c r="I139" i="5" s="1"/>
  <c r="H141" i="5"/>
  <c r="G141" i="5"/>
  <c r="F141" i="5"/>
  <c r="AA140" i="5"/>
  <c r="T140" i="5"/>
  <c r="T139" i="5" s="1"/>
  <c r="N140" i="5"/>
  <c r="N139" i="5" s="1"/>
  <c r="L140" i="5"/>
  <c r="G140" i="5"/>
  <c r="F140" i="5"/>
  <c r="Q139" i="5"/>
  <c r="AA139" i="5" s="1"/>
  <c r="F139" i="5"/>
  <c r="AB138" i="5"/>
  <c r="AA138" i="5"/>
  <c r="W138" i="5"/>
  <c r="W137" i="5" s="1"/>
  <c r="W136" i="5" s="1"/>
  <c r="W135" i="5" s="1"/>
  <c r="U138" i="5"/>
  <c r="U137" i="5" s="1"/>
  <c r="U136" i="5" s="1"/>
  <c r="U135" i="5" s="1"/>
  <c r="S138" i="5"/>
  <c r="L138" i="5"/>
  <c r="Y138" i="5" s="1"/>
  <c r="K138" i="5"/>
  <c r="V137" i="5"/>
  <c r="V136" i="5" s="1"/>
  <c r="T137" i="5"/>
  <c r="Q137" i="5"/>
  <c r="O137" i="5"/>
  <c r="N137" i="5"/>
  <c r="J137" i="5"/>
  <c r="J136" i="5" s="1"/>
  <c r="J135" i="5" s="1"/>
  <c r="I137" i="5"/>
  <c r="H137" i="5"/>
  <c r="G137" i="5"/>
  <c r="F137" i="5"/>
  <c r="F136" i="5" s="1"/>
  <c r="T136" i="5"/>
  <c r="Q136" i="5"/>
  <c r="Q135" i="5" s="1"/>
  <c r="O136" i="5"/>
  <c r="O135" i="5" s="1"/>
  <c r="N136" i="5"/>
  <c r="N135" i="5" s="1"/>
  <c r="H136" i="5"/>
  <c r="H135" i="5" s="1"/>
  <c r="G136" i="5"/>
  <c r="T135" i="5"/>
  <c r="F135" i="5"/>
  <c r="AB134" i="5"/>
  <c r="AA134" i="5"/>
  <c r="W134" i="5"/>
  <c r="U134" i="5"/>
  <c r="U133" i="5" s="1"/>
  <c r="U132" i="5" s="1"/>
  <c r="U131" i="5" s="1"/>
  <c r="S134" i="5"/>
  <c r="L134" i="5"/>
  <c r="X134" i="5" s="1"/>
  <c r="K134" i="5"/>
  <c r="W133" i="5"/>
  <c r="W132" i="5" s="1"/>
  <c r="W131" i="5" s="1"/>
  <c r="V133" i="5"/>
  <c r="AB133" i="5" s="1"/>
  <c r="T133" i="5"/>
  <c r="S133" i="5"/>
  <c r="S132" i="5" s="1"/>
  <c r="S131" i="5" s="1"/>
  <c r="Q133" i="5"/>
  <c r="O133" i="5"/>
  <c r="O132" i="5" s="1"/>
  <c r="O131" i="5" s="1"/>
  <c r="N133" i="5"/>
  <c r="J133" i="5"/>
  <c r="I133" i="5"/>
  <c r="I132" i="5" s="1"/>
  <c r="I131" i="5" s="1"/>
  <c r="H133" i="5"/>
  <c r="G133" i="5"/>
  <c r="G132" i="5" s="1"/>
  <c r="K132" i="5" s="1"/>
  <c r="F133" i="5"/>
  <c r="V132" i="5"/>
  <c r="AB132" i="5" s="1"/>
  <c r="T132" i="5"/>
  <c r="Q132" i="5"/>
  <c r="Q131" i="5" s="1"/>
  <c r="N132" i="5"/>
  <c r="N131" i="5" s="1"/>
  <c r="J132" i="5"/>
  <c r="J131" i="5" s="1"/>
  <c r="H132" i="5"/>
  <c r="H131" i="5" s="1"/>
  <c r="F132" i="5"/>
  <c r="V131" i="5"/>
  <c r="AB130" i="5"/>
  <c r="AA130" i="5"/>
  <c r="Z130" i="5"/>
  <c r="W130" i="5"/>
  <c r="U130" i="5"/>
  <c r="U129" i="5" s="1"/>
  <c r="U128" i="5" s="1"/>
  <c r="U127" i="5" s="1"/>
  <c r="S130" i="5"/>
  <c r="R130" i="5"/>
  <c r="R129" i="5" s="1"/>
  <c r="R128" i="5" s="1"/>
  <c r="R127" i="5" s="1"/>
  <c r="K130" i="5"/>
  <c r="L130" i="5" s="1"/>
  <c r="AA129" i="5"/>
  <c r="W129" i="5"/>
  <c r="W128" i="5" s="1"/>
  <c r="W118" i="5" s="1"/>
  <c r="W116" i="5" s="1"/>
  <c r="W113" i="5" s="1"/>
  <c r="V129" i="5"/>
  <c r="T129" i="5"/>
  <c r="Q129" i="5"/>
  <c r="Q128" i="5" s="1"/>
  <c r="O129" i="5"/>
  <c r="O128" i="5" s="1"/>
  <c r="O127" i="5" s="1"/>
  <c r="N129" i="5"/>
  <c r="L129" i="5"/>
  <c r="Y129" i="5" s="1"/>
  <c r="J129" i="5"/>
  <c r="J128" i="5" s="1"/>
  <c r="J127" i="5" s="1"/>
  <c r="I129" i="5"/>
  <c r="I128" i="5" s="1"/>
  <c r="I127" i="5" s="1"/>
  <c r="H129" i="5"/>
  <c r="K129" i="5" s="1"/>
  <c r="G129" i="5"/>
  <c r="F129" i="5"/>
  <c r="AA128" i="5"/>
  <c r="T128" i="5"/>
  <c r="T127" i="5" s="1"/>
  <c r="N128" i="5"/>
  <c r="N127" i="5" s="1"/>
  <c r="L128" i="5"/>
  <c r="G128" i="5"/>
  <c r="F128" i="5"/>
  <c r="W127" i="5"/>
  <c r="Q127" i="5"/>
  <c r="AA127" i="5" s="1"/>
  <c r="F127" i="5"/>
  <c r="AA126" i="5"/>
  <c r="Z126" i="5"/>
  <c r="W126" i="5"/>
  <c r="U126" i="5"/>
  <c r="U125" i="5" s="1"/>
  <c r="U124" i="5" s="1"/>
  <c r="U123" i="5" s="1"/>
  <c r="S126" i="5"/>
  <c r="K126" i="5"/>
  <c r="L126" i="5" s="1"/>
  <c r="W125" i="5"/>
  <c r="V125" i="5"/>
  <c r="V124" i="5" s="1"/>
  <c r="T125" i="5"/>
  <c r="Q125" i="5"/>
  <c r="O125" i="5"/>
  <c r="O124" i="5" s="1"/>
  <c r="O123" i="5" s="1"/>
  <c r="N125" i="5"/>
  <c r="J125" i="5"/>
  <c r="I125" i="5"/>
  <c r="I124" i="5" s="1"/>
  <c r="I123" i="5" s="1"/>
  <c r="H125" i="5"/>
  <c r="G125" i="5"/>
  <c r="G124" i="5" s="1"/>
  <c r="F125" i="5"/>
  <c r="W124" i="5"/>
  <c r="W123" i="5" s="1"/>
  <c r="N124" i="5"/>
  <c r="J124" i="5"/>
  <c r="J123" i="5" s="1"/>
  <c r="F124" i="5"/>
  <c r="F123" i="5" s="1"/>
  <c r="V123" i="5"/>
  <c r="G123" i="5"/>
  <c r="AB122" i="5"/>
  <c r="AA122" i="5"/>
  <c r="W122" i="5"/>
  <c r="U122" i="5"/>
  <c r="S122" i="5"/>
  <c r="K122" i="5"/>
  <c r="L122" i="5" s="1"/>
  <c r="X122" i="5" s="1"/>
  <c r="W121" i="5"/>
  <c r="W120" i="5" s="1"/>
  <c r="V121" i="5"/>
  <c r="AB121" i="5" s="1"/>
  <c r="U121" i="5"/>
  <c r="U120" i="5" s="1"/>
  <c r="T121" i="5"/>
  <c r="AA121" i="5" s="1"/>
  <c r="S121" i="5"/>
  <c r="S120" i="5" s="1"/>
  <c r="Q121" i="5"/>
  <c r="O121" i="5"/>
  <c r="O120" i="5" s="1"/>
  <c r="N121" i="5"/>
  <c r="N120" i="5" s="1"/>
  <c r="N119" i="5" s="1"/>
  <c r="J121" i="5"/>
  <c r="I121" i="5"/>
  <c r="I120" i="5" s="1"/>
  <c r="H121" i="5"/>
  <c r="G121" i="5"/>
  <c r="F121" i="5"/>
  <c r="V120" i="5"/>
  <c r="T120" i="5"/>
  <c r="J120" i="5"/>
  <c r="J119" i="5" s="1"/>
  <c r="H120" i="5"/>
  <c r="F120" i="5"/>
  <c r="F119" i="5" s="1"/>
  <c r="W119" i="5"/>
  <c r="I119" i="5"/>
  <c r="AB117" i="5"/>
  <c r="AA117" i="5"/>
  <c r="V117" i="5"/>
  <c r="T117" i="5"/>
  <c r="Q117" i="5"/>
  <c r="O117" i="5"/>
  <c r="N117" i="5"/>
  <c r="J117" i="5"/>
  <c r="J115" i="5" s="1"/>
  <c r="I117" i="5"/>
  <c r="H117" i="5"/>
  <c r="G117" i="5"/>
  <c r="F117" i="5"/>
  <c r="T115" i="5"/>
  <c r="T112" i="5" s="1"/>
  <c r="Q115" i="5"/>
  <c r="O115" i="5"/>
  <c r="O112" i="5" s="1"/>
  <c r="N115" i="5"/>
  <c r="N112" i="5" s="1"/>
  <c r="H115" i="5"/>
  <c r="H112" i="5" s="1"/>
  <c r="G115" i="5"/>
  <c r="F115" i="5"/>
  <c r="U114" i="5"/>
  <c r="O114" i="5"/>
  <c r="N114" i="5"/>
  <c r="J112" i="5"/>
  <c r="G112" i="5"/>
  <c r="F112" i="5"/>
  <c r="Y111" i="5"/>
  <c r="W111" i="5"/>
  <c r="U111" i="5"/>
  <c r="U110" i="5" s="1"/>
  <c r="U106" i="5" s="1"/>
  <c r="U104" i="5" s="1"/>
  <c r="S111" i="5"/>
  <c r="P111" i="5"/>
  <c r="P110" i="5" s="1"/>
  <c r="P106" i="5" s="1"/>
  <c r="P104" i="5" s="1"/>
  <c r="K111" i="5"/>
  <c r="L111" i="5" s="1"/>
  <c r="Z111" i="5" s="1"/>
  <c r="W110" i="5"/>
  <c r="V110" i="5"/>
  <c r="T110" i="5"/>
  <c r="S110" i="5"/>
  <c r="S106" i="5" s="1"/>
  <c r="S104" i="5" s="1"/>
  <c r="Q110" i="5"/>
  <c r="O110" i="5"/>
  <c r="O106" i="5" s="1"/>
  <c r="O104" i="5" s="1"/>
  <c r="N110" i="5"/>
  <c r="L110" i="5"/>
  <c r="K110" i="5"/>
  <c r="J110" i="5"/>
  <c r="I110" i="5"/>
  <c r="I106" i="5" s="1"/>
  <c r="I104" i="5" s="1"/>
  <c r="H110" i="5"/>
  <c r="G110" i="5"/>
  <c r="F110" i="5"/>
  <c r="F106" i="5" s="1"/>
  <c r="F104" i="5" s="1"/>
  <c r="Z109" i="5"/>
  <c r="W109" i="5"/>
  <c r="U109" i="5"/>
  <c r="S109" i="5"/>
  <c r="R109" i="5"/>
  <c r="R108" i="5" s="1"/>
  <c r="K109" i="5"/>
  <c r="L109" i="5" s="1"/>
  <c r="W108" i="5"/>
  <c r="W107" i="5" s="1"/>
  <c r="W105" i="5" s="1"/>
  <c r="V108" i="5"/>
  <c r="U108" i="5"/>
  <c r="T108" i="5"/>
  <c r="S108" i="5"/>
  <c r="S107" i="5" s="1"/>
  <c r="S105" i="5" s="1"/>
  <c r="S103" i="5" s="1"/>
  <c r="Q108" i="5"/>
  <c r="Q107" i="5" s="1"/>
  <c r="Q105" i="5" s="1"/>
  <c r="Q103" i="5" s="1"/>
  <c r="O108" i="5"/>
  <c r="O107" i="5" s="1"/>
  <c r="O105" i="5" s="1"/>
  <c r="O103" i="5" s="1"/>
  <c r="N108" i="5"/>
  <c r="N107" i="5" s="1"/>
  <c r="N105" i="5" s="1"/>
  <c r="N103" i="5" s="1"/>
  <c r="J108" i="5"/>
  <c r="I108" i="5"/>
  <c r="I107" i="5" s="1"/>
  <c r="I105" i="5" s="1"/>
  <c r="I103" i="5" s="1"/>
  <c r="H108" i="5"/>
  <c r="H107" i="5" s="1"/>
  <c r="H105" i="5" s="1"/>
  <c r="H103" i="5" s="1"/>
  <c r="G108" i="5"/>
  <c r="F108" i="5"/>
  <c r="V107" i="5"/>
  <c r="T107" i="5"/>
  <c r="R107" i="5"/>
  <c r="J107" i="5"/>
  <c r="F107" i="5"/>
  <c r="W106" i="5"/>
  <c r="V106" i="5"/>
  <c r="T106" i="5"/>
  <c r="Q106" i="5"/>
  <c r="N106" i="5"/>
  <c r="K106" i="5"/>
  <c r="J106" i="5"/>
  <c r="H106" i="5"/>
  <c r="G106" i="5"/>
  <c r="V105" i="5"/>
  <c r="T105" i="5"/>
  <c r="R105" i="5"/>
  <c r="J105" i="5"/>
  <c r="F105" i="5"/>
  <c r="W104" i="5"/>
  <c r="V104" i="5"/>
  <c r="T104" i="5"/>
  <c r="Q104" i="5"/>
  <c r="N104" i="5"/>
  <c r="K104" i="5"/>
  <c r="J104" i="5"/>
  <c r="H104" i="5"/>
  <c r="G104" i="5"/>
  <c r="V103" i="5"/>
  <c r="R103" i="5"/>
  <c r="J103" i="5"/>
  <c r="F103" i="5"/>
  <c r="W102" i="5"/>
  <c r="W101" i="5" s="1"/>
  <c r="W100" i="5" s="1"/>
  <c r="U102" i="5"/>
  <c r="S102" i="5"/>
  <c r="R102" i="5"/>
  <c r="R101" i="5" s="1"/>
  <c r="R100" i="5" s="1"/>
  <c r="L102" i="5"/>
  <c r="K102" i="5"/>
  <c r="V101" i="5"/>
  <c r="U101" i="5"/>
  <c r="T101" i="5"/>
  <c r="S101" i="5"/>
  <c r="Q101" i="5"/>
  <c r="O101" i="5"/>
  <c r="N101" i="5"/>
  <c r="N100" i="5" s="1"/>
  <c r="J101" i="5"/>
  <c r="I101" i="5"/>
  <c r="H101" i="5"/>
  <c r="H100" i="5" s="1"/>
  <c r="G101" i="5"/>
  <c r="F101" i="5"/>
  <c r="F100" i="5" s="1"/>
  <c r="V100" i="5"/>
  <c r="U100" i="5"/>
  <c r="S100" i="5"/>
  <c r="Q100" i="5"/>
  <c r="O100" i="5"/>
  <c r="J100" i="5"/>
  <c r="I100" i="5"/>
  <c r="AB99" i="5"/>
  <c r="AA99" i="5"/>
  <c r="W99" i="5"/>
  <c r="U99" i="5"/>
  <c r="S99" i="5"/>
  <c r="K99" i="5"/>
  <c r="L99" i="5" s="1"/>
  <c r="W98" i="5"/>
  <c r="U98" i="5"/>
  <c r="S98" i="5"/>
  <c r="S96" i="5" s="1"/>
  <c r="S94" i="5" s="1"/>
  <c r="K98" i="5"/>
  <c r="L98" i="5" s="1"/>
  <c r="W97" i="5"/>
  <c r="U97" i="5"/>
  <c r="U95" i="5" s="1"/>
  <c r="S97" i="5"/>
  <c r="K97" i="5"/>
  <c r="L97" i="5" s="1"/>
  <c r="AB96" i="5"/>
  <c r="W96" i="5"/>
  <c r="W95" i="5" s="1"/>
  <c r="W83" i="5" s="1"/>
  <c r="V96" i="5"/>
  <c r="U96" i="5"/>
  <c r="T96" i="5"/>
  <c r="Q96" i="5"/>
  <c r="O96" i="5"/>
  <c r="N96" i="5"/>
  <c r="J96" i="5"/>
  <c r="J94" i="5" s="1"/>
  <c r="I96" i="5"/>
  <c r="H96" i="5"/>
  <c r="G96" i="5"/>
  <c r="K96" i="5" s="1"/>
  <c r="F96" i="5"/>
  <c r="V95" i="5"/>
  <c r="T95" i="5"/>
  <c r="T83" i="5" s="1"/>
  <c r="S95" i="5"/>
  <c r="Q95" i="5"/>
  <c r="O95" i="5"/>
  <c r="N95" i="5"/>
  <c r="N93" i="5" s="1"/>
  <c r="J95" i="5"/>
  <c r="J83" i="5" s="1"/>
  <c r="I95" i="5"/>
  <c r="H95" i="5"/>
  <c r="G95" i="5"/>
  <c r="F95" i="5"/>
  <c r="W94" i="5"/>
  <c r="W93" i="5" s="1"/>
  <c r="U94" i="5"/>
  <c r="T94" i="5"/>
  <c r="O94" i="5"/>
  <c r="N94" i="5"/>
  <c r="K94" i="5"/>
  <c r="I94" i="5"/>
  <c r="H94" i="5"/>
  <c r="G94" i="5"/>
  <c r="F94" i="5"/>
  <c r="U93" i="5"/>
  <c r="Q93" i="5"/>
  <c r="O93" i="5"/>
  <c r="I93" i="5"/>
  <c r="H93" i="5"/>
  <c r="W92" i="5"/>
  <c r="W90" i="5" s="1"/>
  <c r="W89" i="5" s="1"/>
  <c r="W88" i="5" s="1"/>
  <c r="W84" i="5" s="1"/>
  <c r="U92" i="5"/>
  <c r="S92" i="5"/>
  <c r="L92" i="5"/>
  <c r="X92" i="5" s="1"/>
  <c r="K92" i="5"/>
  <c r="AA91" i="5"/>
  <c r="Y91" i="5"/>
  <c r="W91" i="5"/>
  <c r="U91" i="5"/>
  <c r="S91" i="5"/>
  <c r="L91" i="5"/>
  <c r="K91" i="5"/>
  <c r="AA90" i="5"/>
  <c r="V90" i="5"/>
  <c r="U90" i="5"/>
  <c r="T90" i="5"/>
  <c r="S90" i="5"/>
  <c r="S89" i="5" s="1"/>
  <c r="S88" i="5" s="1"/>
  <c r="Q90" i="5"/>
  <c r="O90" i="5"/>
  <c r="N90" i="5"/>
  <c r="L90" i="5"/>
  <c r="L89" i="5" s="1"/>
  <c r="L88" i="5" s="1"/>
  <c r="J90" i="5"/>
  <c r="I90" i="5"/>
  <c r="H90" i="5"/>
  <c r="G90" i="5"/>
  <c r="K90" i="5" s="1"/>
  <c r="F90" i="5"/>
  <c r="F89" i="5" s="1"/>
  <c r="F88" i="5" s="1"/>
  <c r="F84" i="5" s="1"/>
  <c r="V89" i="5"/>
  <c r="U89" i="5"/>
  <c r="U88" i="5" s="1"/>
  <c r="U84" i="5" s="1"/>
  <c r="T89" i="5"/>
  <c r="Q89" i="5"/>
  <c r="O89" i="5"/>
  <c r="N89" i="5"/>
  <c r="J89" i="5"/>
  <c r="J88" i="5" s="1"/>
  <c r="I89" i="5"/>
  <c r="H89" i="5"/>
  <c r="Y88" i="5"/>
  <c r="T88" i="5"/>
  <c r="O88" i="5"/>
  <c r="N88" i="5"/>
  <c r="I88" i="5"/>
  <c r="I84" i="5" s="1"/>
  <c r="H88" i="5"/>
  <c r="W87" i="5"/>
  <c r="W86" i="5" s="1"/>
  <c r="W85" i="5" s="1"/>
  <c r="U87" i="5"/>
  <c r="U86" i="5" s="1"/>
  <c r="U85" i="5" s="1"/>
  <c r="S87" i="5"/>
  <c r="R87" i="5"/>
  <c r="R86" i="5" s="1"/>
  <c r="R85" i="5" s="1"/>
  <c r="K87" i="5"/>
  <c r="L87" i="5" s="1"/>
  <c r="V86" i="5"/>
  <c r="T86" i="5"/>
  <c r="S86" i="5"/>
  <c r="S85" i="5" s="1"/>
  <c r="Q86" i="5"/>
  <c r="O86" i="5"/>
  <c r="O85" i="5" s="1"/>
  <c r="N86" i="5"/>
  <c r="K86" i="5"/>
  <c r="J86" i="5"/>
  <c r="J85" i="5" s="1"/>
  <c r="I86" i="5"/>
  <c r="I85" i="5" s="1"/>
  <c r="H86" i="5"/>
  <c r="G86" i="5"/>
  <c r="F86" i="5"/>
  <c r="V85" i="5"/>
  <c r="T85" i="5"/>
  <c r="N85" i="5"/>
  <c r="H85" i="5"/>
  <c r="H84" i="5" s="1"/>
  <c r="G85" i="5"/>
  <c r="F85" i="5"/>
  <c r="U83" i="5"/>
  <c r="Q83" i="5"/>
  <c r="O83" i="5"/>
  <c r="N83" i="5"/>
  <c r="I83" i="5"/>
  <c r="H83" i="5"/>
  <c r="AB82" i="5"/>
  <c r="AA82" i="5"/>
  <c r="W82" i="5"/>
  <c r="U82" i="5"/>
  <c r="S82" i="5"/>
  <c r="L82" i="5"/>
  <c r="K82" i="5"/>
  <c r="AA81" i="5"/>
  <c r="Z81" i="5"/>
  <c r="W81" i="5"/>
  <c r="U81" i="5"/>
  <c r="S81" i="5"/>
  <c r="P81" i="5"/>
  <c r="L81" i="5"/>
  <c r="K81" i="5"/>
  <c r="AB80" i="5"/>
  <c r="AA80" i="5"/>
  <c r="X80" i="5"/>
  <c r="W80" i="5"/>
  <c r="U80" i="5"/>
  <c r="S80" i="5"/>
  <c r="L80" i="5"/>
  <c r="R80" i="5" s="1"/>
  <c r="K80" i="5"/>
  <c r="AB79" i="5"/>
  <c r="AA79" i="5"/>
  <c r="W79" i="5"/>
  <c r="W76" i="5" s="1"/>
  <c r="U79" i="5"/>
  <c r="S79" i="5"/>
  <c r="L79" i="5"/>
  <c r="K79" i="5"/>
  <c r="AB78" i="5"/>
  <c r="AA78" i="5"/>
  <c r="Z78" i="5"/>
  <c r="W78" i="5"/>
  <c r="U78" i="5"/>
  <c r="S78" i="5"/>
  <c r="R78" i="5"/>
  <c r="K78" i="5"/>
  <c r="L78" i="5" s="1"/>
  <c r="AA77" i="5"/>
  <c r="W77" i="5"/>
  <c r="U77" i="5"/>
  <c r="S77" i="5"/>
  <c r="K77" i="5"/>
  <c r="L77" i="5" s="1"/>
  <c r="AB76" i="5"/>
  <c r="AA76" i="5"/>
  <c r="V76" i="5"/>
  <c r="U76" i="5"/>
  <c r="T76" i="5"/>
  <c r="S76" i="5"/>
  <c r="Q76" i="5"/>
  <c r="O76" i="5"/>
  <c r="N76" i="5"/>
  <c r="J76" i="5"/>
  <c r="I76" i="5"/>
  <c r="H76" i="5"/>
  <c r="G76" i="5"/>
  <c r="F76" i="5"/>
  <c r="AB75" i="5"/>
  <c r="AA75" i="5"/>
  <c r="Z75" i="5"/>
  <c r="W75" i="5"/>
  <c r="U75" i="5"/>
  <c r="S75" i="5"/>
  <c r="R75" i="5"/>
  <c r="K75" i="5"/>
  <c r="L75" i="5" s="1"/>
  <c r="AB74" i="5"/>
  <c r="AA74" i="5"/>
  <c r="Y74" i="5"/>
  <c r="W74" i="5"/>
  <c r="U74" i="5"/>
  <c r="S74" i="5"/>
  <c r="P74" i="5"/>
  <c r="K74" i="5"/>
  <c r="L74" i="5" s="1"/>
  <c r="AB73" i="5"/>
  <c r="AA73" i="5"/>
  <c r="W73" i="5"/>
  <c r="U73" i="5"/>
  <c r="S73" i="5"/>
  <c r="L73" i="5"/>
  <c r="L69" i="5" s="1"/>
  <c r="K73" i="5"/>
  <c r="AB72" i="5"/>
  <c r="AA72" i="5"/>
  <c r="W72" i="5"/>
  <c r="U72" i="5"/>
  <c r="S72" i="5"/>
  <c r="L72" i="5"/>
  <c r="X72" i="5" s="1"/>
  <c r="K72" i="5"/>
  <c r="AB71" i="5"/>
  <c r="AA71" i="5"/>
  <c r="Y71" i="5"/>
  <c r="W71" i="5"/>
  <c r="U71" i="5"/>
  <c r="S71" i="5"/>
  <c r="P71" i="5"/>
  <c r="K71" i="5"/>
  <c r="L71" i="5" s="1"/>
  <c r="AB70" i="5"/>
  <c r="AA70" i="5"/>
  <c r="Y70" i="5"/>
  <c r="W70" i="5"/>
  <c r="U70" i="5"/>
  <c r="S70" i="5"/>
  <c r="L70" i="5"/>
  <c r="K70" i="5"/>
  <c r="V69" i="5"/>
  <c r="AB69" i="5" s="1"/>
  <c r="U69" i="5"/>
  <c r="T69" i="5"/>
  <c r="AA69" i="5" s="1"/>
  <c r="Q69" i="5"/>
  <c r="O69" i="5"/>
  <c r="N69" i="5"/>
  <c r="J69" i="5"/>
  <c r="I69" i="5"/>
  <c r="H69" i="5"/>
  <c r="K69" i="5" s="1"/>
  <c r="G69" i="5"/>
  <c r="F69" i="5"/>
  <c r="F57" i="5" s="1"/>
  <c r="AB68" i="5"/>
  <c r="AA68" i="5"/>
  <c r="W68" i="5"/>
  <c r="U68" i="5"/>
  <c r="S68" i="5"/>
  <c r="L68" i="5"/>
  <c r="K68" i="5"/>
  <c r="AB67" i="5"/>
  <c r="AA67" i="5"/>
  <c r="Z67" i="5"/>
  <c r="W67" i="5"/>
  <c r="U67" i="5"/>
  <c r="S67" i="5"/>
  <c r="R67" i="5"/>
  <c r="K67" i="5"/>
  <c r="L67" i="5" s="1"/>
  <c r="AB66" i="5"/>
  <c r="AA66" i="5"/>
  <c r="Y66" i="5"/>
  <c r="W66" i="5"/>
  <c r="U66" i="5"/>
  <c r="U65" i="5" s="1"/>
  <c r="S66" i="5"/>
  <c r="P66" i="5"/>
  <c r="K66" i="5"/>
  <c r="L66" i="5" s="1"/>
  <c r="AB65" i="5"/>
  <c r="W65" i="5"/>
  <c r="V65" i="5"/>
  <c r="T65" i="5"/>
  <c r="Q65" i="5"/>
  <c r="O65" i="5"/>
  <c r="N65" i="5"/>
  <c r="J65" i="5"/>
  <c r="I65" i="5"/>
  <c r="H65" i="5"/>
  <c r="K65" i="5" s="1"/>
  <c r="G65" i="5"/>
  <c r="F65" i="5"/>
  <c r="AB64" i="5"/>
  <c r="AA64" i="5"/>
  <c r="W64" i="5"/>
  <c r="U64" i="5"/>
  <c r="U58" i="5" s="1"/>
  <c r="S64" i="5"/>
  <c r="K64" i="5"/>
  <c r="L64" i="5" s="1"/>
  <c r="Y64" i="5" s="1"/>
  <c r="AB63" i="5"/>
  <c r="AA63" i="5"/>
  <c r="Z63" i="5"/>
  <c r="W63" i="5"/>
  <c r="U63" i="5"/>
  <c r="S63" i="5"/>
  <c r="K63" i="5"/>
  <c r="L63" i="5" s="1"/>
  <c r="AB62" i="5"/>
  <c r="AA62" i="5"/>
  <c r="X62" i="5"/>
  <c r="W62" i="5"/>
  <c r="U62" i="5"/>
  <c r="S62" i="5"/>
  <c r="S58" i="5" s="1"/>
  <c r="L62" i="5"/>
  <c r="K62" i="5"/>
  <c r="AB61" i="5"/>
  <c r="AA61" i="5"/>
  <c r="Y61" i="5"/>
  <c r="W61" i="5"/>
  <c r="U61" i="5"/>
  <c r="S61" i="5"/>
  <c r="P61" i="5"/>
  <c r="K61" i="5"/>
  <c r="L61" i="5" s="1"/>
  <c r="AB60" i="5"/>
  <c r="AA60" i="5"/>
  <c r="W60" i="5"/>
  <c r="U60" i="5"/>
  <c r="S60" i="5"/>
  <c r="L60" i="5"/>
  <c r="K60" i="5"/>
  <c r="AB59" i="5"/>
  <c r="AA59" i="5"/>
  <c r="Z59" i="5"/>
  <c r="W59" i="5"/>
  <c r="U59" i="5"/>
  <c r="S59" i="5"/>
  <c r="R59" i="5"/>
  <c r="K59" i="5"/>
  <c r="L59" i="5" s="1"/>
  <c r="AB58" i="5"/>
  <c r="AA58" i="5"/>
  <c r="V58" i="5"/>
  <c r="T58" i="5"/>
  <c r="Q58" i="5"/>
  <c r="O58" i="5"/>
  <c r="O57" i="5" s="1"/>
  <c r="N58" i="5"/>
  <c r="J58" i="5"/>
  <c r="I58" i="5"/>
  <c r="I57" i="5" s="1"/>
  <c r="H58" i="5"/>
  <c r="G58" i="5"/>
  <c r="F58" i="5"/>
  <c r="N57" i="5"/>
  <c r="AB56" i="5"/>
  <c r="AA56" i="5"/>
  <c r="Z56" i="5"/>
  <c r="W56" i="5"/>
  <c r="U56" i="5"/>
  <c r="S56" i="5"/>
  <c r="R56" i="5"/>
  <c r="P56" i="5"/>
  <c r="L56" i="5"/>
  <c r="K56" i="5"/>
  <c r="AB55" i="5"/>
  <c r="AA55" i="5"/>
  <c r="X55" i="5"/>
  <c r="W55" i="5"/>
  <c r="U55" i="5"/>
  <c r="S55" i="5"/>
  <c r="K55" i="5"/>
  <c r="L55" i="5" s="1"/>
  <c r="AB54" i="5"/>
  <c r="AA54" i="5"/>
  <c r="W54" i="5"/>
  <c r="U54" i="5"/>
  <c r="U50" i="5" s="1"/>
  <c r="U45" i="5" s="1"/>
  <c r="S54" i="5"/>
  <c r="K54" i="5"/>
  <c r="L54" i="5" s="1"/>
  <c r="W53" i="5"/>
  <c r="U53" i="5"/>
  <c r="S53" i="5"/>
  <c r="K53" i="5"/>
  <c r="L53" i="5" s="1"/>
  <c r="R53" i="5" s="1"/>
  <c r="AB52" i="5"/>
  <c r="AA52" i="5"/>
  <c r="W52" i="5"/>
  <c r="U52" i="5"/>
  <c r="S52" i="5"/>
  <c r="S50" i="5" s="1"/>
  <c r="P52" i="5"/>
  <c r="L52" i="5"/>
  <c r="Y52" i="5" s="1"/>
  <c r="K52" i="5"/>
  <c r="AB51" i="5"/>
  <c r="AA51" i="5"/>
  <c r="X51" i="5"/>
  <c r="W51" i="5"/>
  <c r="U51" i="5"/>
  <c r="S51" i="5"/>
  <c r="L51" i="5"/>
  <c r="K51" i="5"/>
  <c r="W50" i="5"/>
  <c r="V50" i="5"/>
  <c r="AB50" i="5" s="1"/>
  <c r="T50" i="5"/>
  <c r="Q50" i="5"/>
  <c r="AA50" i="5" s="1"/>
  <c r="O50" i="5"/>
  <c r="O45" i="5" s="1"/>
  <c r="N50" i="5"/>
  <c r="J50" i="5"/>
  <c r="I50" i="5"/>
  <c r="I45" i="5" s="1"/>
  <c r="I44" i="5" s="1"/>
  <c r="I38" i="5" s="1"/>
  <c r="H50" i="5"/>
  <c r="G50" i="5"/>
  <c r="F50" i="5"/>
  <c r="X49" i="5"/>
  <c r="P49" i="5"/>
  <c r="L49" i="5"/>
  <c r="Z49" i="5" s="1"/>
  <c r="K49" i="5"/>
  <c r="W48" i="5"/>
  <c r="U48" i="5"/>
  <c r="U46" i="5" s="1"/>
  <c r="S48" i="5"/>
  <c r="K48" i="5"/>
  <c r="L48" i="5" s="1"/>
  <c r="AB47" i="5"/>
  <c r="AA47" i="5"/>
  <c r="Y47" i="5"/>
  <c r="W47" i="5"/>
  <c r="U47" i="5"/>
  <c r="S47" i="5"/>
  <c r="P47" i="5"/>
  <c r="L47" i="5"/>
  <c r="K47" i="5"/>
  <c r="AB46" i="5"/>
  <c r="V46" i="5"/>
  <c r="V45" i="5" s="1"/>
  <c r="T46" i="5"/>
  <c r="S46" i="5"/>
  <c r="S45" i="5" s="1"/>
  <c r="Q46" i="5"/>
  <c r="O46" i="5"/>
  <c r="N46" i="5"/>
  <c r="N45" i="5" s="1"/>
  <c r="N44" i="5" s="1"/>
  <c r="J46" i="5"/>
  <c r="J45" i="5" s="1"/>
  <c r="I46" i="5"/>
  <c r="H46" i="5"/>
  <c r="H45" i="5" s="1"/>
  <c r="G46" i="5"/>
  <c r="K46" i="5" s="1"/>
  <c r="F46" i="5"/>
  <c r="F45" i="5" s="1"/>
  <c r="F44" i="5" s="1"/>
  <c r="Z43" i="5"/>
  <c r="W43" i="5"/>
  <c r="U43" i="5"/>
  <c r="S43" i="5"/>
  <c r="R43" i="5"/>
  <c r="K43" i="5"/>
  <c r="L43" i="5" s="1"/>
  <c r="X43" i="5" s="1"/>
  <c r="Y42" i="5"/>
  <c r="W42" i="5"/>
  <c r="W41" i="5" s="1"/>
  <c r="W40" i="5" s="1"/>
  <c r="W39" i="5" s="1"/>
  <c r="U42" i="5"/>
  <c r="S42" i="5"/>
  <c r="P42" i="5"/>
  <c r="L42" i="5"/>
  <c r="K42" i="5"/>
  <c r="Z41" i="5"/>
  <c r="V41" i="5"/>
  <c r="V40" i="5" s="1"/>
  <c r="U41" i="5"/>
  <c r="T41" i="5"/>
  <c r="T40" i="5" s="1"/>
  <c r="Q41" i="5"/>
  <c r="X41" i="5" s="1"/>
  <c r="P41" i="5"/>
  <c r="P40" i="5" s="1"/>
  <c r="O41" i="5"/>
  <c r="N41" i="5"/>
  <c r="L41" i="5"/>
  <c r="K41" i="5"/>
  <c r="J41" i="5"/>
  <c r="J40" i="5" s="1"/>
  <c r="I41" i="5"/>
  <c r="H41" i="5"/>
  <c r="G41" i="5"/>
  <c r="F41" i="5"/>
  <c r="F40" i="5" s="1"/>
  <c r="F39" i="5" s="1"/>
  <c r="U40" i="5"/>
  <c r="U39" i="5" s="1"/>
  <c r="Q40" i="5"/>
  <c r="O40" i="5"/>
  <c r="O39" i="5" s="1"/>
  <c r="N40" i="5"/>
  <c r="N39" i="5" s="1"/>
  <c r="N38" i="5" s="1"/>
  <c r="I40" i="5"/>
  <c r="I39" i="5" s="1"/>
  <c r="H40" i="5"/>
  <c r="H39" i="5" s="1"/>
  <c r="G40" i="5"/>
  <c r="G39" i="5" s="1"/>
  <c r="V39" i="5"/>
  <c r="T39" i="5"/>
  <c r="P39" i="5"/>
  <c r="K39" i="5"/>
  <c r="J39" i="5"/>
  <c r="Z37" i="5"/>
  <c r="Y37" i="5"/>
  <c r="X37" i="5"/>
  <c r="W37" i="5"/>
  <c r="U37" i="5"/>
  <c r="S37" i="5"/>
  <c r="R37" i="5"/>
  <c r="P37" i="5"/>
  <c r="K37" i="5"/>
  <c r="L37" i="5" s="1"/>
  <c r="X36" i="5"/>
  <c r="W36" i="5"/>
  <c r="U36" i="5"/>
  <c r="S36" i="5"/>
  <c r="L36" i="5"/>
  <c r="K36" i="5"/>
  <c r="AB35" i="5"/>
  <c r="AA35" i="5"/>
  <c r="Y35" i="5"/>
  <c r="X35" i="5"/>
  <c r="W35" i="5"/>
  <c r="U35" i="5"/>
  <c r="S35" i="5"/>
  <c r="P35" i="5"/>
  <c r="K35" i="5"/>
  <c r="L35" i="5" s="1"/>
  <c r="Z35" i="5" s="1"/>
  <c r="AB34" i="5"/>
  <c r="AA34" i="5"/>
  <c r="W34" i="5"/>
  <c r="W31" i="5" s="1"/>
  <c r="W30" i="5" s="1"/>
  <c r="U34" i="5"/>
  <c r="S34" i="5"/>
  <c r="L34" i="5"/>
  <c r="R34" i="5" s="1"/>
  <c r="K34" i="5"/>
  <c r="AB33" i="5"/>
  <c r="AA33" i="5"/>
  <c r="Z33" i="5"/>
  <c r="W33" i="5"/>
  <c r="U33" i="5"/>
  <c r="S33" i="5"/>
  <c r="R33" i="5"/>
  <c r="K33" i="5"/>
  <c r="L33" i="5" s="1"/>
  <c r="AB32" i="5"/>
  <c r="AA32" i="5"/>
  <c r="W32" i="5"/>
  <c r="U32" i="5"/>
  <c r="S32" i="5"/>
  <c r="L32" i="5"/>
  <c r="K32" i="5"/>
  <c r="V31" i="5"/>
  <c r="T31" i="5"/>
  <c r="Q31" i="5"/>
  <c r="O31" i="5"/>
  <c r="N31" i="5"/>
  <c r="N30" i="5" s="1"/>
  <c r="J31" i="5"/>
  <c r="J30" i="5" s="1"/>
  <c r="I31" i="5"/>
  <c r="H31" i="5"/>
  <c r="H30" i="5" s="1"/>
  <c r="K30" i="5" s="1"/>
  <c r="G31" i="5"/>
  <c r="F31" i="5"/>
  <c r="F30" i="5" s="1"/>
  <c r="Q30" i="5"/>
  <c r="O30" i="5"/>
  <c r="I30" i="5"/>
  <c r="G30" i="5"/>
  <c r="AB29" i="5"/>
  <c r="AA29" i="5"/>
  <c r="Z29" i="5"/>
  <c r="W29" i="5"/>
  <c r="U29" i="5"/>
  <c r="S29" i="5"/>
  <c r="R29" i="5"/>
  <c r="K29" i="5"/>
  <c r="L29" i="5" s="1"/>
  <c r="AB28" i="5"/>
  <c r="AA28" i="5"/>
  <c r="W28" i="5"/>
  <c r="W22" i="5" s="1"/>
  <c r="U28" i="5"/>
  <c r="S28" i="5"/>
  <c r="K28" i="5"/>
  <c r="L28" i="5" s="1"/>
  <c r="AB27" i="5"/>
  <c r="AA27" i="5"/>
  <c r="W27" i="5"/>
  <c r="U27" i="5"/>
  <c r="S27" i="5"/>
  <c r="L27" i="5"/>
  <c r="K27" i="5"/>
  <c r="AB26" i="5"/>
  <c r="AA26" i="5"/>
  <c r="W26" i="5"/>
  <c r="U26" i="5"/>
  <c r="S26" i="5"/>
  <c r="K26" i="5"/>
  <c r="L26" i="5" s="1"/>
  <c r="P26" i="5" s="1"/>
  <c r="AB25" i="5"/>
  <c r="AA25" i="5"/>
  <c r="Z25" i="5"/>
  <c r="W25" i="5"/>
  <c r="U25" i="5"/>
  <c r="S25" i="5"/>
  <c r="R25" i="5"/>
  <c r="L25" i="5"/>
  <c r="Y25" i="5" s="1"/>
  <c r="K25" i="5"/>
  <c r="AB24" i="5"/>
  <c r="AA24" i="5"/>
  <c r="W24" i="5"/>
  <c r="U24" i="5"/>
  <c r="S24" i="5"/>
  <c r="K24" i="5"/>
  <c r="L24" i="5" s="1"/>
  <c r="AB23" i="5"/>
  <c r="AA23" i="5"/>
  <c r="W23" i="5"/>
  <c r="U23" i="5"/>
  <c r="U22" i="5" s="1"/>
  <c r="S23" i="5"/>
  <c r="S22" i="5" s="1"/>
  <c r="K23" i="5"/>
  <c r="L23" i="5" s="1"/>
  <c r="V22" i="5"/>
  <c r="AB22" i="5" s="1"/>
  <c r="T22" i="5"/>
  <c r="AA22" i="5" s="1"/>
  <c r="Q22" i="5"/>
  <c r="O22" i="5"/>
  <c r="N22" i="5"/>
  <c r="K22" i="5"/>
  <c r="J22" i="5"/>
  <c r="I22" i="5"/>
  <c r="H22" i="5"/>
  <c r="G22" i="5"/>
  <c r="F22" i="5"/>
  <c r="AB21" i="5"/>
  <c r="AA21" i="5"/>
  <c r="W21" i="5"/>
  <c r="U21" i="5"/>
  <c r="S21" i="5"/>
  <c r="K21" i="5"/>
  <c r="L21" i="5" s="1"/>
  <c r="AB20" i="5"/>
  <c r="AA20" i="5"/>
  <c r="W20" i="5"/>
  <c r="U20" i="5"/>
  <c r="S20" i="5"/>
  <c r="L20" i="5"/>
  <c r="K20" i="5"/>
  <c r="AB19" i="5"/>
  <c r="AA19" i="5"/>
  <c r="Y19" i="5"/>
  <c r="X19" i="5"/>
  <c r="W19" i="5"/>
  <c r="U19" i="5"/>
  <c r="S19" i="5"/>
  <c r="P19" i="5"/>
  <c r="L19" i="5"/>
  <c r="Z19" i="5" s="1"/>
  <c r="K19" i="5"/>
  <c r="AB18" i="5"/>
  <c r="AA18" i="5"/>
  <c r="Z18" i="5"/>
  <c r="W18" i="5"/>
  <c r="U18" i="5"/>
  <c r="S18" i="5"/>
  <c r="R18" i="5"/>
  <c r="P18" i="5"/>
  <c r="K18" i="5"/>
  <c r="L18" i="5" s="1"/>
  <c r="AB17" i="5"/>
  <c r="AA17" i="5"/>
  <c r="Z17" i="5"/>
  <c r="W17" i="5"/>
  <c r="U17" i="5"/>
  <c r="S17" i="5"/>
  <c r="R17" i="5"/>
  <c r="L17" i="5"/>
  <c r="Y17" i="5" s="1"/>
  <c r="K17" i="5"/>
  <c r="AB16" i="5"/>
  <c r="AA16" i="5"/>
  <c r="W16" i="5"/>
  <c r="U16" i="5"/>
  <c r="S16" i="5"/>
  <c r="K16" i="5"/>
  <c r="L16" i="5" s="1"/>
  <c r="AB15" i="5"/>
  <c r="AA15" i="5"/>
  <c r="W15" i="5"/>
  <c r="U15" i="5"/>
  <c r="S15" i="5"/>
  <c r="K15" i="5"/>
  <c r="L15" i="5" s="1"/>
  <c r="AB14" i="5"/>
  <c r="AA14" i="5"/>
  <c r="W14" i="5"/>
  <c r="U14" i="5"/>
  <c r="S14" i="5"/>
  <c r="L14" i="5"/>
  <c r="X14" i="5" s="1"/>
  <c r="K14" i="5"/>
  <c r="AB13" i="5"/>
  <c r="AA13" i="5"/>
  <c r="Y13" i="5"/>
  <c r="X13" i="5"/>
  <c r="W13" i="5"/>
  <c r="U13" i="5"/>
  <c r="S13" i="5"/>
  <c r="P13" i="5"/>
  <c r="L13" i="5"/>
  <c r="Z13" i="5" s="1"/>
  <c r="K13" i="5"/>
  <c r="V12" i="5"/>
  <c r="V11" i="5" s="1"/>
  <c r="T12" i="5"/>
  <c r="S12" i="5"/>
  <c r="S11" i="5" s="1"/>
  <c r="Q12" i="5"/>
  <c r="O12" i="5"/>
  <c r="N12" i="5"/>
  <c r="N11" i="5" s="1"/>
  <c r="N10" i="5" s="1"/>
  <c r="N9" i="5" s="1"/>
  <c r="J12" i="5"/>
  <c r="J11" i="5" s="1"/>
  <c r="J10" i="5" s="1"/>
  <c r="J9" i="5" s="1"/>
  <c r="I12" i="5"/>
  <c r="H12" i="5"/>
  <c r="H11" i="5" s="1"/>
  <c r="H10" i="5" s="1"/>
  <c r="H9" i="5" s="1"/>
  <c r="G12" i="5"/>
  <c r="F12" i="5"/>
  <c r="Q11" i="5"/>
  <c r="O11" i="5"/>
  <c r="O10" i="5" s="1"/>
  <c r="O9" i="5" s="1"/>
  <c r="I11" i="5"/>
  <c r="I10" i="5" s="1"/>
  <c r="I9" i="5" s="1"/>
  <c r="G11" i="5"/>
  <c r="F11" i="5"/>
  <c r="Q10" i="5"/>
  <c r="Q9" i="5" s="1"/>
  <c r="F10" i="5"/>
  <c r="F9" i="5" s="1"/>
  <c r="I8" i="5"/>
  <c r="W7" i="5"/>
  <c r="U7" i="5"/>
  <c r="Q7" i="5"/>
  <c r="O7" i="5"/>
  <c r="N7" i="5"/>
  <c r="I7" i="5"/>
  <c r="H7" i="5"/>
  <c r="AA259" i="4"/>
  <c r="W259" i="4"/>
  <c r="W258" i="4" s="1"/>
  <c r="W257" i="4" s="1"/>
  <c r="W256" i="4" s="1"/>
  <c r="U259" i="4"/>
  <c r="S259" i="4"/>
  <c r="K259" i="4"/>
  <c r="L259" i="4" s="1"/>
  <c r="AA258" i="4"/>
  <c r="V258" i="4"/>
  <c r="U258" i="4"/>
  <c r="U257" i="4" s="1"/>
  <c r="U256" i="4" s="1"/>
  <c r="T258" i="4"/>
  <c r="S258" i="4"/>
  <c r="Q258" i="4"/>
  <c r="O258" i="4"/>
  <c r="O257" i="4" s="1"/>
  <c r="O256" i="4" s="1"/>
  <c r="N258" i="4"/>
  <c r="J258" i="4"/>
  <c r="I258" i="4"/>
  <c r="H258" i="4"/>
  <c r="G258" i="4"/>
  <c r="F258" i="4"/>
  <c r="F257" i="4" s="1"/>
  <c r="T257" i="4"/>
  <c r="S257" i="4"/>
  <c r="S256" i="4" s="1"/>
  <c r="Q257" i="4"/>
  <c r="N257" i="4"/>
  <c r="J257" i="4"/>
  <c r="J256" i="4" s="1"/>
  <c r="H257" i="4"/>
  <c r="G257" i="4"/>
  <c r="T256" i="4"/>
  <c r="N256" i="4"/>
  <c r="H256" i="4"/>
  <c r="G256" i="4"/>
  <c r="F256" i="4"/>
  <c r="AB255" i="4"/>
  <c r="AA255" i="4"/>
  <c r="W255" i="4"/>
  <c r="U255" i="4"/>
  <c r="S255" i="4"/>
  <c r="K255" i="4"/>
  <c r="L255" i="4" s="1"/>
  <c r="W254" i="4"/>
  <c r="V254" i="4"/>
  <c r="U254" i="4"/>
  <c r="U253" i="4" s="1"/>
  <c r="U252" i="4" s="1"/>
  <c r="T254" i="4"/>
  <c r="S254" i="4"/>
  <c r="Q254" i="4"/>
  <c r="O254" i="4"/>
  <c r="O253" i="4" s="1"/>
  <c r="O252" i="4" s="1"/>
  <c r="N254" i="4"/>
  <c r="N253" i="4" s="1"/>
  <c r="N252" i="4" s="1"/>
  <c r="J254" i="4"/>
  <c r="I254" i="4"/>
  <c r="I253" i="4" s="1"/>
  <c r="I252" i="4" s="1"/>
  <c r="H254" i="4"/>
  <c r="H253" i="4" s="1"/>
  <c r="H252" i="4" s="1"/>
  <c r="G254" i="4"/>
  <c r="F254" i="4"/>
  <c r="W253" i="4"/>
  <c r="W252" i="4" s="1"/>
  <c r="V253" i="4"/>
  <c r="S253" i="4"/>
  <c r="Q253" i="4"/>
  <c r="Q252" i="4" s="1"/>
  <c r="J253" i="4"/>
  <c r="F253" i="4"/>
  <c r="V252" i="4"/>
  <c r="S252" i="4"/>
  <c r="J252" i="4"/>
  <c r="F252" i="4"/>
  <c r="Z251" i="4"/>
  <c r="Y251" i="4"/>
  <c r="X251" i="4"/>
  <c r="W251" i="4"/>
  <c r="U251" i="4"/>
  <c r="U249" i="4" s="1"/>
  <c r="S251" i="4"/>
  <c r="S249" i="4" s="1"/>
  <c r="R251" i="4"/>
  <c r="P251" i="4"/>
  <c r="K251" i="4"/>
  <c r="L251" i="4" s="1"/>
  <c r="W250" i="4"/>
  <c r="U250" i="4"/>
  <c r="S250" i="4"/>
  <c r="L250" i="4"/>
  <c r="K250" i="4"/>
  <c r="W249" i="4"/>
  <c r="V249" i="4"/>
  <c r="V246" i="4" s="1"/>
  <c r="T249" i="4"/>
  <c r="Q249" i="4"/>
  <c r="O249" i="4"/>
  <c r="N249" i="4"/>
  <c r="J249" i="4"/>
  <c r="I249" i="4"/>
  <c r="H249" i="4"/>
  <c r="G249" i="4"/>
  <c r="F249" i="4"/>
  <c r="AB248" i="4"/>
  <c r="AA248" i="4"/>
  <c r="W248" i="4"/>
  <c r="U248" i="4"/>
  <c r="U247" i="4" s="1"/>
  <c r="S248" i="4"/>
  <c r="P248" i="4"/>
  <c r="L248" i="4"/>
  <c r="K248" i="4"/>
  <c r="W247" i="4"/>
  <c r="W246" i="4" s="1"/>
  <c r="V247" i="4"/>
  <c r="T247" i="4"/>
  <c r="S247" i="4"/>
  <c r="Q247" i="4"/>
  <c r="Q246" i="4" s="1"/>
  <c r="P247" i="4"/>
  <c r="O247" i="4"/>
  <c r="N247" i="4"/>
  <c r="L247" i="4"/>
  <c r="K247" i="4"/>
  <c r="J247" i="4"/>
  <c r="I247" i="4"/>
  <c r="H247" i="4"/>
  <c r="G247" i="4"/>
  <c r="G246" i="4" s="1"/>
  <c r="F247" i="4"/>
  <c r="U246" i="4"/>
  <c r="S246" i="4"/>
  <c r="S245" i="4" s="1"/>
  <c r="O246" i="4"/>
  <c r="I246" i="4"/>
  <c r="F246" i="4"/>
  <c r="O245" i="4"/>
  <c r="O240" i="4" s="1"/>
  <c r="O239" i="4" s="1"/>
  <c r="I245" i="4"/>
  <c r="G245" i="4"/>
  <c r="F245" i="4"/>
  <c r="AB244" i="4"/>
  <c r="AA244" i="4"/>
  <c r="W244" i="4"/>
  <c r="W243" i="4" s="1"/>
  <c r="W242" i="4" s="1"/>
  <c r="W241" i="4" s="1"/>
  <c r="U244" i="4"/>
  <c r="S244" i="4"/>
  <c r="L244" i="4"/>
  <c r="K244" i="4"/>
  <c r="V243" i="4"/>
  <c r="U243" i="4"/>
  <c r="T243" i="4"/>
  <c r="AA243" i="4" s="1"/>
  <c r="S243" i="4"/>
  <c r="Q243" i="4"/>
  <c r="O243" i="4"/>
  <c r="N243" i="4"/>
  <c r="J243" i="4"/>
  <c r="J242" i="4" s="1"/>
  <c r="J241" i="4" s="1"/>
  <c r="I243" i="4"/>
  <c r="I242" i="4" s="1"/>
  <c r="I241" i="4" s="1"/>
  <c r="H243" i="4"/>
  <c r="G243" i="4"/>
  <c r="F243" i="4"/>
  <c r="U242" i="4"/>
  <c r="U241" i="4" s="1"/>
  <c r="T242" i="4"/>
  <c r="S242" i="4"/>
  <c r="S241" i="4" s="1"/>
  <c r="Q242" i="4"/>
  <c r="O242" i="4"/>
  <c r="O241" i="4" s="1"/>
  <c r="N242" i="4"/>
  <c r="K242" i="4"/>
  <c r="H242" i="4"/>
  <c r="G242" i="4"/>
  <c r="F242" i="4"/>
  <c r="F241" i="4" s="1"/>
  <c r="Q241" i="4"/>
  <c r="N241" i="4"/>
  <c r="N240" i="4" s="1"/>
  <c r="N239" i="4" s="1"/>
  <c r="H241" i="4"/>
  <c r="G241" i="4"/>
  <c r="AA238" i="4"/>
  <c r="Y238" i="4"/>
  <c r="W238" i="4"/>
  <c r="U238" i="4"/>
  <c r="S238" i="4"/>
  <c r="P238" i="4"/>
  <c r="P237" i="4" s="1"/>
  <c r="P236" i="4" s="1"/>
  <c r="P235" i="4" s="1"/>
  <c r="P234" i="4" s="1"/>
  <c r="P233" i="4" s="1"/>
  <c r="K238" i="4"/>
  <c r="L238" i="4" s="1"/>
  <c r="W237" i="4"/>
  <c r="V237" i="4"/>
  <c r="U237" i="4"/>
  <c r="U236" i="4" s="1"/>
  <c r="T237" i="4"/>
  <c r="AA237" i="4" s="1"/>
  <c r="S237" i="4"/>
  <c r="Q237" i="4"/>
  <c r="O237" i="4"/>
  <c r="O236" i="4" s="1"/>
  <c r="N237" i="4"/>
  <c r="L237" i="4"/>
  <c r="X237" i="4" s="1"/>
  <c r="J237" i="4"/>
  <c r="I237" i="4"/>
  <c r="I236" i="4" s="1"/>
  <c r="H237" i="4"/>
  <c r="G237" i="4"/>
  <c r="F237" i="4"/>
  <c r="W236" i="4"/>
  <c r="T236" i="4"/>
  <c r="S236" i="4"/>
  <c r="S235" i="4" s="1"/>
  <c r="S234" i="4" s="1"/>
  <c r="S233" i="4" s="1"/>
  <c r="Q236" i="4"/>
  <c r="N236" i="4"/>
  <c r="L236" i="4"/>
  <c r="J236" i="4"/>
  <c r="J235" i="4" s="1"/>
  <c r="J234" i="4" s="1"/>
  <c r="J233" i="4" s="1"/>
  <c r="H236" i="4"/>
  <c r="G236" i="4"/>
  <c r="G235" i="4" s="1"/>
  <c r="F236" i="4"/>
  <c r="W235" i="4"/>
  <c r="W234" i="4" s="1"/>
  <c r="U235" i="4"/>
  <c r="T235" i="4"/>
  <c r="Q235" i="4"/>
  <c r="O235" i="4"/>
  <c r="N235" i="4"/>
  <c r="H235" i="4"/>
  <c r="F235" i="4"/>
  <c r="U234" i="4"/>
  <c r="U233" i="4" s="1"/>
  <c r="T234" i="4"/>
  <c r="O234" i="4"/>
  <c r="O233" i="4" s="1"/>
  <c r="N234" i="4"/>
  <c r="H234" i="4"/>
  <c r="G234" i="4"/>
  <c r="F234" i="4"/>
  <c r="F233" i="4" s="1"/>
  <c r="W233" i="4"/>
  <c r="N233" i="4"/>
  <c r="H233" i="4"/>
  <c r="G233" i="4"/>
  <c r="AB232" i="4"/>
  <c r="AA232" i="4"/>
  <c r="W232" i="4"/>
  <c r="U232" i="4"/>
  <c r="U231" i="4" s="1"/>
  <c r="U230" i="4" s="1"/>
  <c r="U229" i="4" s="1"/>
  <c r="S232" i="4"/>
  <c r="S231" i="4" s="1"/>
  <c r="S230" i="4" s="1"/>
  <c r="S229" i="4" s="1"/>
  <c r="P232" i="4"/>
  <c r="P231" i="4" s="1"/>
  <c r="L232" i="4"/>
  <c r="K232" i="4"/>
  <c r="Y231" i="4"/>
  <c r="W231" i="4"/>
  <c r="V231" i="4"/>
  <c r="T231" i="4"/>
  <c r="Q231" i="4"/>
  <c r="X231" i="4" s="1"/>
  <c r="O231" i="4"/>
  <c r="N231" i="4"/>
  <c r="N230" i="4" s="1"/>
  <c r="N229" i="4" s="1"/>
  <c r="L231" i="4"/>
  <c r="L230" i="4" s="1"/>
  <c r="J231" i="4"/>
  <c r="I231" i="4"/>
  <c r="H231" i="4"/>
  <c r="H230" i="4" s="1"/>
  <c r="H229" i="4" s="1"/>
  <c r="G231" i="4"/>
  <c r="F231" i="4"/>
  <c r="F230" i="4" s="1"/>
  <c r="F229" i="4" s="1"/>
  <c r="F224" i="4" s="1"/>
  <c r="W230" i="4"/>
  <c r="V230" i="4"/>
  <c r="Q230" i="4"/>
  <c r="P230" i="4"/>
  <c r="P229" i="4" s="1"/>
  <c r="O230" i="4"/>
  <c r="O229" i="4" s="1"/>
  <c r="J230" i="4"/>
  <c r="I230" i="4"/>
  <c r="W229" i="4"/>
  <c r="J229" i="4"/>
  <c r="I229" i="4"/>
  <c r="AA228" i="4"/>
  <c r="Z228" i="4"/>
  <c r="Y228" i="4"/>
  <c r="X228" i="4"/>
  <c r="W228" i="4"/>
  <c r="U228" i="4"/>
  <c r="S228" i="4"/>
  <c r="R228" i="4"/>
  <c r="P228" i="4"/>
  <c r="P227" i="4" s="1"/>
  <c r="K228" i="4"/>
  <c r="L228" i="4" s="1"/>
  <c r="Y227" i="4"/>
  <c r="W227" i="4"/>
  <c r="V227" i="4"/>
  <c r="U227" i="4"/>
  <c r="T227" i="4"/>
  <c r="T226" i="4" s="1"/>
  <c r="S227" i="4"/>
  <c r="S226" i="4" s="1"/>
  <c r="R227" i="4"/>
  <c r="R226" i="4" s="1"/>
  <c r="R225" i="4" s="1"/>
  <c r="Q227" i="4"/>
  <c r="AA227" i="4" s="1"/>
  <c r="O227" i="4"/>
  <c r="N227" i="4"/>
  <c r="N226" i="4" s="1"/>
  <c r="L227" i="4"/>
  <c r="J227" i="4"/>
  <c r="I227" i="4"/>
  <c r="H227" i="4"/>
  <c r="H226" i="4" s="1"/>
  <c r="G227" i="4"/>
  <c r="F227" i="4"/>
  <c r="F226" i="4" s="1"/>
  <c r="F225" i="4" s="1"/>
  <c r="W226" i="4"/>
  <c r="W225" i="4" s="1"/>
  <c r="V226" i="4"/>
  <c r="U226" i="4"/>
  <c r="U225" i="4" s="1"/>
  <c r="U224" i="4" s="1"/>
  <c r="U223" i="4" s="1"/>
  <c r="Q226" i="4"/>
  <c r="P226" i="4"/>
  <c r="P225" i="4" s="1"/>
  <c r="O226" i="4"/>
  <c r="J226" i="4"/>
  <c r="J225" i="4" s="1"/>
  <c r="J224" i="4" s="1"/>
  <c r="J223" i="4" s="1"/>
  <c r="I226" i="4"/>
  <c r="I225" i="4" s="1"/>
  <c r="I224" i="4" s="1"/>
  <c r="I223" i="4" s="1"/>
  <c r="T225" i="4"/>
  <c r="S225" i="4"/>
  <c r="S224" i="4" s="1"/>
  <c r="S223" i="4" s="1"/>
  <c r="O225" i="4"/>
  <c r="N225" i="4"/>
  <c r="H225" i="4"/>
  <c r="H224" i="4" s="1"/>
  <c r="H223" i="4" s="1"/>
  <c r="N224" i="4"/>
  <c r="N223" i="4" s="1"/>
  <c r="F223" i="4"/>
  <c r="AB222" i="4"/>
  <c r="AA222" i="4"/>
  <c r="W222" i="4"/>
  <c r="U222" i="4"/>
  <c r="U221" i="4" s="1"/>
  <c r="U220" i="4" s="1"/>
  <c r="U219" i="4" s="1"/>
  <c r="S222" i="4"/>
  <c r="L222" i="4"/>
  <c r="X222" i="4" s="1"/>
  <c r="K222" i="4"/>
  <c r="AA221" i="4"/>
  <c r="W221" i="4"/>
  <c r="W220" i="4" s="1"/>
  <c r="V221" i="4"/>
  <c r="AB221" i="4" s="1"/>
  <c r="T221" i="4"/>
  <c r="S221" i="4"/>
  <c r="S220" i="4" s="1"/>
  <c r="S219" i="4" s="1"/>
  <c r="Q221" i="4"/>
  <c r="O221" i="4"/>
  <c r="O220" i="4" s="1"/>
  <c r="N221" i="4"/>
  <c r="L221" i="4"/>
  <c r="J221" i="4"/>
  <c r="I221" i="4"/>
  <c r="I220" i="4" s="1"/>
  <c r="H221" i="4"/>
  <c r="G221" i="4"/>
  <c r="F221" i="4"/>
  <c r="F220" i="4" s="1"/>
  <c r="F219" i="4" s="1"/>
  <c r="V220" i="4"/>
  <c r="T220" i="4"/>
  <c r="Q220" i="4"/>
  <c r="Q219" i="4" s="1"/>
  <c r="N220" i="4"/>
  <c r="N219" i="4" s="1"/>
  <c r="J220" i="4"/>
  <c r="J219" i="4" s="1"/>
  <c r="H220" i="4"/>
  <c r="H219" i="4" s="1"/>
  <c r="W219" i="4"/>
  <c r="O219" i="4"/>
  <c r="I219" i="4"/>
  <c r="I212" i="4" s="1"/>
  <c r="AA218" i="4"/>
  <c r="Z218" i="4"/>
  <c r="W218" i="4"/>
  <c r="U218" i="4"/>
  <c r="S218" i="4"/>
  <c r="P218" i="4"/>
  <c r="P217" i="4" s="1"/>
  <c r="L218" i="4"/>
  <c r="K218" i="4"/>
  <c r="W217" i="4"/>
  <c r="V217" i="4"/>
  <c r="U217" i="4"/>
  <c r="T217" i="4"/>
  <c r="AA217" i="4" s="1"/>
  <c r="S217" i="4"/>
  <c r="Q217" i="4"/>
  <c r="O217" i="4"/>
  <c r="O214" i="4" s="1"/>
  <c r="N217" i="4"/>
  <c r="J217" i="4"/>
  <c r="I217" i="4"/>
  <c r="H217" i="4"/>
  <c r="G217" i="4"/>
  <c r="K217" i="4" s="1"/>
  <c r="F217" i="4"/>
  <c r="AA216" i="4"/>
  <c r="Y216" i="4"/>
  <c r="W216" i="4"/>
  <c r="U216" i="4"/>
  <c r="S216" i="4"/>
  <c r="R216" i="4"/>
  <c r="R215" i="4" s="1"/>
  <c r="P216" i="4"/>
  <c r="P215" i="4" s="1"/>
  <c r="L216" i="4"/>
  <c r="Z216" i="4" s="1"/>
  <c r="K216" i="4"/>
  <c r="W215" i="4"/>
  <c r="V215" i="4"/>
  <c r="U215" i="4"/>
  <c r="T215" i="4"/>
  <c r="S215" i="4"/>
  <c r="S214" i="4" s="1"/>
  <c r="S213" i="4" s="1"/>
  <c r="S212" i="4" s="1"/>
  <c r="S211" i="4" s="1"/>
  <c r="Q215" i="4"/>
  <c r="O215" i="4"/>
  <c r="N215" i="4"/>
  <c r="L215" i="4"/>
  <c r="J215" i="4"/>
  <c r="I215" i="4"/>
  <c r="I214" i="4" s="1"/>
  <c r="I213" i="4" s="1"/>
  <c r="H215" i="4"/>
  <c r="G215" i="4"/>
  <c r="F215" i="4"/>
  <c r="F214" i="4" s="1"/>
  <c r="F213" i="4" s="1"/>
  <c r="V214" i="4"/>
  <c r="U214" i="4"/>
  <c r="U213" i="4" s="1"/>
  <c r="Q214" i="4"/>
  <c r="J214" i="4"/>
  <c r="Q213" i="4"/>
  <c r="O213" i="4"/>
  <c r="O212" i="4" s="1"/>
  <c r="O211" i="4" s="1"/>
  <c r="J213" i="4"/>
  <c r="J212" i="4" s="1"/>
  <c r="J211" i="4" s="1"/>
  <c r="U212" i="4"/>
  <c r="U211" i="4" s="1"/>
  <c r="F212" i="4"/>
  <c r="F211" i="4" s="1"/>
  <c r="I211" i="4"/>
  <c r="W210" i="4"/>
  <c r="W209" i="4" s="1"/>
  <c r="W208" i="4" s="1"/>
  <c r="U210" i="4"/>
  <c r="U209" i="4" s="1"/>
  <c r="U208" i="4" s="1"/>
  <c r="S210" i="4"/>
  <c r="K210" i="4"/>
  <c r="L210" i="4" s="1"/>
  <c r="V209" i="4"/>
  <c r="T209" i="4"/>
  <c r="T208" i="4" s="1"/>
  <c r="T207" i="4" s="1"/>
  <c r="S209" i="4"/>
  <c r="S208" i="4" s="1"/>
  <c r="S207" i="4" s="1"/>
  <c r="S202" i="4" s="1"/>
  <c r="S201" i="4" s="1"/>
  <c r="Q209" i="4"/>
  <c r="O209" i="4"/>
  <c r="O208" i="4" s="1"/>
  <c r="N209" i="4"/>
  <c r="J209" i="4"/>
  <c r="I209" i="4"/>
  <c r="I208" i="4" s="1"/>
  <c r="H209" i="4"/>
  <c r="G209" i="4"/>
  <c r="F209" i="4"/>
  <c r="V208" i="4"/>
  <c r="V207" i="4" s="1"/>
  <c r="N208" i="4"/>
  <c r="H208" i="4"/>
  <c r="G208" i="4"/>
  <c r="F208" i="4"/>
  <c r="F207" i="4" s="1"/>
  <c r="W207" i="4"/>
  <c r="U207" i="4"/>
  <c r="O207" i="4"/>
  <c r="N207" i="4"/>
  <c r="I207" i="4"/>
  <c r="H207" i="4"/>
  <c r="G207" i="4"/>
  <c r="AB206" i="4"/>
  <c r="AA206" i="4"/>
  <c r="W206" i="4"/>
  <c r="U206" i="4"/>
  <c r="U205" i="4" s="1"/>
  <c r="U204" i="4" s="1"/>
  <c r="U203" i="4" s="1"/>
  <c r="U202" i="4" s="1"/>
  <c r="U201" i="4" s="1"/>
  <c r="S206" i="4"/>
  <c r="K206" i="4"/>
  <c r="L206" i="4" s="1"/>
  <c r="W205" i="4"/>
  <c r="V205" i="4"/>
  <c r="T205" i="4"/>
  <c r="S205" i="4"/>
  <c r="Q205" i="4"/>
  <c r="O205" i="4"/>
  <c r="N205" i="4"/>
  <c r="N204" i="4" s="1"/>
  <c r="N203" i="4" s="1"/>
  <c r="N202" i="4" s="1"/>
  <c r="N201" i="4" s="1"/>
  <c r="K205" i="4"/>
  <c r="J205" i="4"/>
  <c r="J204" i="4" s="1"/>
  <c r="I205" i="4"/>
  <c r="H205" i="4"/>
  <c r="H204" i="4" s="1"/>
  <c r="G205" i="4"/>
  <c r="F205" i="4"/>
  <c r="F204" i="4" s="1"/>
  <c r="F203" i="4" s="1"/>
  <c r="F202" i="4" s="1"/>
  <c r="F201" i="4" s="1"/>
  <c r="W204" i="4"/>
  <c r="S204" i="4"/>
  <c r="S203" i="4" s="1"/>
  <c r="Q204" i="4"/>
  <c r="O204" i="4"/>
  <c r="I204" i="4"/>
  <c r="G204" i="4"/>
  <c r="W203" i="4"/>
  <c r="Q203" i="4"/>
  <c r="O203" i="4"/>
  <c r="O202" i="4" s="1"/>
  <c r="O201" i="4" s="1"/>
  <c r="J203" i="4"/>
  <c r="I203" i="4"/>
  <c r="H203" i="4"/>
  <c r="H202" i="4" s="1"/>
  <c r="H201" i="4" s="1"/>
  <c r="W202" i="4"/>
  <c r="W201" i="4" s="1"/>
  <c r="I202" i="4"/>
  <c r="I201" i="4" s="1"/>
  <c r="W200" i="4"/>
  <c r="S200" i="4"/>
  <c r="S199" i="4" s="1"/>
  <c r="L200" i="4"/>
  <c r="K200" i="4"/>
  <c r="W199" i="4"/>
  <c r="V199" i="4"/>
  <c r="U199" i="4"/>
  <c r="T199" i="4"/>
  <c r="Q199" i="4"/>
  <c r="O199" i="4"/>
  <c r="J199" i="4"/>
  <c r="I199" i="4"/>
  <c r="H199" i="4"/>
  <c r="G199" i="4"/>
  <c r="K199" i="4" s="1"/>
  <c r="F199" i="4"/>
  <c r="Y198" i="4"/>
  <c r="X198" i="4"/>
  <c r="W198" i="4"/>
  <c r="U198" i="4"/>
  <c r="U197" i="4" s="1"/>
  <c r="S198" i="4"/>
  <c r="P198" i="4"/>
  <c r="P197" i="4" s="1"/>
  <c r="L198" i="4"/>
  <c r="Z198" i="4" s="1"/>
  <c r="K198" i="4"/>
  <c r="Y197" i="4"/>
  <c r="X197" i="4"/>
  <c r="W197" i="4"/>
  <c r="W194" i="4" s="1"/>
  <c r="V197" i="4"/>
  <c r="Z197" i="4" s="1"/>
  <c r="T197" i="4"/>
  <c r="S197" i="4"/>
  <c r="Q197" i="4"/>
  <c r="Q194" i="4" s="1"/>
  <c r="O197" i="4"/>
  <c r="L197" i="4"/>
  <c r="K197" i="4"/>
  <c r="J197" i="4"/>
  <c r="I197" i="4"/>
  <c r="H197" i="4"/>
  <c r="G197" i="4"/>
  <c r="F197" i="4"/>
  <c r="W196" i="4"/>
  <c r="U196" i="4"/>
  <c r="U195" i="4" s="1"/>
  <c r="S196" i="4"/>
  <c r="S195" i="4" s="1"/>
  <c r="K196" i="4"/>
  <c r="L196" i="4" s="1"/>
  <c r="W195" i="4"/>
  <c r="V195" i="4"/>
  <c r="V194" i="4" s="1"/>
  <c r="T195" i="4"/>
  <c r="Q195" i="4"/>
  <c r="O195" i="4"/>
  <c r="O194" i="4" s="1"/>
  <c r="O193" i="4" s="1"/>
  <c r="J195" i="4"/>
  <c r="J194" i="4" s="1"/>
  <c r="J193" i="4" s="1"/>
  <c r="I195" i="4"/>
  <c r="I194" i="4" s="1"/>
  <c r="H195" i="4"/>
  <c r="G195" i="4"/>
  <c r="K195" i="4" s="1"/>
  <c r="F195" i="4"/>
  <c r="S194" i="4"/>
  <c r="S193" i="4" s="1"/>
  <c r="G194" i="4"/>
  <c r="F194" i="4"/>
  <c r="F193" i="4" s="1"/>
  <c r="V193" i="4"/>
  <c r="I193" i="4"/>
  <c r="AA192" i="4"/>
  <c r="Y192" i="4"/>
  <c r="W192" i="4"/>
  <c r="U192" i="4"/>
  <c r="U191" i="4" s="1"/>
  <c r="S192" i="4"/>
  <c r="P192" i="4"/>
  <c r="P191" i="4" s="1"/>
  <c r="P190" i="4" s="1"/>
  <c r="P189" i="4" s="1"/>
  <c r="L192" i="4"/>
  <c r="K192" i="4"/>
  <c r="W191" i="4"/>
  <c r="W190" i="4" s="1"/>
  <c r="W189" i="4" s="1"/>
  <c r="V191" i="4"/>
  <c r="T191" i="4"/>
  <c r="AA191" i="4" s="1"/>
  <c r="S191" i="4"/>
  <c r="S190" i="4" s="1"/>
  <c r="Q191" i="4"/>
  <c r="O191" i="4"/>
  <c r="N191" i="4"/>
  <c r="J191" i="4"/>
  <c r="I191" i="4"/>
  <c r="H191" i="4"/>
  <c r="G191" i="4"/>
  <c r="F191" i="4"/>
  <c r="F190" i="4" s="1"/>
  <c r="F189" i="4" s="1"/>
  <c r="AA190" i="4"/>
  <c r="V190" i="4"/>
  <c r="U190" i="4"/>
  <c r="U189" i="4" s="1"/>
  <c r="T190" i="4"/>
  <c r="Q190" i="4"/>
  <c r="O190" i="4"/>
  <c r="N190" i="4"/>
  <c r="J190" i="4"/>
  <c r="J189" i="4" s="1"/>
  <c r="I190" i="4"/>
  <c r="H190" i="4"/>
  <c r="T189" i="4"/>
  <c r="S189" i="4"/>
  <c r="O189" i="4"/>
  <c r="N189" i="4"/>
  <c r="I189" i="4"/>
  <c r="H189" i="4"/>
  <c r="AB188" i="4"/>
  <c r="AA188" i="4"/>
  <c r="Z188" i="4"/>
  <c r="Y188" i="4"/>
  <c r="X188" i="4"/>
  <c r="W188" i="4"/>
  <c r="W187" i="4" s="1"/>
  <c r="W186" i="4" s="1"/>
  <c r="U188" i="4"/>
  <c r="S188" i="4"/>
  <c r="R188" i="4"/>
  <c r="R187" i="4" s="1"/>
  <c r="R186" i="4" s="1"/>
  <c r="R185" i="4" s="1"/>
  <c r="P188" i="4"/>
  <c r="P187" i="4" s="1"/>
  <c r="P186" i="4" s="1"/>
  <c r="P185" i="4" s="1"/>
  <c r="L188" i="4"/>
  <c r="K188" i="4"/>
  <c r="AA187" i="4"/>
  <c r="Z187" i="4"/>
  <c r="Y187" i="4"/>
  <c r="V187" i="4"/>
  <c r="AB187" i="4" s="1"/>
  <c r="U187" i="4"/>
  <c r="U186" i="4" s="1"/>
  <c r="U185" i="4" s="1"/>
  <c r="T187" i="4"/>
  <c r="S187" i="4"/>
  <c r="S186" i="4" s="1"/>
  <c r="Q187" i="4"/>
  <c r="O187" i="4"/>
  <c r="O186" i="4" s="1"/>
  <c r="O185" i="4" s="1"/>
  <c r="N187" i="4"/>
  <c r="L187" i="4"/>
  <c r="X187" i="4" s="1"/>
  <c r="J187" i="4"/>
  <c r="I187" i="4"/>
  <c r="I186" i="4" s="1"/>
  <c r="I185" i="4" s="1"/>
  <c r="H187" i="4"/>
  <c r="H186" i="4" s="1"/>
  <c r="H185" i="4" s="1"/>
  <c r="G187" i="4"/>
  <c r="F187" i="4"/>
  <c r="Y186" i="4"/>
  <c r="X186" i="4"/>
  <c r="V186" i="4"/>
  <c r="AB186" i="4" s="1"/>
  <c r="T186" i="4"/>
  <c r="Q186" i="4"/>
  <c r="N186" i="4"/>
  <c r="N185" i="4" s="1"/>
  <c r="L186" i="4"/>
  <c r="Z186" i="4" s="1"/>
  <c r="J186" i="4"/>
  <c r="G186" i="4"/>
  <c r="F186" i="4"/>
  <c r="W185" i="4"/>
  <c r="V185" i="4"/>
  <c r="S185" i="4"/>
  <c r="Q185" i="4"/>
  <c r="X185" i="4" s="1"/>
  <c r="L185" i="4"/>
  <c r="J185" i="4"/>
  <c r="G185" i="4"/>
  <c r="F185" i="4"/>
  <c r="AB184" i="4"/>
  <c r="AA184" i="4"/>
  <c r="W184" i="4"/>
  <c r="W183" i="4" s="1"/>
  <c r="W182" i="4" s="1"/>
  <c r="W181" i="4" s="1"/>
  <c r="U184" i="4"/>
  <c r="U183" i="4" s="1"/>
  <c r="U182" i="4" s="1"/>
  <c r="U181" i="4" s="1"/>
  <c r="S184" i="4"/>
  <c r="S183" i="4" s="1"/>
  <c r="S182" i="4" s="1"/>
  <c r="S181" i="4" s="1"/>
  <c r="L184" i="4"/>
  <c r="X184" i="4" s="1"/>
  <c r="K184" i="4"/>
  <c r="AB183" i="4"/>
  <c r="Y183" i="4"/>
  <c r="X183" i="4"/>
  <c r="V183" i="4"/>
  <c r="T183" i="4"/>
  <c r="Q183" i="4"/>
  <c r="Q182" i="4" s="1"/>
  <c r="O183" i="4"/>
  <c r="N183" i="4"/>
  <c r="L183" i="4"/>
  <c r="K183" i="4"/>
  <c r="J183" i="4"/>
  <c r="I183" i="4"/>
  <c r="H183" i="4"/>
  <c r="G183" i="4"/>
  <c r="G182" i="4" s="1"/>
  <c r="F183" i="4"/>
  <c r="V182" i="4"/>
  <c r="T182" i="4"/>
  <c r="Y182" i="4" s="1"/>
  <c r="O182" i="4"/>
  <c r="O181" i="4" s="1"/>
  <c r="N182" i="4"/>
  <c r="L182" i="4"/>
  <c r="J182" i="4"/>
  <c r="I182" i="4"/>
  <c r="H182" i="4"/>
  <c r="F182" i="4"/>
  <c r="F181" i="4" s="1"/>
  <c r="T181" i="4"/>
  <c r="N181" i="4"/>
  <c r="J181" i="4"/>
  <c r="I181" i="4"/>
  <c r="H181" i="4"/>
  <c r="AB180" i="4"/>
  <c r="AA180" i="4"/>
  <c r="Z180" i="4"/>
  <c r="W180" i="4"/>
  <c r="U180" i="4"/>
  <c r="S180" i="4"/>
  <c r="S179" i="4" s="1"/>
  <c r="R180" i="4"/>
  <c r="R179" i="4" s="1"/>
  <c r="R178" i="4" s="1"/>
  <c r="R177" i="4" s="1"/>
  <c r="P180" i="4"/>
  <c r="P179" i="4" s="1"/>
  <c r="P178" i="4" s="1"/>
  <c r="P177" i="4" s="1"/>
  <c r="K180" i="4"/>
  <c r="L180" i="4" s="1"/>
  <c r="W179" i="4"/>
  <c r="W178" i="4" s="1"/>
  <c r="W177" i="4" s="1"/>
  <c r="V179" i="4"/>
  <c r="U179" i="4"/>
  <c r="T179" i="4"/>
  <c r="Q179" i="4"/>
  <c r="O179" i="4"/>
  <c r="O178" i="4" s="1"/>
  <c r="O177" i="4" s="1"/>
  <c r="N179" i="4"/>
  <c r="K179" i="4"/>
  <c r="J179" i="4"/>
  <c r="I179" i="4"/>
  <c r="I178" i="4" s="1"/>
  <c r="I177" i="4" s="1"/>
  <c r="H179" i="4"/>
  <c r="G179" i="4"/>
  <c r="F179" i="4"/>
  <c r="V178" i="4"/>
  <c r="U178" i="4"/>
  <c r="U177" i="4" s="1"/>
  <c r="T178" i="4"/>
  <c r="S178" i="4"/>
  <c r="N178" i="4"/>
  <c r="N177" i="4" s="1"/>
  <c r="J178" i="4"/>
  <c r="J177" i="4" s="1"/>
  <c r="H178" i="4"/>
  <c r="G178" i="4"/>
  <c r="F178" i="4"/>
  <c r="T177" i="4"/>
  <c r="S177" i="4"/>
  <c r="H177" i="4"/>
  <c r="G177" i="4"/>
  <c r="F177" i="4"/>
  <c r="AB176" i="4"/>
  <c r="AA176" i="4"/>
  <c r="Z176" i="4"/>
  <c r="Y176" i="4"/>
  <c r="W176" i="4"/>
  <c r="W175" i="4" s="1"/>
  <c r="U176" i="4"/>
  <c r="S176" i="4"/>
  <c r="R176" i="4"/>
  <c r="P176" i="4"/>
  <c r="P175" i="4" s="1"/>
  <c r="P174" i="4" s="1"/>
  <c r="L176" i="4"/>
  <c r="X176" i="4" s="1"/>
  <c r="K176" i="4"/>
  <c r="V175" i="4"/>
  <c r="U175" i="4"/>
  <c r="U174" i="4" s="1"/>
  <c r="U173" i="4" s="1"/>
  <c r="T175" i="4"/>
  <c r="S175" i="4"/>
  <c r="S174" i="4" s="1"/>
  <c r="S173" i="4" s="1"/>
  <c r="R175" i="4"/>
  <c r="Q175" i="4"/>
  <c r="O175" i="4"/>
  <c r="O174" i="4" s="1"/>
  <c r="O173" i="4" s="1"/>
  <c r="N175" i="4"/>
  <c r="L175" i="4"/>
  <c r="J175" i="4"/>
  <c r="I175" i="4"/>
  <c r="I174" i="4" s="1"/>
  <c r="I173" i="4" s="1"/>
  <c r="H175" i="4"/>
  <c r="H174" i="4" s="1"/>
  <c r="H173" i="4" s="1"/>
  <c r="G175" i="4"/>
  <c r="F175" i="4"/>
  <c r="F174" i="4" s="1"/>
  <c r="W174" i="4"/>
  <c r="W173" i="4" s="1"/>
  <c r="V174" i="4"/>
  <c r="R174" i="4"/>
  <c r="Q174" i="4"/>
  <c r="N174" i="4"/>
  <c r="N173" i="4" s="1"/>
  <c r="K174" i="4"/>
  <c r="J174" i="4"/>
  <c r="G174" i="4"/>
  <c r="V173" i="4"/>
  <c r="R173" i="4"/>
  <c r="Q173" i="4"/>
  <c r="P173" i="4"/>
  <c r="J173" i="4"/>
  <c r="G173" i="4"/>
  <c r="K173" i="4" s="1"/>
  <c r="F173" i="4"/>
  <c r="AB172" i="4"/>
  <c r="AA172" i="4"/>
  <c r="W172" i="4"/>
  <c r="W171" i="4" s="1"/>
  <c r="W170" i="4" s="1"/>
  <c r="W169" i="4" s="1"/>
  <c r="U172" i="4"/>
  <c r="U171" i="4" s="1"/>
  <c r="S172" i="4"/>
  <c r="L172" i="4"/>
  <c r="X172" i="4" s="1"/>
  <c r="K172" i="4"/>
  <c r="AB171" i="4"/>
  <c r="V171" i="4"/>
  <c r="T171" i="4"/>
  <c r="S171" i="4"/>
  <c r="S170" i="4" s="1"/>
  <c r="S169" i="4" s="1"/>
  <c r="Q171" i="4"/>
  <c r="Q170" i="4" s="1"/>
  <c r="O171" i="4"/>
  <c r="N171" i="4"/>
  <c r="L171" i="4"/>
  <c r="Y171" i="4" s="1"/>
  <c r="K171" i="4"/>
  <c r="J171" i="4"/>
  <c r="I171" i="4"/>
  <c r="H171" i="4"/>
  <c r="G171" i="4"/>
  <c r="G170" i="4" s="1"/>
  <c r="F171" i="4"/>
  <c r="F170" i="4" s="1"/>
  <c r="F169" i="4" s="1"/>
  <c r="AB170" i="4"/>
  <c r="V170" i="4"/>
  <c r="U170" i="4"/>
  <c r="T170" i="4"/>
  <c r="O170" i="4"/>
  <c r="O169" i="4" s="1"/>
  <c r="N170" i="4"/>
  <c r="L170" i="4"/>
  <c r="J170" i="4"/>
  <c r="I170" i="4"/>
  <c r="H170" i="4"/>
  <c r="V169" i="4"/>
  <c r="U169" i="4"/>
  <c r="T169" i="4"/>
  <c r="N169" i="4"/>
  <c r="J169" i="4"/>
  <c r="I169" i="4"/>
  <c r="H169" i="4"/>
  <c r="AB168" i="4"/>
  <c r="AA168" i="4"/>
  <c r="Y168" i="4"/>
  <c r="W168" i="4"/>
  <c r="U168" i="4"/>
  <c r="S168" i="4"/>
  <c r="S167" i="4" s="1"/>
  <c r="K168" i="4"/>
  <c r="L168" i="4" s="1"/>
  <c r="W167" i="4"/>
  <c r="W166" i="4" s="1"/>
  <c r="W165" i="4" s="1"/>
  <c r="V167" i="4"/>
  <c r="V166" i="4" s="1"/>
  <c r="U167" i="4"/>
  <c r="T167" i="4"/>
  <c r="Q167" i="4"/>
  <c r="O167" i="4"/>
  <c r="O166" i="4" s="1"/>
  <c r="O165" i="4" s="1"/>
  <c r="N167" i="4"/>
  <c r="N166" i="4" s="1"/>
  <c r="N165" i="4" s="1"/>
  <c r="K167" i="4"/>
  <c r="J167" i="4"/>
  <c r="I167" i="4"/>
  <c r="I166" i="4" s="1"/>
  <c r="H167" i="4"/>
  <c r="G167" i="4"/>
  <c r="F167" i="4"/>
  <c r="U166" i="4"/>
  <c r="U165" i="4" s="1"/>
  <c r="T166" i="4"/>
  <c r="S166" i="4"/>
  <c r="J166" i="4"/>
  <c r="J165" i="4" s="1"/>
  <c r="H166" i="4"/>
  <c r="G166" i="4"/>
  <c r="F166" i="4"/>
  <c r="S165" i="4"/>
  <c r="I165" i="4"/>
  <c r="H165" i="4"/>
  <c r="G165" i="4"/>
  <c r="F165" i="4"/>
  <c r="AB164" i="4"/>
  <c r="AA164" i="4"/>
  <c r="Z164" i="4"/>
  <c r="Y164" i="4"/>
  <c r="W164" i="4"/>
  <c r="W163" i="4" s="1"/>
  <c r="U164" i="4"/>
  <c r="S164" i="4"/>
  <c r="R164" i="4"/>
  <c r="R163" i="4" s="1"/>
  <c r="R162" i="4" s="1"/>
  <c r="R161" i="4" s="1"/>
  <c r="P164" i="4"/>
  <c r="P163" i="4" s="1"/>
  <c r="P162" i="4" s="1"/>
  <c r="P161" i="4" s="1"/>
  <c r="L164" i="4"/>
  <c r="X164" i="4" s="1"/>
  <c r="K164" i="4"/>
  <c r="AA163" i="4"/>
  <c r="Z163" i="4"/>
  <c r="Y163" i="4"/>
  <c r="V163" i="4"/>
  <c r="U163" i="4"/>
  <c r="U162" i="4" s="1"/>
  <c r="U161" i="4" s="1"/>
  <c r="T163" i="4"/>
  <c r="S163" i="4"/>
  <c r="S162" i="4" s="1"/>
  <c r="S161" i="4" s="1"/>
  <c r="Q163" i="4"/>
  <c r="O163" i="4"/>
  <c r="O162" i="4" s="1"/>
  <c r="O161" i="4" s="1"/>
  <c r="N163" i="4"/>
  <c r="L163" i="4"/>
  <c r="X163" i="4" s="1"/>
  <c r="J163" i="4"/>
  <c r="I163" i="4"/>
  <c r="I162" i="4" s="1"/>
  <c r="I161" i="4" s="1"/>
  <c r="H163" i="4"/>
  <c r="H162" i="4" s="1"/>
  <c r="G163" i="4"/>
  <c r="F163" i="4"/>
  <c r="F162" i="4" s="1"/>
  <c r="W162" i="4"/>
  <c r="W161" i="4" s="1"/>
  <c r="V162" i="4"/>
  <c r="T162" i="4"/>
  <c r="Q162" i="4"/>
  <c r="N162" i="4"/>
  <c r="N161" i="4" s="1"/>
  <c r="L162" i="4"/>
  <c r="Y162" i="4" s="1"/>
  <c r="J162" i="4"/>
  <c r="G162" i="4"/>
  <c r="V161" i="4"/>
  <c r="Q161" i="4"/>
  <c r="J161" i="4"/>
  <c r="G161" i="4"/>
  <c r="F161" i="4"/>
  <c r="AB160" i="4"/>
  <c r="AA160" i="4"/>
  <c r="W160" i="4"/>
  <c r="W159" i="4" s="1"/>
  <c r="W158" i="4" s="1"/>
  <c r="W157" i="4" s="1"/>
  <c r="U160" i="4"/>
  <c r="U159" i="4" s="1"/>
  <c r="S160" i="4"/>
  <c r="S159" i="4" s="1"/>
  <c r="S158" i="4" s="1"/>
  <c r="S157" i="4" s="1"/>
  <c r="L160" i="4"/>
  <c r="X160" i="4" s="1"/>
  <c r="K160" i="4"/>
  <c r="AB159" i="4"/>
  <c r="Y159" i="4"/>
  <c r="V159" i="4"/>
  <c r="T159" i="4"/>
  <c r="Q159" i="4"/>
  <c r="O159" i="4"/>
  <c r="N159" i="4"/>
  <c r="L159" i="4"/>
  <c r="L158" i="4" s="1"/>
  <c r="J159" i="4"/>
  <c r="I159" i="4"/>
  <c r="H159" i="4"/>
  <c r="G159" i="4"/>
  <c r="G158" i="4" s="1"/>
  <c r="F159" i="4"/>
  <c r="F158" i="4" s="1"/>
  <c r="F157" i="4" s="1"/>
  <c r="V158" i="4"/>
  <c r="U158" i="4"/>
  <c r="T158" i="4"/>
  <c r="Y158" i="4" s="1"/>
  <c r="O158" i="4"/>
  <c r="N158" i="4"/>
  <c r="N157" i="4" s="1"/>
  <c r="J158" i="4"/>
  <c r="J157" i="4" s="1"/>
  <c r="I158" i="4"/>
  <c r="H158" i="4"/>
  <c r="U157" i="4"/>
  <c r="T157" i="4"/>
  <c r="O157" i="4"/>
  <c r="I157" i="4"/>
  <c r="H157" i="4"/>
  <c r="G157" i="4"/>
  <c r="K157" i="4" s="1"/>
  <c r="AB156" i="4"/>
  <c r="AA156" i="4"/>
  <c r="W156" i="4"/>
  <c r="U156" i="4"/>
  <c r="S156" i="4"/>
  <c r="K156" i="4"/>
  <c r="L156" i="4" s="1"/>
  <c r="W155" i="4"/>
  <c r="W154" i="4" s="1"/>
  <c r="W153" i="4" s="1"/>
  <c r="V155" i="4"/>
  <c r="AB155" i="4" s="1"/>
  <c r="U155" i="4"/>
  <c r="U154" i="4" s="1"/>
  <c r="U153" i="4" s="1"/>
  <c r="T155" i="4"/>
  <c r="AA155" i="4" s="1"/>
  <c r="S155" i="4"/>
  <c r="Q155" i="4"/>
  <c r="O155" i="4"/>
  <c r="O154" i="4" s="1"/>
  <c r="O153" i="4" s="1"/>
  <c r="N155" i="4"/>
  <c r="N154" i="4" s="1"/>
  <c r="N153" i="4" s="1"/>
  <c r="J155" i="4"/>
  <c r="I155" i="4"/>
  <c r="I154" i="4" s="1"/>
  <c r="I153" i="4" s="1"/>
  <c r="H155" i="4"/>
  <c r="G155" i="4"/>
  <c r="K155" i="4" s="1"/>
  <c r="F155" i="4"/>
  <c r="V154" i="4"/>
  <c r="V153" i="4" s="1"/>
  <c r="T154" i="4"/>
  <c r="S154" i="4"/>
  <c r="J154" i="4"/>
  <c r="J153" i="4" s="1"/>
  <c r="H154" i="4"/>
  <c r="H153" i="4" s="1"/>
  <c r="F154" i="4"/>
  <c r="S153" i="4"/>
  <c r="F153" i="4"/>
  <c r="AB152" i="4"/>
  <c r="AA152" i="4"/>
  <c r="W152" i="4"/>
  <c r="W151" i="4" s="1"/>
  <c r="W150" i="4" s="1"/>
  <c r="W149" i="4" s="1"/>
  <c r="U152" i="4"/>
  <c r="U151" i="4" s="1"/>
  <c r="U150" i="4" s="1"/>
  <c r="U149" i="4" s="1"/>
  <c r="S152" i="4"/>
  <c r="K152" i="4"/>
  <c r="L152" i="4" s="1"/>
  <c r="V151" i="4"/>
  <c r="AB151" i="4" s="1"/>
  <c r="T151" i="4"/>
  <c r="S151" i="4"/>
  <c r="S150" i="4" s="1"/>
  <c r="S149" i="4" s="1"/>
  <c r="Q151" i="4"/>
  <c r="AA151" i="4" s="1"/>
  <c r="O151" i="4"/>
  <c r="O150" i="4" s="1"/>
  <c r="O149" i="4" s="1"/>
  <c r="N151" i="4"/>
  <c r="K151" i="4"/>
  <c r="J151" i="4"/>
  <c r="I151" i="4"/>
  <c r="I150" i="4" s="1"/>
  <c r="K150" i="4" s="1"/>
  <c r="H151" i="4"/>
  <c r="G151" i="4"/>
  <c r="G150" i="4" s="1"/>
  <c r="G149" i="4" s="1"/>
  <c r="F151" i="4"/>
  <c r="AB150" i="4"/>
  <c r="V150" i="4"/>
  <c r="V149" i="4" s="1"/>
  <c r="T150" i="4"/>
  <c r="Q150" i="4"/>
  <c r="N150" i="4"/>
  <c r="N149" i="4" s="1"/>
  <c r="J150" i="4"/>
  <c r="H150" i="4"/>
  <c r="H149" i="4" s="1"/>
  <c r="F150" i="4"/>
  <c r="F149" i="4" s="1"/>
  <c r="J149" i="4"/>
  <c r="I149" i="4"/>
  <c r="AB148" i="4"/>
  <c r="AA148" i="4"/>
  <c r="W148" i="4"/>
  <c r="U148" i="4"/>
  <c r="S148" i="4"/>
  <c r="S147" i="4" s="1"/>
  <c r="S146" i="4" s="1"/>
  <c r="K148" i="4"/>
  <c r="L148" i="4" s="1"/>
  <c r="R148" i="4" s="1"/>
  <c r="R147" i="4" s="1"/>
  <c r="R146" i="4" s="1"/>
  <c r="R145" i="4" s="1"/>
  <c r="W147" i="4"/>
  <c r="W146" i="4" s="1"/>
  <c r="W145" i="4" s="1"/>
  <c r="V147" i="4"/>
  <c r="U147" i="4"/>
  <c r="U146" i="4" s="1"/>
  <c r="U145" i="4" s="1"/>
  <c r="T147" i="4"/>
  <c r="Q147" i="4"/>
  <c r="AA147" i="4" s="1"/>
  <c r="O147" i="4"/>
  <c r="N147" i="4"/>
  <c r="J147" i="4"/>
  <c r="J146" i="4" s="1"/>
  <c r="J145" i="4" s="1"/>
  <c r="I147" i="4"/>
  <c r="I146" i="4" s="1"/>
  <c r="I145" i="4" s="1"/>
  <c r="H147" i="4"/>
  <c r="G147" i="4"/>
  <c r="G146" i="4" s="1"/>
  <c r="F147" i="4"/>
  <c r="T146" i="4"/>
  <c r="O146" i="4"/>
  <c r="O145" i="4" s="1"/>
  <c r="N146" i="4"/>
  <c r="H146" i="4"/>
  <c r="F146" i="4"/>
  <c r="F145" i="4" s="1"/>
  <c r="T145" i="4"/>
  <c r="S145" i="4"/>
  <c r="N145" i="4"/>
  <c r="H145" i="4"/>
  <c r="G145" i="4"/>
  <c r="K145" i="4" s="1"/>
  <c r="AB144" i="4"/>
  <c r="AA144" i="4"/>
  <c r="W144" i="4"/>
  <c r="U144" i="4"/>
  <c r="S144" i="4"/>
  <c r="K144" i="4"/>
  <c r="L144" i="4" s="1"/>
  <c r="W143" i="4"/>
  <c r="W142" i="4" s="1"/>
  <c r="V143" i="4"/>
  <c r="U143" i="4"/>
  <c r="U142" i="4" s="1"/>
  <c r="U141" i="4" s="1"/>
  <c r="T143" i="4"/>
  <c r="S143" i="4"/>
  <c r="Q143" i="4"/>
  <c r="O143" i="4"/>
  <c r="O142" i="4" s="1"/>
  <c r="O141" i="4" s="1"/>
  <c r="N143" i="4"/>
  <c r="J143" i="4"/>
  <c r="I143" i="4"/>
  <c r="I142" i="4" s="1"/>
  <c r="I141" i="4" s="1"/>
  <c r="H143" i="4"/>
  <c r="G143" i="4"/>
  <c r="F143" i="4"/>
  <c r="V142" i="4"/>
  <c r="V141" i="4" s="1"/>
  <c r="S142" i="4"/>
  <c r="N142" i="4"/>
  <c r="N141" i="4" s="1"/>
  <c r="J142" i="4"/>
  <c r="J141" i="4" s="1"/>
  <c r="H142" i="4"/>
  <c r="H141" i="4" s="1"/>
  <c r="G142" i="4"/>
  <c r="K142" i="4" s="1"/>
  <c r="F142" i="4"/>
  <c r="W141" i="4"/>
  <c r="S141" i="4"/>
  <c r="F141" i="4"/>
  <c r="AB140" i="4"/>
  <c r="AA140" i="4"/>
  <c r="W140" i="4"/>
  <c r="U140" i="4"/>
  <c r="U139" i="4" s="1"/>
  <c r="U138" i="4" s="1"/>
  <c r="S140" i="4"/>
  <c r="L140" i="4"/>
  <c r="X140" i="4" s="1"/>
  <c r="K140" i="4"/>
  <c r="W139" i="4"/>
  <c r="V139" i="4"/>
  <c r="AB139" i="4" s="1"/>
  <c r="T139" i="4"/>
  <c r="S139" i="4"/>
  <c r="S138" i="4" s="1"/>
  <c r="S137" i="4" s="1"/>
  <c r="Q139" i="4"/>
  <c r="O139" i="4"/>
  <c r="O138" i="4" s="1"/>
  <c r="O137" i="4" s="1"/>
  <c r="N139" i="4"/>
  <c r="J139" i="4"/>
  <c r="I139" i="4"/>
  <c r="I138" i="4" s="1"/>
  <c r="H139" i="4"/>
  <c r="G139" i="4"/>
  <c r="G138" i="4" s="1"/>
  <c r="G137" i="4" s="1"/>
  <c r="F139" i="4"/>
  <c r="W138" i="4"/>
  <c r="W137" i="4" s="1"/>
  <c r="V138" i="4"/>
  <c r="T138" i="4"/>
  <c r="N138" i="4"/>
  <c r="N137" i="4" s="1"/>
  <c r="J138" i="4"/>
  <c r="H138" i="4"/>
  <c r="H137" i="4" s="1"/>
  <c r="F138" i="4"/>
  <c r="F137" i="4" s="1"/>
  <c r="J137" i="4"/>
  <c r="AB136" i="4"/>
  <c r="AA136" i="4"/>
  <c r="Z136" i="4"/>
  <c r="W136" i="4"/>
  <c r="U136" i="4"/>
  <c r="S136" i="4"/>
  <c r="K136" i="4"/>
  <c r="L136" i="4" s="1"/>
  <c r="AB135" i="4"/>
  <c r="AA135" i="4"/>
  <c r="W135" i="4"/>
  <c r="W134" i="4" s="1"/>
  <c r="V135" i="4"/>
  <c r="U135" i="4"/>
  <c r="T135" i="4"/>
  <c r="Q135" i="4"/>
  <c r="O135" i="4"/>
  <c r="O134" i="4" s="1"/>
  <c r="O133" i="4" s="1"/>
  <c r="N135" i="4"/>
  <c r="J135" i="4"/>
  <c r="J134" i="4" s="1"/>
  <c r="I135" i="4"/>
  <c r="I134" i="4" s="1"/>
  <c r="I133" i="4" s="1"/>
  <c r="H135" i="4"/>
  <c r="H134" i="4" s="1"/>
  <c r="H133" i="4" s="1"/>
  <c r="G135" i="4"/>
  <c r="F135" i="4"/>
  <c r="U134" i="4"/>
  <c r="U133" i="4" s="1"/>
  <c r="T134" i="4"/>
  <c r="T133" i="4" s="1"/>
  <c r="AA133" i="4" s="1"/>
  <c r="Q134" i="4"/>
  <c r="N134" i="4"/>
  <c r="N133" i="4" s="1"/>
  <c r="G134" i="4"/>
  <c r="F134" i="4"/>
  <c r="W133" i="4"/>
  <c r="Q133" i="4"/>
  <c r="J133" i="4"/>
  <c r="F133" i="4"/>
  <c r="AB132" i="4"/>
  <c r="AA132" i="4"/>
  <c r="W132" i="4"/>
  <c r="U132" i="4"/>
  <c r="U131" i="4" s="1"/>
  <c r="S132" i="4"/>
  <c r="L132" i="4"/>
  <c r="K132" i="4"/>
  <c r="W131" i="4"/>
  <c r="W130" i="4" s="1"/>
  <c r="W129" i="4" s="1"/>
  <c r="V131" i="4"/>
  <c r="T131" i="4"/>
  <c r="AA131" i="4" s="1"/>
  <c r="Q131" i="4"/>
  <c r="Q130" i="4" s="1"/>
  <c r="O131" i="4"/>
  <c r="N131" i="4"/>
  <c r="K131" i="4"/>
  <c r="J131" i="4"/>
  <c r="J130" i="4" s="1"/>
  <c r="J129" i="4" s="1"/>
  <c r="I131" i="4"/>
  <c r="H131" i="4"/>
  <c r="G131" i="4"/>
  <c r="F131" i="4"/>
  <c r="U130" i="4"/>
  <c r="U129" i="4" s="1"/>
  <c r="T130" i="4"/>
  <c r="O130" i="4"/>
  <c r="O129" i="4" s="1"/>
  <c r="N130" i="4"/>
  <c r="N129" i="4" s="1"/>
  <c r="I130" i="4"/>
  <c r="I129" i="4" s="1"/>
  <c r="H130" i="4"/>
  <c r="H129" i="4" s="1"/>
  <c r="G130" i="4"/>
  <c r="K130" i="4" s="1"/>
  <c r="F130" i="4"/>
  <c r="T129" i="4"/>
  <c r="Q129" i="4"/>
  <c r="F129" i="4"/>
  <c r="AB128" i="4"/>
  <c r="AA128" i="4"/>
  <c r="W128" i="4"/>
  <c r="U128" i="4"/>
  <c r="U127" i="4" s="1"/>
  <c r="U126" i="4" s="1"/>
  <c r="U125" i="4" s="1"/>
  <c r="S128" i="4"/>
  <c r="L128" i="4"/>
  <c r="X128" i="4" s="1"/>
  <c r="K128" i="4"/>
  <c r="X127" i="4"/>
  <c r="W127" i="4"/>
  <c r="V127" i="4"/>
  <c r="AB127" i="4" s="1"/>
  <c r="T127" i="4"/>
  <c r="Q127" i="4"/>
  <c r="O127" i="4"/>
  <c r="N127" i="4"/>
  <c r="L127" i="4"/>
  <c r="Y127" i="4" s="1"/>
  <c r="J127" i="4"/>
  <c r="I127" i="4"/>
  <c r="H127" i="4"/>
  <c r="G127" i="4"/>
  <c r="F127" i="4"/>
  <c r="F126" i="4" s="1"/>
  <c r="W126" i="4"/>
  <c r="W125" i="4" s="1"/>
  <c r="V126" i="4"/>
  <c r="T126" i="4"/>
  <c r="O126" i="4"/>
  <c r="O125" i="4" s="1"/>
  <c r="N126" i="4"/>
  <c r="N125" i="4" s="1"/>
  <c r="J126" i="4"/>
  <c r="J125" i="4" s="1"/>
  <c r="H126" i="4"/>
  <c r="G126" i="4"/>
  <c r="T125" i="4"/>
  <c r="H125" i="4"/>
  <c r="F125" i="4"/>
  <c r="AB124" i="4"/>
  <c r="AA124" i="4"/>
  <c r="W124" i="4"/>
  <c r="U124" i="4"/>
  <c r="U123" i="4" s="1"/>
  <c r="S124" i="4"/>
  <c r="L124" i="4"/>
  <c r="K124" i="4"/>
  <c r="W123" i="4"/>
  <c r="V123" i="4"/>
  <c r="T123" i="4"/>
  <c r="Q123" i="4"/>
  <c r="O123" i="4"/>
  <c r="N123" i="4"/>
  <c r="J123" i="4"/>
  <c r="I123" i="4"/>
  <c r="H123" i="4"/>
  <c r="G123" i="4"/>
  <c r="F123" i="4"/>
  <c r="F122" i="4" s="1"/>
  <c r="W122" i="4"/>
  <c r="W121" i="4" s="1"/>
  <c r="V122" i="4"/>
  <c r="U122" i="4"/>
  <c r="U121" i="4" s="1"/>
  <c r="Q122" i="4"/>
  <c r="Q121" i="4" s="1"/>
  <c r="O122" i="4"/>
  <c r="N122" i="4"/>
  <c r="N121" i="4" s="1"/>
  <c r="J122" i="4"/>
  <c r="J121" i="4" s="1"/>
  <c r="I122" i="4"/>
  <c r="H122" i="4"/>
  <c r="O121" i="4"/>
  <c r="I121" i="4"/>
  <c r="H121" i="4"/>
  <c r="F121" i="4"/>
  <c r="AB120" i="4"/>
  <c r="AA120" i="4"/>
  <c r="Z120" i="4"/>
  <c r="Y120" i="4"/>
  <c r="X120" i="4"/>
  <c r="W120" i="4"/>
  <c r="W119" i="4" s="1"/>
  <c r="U120" i="4"/>
  <c r="S120" i="4"/>
  <c r="R120" i="4"/>
  <c r="P120" i="4"/>
  <c r="P119" i="4" s="1"/>
  <c r="L120" i="4"/>
  <c r="L119" i="4" s="1"/>
  <c r="K120" i="4"/>
  <c r="Z119" i="4"/>
  <c r="V119" i="4"/>
  <c r="AB119" i="4" s="1"/>
  <c r="U119" i="4"/>
  <c r="U118" i="4" s="1"/>
  <c r="T119" i="4"/>
  <c r="T118" i="4" s="1"/>
  <c r="R119" i="4"/>
  <c r="R118" i="4" s="1"/>
  <c r="R117" i="4" s="1"/>
  <c r="Q119" i="4"/>
  <c r="X119" i="4" s="1"/>
  <c r="O119" i="4"/>
  <c r="N119" i="4"/>
  <c r="N118" i="4" s="1"/>
  <c r="K119" i="4"/>
  <c r="J119" i="4"/>
  <c r="I119" i="4"/>
  <c r="H119" i="4"/>
  <c r="H118" i="4" s="1"/>
  <c r="G119" i="4"/>
  <c r="G118" i="4" s="1"/>
  <c r="F119" i="4"/>
  <c r="AB118" i="4"/>
  <c r="W118" i="4"/>
  <c r="W117" i="4" s="1"/>
  <c r="V118" i="4"/>
  <c r="Q118" i="4"/>
  <c r="Q117" i="4" s="1"/>
  <c r="P118" i="4"/>
  <c r="P117" i="4" s="1"/>
  <c r="O118" i="4"/>
  <c r="O117" i="4" s="1"/>
  <c r="J118" i="4"/>
  <c r="I118" i="4"/>
  <c r="I117" i="4" s="1"/>
  <c r="F118" i="4"/>
  <c r="V117" i="4"/>
  <c r="U117" i="4"/>
  <c r="T117" i="4"/>
  <c r="N117" i="4"/>
  <c r="J117" i="4"/>
  <c r="G117" i="4"/>
  <c r="F117" i="4"/>
  <c r="AB116" i="4"/>
  <c r="AA116" i="4"/>
  <c r="X116" i="4"/>
  <c r="W116" i="4"/>
  <c r="W115" i="4" s="1"/>
  <c r="W114" i="4" s="1"/>
  <c r="W113" i="4" s="1"/>
  <c r="U116" i="4"/>
  <c r="S116" i="4"/>
  <c r="S115" i="4" s="1"/>
  <c r="L116" i="4"/>
  <c r="K116" i="4"/>
  <c r="Y115" i="4"/>
  <c r="X115" i="4"/>
  <c r="V115" i="4"/>
  <c r="U115" i="4"/>
  <c r="U114" i="4" s="1"/>
  <c r="U113" i="4" s="1"/>
  <c r="T115" i="4"/>
  <c r="AA115" i="4" s="1"/>
  <c r="Q115" i="4"/>
  <c r="O115" i="4"/>
  <c r="O114" i="4" s="1"/>
  <c r="O113" i="4" s="1"/>
  <c r="N115" i="4"/>
  <c r="L115" i="4"/>
  <c r="J115" i="4"/>
  <c r="J114" i="4" s="1"/>
  <c r="J113" i="4" s="1"/>
  <c r="I115" i="4"/>
  <c r="I114" i="4" s="1"/>
  <c r="I113" i="4" s="1"/>
  <c r="H115" i="4"/>
  <c r="H114" i="4" s="1"/>
  <c r="H113" i="4" s="1"/>
  <c r="G115" i="4"/>
  <c r="F115" i="4"/>
  <c r="T114" i="4"/>
  <c r="AA114" i="4" s="1"/>
  <c r="S114" i="4"/>
  <c r="S113" i="4" s="1"/>
  <c r="Q114" i="4"/>
  <c r="N114" i="4"/>
  <c r="L114" i="4"/>
  <c r="K114" i="4"/>
  <c r="G114" i="4"/>
  <c r="F114" i="4"/>
  <c r="T113" i="4"/>
  <c r="N113" i="4"/>
  <c r="G113" i="4"/>
  <c r="K113" i="4" s="1"/>
  <c r="F113" i="4"/>
  <c r="AB112" i="4"/>
  <c r="AA112" i="4"/>
  <c r="W112" i="4"/>
  <c r="W111" i="4" s="1"/>
  <c r="U112" i="4"/>
  <c r="U111" i="4" s="1"/>
  <c r="U110" i="4" s="1"/>
  <c r="U109" i="4" s="1"/>
  <c r="S112" i="4"/>
  <c r="K112" i="4"/>
  <c r="L112" i="4" s="1"/>
  <c r="V111" i="4"/>
  <c r="AB111" i="4" s="1"/>
  <c r="T111" i="4"/>
  <c r="Q111" i="4"/>
  <c r="O111" i="4"/>
  <c r="N111" i="4"/>
  <c r="J111" i="4"/>
  <c r="I111" i="4"/>
  <c r="H111" i="4"/>
  <c r="G111" i="4"/>
  <c r="K111" i="4" s="1"/>
  <c r="F111" i="4"/>
  <c r="F110" i="4" s="1"/>
  <c r="F109" i="4" s="1"/>
  <c r="W110" i="4"/>
  <c r="W109" i="4" s="1"/>
  <c r="V110" i="4"/>
  <c r="O110" i="4"/>
  <c r="N110" i="4"/>
  <c r="N109" i="4" s="1"/>
  <c r="J110" i="4"/>
  <c r="J109" i="4" s="1"/>
  <c r="I110" i="4"/>
  <c r="I109" i="4" s="1"/>
  <c r="H110" i="4"/>
  <c r="H109" i="4" s="1"/>
  <c r="G110" i="4"/>
  <c r="O109" i="4"/>
  <c r="G109" i="4"/>
  <c r="AA108" i="4"/>
  <c r="W108" i="4"/>
  <c r="W107" i="4" s="1"/>
  <c r="W106" i="4" s="1"/>
  <c r="U108" i="4"/>
  <c r="S108" i="4"/>
  <c r="K108" i="4"/>
  <c r="L108" i="4" s="1"/>
  <c r="AA107" i="4"/>
  <c r="V107" i="4"/>
  <c r="V106" i="4" s="1"/>
  <c r="U107" i="4"/>
  <c r="T107" i="4"/>
  <c r="Q107" i="4"/>
  <c r="O107" i="4"/>
  <c r="N107" i="4"/>
  <c r="N106" i="4" s="1"/>
  <c r="N105" i="4" s="1"/>
  <c r="J107" i="4"/>
  <c r="J106" i="4" s="1"/>
  <c r="I107" i="4"/>
  <c r="H107" i="4"/>
  <c r="K107" i="4" s="1"/>
  <c r="G107" i="4"/>
  <c r="F107" i="4"/>
  <c r="U106" i="4"/>
  <c r="T106" i="4"/>
  <c r="T105" i="4" s="1"/>
  <c r="Q106" i="4"/>
  <c r="Q105" i="4" s="1"/>
  <c r="O106" i="4"/>
  <c r="O105" i="4" s="1"/>
  <c r="I106" i="4"/>
  <c r="H106" i="4"/>
  <c r="H105" i="4" s="1"/>
  <c r="G106" i="4"/>
  <c r="F106" i="4"/>
  <c r="F105" i="4" s="1"/>
  <c r="W105" i="4"/>
  <c r="U105" i="4"/>
  <c r="J105" i="4"/>
  <c r="I105" i="4"/>
  <c r="AB104" i="4"/>
  <c r="AA104" i="4"/>
  <c r="W104" i="4"/>
  <c r="W103" i="4" s="1"/>
  <c r="W102" i="4" s="1"/>
  <c r="W101" i="4" s="1"/>
  <c r="U104" i="4"/>
  <c r="S104" i="4"/>
  <c r="S103" i="4" s="1"/>
  <c r="S102" i="4" s="1"/>
  <c r="S101" i="4" s="1"/>
  <c r="K104" i="4"/>
  <c r="L104" i="4" s="1"/>
  <c r="AB103" i="4"/>
  <c r="AA103" i="4"/>
  <c r="V103" i="4"/>
  <c r="U103" i="4"/>
  <c r="U102" i="4" s="1"/>
  <c r="U101" i="4" s="1"/>
  <c r="T103" i="4"/>
  <c r="Q103" i="4"/>
  <c r="O103" i="4"/>
  <c r="N103" i="4"/>
  <c r="N102" i="4" s="1"/>
  <c r="N101" i="4" s="1"/>
  <c r="J103" i="4"/>
  <c r="I103" i="4"/>
  <c r="H103" i="4"/>
  <c r="K103" i="4" s="1"/>
  <c r="G103" i="4"/>
  <c r="F103" i="4"/>
  <c r="F102" i="4" s="1"/>
  <c r="F101" i="4" s="1"/>
  <c r="V102" i="4"/>
  <c r="Q102" i="4"/>
  <c r="O102" i="4"/>
  <c r="O101" i="4" s="1"/>
  <c r="J102" i="4"/>
  <c r="I102" i="4"/>
  <c r="G102" i="4"/>
  <c r="G101" i="4" s="1"/>
  <c r="J101" i="4"/>
  <c r="J100" i="4" s="1"/>
  <c r="J99" i="4" s="1"/>
  <c r="I101" i="4"/>
  <c r="W97" i="4"/>
  <c r="U97" i="4"/>
  <c r="S97" i="4"/>
  <c r="K97" i="4"/>
  <c r="L97" i="4" s="1"/>
  <c r="Z96" i="4"/>
  <c r="W96" i="4"/>
  <c r="V96" i="4"/>
  <c r="U96" i="4"/>
  <c r="T96" i="4"/>
  <c r="T92" i="4" s="1"/>
  <c r="T91" i="4" s="1"/>
  <c r="S96" i="4"/>
  <c r="Q96" i="4"/>
  <c r="O96" i="4"/>
  <c r="N96" i="4"/>
  <c r="N93" i="4" s="1"/>
  <c r="N92" i="4" s="1"/>
  <c r="N91" i="4" s="1"/>
  <c r="L96" i="4"/>
  <c r="X96" i="4" s="1"/>
  <c r="J96" i="4"/>
  <c r="I96" i="4"/>
  <c r="H96" i="4"/>
  <c r="H92" i="4" s="1"/>
  <c r="G96" i="4"/>
  <c r="F96" i="4"/>
  <c r="W95" i="4"/>
  <c r="U95" i="4"/>
  <c r="U94" i="4" s="1"/>
  <c r="U93" i="4" s="1"/>
  <c r="U92" i="4" s="1"/>
  <c r="U91" i="4" s="1"/>
  <c r="S95" i="4"/>
  <c r="K95" i="4"/>
  <c r="L95" i="4" s="1"/>
  <c r="W94" i="4"/>
  <c r="W93" i="4" s="1"/>
  <c r="W92" i="4" s="1"/>
  <c r="W91" i="4" s="1"/>
  <c r="V94" i="4"/>
  <c r="V93" i="4" s="1"/>
  <c r="V92" i="4" s="1"/>
  <c r="V91" i="4" s="1"/>
  <c r="T94" i="4"/>
  <c r="S94" i="4"/>
  <c r="Q94" i="4"/>
  <c r="Q93" i="4" s="1"/>
  <c r="O94" i="4"/>
  <c r="O93" i="4" s="1"/>
  <c r="N94" i="4"/>
  <c r="J94" i="4"/>
  <c r="I94" i="4"/>
  <c r="I93" i="4" s="1"/>
  <c r="H94" i="4"/>
  <c r="G94" i="4"/>
  <c r="F94" i="4"/>
  <c r="T93" i="4"/>
  <c r="S93" i="4"/>
  <c r="S92" i="4" s="1"/>
  <c r="S91" i="4" s="1"/>
  <c r="J93" i="4"/>
  <c r="K93" i="4" s="1"/>
  <c r="H93" i="4"/>
  <c r="G93" i="4"/>
  <c r="F93" i="4"/>
  <c r="O92" i="4"/>
  <c r="O91" i="4" s="1"/>
  <c r="I92" i="4"/>
  <c r="I91" i="4" s="1"/>
  <c r="H91" i="4"/>
  <c r="W90" i="4"/>
  <c r="W89" i="4" s="1"/>
  <c r="W88" i="4" s="1"/>
  <c r="U90" i="4"/>
  <c r="S90" i="4"/>
  <c r="K90" i="4"/>
  <c r="L90" i="4" s="1"/>
  <c r="V89" i="4"/>
  <c r="U89" i="4"/>
  <c r="U88" i="4" s="1"/>
  <c r="T89" i="4"/>
  <c r="S89" i="4"/>
  <c r="Q89" i="4"/>
  <c r="O89" i="4"/>
  <c r="N89" i="4"/>
  <c r="N88" i="4" s="1"/>
  <c r="J89" i="4"/>
  <c r="I89" i="4"/>
  <c r="H89" i="4"/>
  <c r="H88" i="4" s="1"/>
  <c r="G89" i="4"/>
  <c r="K89" i="4" s="1"/>
  <c r="F89" i="4"/>
  <c r="F88" i="4" s="1"/>
  <c r="V88" i="4"/>
  <c r="S88" i="4"/>
  <c r="Q88" i="4"/>
  <c r="O88" i="4"/>
  <c r="J88" i="4"/>
  <c r="I88" i="4"/>
  <c r="AA87" i="4"/>
  <c r="W87" i="4"/>
  <c r="U87" i="4"/>
  <c r="S87" i="4"/>
  <c r="K87" i="4"/>
  <c r="L87" i="4" s="1"/>
  <c r="R87" i="4" s="1"/>
  <c r="Z86" i="4"/>
  <c r="Y86" i="4"/>
  <c r="X86" i="4"/>
  <c r="W86" i="4"/>
  <c r="U86" i="4"/>
  <c r="S86" i="4"/>
  <c r="R86" i="4"/>
  <c r="P86" i="4"/>
  <c r="K86" i="4"/>
  <c r="L86" i="4" s="1"/>
  <c r="X85" i="4"/>
  <c r="W85" i="4"/>
  <c r="U85" i="4"/>
  <c r="S85" i="4"/>
  <c r="L85" i="4"/>
  <c r="K85" i="4"/>
  <c r="W84" i="4"/>
  <c r="W83" i="4" s="1"/>
  <c r="W82" i="4" s="1"/>
  <c r="U84" i="4"/>
  <c r="U83" i="4" s="1"/>
  <c r="U82" i="4" s="1"/>
  <c r="U81" i="4" s="1"/>
  <c r="S84" i="4"/>
  <c r="L84" i="4"/>
  <c r="K84" i="4"/>
  <c r="V83" i="4"/>
  <c r="T83" i="4"/>
  <c r="S83" i="4"/>
  <c r="S82" i="4" s="1"/>
  <c r="S81" i="4" s="1"/>
  <c r="Q83" i="4"/>
  <c r="Q82" i="4" s="1"/>
  <c r="O83" i="4"/>
  <c r="N83" i="4"/>
  <c r="J83" i="4"/>
  <c r="I83" i="4"/>
  <c r="H83" i="4"/>
  <c r="G83" i="4"/>
  <c r="K83" i="4" s="1"/>
  <c r="F83" i="4"/>
  <c r="V82" i="4"/>
  <c r="V81" i="4" s="1"/>
  <c r="T82" i="4"/>
  <c r="T81" i="4" s="1"/>
  <c r="O82" i="4"/>
  <c r="N82" i="4"/>
  <c r="N81" i="4" s="1"/>
  <c r="J82" i="4"/>
  <c r="I82" i="4"/>
  <c r="H82" i="4"/>
  <c r="H81" i="4" s="1"/>
  <c r="G82" i="4"/>
  <c r="K82" i="4" s="1"/>
  <c r="F82" i="4"/>
  <c r="W81" i="4"/>
  <c r="Q81" i="4"/>
  <c r="O81" i="4"/>
  <c r="J81" i="4"/>
  <c r="J77" i="4" s="1"/>
  <c r="I81" i="4"/>
  <c r="I77" i="4" s="1"/>
  <c r="F81" i="4"/>
  <c r="W80" i="4"/>
  <c r="U80" i="4"/>
  <c r="S80" i="4"/>
  <c r="S79" i="4" s="1"/>
  <c r="S78" i="4" s="1"/>
  <c r="S77" i="4" s="1"/>
  <c r="K80" i="4"/>
  <c r="L80" i="4" s="1"/>
  <c r="Y79" i="4"/>
  <c r="W79" i="4"/>
  <c r="V79" i="4"/>
  <c r="U79" i="4"/>
  <c r="U78" i="4" s="1"/>
  <c r="U77" i="4" s="1"/>
  <c r="T79" i="4"/>
  <c r="Q79" i="4"/>
  <c r="O79" i="4"/>
  <c r="N79" i="4"/>
  <c r="N78" i="4" s="1"/>
  <c r="L79" i="4"/>
  <c r="X79" i="4" s="1"/>
  <c r="J79" i="4"/>
  <c r="I79" i="4"/>
  <c r="H79" i="4"/>
  <c r="G79" i="4"/>
  <c r="F79" i="4"/>
  <c r="W78" i="4"/>
  <c r="V78" i="4"/>
  <c r="T78" i="4"/>
  <c r="Q78" i="4"/>
  <c r="O78" i="4"/>
  <c r="O77" i="4" s="1"/>
  <c r="J78" i="4"/>
  <c r="I78" i="4"/>
  <c r="H78" i="4"/>
  <c r="H77" i="4" s="1"/>
  <c r="F78" i="4"/>
  <c r="F77" i="4" s="1"/>
  <c r="T77" i="4"/>
  <c r="N77" i="4"/>
  <c r="AB76" i="4"/>
  <c r="AA76" i="4"/>
  <c r="Y76" i="4"/>
  <c r="W76" i="4"/>
  <c r="U76" i="4"/>
  <c r="S76" i="4"/>
  <c r="P76" i="4"/>
  <c r="L76" i="4"/>
  <c r="K76" i="4"/>
  <c r="AA75" i="4"/>
  <c r="W75" i="4"/>
  <c r="U75" i="4"/>
  <c r="S75" i="4"/>
  <c r="L75" i="4"/>
  <c r="K75" i="4"/>
  <c r="AA74" i="4"/>
  <c r="W74" i="4"/>
  <c r="U74" i="4"/>
  <c r="S74" i="4"/>
  <c r="L74" i="4"/>
  <c r="Y74" i="4" s="1"/>
  <c r="K74" i="4"/>
  <c r="AB73" i="4"/>
  <c r="AA73" i="4"/>
  <c r="Z73" i="4"/>
  <c r="Y73" i="4"/>
  <c r="X73" i="4"/>
  <c r="W73" i="4"/>
  <c r="U73" i="4"/>
  <c r="S73" i="4"/>
  <c r="R73" i="4"/>
  <c r="P73" i="4"/>
  <c r="K73" i="4"/>
  <c r="L73" i="4" s="1"/>
  <c r="X72" i="4"/>
  <c r="W72" i="4"/>
  <c r="U72" i="4"/>
  <c r="S72" i="4"/>
  <c r="L72" i="4"/>
  <c r="K72" i="4"/>
  <c r="AA71" i="4"/>
  <c r="W71" i="4"/>
  <c r="U71" i="4"/>
  <c r="S71" i="4"/>
  <c r="S70" i="4" s="1"/>
  <c r="L71" i="4"/>
  <c r="X71" i="4" s="1"/>
  <c r="K71" i="4"/>
  <c r="V70" i="4"/>
  <c r="U70" i="4"/>
  <c r="T70" i="4"/>
  <c r="AA70" i="4" s="1"/>
  <c r="Q70" i="4"/>
  <c r="O70" i="4"/>
  <c r="N70" i="4"/>
  <c r="J70" i="4"/>
  <c r="I70" i="4"/>
  <c r="H70" i="4"/>
  <c r="G70" i="4"/>
  <c r="F70" i="4"/>
  <c r="AA69" i="4"/>
  <c r="W69" i="4"/>
  <c r="U69" i="4"/>
  <c r="S69" i="4"/>
  <c r="K69" i="4"/>
  <c r="L69" i="4" s="1"/>
  <c r="Z68" i="4"/>
  <c r="Y68" i="4"/>
  <c r="X68" i="4"/>
  <c r="W68" i="4"/>
  <c r="U68" i="4"/>
  <c r="S68" i="4"/>
  <c r="R68" i="4"/>
  <c r="P68" i="4"/>
  <c r="L68" i="4"/>
  <c r="K68" i="4"/>
  <c r="AA67" i="4"/>
  <c r="Z67" i="4"/>
  <c r="Y67" i="4"/>
  <c r="X67" i="4"/>
  <c r="W67" i="4"/>
  <c r="U67" i="4"/>
  <c r="S67" i="4"/>
  <c r="R67" i="4"/>
  <c r="P67" i="4"/>
  <c r="L67" i="4"/>
  <c r="K67" i="4"/>
  <c r="AB66" i="4"/>
  <c r="AA66" i="4"/>
  <c r="Y66" i="4"/>
  <c r="W66" i="4"/>
  <c r="U66" i="4"/>
  <c r="S66" i="4"/>
  <c r="K66" i="4"/>
  <c r="L66" i="4" s="1"/>
  <c r="AB65" i="4"/>
  <c r="AA65" i="4"/>
  <c r="W65" i="4"/>
  <c r="U65" i="4"/>
  <c r="S65" i="4"/>
  <c r="K65" i="4"/>
  <c r="L65" i="4" s="1"/>
  <c r="AB64" i="4"/>
  <c r="AA64" i="4"/>
  <c r="W64" i="4"/>
  <c r="U64" i="4"/>
  <c r="S64" i="4"/>
  <c r="K64" i="4"/>
  <c r="L64" i="4" s="1"/>
  <c r="W63" i="4"/>
  <c r="V63" i="4"/>
  <c r="U63" i="4"/>
  <c r="T63" i="4"/>
  <c r="Q63" i="4"/>
  <c r="AA63" i="4" s="1"/>
  <c r="O63" i="4"/>
  <c r="N63" i="4"/>
  <c r="J63" i="4"/>
  <c r="I63" i="4"/>
  <c r="K63" i="4" s="1"/>
  <c r="H63" i="4"/>
  <c r="G63" i="4"/>
  <c r="F63" i="4"/>
  <c r="AA62" i="4"/>
  <c r="W62" i="4"/>
  <c r="U62" i="4"/>
  <c r="S62" i="4"/>
  <c r="K62" i="4"/>
  <c r="L62" i="4" s="1"/>
  <c r="Y62" i="4" s="1"/>
  <c r="AB61" i="4"/>
  <c r="AA61" i="4"/>
  <c r="W61" i="4"/>
  <c r="U61" i="4"/>
  <c r="S61" i="4"/>
  <c r="L61" i="4"/>
  <c r="K61" i="4"/>
  <c r="AB60" i="4"/>
  <c r="AA60" i="4"/>
  <c r="W60" i="4"/>
  <c r="W59" i="4" s="1"/>
  <c r="U60" i="4"/>
  <c r="S60" i="4"/>
  <c r="K60" i="4"/>
  <c r="L60" i="4" s="1"/>
  <c r="L59" i="4" s="1"/>
  <c r="AB59" i="4"/>
  <c r="V59" i="4"/>
  <c r="T59" i="4"/>
  <c r="AA59" i="4" s="1"/>
  <c r="S59" i="4"/>
  <c r="Q59" i="4"/>
  <c r="O59" i="4"/>
  <c r="N59" i="4"/>
  <c r="J59" i="4"/>
  <c r="I59" i="4"/>
  <c r="H59" i="4"/>
  <c r="G59" i="4"/>
  <c r="K59" i="4" s="1"/>
  <c r="F59" i="4"/>
  <c r="F51" i="4" s="1"/>
  <c r="AB58" i="4"/>
  <c r="AA58" i="4"/>
  <c r="W58" i="4"/>
  <c r="U58" i="4"/>
  <c r="S58" i="4"/>
  <c r="S52" i="4" s="1"/>
  <c r="K58" i="4"/>
  <c r="L58" i="4" s="1"/>
  <c r="AA57" i="4"/>
  <c r="W57" i="4"/>
  <c r="U57" i="4"/>
  <c r="S57" i="4"/>
  <c r="K57" i="4"/>
  <c r="L57" i="4" s="1"/>
  <c r="AB56" i="4"/>
  <c r="AA56" i="4"/>
  <c r="W56" i="4"/>
  <c r="U56" i="4"/>
  <c r="U52" i="4" s="1"/>
  <c r="S56" i="4"/>
  <c r="K56" i="4"/>
  <c r="L56" i="4" s="1"/>
  <c r="AA55" i="4"/>
  <c r="Y55" i="4"/>
  <c r="W55" i="4"/>
  <c r="U55" i="4"/>
  <c r="S55" i="4"/>
  <c r="P55" i="4"/>
  <c r="L55" i="4"/>
  <c r="K55" i="4"/>
  <c r="AA54" i="4"/>
  <c r="W54" i="4"/>
  <c r="U54" i="4"/>
  <c r="S54" i="4"/>
  <c r="K54" i="4"/>
  <c r="L54" i="4" s="1"/>
  <c r="AB53" i="4"/>
  <c r="AA53" i="4"/>
  <c r="W53" i="4"/>
  <c r="W52" i="4" s="1"/>
  <c r="U53" i="4"/>
  <c r="S53" i="4"/>
  <c r="L53" i="4"/>
  <c r="K53" i="4"/>
  <c r="V52" i="4"/>
  <c r="V51" i="4" s="1"/>
  <c r="T52" i="4"/>
  <c r="AA52" i="4" s="1"/>
  <c r="Q52" i="4"/>
  <c r="O52" i="4"/>
  <c r="O51" i="4" s="1"/>
  <c r="N52" i="4"/>
  <c r="J52" i="4"/>
  <c r="J51" i="4" s="1"/>
  <c r="I52" i="4"/>
  <c r="I51" i="4" s="1"/>
  <c r="H52" i="4"/>
  <c r="H51" i="4" s="1"/>
  <c r="G52" i="4"/>
  <c r="F52" i="4"/>
  <c r="T51" i="4"/>
  <c r="Q51" i="4"/>
  <c r="N51" i="4"/>
  <c r="W50" i="4"/>
  <c r="U50" i="4"/>
  <c r="S50" i="4"/>
  <c r="K50" i="4"/>
  <c r="L50" i="4" s="1"/>
  <c r="Z50" i="4" s="1"/>
  <c r="AA49" i="4"/>
  <c r="W49" i="4"/>
  <c r="U49" i="4"/>
  <c r="S49" i="4"/>
  <c r="R49" i="4"/>
  <c r="L49" i="4"/>
  <c r="Z49" i="4" s="1"/>
  <c r="K49" i="4"/>
  <c r="AA48" i="4"/>
  <c r="W48" i="4"/>
  <c r="U48" i="4"/>
  <c r="U44" i="4" s="1"/>
  <c r="S48" i="4"/>
  <c r="K48" i="4"/>
  <c r="L48" i="4" s="1"/>
  <c r="W47" i="4"/>
  <c r="U47" i="4"/>
  <c r="S47" i="4"/>
  <c r="K47" i="4"/>
  <c r="L47" i="4" s="1"/>
  <c r="AB46" i="4"/>
  <c r="AA46" i="4"/>
  <c r="W46" i="4"/>
  <c r="U46" i="4"/>
  <c r="S46" i="4"/>
  <c r="K46" i="4"/>
  <c r="L46" i="4" s="1"/>
  <c r="AA45" i="4"/>
  <c r="W45" i="4"/>
  <c r="W44" i="4" s="1"/>
  <c r="U45" i="4"/>
  <c r="S45" i="4"/>
  <c r="K45" i="4"/>
  <c r="L45" i="4" s="1"/>
  <c r="AB44" i="4"/>
  <c r="AA44" i="4"/>
  <c r="V44" i="4"/>
  <c r="T44" i="4"/>
  <c r="Q44" i="4"/>
  <c r="O44" i="4"/>
  <c r="N44" i="4"/>
  <c r="K44" i="4"/>
  <c r="J44" i="4"/>
  <c r="I44" i="4"/>
  <c r="H44" i="4"/>
  <c r="G44" i="4"/>
  <c r="F44" i="4"/>
  <c r="K43" i="4"/>
  <c r="L43" i="4" s="1"/>
  <c r="W42" i="4"/>
  <c r="U42" i="4"/>
  <c r="S42" i="4"/>
  <c r="L42" i="4"/>
  <c r="K42" i="4"/>
  <c r="AA41" i="4"/>
  <c r="W41" i="4"/>
  <c r="U41" i="4"/>
  <c r="U40" i="4" s="1"/>
  <c r="S41" i="4"/>
  <c r="S40" i="4" s="1"/>
  <c r="K41" i="4"/>
  <c r="L41" i="4" s="1"/>
  <c r="W40" i="4"/>
  <c r="W39" i="4" s="1"/>
  <c r="V40" i="4"/>
  <c r="T40" i="4"/>
  <c r="Q40" i="4"/>
  <c r="AA40" i="4" s="1"/>
  <c r="O40" i="4"/>
  <c r="O39" i="4" s="1"/>
  <c r="O38" i="4" s="1"/>
  <c r="O37" i="4" s="1"/>
  <c r="N40" i="4"/>
  <c r="J40" i="4"/>
  <c r="J39" i="4" s="1"/>
  <c r="J38" i="4" s="1"/>
  <c r="J37" i="4" s="1"/>
  <c r="I40" i="4"/>
  <c r="I39" i="4" s="1"/>
  <c r="H40" i="4"/>
  <c r="K40" i="4" s="1"/>
  <c r="G40" i="4"/>
  <c r="F40" i="4"/>
  <c r="V39" i="4"/>
  <c r="N39" i="4"/>
  <c r="N38" i="4" s="1"/>
  <c r="N37" i="4" s="1"/>
  <c r="G39" i="4"/>
  <c r="I38" i="4"/>
  <c r="I37" i="4" s="1"/>
  <c r="W36" i="4"/>
  <c r="U36" i="4"/>
  <c r="S36" i="4"/>
  <c r="L36" i="4"/>
  <c r="K36" i="4"/>
  <c r="W35" i="4"/>
  <c r="U35" i="4"/>
  <c r="S35" i="4"/>
  <c r="R35" i="4"/>
  <c r="K35" i="4"/>
  <c r="L35" i="4" s="1"/>
  <c r="AB34" i="4"/>
  <c r="AA34" i="4"/>
  <c r="W34" i="4"/>
  <c r="U34" i="4"/>
  <c r="S34" i="4"/>
  <c r="K34" i="4"/>
  <c r="L34" i="4" s="1"/>
  <c r="AB33" i="4"/>
  <c r="AA33" i="4"/>
  <c r="W33" i="4"/>
  <c r="U33" i="4"/>
  <c r="U30" i="4" s="1"/>
  <c r="U29" i="4" s="1"/>
  <c r="S33" i="4"/>
  <c r="S30" i="4" s="1"/>
  <c r="S29" i="4" s="1"/>
  <c r="K33" i="4"/>
  <c r="L33" i="4" s="1"/>
  <c r="AB32" i="4"/>
  <c r="AA32" i="4"/>
  <c r="Y32" i="4"/>
  <c r="W32" i="4"/>
  <c r="U32" i="4"/>
  <c r="S32" i="4"/>
  <c r="P32" i="4"/>
  <c r="L32" i="4"/>
  <c r="K32" i="4"/>
  <c r="AB31" i="4"/>
  <c r="AA31" i="4"/>
  <c r="Z31" i="4"/>
  <c r="Y31" i="4"/>
  <c r="X31" i="4"/>
  <c r="W31" i="4"/>
  <c r="U31" i="4"/>
  <c r="S31" i="4"/>
  <c r="R31" i="4"/>
  <c r="P31" i="4"/>
  <c r="L31" i="4"/>
  <c r="K31" i="4"/>
  <c r="V30" i="4"/>
  <c r="V29" i="4" s="1"/>
  <c r="T30" i="4"/>
  <c r="T29" i="4" s="1"/>
  <c r="Q30" i="4"/>
  <c r="O30" i="4"/>
  <c r="O29" i="4" s="1"/>
  <c r="N30" i="4"/>
  <c r="J30" i="4"/>
  <c r="J29" i="4" s="1"/>
  <c r="J9" i="4" s="1"/>
  <c r="J8" i="4" s="1"/>
  <c r="J7" i="4" s="1"/>
  <c r="I30" i="4"/>
  <c r="I29" i="4" s="1"/>
  <c r="H30" i="4"/>
  <c r="G30" i="4"/>
  <c r="F30" i="4"/>
  <c r="F29" i="4" s="1"/>
  <c r="Q29" i="4"/>
  <c r="N29" i="4"/>
  <c r="H29" i="4"/>
  <c r="G29" i="4"/>
  <c r="AB28" i="4"/>
  <c r="AA28" i="4"/>
  <c r="W28" i="4"/>
  <c r="U28" i="4"/>
  <c r="S28" i="4"/>
  <c r="K28" i="4"/>
  <c r="L28" i="4" s="1"/>
  <c r="AB27" i="4"/>
  <c r="AA27" i="4"/>
  <c r="W27" i="4"/>
  <c r="U27" i="4"/>
  <c r="S27" i="4"/>
  <c r="L27" i="4"/>
  <c r="K27" i="4"/>
  <c r="AB26" i="4"/>
  <c r="AA26" i="4"/>
  <c r="Z26" i="4"/>
  <c r="Y26" i="4"/>
  <c r="X26" i="4"/>
  <c r="W26" i="4"/>
  <c r="U26" i="4"/>
  <c r="S26" i="4"/>
  <c r="R26" i="4"/>
  <c r="P26" i="4"/>
  <c r="K26" i="4"/>
  <c r="L26" i="4" s="1"/>
  <c r="AB25" i="4"/>
  <c r="AA25" i="4"/>
  <c r="W25" i="4"/>
  <c r="U25" i="4"/>
  <c r="S25" i="4"/>
  <c r="K25" i="4"/>
  <c r="L25" i="4" s="1"/>
  <c r="AB24" i="4"/>
  <c r="AA24" i="4"/>
  <c r="W24" i="4"/>
  <c r="U24" i="4"/>
  <c r="S24" i="4"/>
  <c r="R24" i="4"/>
  <c r="L24" i="4"/>
  <c r="Z24" i="4" s="1"/>
  <c r="K24" i="4"/>
  <c r="AB23" i="4"/>
  <c r="AA23" i="4"/>
  <c r="W23" i="4"/>
  <c r="U23" i="4"/>
  <c r="S23" i="4"/>
  <c r="K23" i="4"/>
  <c r="L23" i="4" s="1"/>
  <c r="AB22" i="4"/>
  <c r="AA22" i="4"/>
  <c r="W22" i="4"/>
  <c r="U22" i="4"/>
  <c r="U21" i="4" s="1"/>
  <c r="S22" i="4"/>
  <c r="K22" i="4"/>
  <c r="L22" i="4" s="1"/>
  <c r="V21" i="4"/>
  <c r="T21" i="4"/>
  <c r="AA21" i="4" s="1"/>
  <c r="S21" i="4"/>
  <c r="Q21" i="4"/>
  <c r="O21" i="4"/>
  <c r="N21" i="4"/>
  <c r="K21" i="4"/>
  <c r="J21" i="4"/>
  <c r="I21" i="4"/>
  <c r="H21" i="4"/>
  <c r="G21" i="4"/>
  <c r="F21" i="4"/>
  <c r="AB20" i="4"/>
  <c r="AA20" i="4"/>
  <c r="W20" i="4"/>
  <c r="U20" i="4"/>
  <c r="S20" i="4"/>
  <c r="K20" i="4"/>
  <c r="L20" i="4" s="1"/>
  <c r="AB19" i="4"/>
  <c r="AA19" i="4"/>
  <c r="W19" i="4"/>
  <c r="U19" i="4"/>
  <c r="S19" i="4"/>
  <c r="L19" i="4"/>
  <c r="Z19" i="4" s="1"/>
  <c r="K19" i="4"/>
  <c r="Y18" i="4"/>
  <c r="W18" i="4"/>
  <c r="U18" i="4"/>
  <c r="S18" i="4"/>
  <c r="P18" i="4"/>
  <c r="L18" i="4"/>
  <c r="K18" i="4"/>
  <c r="AB17" i="4"/>
  <c r="AA17" i="4"/>
  <c r="Z17" i="4"/>
  <c r="Y17" i="4"/>
  <c r="X17" i="4"/>
  <c r="W17" i="4"/>
  <c r="U17" i="4"/>
  <c r="S17" i="4"/>
  <c r="R17" i="4"/>
  <c r="P17" i="4"/>
  <c r="L17" i="4"/>
  <c r="K17" i="4"/>
  <c r="AB16" i="4"/>
  <c r="AA16" i="4"/>
  <c r="Z16" i="4"/>
  <c r="Y16" i="4"/>
  <c r="W16" i="4"/>
  <c r="U16" i="4"/>
  <c r="S16" i="4"/>
  <c r="R16" i="4"/>
  <c r="P16" i="4"/>
  <c r="K16" i="4"/>
  <c r="L16" i="4" s="1"/>
  <c r="X16" i="4" s="1"/>
  <c r="AB15" i="4"/>
  <c r="AA15" i="4"/>
  <c r="Z15" i="4"/>
  <c r="W15" i="4"/>
  <c r="U15" i="4"/>
  <c r="S15" i="4"/>
  <c r="R15" i="4"/>
  <c r="P15" i="4"/>
  <c r="K15" i="4"/>
  <c r="L15" i="4" s="1"/>
  <c r="AB14" i="4"/>
  <c r="AA14" i="4"/>
  <c r="W14" i="4"/>
  <c r="U14" i="4"/>
  <c r="S14" i="4"/>
  <c r="K14" i="4"/>
  <c r="L14" i="4" s="1"/>
  <c r="AB13" i="4"/>
  <c r="AA13" i="4"/>
  <c r="W13" i="4"/>
  <c r="U13" i="4"/>
  <c r="S13" i="4"/>
  <c r="S11" i="4" s="1"/>
  <c r="S10" i="4" s="1"/>
  <c r="S9" i="4" s="1"/>
  <c r="S8" i="4" s="1"/>
  <c r="L13" i="4"/>
  <c r="K13" i="4"/>
  <c r="AB12" i="4"/>
  <c r="AA12" i="4"/>
  <c r="W12" i="4"/>
  <c r="W11" i="4" s="1"/>
  <c r="W10" i="4" s="1"/>
  <c r="U12" i="4"/>
  <c r="S12" i="4"/>
  <c r="K12" i="4"/>
  <c r="L12" i="4" s="1"/>
  <c r="V11" i="4"/>
  <c r="T11" i="4"/>
  <c r="Q11" i="4"/>
  <c r="O11" i="4"/>
  <c r="O10" i="4" s="1"/>
  <c r="O9" i="4" s="1"/>
  <c r="O8" i="4" s="1"/>
  <c r="O7" i="4" s="1"/>
  <c r="N11" i="4"/>
  <c r="N10" i="4" s="1"/>
  <c r="N9" i="4" s="1"/>
  <c r="J11" i="4"/>
  <c r="I11" i="4"/>
  <c r="I10" i="4" s="1"/>
  <c r="H11" i="4"/>
  <c r="H10" i="4" s="1"/>
  <c r="H9" i="4" s="1"/>
  <c r="H8" i="4" s="1"/>
  <c r="G11" i="4"/>
  <c r="F11" i="4"/>
  <c r="V10" i="4"/>
  <c r="Q10" i="4"/>
  <c r="J10" i="4"/>
  <c r="F10" i="4"/>
  <c r="F9" i="4" s="1"/>
  <c r="F8" i="4" s="1"/>
  <c r="I9" i="4"/>
  <c r="I8" i="4" s="1"/>
  <c r="N8" i="4"/>
  <c r="I7" i="4"/>
  <c r="K19" i="8" l="1"/>
  <c r="H15" i="8"/>
  <c r="H74" i="8"/>
  <c r="H41" i="8"/>
  <c r="F86" i="8"/>
  <c r="H42" i="8"/>
  <c r="H37" i="8"/>
  <c r="G33" i="8"/>
  <c r="G53" i="8"/>
  <c r="K44" i="8"/>
  <c r="K74" i="8"/>
  <c r="H27" i="8"/>
  <c r="H83" i="8"/>
  <c r="J12" i="8"/>
  <c r="K15" i="8"/>
  <c r="K21" i="8"/>
  <c r="K28" i="8"/>
  <c r="K47" i="8"/>
  <c r="J72" i="8"/>
  <c r="K78" i="8"/>
  <c r="K84" i="8"/>
  <c r="J60" i="8"/>
  <c r="K14" i="8"/>
  <c r="H13" i="8"/>
  <c r="J27" i="8"/>
  <c r="J41" i="8"/>
  <c r="K57" i="8"/>
  <c r="H56" i="8"/>
  <c r="J77" i="8"/>
  <c r="J83" i="8"/>
  <c r="K23" i="8"/>
  <c r="J40" i="8"/>
  <c r="K69" i="8"/>
  <c r="H68" i="8"/>
  <c r="K76" i="8"/>
  <c r="K18" i="8"/>
  <c r="J45" i="8"/>
  <c r="K68" i="7"/>
  <c r="G33" i="7"/>
  <c r="G53" i="7"/>
  <c r="K28" i="7"/>
  <c r="H77" i="7"/>
  <c r="J58" i="7"/>
  <c r="J72" i="7"/>
  <c r="K78" i="7"/>
  <c r="J82" i="7"/>
  <c r="J73" i="7" s="1"/>
  <c r="H44" i="7"/>
  <c r="J27" i="7"/>
  <c r="K30" i="7"/>
  <c r="K50" i="7"/>
  <c r="H56" i="7"/>
  <c r="H68" i="7"/>
  <c r="K77" i="7"/>
  <c r="K81" i="7"/>
  <c r="K84" i="7"/>
  <c r="H13" i="7"/>
  <c r="K15" i="7"/>
  <c r="H28" i="7"/>
  <c r="H46" i="7"/>
  <c r="H48" i="7"/>
  <c r="H62" i="7"/>
  <c r="K62" i="7" s="1"/>
  <c r="H78" i="7"/>
  <c r="H84" i="7"/>
  <c r="N27" i="6"/>
  <c r="N11" i="6"/>
  <c r="H11" i="6"/>
  <c r="F10" i="6"/>
  <c r="H19" i="6"/>
  <c r="M43" i="6"/>
  <c r="L43" i="6"/>
  <c r="J40" i="6"/>
  <c r="N14" i="6"/>
  <c r="M26" i="6"/>
  <c r="O64" i="6"/>
  <c r="J62" i="6"/>
  <c r="L64" i="6"/>
  <c r="N15" i="6"/>
  <c r="J19" i="6"/>
  <c r="G19" i="6"/>
  <c r="G10" i="6" s="1"/>
  <c r="G9" i="6" s="1"/>
  <c r="G8" i="6" s="1"/>
  <c r="L22" i="6"/>
  <c r="K26" i="6"/>
  <c r="O27" i="6"/>
  <c r="N48" i="6"/>
  <c r="M63" i="6"/>
  <c r="K10" i="6"/>
  <c r="K19" i="6"/>
  <c r="H20" i="6"/>
  <c r="M24" i="6"/>
  <c r="M29" i="6"/>
  <c r="O43" i="6"/>
  <c r="L44" i="6"/>
  <c r="M45" i="6"/>
  <c r="L52" i="6"/>
  <c r="J51" i="6"/>
  <c r="N65" i="6"/>
  <c r="M65" i="6"/>
  <c r="M17" i="6"/>
  <c r="N24" i="6"/>
  <c r="N29" i="6"/>
  <c r="H40" i="6"/>
  <c r="J41" i="6"/>
  <c r="H42" i="6"/>
  <c r="N43" i="6"/>
  <c r="N50" i="6"/>
  <c r="H47" i="6"/>
  <c r="K51" i="6"/>
  <c r="O52" i="6"/>
  <c r="O57" i="6"/>
  <c r="L125" i="6"/>
  <c r="G37" i="6"/>
  <c r="G34" i="6" s="1"/>
  <c r="G31" i="6" s="1"/>
  <c r="N58" i="6"/>
  <c r="H57" i="6"/>
  <c r="M58" i="6"/>
  <c r="H61" i="6"/>
  <c r="L12" i="6"/>
  <c r="M28" i="6"/>
  <c r="M46" i="6"/>
  <c r="L46" i="6"/>
  <c r="J56" i="6"/>
  <c r="O88" i="6"/>
  <c r="K87" i="6"/>
  <c r="M97" i="6"/>
  <c r="L97" i="6"/>
  <c r="J95" i="6"/>
  <c r="M27" i="6"/>
  <c r="J59" i="6"/>
  <c r="L61" i="6"/>
  <c r="J11" i="6"/>
  <c r="M16" i="6"/>
  <c r="M22" i="6"/>
  <c r="N28" i="6"/>
  <c r="K40" i="6"/>
  <c r="O46" i="6"/>
  <c r="L47" i="6"/>
  <c r="N49" i="6"/>
  <c r="M50" i="6"/>
  <c r="N54" i="6"/>
  <c r="H53" i="6"/>
  <c r="K55" i="6"/>
  <c r="L57" i="6"/>
  <c r="G30" i="6"/>
  <c r="H64" i="6"/>
  <c r="N66" i="6"/>
  <c r="M66" i="6"/>
  <c r="M75" i="6"/>
  <c r="L75" i="6"/>
  <c r="J74" i="6"/>
  <c r="K61" i="6"/>
  <c r="M67" i="6"/>
  <c r="L67" i="6"/>
  <c r="N69" i="6"/>
  <c r="O75" i="6"/>
  <c r="K74" i="6"/>
  <c r="M83" i="6"/>
  <c r="J82" i="6"/>
  <c r="L83" i="6"/>
  <c r="O112" i="6"/>
  <c r="L112" i="6"/>
  <c r="J111" i="6"/>
  <c r="O125" i="6"/>
  <c r="H125" i="6"/>
  <c r="O68" i="6"/>
  <c r="N68" i="6"/>
  <c r="N90" i="6"/>
  <c r="H89" i="6"/>
  <c r="M90" i="6"/>
  <c r="O104" i="6"/>
  <c r="L105" i="6"/>
  <c r="J104" i="6"/>
  <c r="O117" i="6"/>
  <c r="H134" i="6"/>
  <c r="N67" i="6"/>
  <c r="L68" i="6"/>
  <c r="H83" i="6"/>
  <c r="N84" i="6"/>
  <c r="M84" i="6"/>
  <c r="M99" i="6"/>
  <c r="L99" i="6"/>
  <c r="L118" i="6"/>
  <c r="H128" i="6"/>
  <c r="L63" i="6"/>
  <c r="M92" i="6"/>
  <c r="G93" i="6"/>
  <c r="G91" i="6" s="1"/>
  <c r="O105" i="6"/>
  <c r="K108" i="6"/>
  <c r="J116" i="6"/>
  <c r="M127" i="6"/>
  <c r="L127" i="6"/>
  <c r="M89" i="6"/>
  <c r="L89" i="6"/>
  <c r="J88" i="6"/>
  <c r="L92" i="6"/>
  <c r="N106" i="6"/>
  <c r="H105" i="6"/>
  <c r="M106" i="6"/>
  <c r="J117" i="6"/>
  <c r="M119" i="6"/>
  <c r="L119" i="6"/>
  <c r="J126" i="6"/>
  <c r="L128" i="6"/>
  <c r="L133" i="6"/>
  <c r="M76" i="6"/>
  <c r="K81" i="6"/>
  <c r="N94" i="6"/>
  <c r="M114" i="6"/>
  <c r="M121" i="6"/>
  <c r="M122" i="6"/>
  <c r="M129" i="6"/>
  <c r="O130" i="6"/>
  <c r="O135" i="6"/>
  <c r="H75" i="6"/>
  <c r="H113" i="6"/>
  <c r="N114" i="6"/>
  <c r="H117" i="6"/>
  <c r="N117" i="6"/>
  <c r="H120" i="6"/>
  <c r="N120" i="6" s="1"/>
  <c r="N121" i="6"/>
  <c r="N122" i="6"/>
  <c r="N129" i="6"/>
  <c r="N119" i="6"/>
  <c r="Z15" i="5"/>
  <c r="R15" i="5"/>
  <c r="Y15" i="5"/>
  <c r="P15" i="5"/>
  <c r="X15" i="5"/>
  <c r="Z69" i="5"/>
  <c r="X69" i="5"/>
  <c r="U44" i="5"/>
  <c r="U38" i="5" s="1"/>
  <c r="AB31" i="5"/>
  <c r="Y48" i="5"/>
  <c r="P48" i="5"/>
  <c r="P46" i="5" s="1"/>
  <c r="L46" i="5"/>
  <c r="X48" i="5"/>
  <c r="R48" i="5"/>
  <c r="Z48" i="5"/>
  <c r="Q85" i="5"/>
  <c r="L139" i="5"/>
  <c r="Y140" i="5"/>
  <c r="G187" i="5"/>
  <c r="K187" i="5" s="1"/>
  <c r="K188" i="5"/>
  <c r="Z16" i="5"/>
  <c r="R16" i="5"/>
  <c r="Y16" i="5"/>
  <c r="P16" i="5"/>
  <c r="X16" i="5"/>
  <c r="Z28" i="5"/>
  <c r="R28" i="5"/>
  <c r="X28" i="5"/>
  <c r="P28" i="5"/>
  <c r="Y28" i="5"/>
  <c r="Q39" i="5"/>
  <c r="Y63" i="5"/>
  <c r="P63" i="5"/>
  <c r="X63" i="5"/>
  <c r="R63" i="5"/>
  <c r="AA96" i="5"/>
  <c r="Q94" i="5"/>
  <c r="H119" i="5"/>
  <c r="Z129" i="5"/>
  <c r="V128" i="5"/>
  <c r="AB129" i="5"/>
  <c r="G135" i="5"/>
  <c r="G155" i="5"/>
  <c r="K155" i="5" s="1"/>
  <c r="L155" i="5" s="1"/>
  <c r="Z155" i="5" s="1"/>
  <c r="Y128" i="5"/>
  <c r="L127" i="5"/>
  <c r="Z21" i="5"/>
  <c r="R21" i="5"/>
  <c r="Y21" i="5"/>
  <c r="P21" i="5"/>
  <c r="X21" i="5"/>
  <c r="Z24" i="5"/>
  <c r="R24" i="5"/>
  <c r="Y24" i="5"/>
  <c r="P24" i="5"/>
  <c r="X24" i="5"/>
  <c r="Z32" i="5"/>
  <c r="R32" i="5"/>
  <c r="R31" i="5" s="1"/>
  <c r="R30" i="5" s="1"/>
  <c r="X32" i="5"/>
  <c r="Y32" i="5"/>
  <c r="L31" i="5"/>
  <c r="P32" i="5"/>
  <c r="O44" i="5"/>
  <c r="O38" i="5" s="1"/>
  <c r="O8" i="5" s="1"/>
  <c r="O287" i="5" s="1"/>
  <c r="Y51" i="5"/>
  <c r="P51" i="5"/>
  <c r="L50" i="5"/>
  <c r="R51" i="5"/>
  <c r="Z51" i="5"/>
  <c r="Y73" i="5"/>
  <c r="P73" i="5"/>
  <c r="X73" i="5"/>
  <c r="Z73" i="5"/>
  <c r="R73" i="5"/>
  <c r="Q124" i="5"/>
  <c r="Z141" i="5"/>
  <c r="V140" i="5"/>
  <c r="AB141" i="5"/>
  <c r="K85" i="5"/>
  <c r="Y98" i="5"/>
  <c r="P98" i="5"/>
  <c r="Z98" i="5"/>
  <c r="X98" i="5"/>
  <c r="R98" i="5"/>
  <c r="N123" i="5"/>
  <c r="N118" i="5"/>
  <c r="N116" i="5" s="1"/>
  <c r="N113" i="5" s="1"/>
  <c r="AB136" i="5"/>
  <c r="V135" i="5"/>
  <c r="T171" i="5"/>
  <c r="Z20" i="5"/>
  <c r="R20" i="5"/>
  <c r="Y20" i="5"/>
  <c r="P20" i="5"/>
  <c r="X20" i="5"/>
  <c r="L22" i="5"/>
  <c r="Y22" i="5" s="1"/>
  <c r="Z23" i="5"/>
  <c r="R23" i="5"/>
  <c r="Y23" i="5"/>
  <c r="P23" i="5"/>
  <c r="X23" i="5"/>
  <c r="V30" i="5"/>
  <c r="K12" i="5"/>
  <c r="U12" i="5"/>
  <c r="U11" i="5" s="1"/>
  <c r="H38" i="5"/>
  <c r="H8" i="5" s="1"/>
  <c r="K50" i="5"/>
  <c r="Z54" i="5"/>
  <c r="R54" i="5"/>
  <c r="X54" i="5"/>
  <c r="P54" i="5"/>
  <c r="Y54" i="5"/>
  <c r="Y55" i="5"/>
  <c r="P55" i="5"/>
  <c r="Z55" i="5"/>
  <c r="R55" i="5"/>
  <c r="X70" i="5"/>
  <c r="P70" i="5"/>
  <c r="Z70" i="5"/>
  <c r="R70" i="5"/>
  <c r="X82" i="5"/>
  <c r="R82" i="5"/>
  <c r="Z82" i="5"/>
  <c r="P82" i="5"/>
  <c r="Y82" i="5"/>
  <c r="S93" i="5"/>
  <c r="S7" i="5" s="1"/>
  <c r="S83" i="5"/>
  <c r="T103" i="5"/>
  <c r="K125" i="5"/>
  <c r="H124" i="5"/>
  <c r="Z26" i="5"/>
  <c r="R26" i="5"/>
  <c r="Y26" i="5"/>
  <c r="X26" i="5"/>
  <c r="AA160" i="5"/>
  <c r="AA12" i="5"/>
  <c r="T11" i="5"/>
  <c r="AB11" i="5" s="1"/>
  <c r="K11" i="5"/>
  <c r="G10" i="5"/>
  <c r="W12" i="5"/>
  <c r="W11" i="5" s="1"/>
  <c r="W10" i="5" s="1"/>
  <c r="W9" i="5" s="1"/>
  <c r="L12" i="5"/>
  <c r="Z14" i="5"/>
  <c r="R14" i="5"/>
  <c r="Y14" i="5"/>
  <c r="P14" i="5"/>
  <c r="P12" i="5" s="1"/>
  <c r="P11" i="5" s="1"/>
  <c r="X18" i="5"/>
  <c r="Y18" i="5"/>
  <c r="X31" i="5"/>
  <c r="Z36" i="5"/>
  <c r="R36" i="5"/>
  <c r="Y36" i="5"/>
  <c r="P36" i="5"/>
  <c r="F38" i="5"/>
  <c r="F8" i="5" s="1"/>
  <c r="Y40" i="5"/>
  <c r="U57" i="5"/>
  <c r="I115" i="5"/>
  <c r="I112" i="5" s="1"/>
  <c r="K112" i="5" s="1"/>
  <c r="K117" i="5"/>
  <c r="V119" i="5"/>
  <c r="AB120" i="5"/>
  <c r="Y34" i="5"/>
  <c r="AA46" i="5"/>
  <c r="T45" i="5"/>
  <c r="X53" i="5"/>
  <c r="J57" i="5"/>
  <c r="J44" i="5" s="1"/>
  <c r="J38" i="5" s="1"/>
  <c r="J8" i="5" s="1"/>
  <c r="X60" i="5"/>
  <c r="Y77" i="5"/>
  <c r="P77" i="5"/>
  <c r="L76" i="5"/>
  <c r="S84" i="5"/>
  <c r="L106" i="5"/>
  <c r="AB152" i="5"/>
  <c r="V151" i="5"/>
  <c r="R13" i="5"/>
  <c r="R12" i="5" s="1"/>
  <c r="R11" i="5" s="1"/>
  <c r="R19" i="5"/>
  <c r="S31" i="5"/>
  <c r="S30" i="5" s="1"/>
  <c r="S10" i="5" s="1"/>
  <c r="S9" i="5" s="1"/>
  <c r="Y33" i="5"/>
  <c r="P33" i="5"/>
  <c r="X33" i="5"/>
  <c r="P34" i="5"/>
  <c r="Z34" i="5"/>
  <c r="R35" i="5"/>
  <c r="K40" i="5"/>
  <c r="Z42" i="5"/>
  <c r="R42" i="5"/>
  <c r="R41" i="5" s="1"/>
  <c r="R40" i="5" s="1"/>
  <c r="R39" i="5" s="1"/>
  <c r="X42" i="5"/>
  <c r="Z47" i="5"/>
  <c r="R47" i="5"/>
  <c r="R46" i="5" s="1"/>
  <c r="X47" i="5"/>
  <c r="X50" i="5"/>
  <c r="Z53" i="5"/>
  <c r="Y59" i="5"/>
  <c r="P59" i="5"/>
  <c r="L58" i="5"/>
  <c r="X58" i="5" s="1"/>
  <c r="X59" i="5"/>
  <c r="P60" i="5"/>
  <c r="Z60" i="5"/>
  <c r="W58" i="5"/>
  <c r="X65" i="5"/>
  <c r="Z66" i="5"/>
  <c r="R66" i="5"/>
  <c r="X66" i="5"/>
  <c r="L65" i="5"/>
  <c r="Z74" i="5"/>
  <c r="R74" i="5"/>
  <c r="X74" i="5"/>
  <c r="Z77" i="5"/>
  <c r="J84" i="5"/>
  <c r="G89" i="5"/>
  <c r="L94" i="5"/>
  <c r="T100" i="5"/>
  <c r="Y101" i="5"/>
  <c r="U107" i="5"/>
  <c r="U105" i="5" s="1"/>
  <c r="U103" i="5" s="1"/>
  <c r="Z110" i="5"/>
  <c r="AA115" i="5"/>
  <c r="Q112" i="5"/>
  <c r="J118" i="5"/>
  <c r="J116" i="5" s="1"/>
  <c r="J113" i="5" s="1"/>
  <c r="AA145" i="5"/>
  <c r="T144" i="5"/>
  <c r="AB153" i="5"/>
  <c r="AA165" i="5"/>
  <c r="Y166" i="5"/>
  <c r="P166" i="5"/>
  <c r="P165" i="5" s="1"/>
  <c r="P164" i="5" s="1"/>
  <c r="P163" i="5" s="1"/>
  <c r="L165" i="5"/>
  <c r="X165" i="5" s="1"/>
  <c r="R166" i="5"/>
  <c r="R165" i="5" s="1"/>
  <c r="R164" i="5" s="1"/>
  <c r="R163" i="5" s="1"/>
  <c r="Z166" i="5"/>
  <c r="T167" i="5"/>
  <c r="T179" i="5"/>
  <c r="AB180" i="5"/>
  <c r="AB12" i="5"/>
  <c r="Y27" i="5"/>
  <c r="P27" i="5"/>
  <c r="X27" i="5"/>
  <c r="U31" i="5"/>
  <c r="U30" i="5" s="1"/>
  <c r="R60" i="5"/>
  <c r="Z64" i="5"/>
  <c r="R64" i="5"/>
  <c r="X64" i="5"/>
  <c r="AA65" i="5"/>
  <c r="Y65" i="5"/>
  <c r="X68" i="5"/>
  <c r="Y68" i="5"/>
  <c r="S69" i="5"/>
  <c r="S57" i="5" s="1"/>
  <c r="S44" i="5" s="1"/>
  <c r="Z72" i="5"/>
  <c r="R72" i="5"/>
  <c r="Y72" i="5"/>
  <c r="P72" i="5"/>
  <c r="K76" i="5"/>
  <c r="R77" i="5"/>
  <c r="Z79" i="5"/>
  <c r="X79" i="5"/>
  <c r="Y79" i="5"/>
  <c r="X89" i="5"/>
  <c r="AA89" i="5"/>
  <c r="Q88" i="5"/>
  <c r="L95" i="5"/>
  <c r="F83" i="5"/>
  <c r="F93" i="5"/>
  <c r="K115" i="5"/>
  <c r="K121" i="5"/>
  <c r="G120" i="5"/>
  <c r="AA133" i="5"/>
  <c r="Y134" i="5"/>
  <c r="P134" i="5"/>
  <c r="P133" i="5" s="1"/>
  <c r="P132" i="5" s="1"/>
  <c r="P131" i="5" s="1"/>
  <c r="L133" i="5"/>
  <c r="X133" i="5" s="1"/>
  <c r="R134" i="5"/>
  <c r="R133" i="5" s="1"/>
  <c r="R132" i="5" s="1"/>
  <c r="R131" i="5" s="1"/>
  <c r="Z134" i="5"/>
  <c r="K141" i="5"/>
  <c r="H140" i="5"/>
  <c r="H139" i="5" s="1"/>
  <c r="L149" i="5"/>
  <c r="Z150" i="5"/>
  <c r="R150" i="5"/>
  <c r="R149" i="5" s="1"/>
  <c r="R148" i="5" s="1"/>
  <c r="R147" i="5" s="1"/>
  <c r="Y150" i="5"/>
  <c r="P150" i="5"/>
  <c r="P149" i="5" s="1"/>
  <c r="P148" i="5" s="1"/>
  <c r="P147" i="5" s="1"/>
  <c r="V167" i="5"/>
  <c r="AB168" i="5"/>
  <c r="AB185" i="5"/>
  <c r="V184" i="5"/>
  <c r="Z185" i="5"/>
  <c r="V204" i="5"/>
  <c r="AB205" i="5"/>
  <c r="Y210" i="5"/>
  <c r="P210" i="5"/>
  <c r="P209" i="5" s="1"/>
  <c r="P208" i="5" s="1"/>
  <c r="P207" i="5" s="1"/>
  <c r="Z210" i="5"/>
  <c r="R210" i="5"/>
  <c r="R209" i="5" s="1"/>
  <c r="R208" i="5" s="1"/>
  <c r="R207" i="5" s="1"/>
  <c r="L209" i="5"/>
  <c r="Y41" i="5"/>
  <c r="W46" i="5"/>
  <c r="W45" i="5" s="1"/>
  <c r="Y53" i="5"/>
  <c r="P53" i="5"/>
  <c r="Y60" i="5"/>
  <c r="Y99" i="5"/>
  <c r="P99" i="5"/>
  <c r="R99" i="5"/>
  <c r="Z99" i="5"/>
  <c r="U118" i="5"/>
  <c r="U116" i="5" s="1"/>
  <c r="U113" i="5" s="1"/>
  <c r="U119" i="5"/>
  <c r="AB148" i="5"/>
  <c r="V147" i="5"/>
  <c r="X17" i="5"/>
  <c r="X25" i="5"/>
  <c r="Z27" i="5"/>
  <c r="Y29" i="5"/>
  <c r="P29" i="5"/>
  <c r="X29" i="5"/>
  <c r="K31" i="5"/>
  <c r="Y43" i="5"/>
  <c r="G45" i="5"/>
  <c r="Q45" i="5"/>
  <c r="Y46" i="5"/>
  <c r="Y49" i="5"/>
  <c r="R49" i="5"/>
  <c r="H57" i="5"/>
  <c r="H44" i="5" s="1"/>
  <c r="T57" i="5"/>
  <c r="G57" i="5"/>
  <c r="K57" i="5" s="1"/>
  <c r="K58" i="5"/>
  <c r="V57" i="5"/>
  <c r="Z62" i="5"/>
  <c r="R62" i="5"/>
  <c r="R58" i="5" s="1"/>
  <c r="Y62" i="5"/>
  <c r="P62" i="5"/>
  <c r="P64" i="5"/>
  <c r="S65" i="5"/>
  <c r="Y67" i="5"/>
  <c r="P67" i="5"/>
  <c r="P65" i="5" s="1"/>
  <c r="X67" i="5"/>
  <c r="P68" i="5"/>
  <c r="Z68" i="5"/>
  <c r="Z71" i="5"/>
  <c r="R71" i="5"/>
  <c r="X71" i="5"/>
  <c r="Y75" i="5"/>
  <c r="P75" i="5"/>
  <c r="X75" i="5"/>
  <c r="Y78" i="5"/>
  <c r="P78" i="5"/>
  <c r="X78" i="5"/>
  <c r="P79" i="5"/>
  <c r="Z92" i="5"/>
  <c r="R92" i="5"/>
  <c r="P92" i="5"/>
  <c r="Y92" i="5"/>
  <c r="K95" i="5"/>
  <c r="G93" i="5"/>
  <c r="G83" i="5"/>
  <c r="K83" i="5" s="1"/>
  <c r="L96" i="5"/>
  <c r="X96" i="5" s="1"/>
  <c r="Y106" i="5"/>
  <c r="G107" i="5"/>
  <c r="K108" i="5"/>
  <c r="W103" i="5"/>
  <c r="X110" i="5"/>
  <c r="F131" i="5"/>
  <c r="F118" i="5"/>
  <c r="F116" i="5" s="1"/>
  <c r="AA135" i="5"/>
  <c r="K149" i="5"/>
  <c r="G148" i="5"/>
  <c r="K153" i="5"/>
  <c r="G152" i="5"/>
  <c r="Z154" i="5"/>
  <c r="R154" i="5"/>
  <c r="R153" i="5" s="1"/>
  <c r="R152" i="5" s="1"/>
  <c r="R151" i="5" s="1"/>
  <c r="L153" i="5"/>
  <c r="Z153" i="5" s="1"/>
  <c r="P154" i="5"/>
  <c r="P153" i="5" s="1"/>
  <c r="P152" i="5" s="1"/>
  <c r="P151" i="5" s="1"/>
  <c r="Y154" i="5"/>
  <c r="Y162" i="5"/>
  <c r="P162" i="5"/>
  <c r="P161" i="5" s="1"/>
  <c r="P160" i="5" s="1"/>
  <c r="P159" i="5" s="1"/>
  <c r="L161" i="5"/>
  <c r="Z161" i="5" s="1"/>
  <c r="R162" i="5"/>
  <c r="R161" i="5" s="1"/>
  <c r="R160" i="5" s="1"/>
  <c r="R159" i="5" s="1"/>
  <c r="Z162" i="5"/>
  <c r="Q163" i="5"/>
  <c r="K184" i="5"/>
  <c r="H183" i="5"/>
  <c r="P214" i="5"/>
  <c r="P212" i="5" s="1"/>
  <c r="P217" i="5"/>
  <c r="Z219" i="5"/>
  <c r="X34" i="5"/>
  <c r="L40" i="5"/>
  <c r="X77" i="5"/>
  <c r="Y80" i="5"/>
  <c r="P80" i="5"/>
  <c r="Z80" i="5"/>
  <c r="Y89" i="5"/>
  <c r="Y97" i="5"/>
  <c r="P97" i="5"/>
  <c r="P95" i="5" s="1"/>
  <c r="R97" i="5"/>
  <c r="Z97" i="5"/>
  <c r="X139" i="5"/>
  <c r="Q143" i="5"/>
  <c r="V159" i="5"/>
  <c r="AB160" i="5"/>
  <c r="X196" i="5"/>
  <c r="Q195" i="5"/>
  <c r="P17" i="5"/>
  <c r="P25" i="5"/>
  <c r="R27" i="5"/>
  <c r="AA31" i="5"/>
  <c r="T30" i="5"/>
  <c r="Y31" i="5"/>
  <c r="S41" i="5"/>
  <c r="S40" i="5" s="1"/>
  <c r="S39" i="5" s="1"/>
  <c r="Z52" i="5"/>
  <c r="R52" i="5"/>
  <c r="X52" i="5"/>
  <c r="X56" i="5"/>
  <c r="Y56" i="5"/>
  <c r="Z61" i="5"/>
  <c r="R61" i="5"/>
  <c r="X61" i="5"/>
  <c r="R68" i="5"/>
  <c r="Y69" i="5"/>
  <c r="W69" i="5"/>
  <c r="X76" i="5"/>
  <c r="R79" i="5"/>
  <c r="O84" i="5"/>
  <c r="Y87" i="5"/>
  <c r="P87" i="5"/>
  <c r="P86" i="5" s="1"/>
  <c r="P85" i="5" s="1"/>
  <c r="L86" i="5"/>
  <c r="Z87" i="5"/>
  <c r="X87" i="5"/>
  <c r="X90" i="5"/>
  <c r="Y90" i="5"/>
  <c r="J93" i="5"/>
  <c r="J7" i="5" s="1"/>
  <c r="T93" i="5"/>
  <c r="X97" i="5"/>
  <c r="X99" i="5"/>
  <c r="K101" i="5"/>
  <c r="G100" i="5"/>
  <c r="K100" i="5" s="1"/>
  <c r="Y110" i="5"/>
  <c r="T119" i="5"/>
  <c r="S118" i="5"/>
  <c r="S116" i="5" s="1"/>
  <c r="S113" i="5" s="1"/>
  <c r="S119" i="5"/>
  <c r="L121" i="5"/>
  <c r="Z122" i="5"/>
  <c r="R122" i="5"/>
  <c r="R121" i="5" s="1"/>
  <c r="R120" i="5" s="1"/>
  <c r="Y122" i="5"/>
  <c r="P122" i="5"/>
  <c r="P121" i="5" s="1"/>
  <c r="P120" i="5" s="1"/>
  <c r="X127" i="5"/>
  <c r="H128" i="5"/>
  <c r="H127" i="5" s="1"/>
  <c r="K137" i="5"/>
  <c r="I136" i="5"/>
  <c r="I135" i="5" s="1"/>
  <c r="G143" i="5"/>
  <c r="K143" i="5" s="1"/>
  <c r="K144" i="5"/>
  <c r="AA156" i="5"/>
  <c r="T155" i="5"/>
  <c r="AB156" i="5"/>
  <c r="AA176" i="5"/>
  <c r="T175" i="5"/>
  <c r="V187" i="5"/>
  <c r="AA193" i="5"/>
  <c r="T192" i="5"/>
  <c r="AB193" i="5"/>
  <c r="R217" i="5"/>
  <c r="R214" i="5"/>
  <c r="R212" i="5" s="1"/>
  <c r="Q252" i="5"/>
  <c r="Z89" i="5"/>
  <c r="V88" i="5"/>
  <c r="Z88" i="5" s="1"/>
  <c r="V94" i="5"/>
  <c r="X102" i="5"/>
  <c r="Y102" i="5"/>
  <c r="X106" i="5"/>
  <c r="O118" i="5"/>
  <c r="O116" i="5" s="1"/>
  <c r="O113" i="5" s="1"/>
  <c r="Y125" i="5"/>
  <c r="T124" i="5"/>
  <c r="T118" i="5" s="1"/>
  <c r="AA125" i="5"/>
  <c r="X128" i="5"/>
  <c r="K133" i="5"/>
  <c r="AA136" i="5"/>
  <c r="AB137" i="5"/>
  <c r="X140" i="5"/>
  <c r="X146" i="5"/>
  <c r="L145" i="5"/>
  <c r="Y146" i="5"/>
  <c r="Q156" i="5"/>
  <c r="H163" i="5"/>
  <c r="K164" i="5"/>
  <c r="V171" i="5"/>
  <c r="AB176" i="5"/>
  <c r="V175" i="5"/>
  <c r="Y178" i="5"/>
  <c r="P178" i="5"/>
  <c r="P177" i="5" s="1"/>
  <c r="P176" i="5" s="1"/>
  <c r="P175" i="5" s="1"/>
  <c r="R178" i="5"/>
  <c r="R177" i="5" s="1"/>
  <c r="R176" i="5" s="1"/>
  <c r="R175" i="5" s="1"/>
  <c r="Z178" i="5"/>
  <c r="X178" i="5"/>
  <c r="X201" i="5"/>
  <c r="Z202" i="5"/>
  <c r="R202" i="5"/>
  <c r="R201" i="5" s="1"/>
  <c r="R200" i="5" s="1"/>
  <c r="R199" i="5" s="1"/>
  <c r="X202" i="5"/>
  <c r="L201" i="5"/>
  <c r="Y201" i="5" s="1"/>
  <c r="K266" i="5"/>
  <c r="G265" i="5"/>
  <c r="Z278" i="5"/>
  <c r="R278" i="5"/>
  <c r="R275" i="5" s="1"/>
  <c r="Y278" i="5"/>
  <c r="P278" i="5"/>
  <c r="P275" i="5" s="1"/>
  <c r="X278" i="5"/>
  <c r="L264" i="5"/>
  <c r="Q57" i="5"/>
  <c r="X81" i="5"/>
  <c r="Y81" i="5"/>
  <c r="T84" i="5"/>
  <c r="Z90" i="5"/>
  <c r="Z91" i="5"/>
  <c r="R91" i="5"/>
  <c r="R90" i="5" s="1"/>
  <c r="R89" i="5" s="1"/>
  <c r="R88" i="5" s="1"/>
  <c r="X91" i="5"/>
  <c r="V93" i="5"/>
  <c r="P102" i="5"/>
  <c r="P101" i="5" s="1"/>
  <c r="P100" i="5" s="1"/>
  <c r="Z102" i="5"/>
  <c r="X111" i="5"/>
  <c r="V115" i="5"/>
  <c r="X121" i="5"/>
  <c r="Q120" i="5"/>
  <c r="Y126" i="5"/>
  <c r="P126" i="5"/>
  <c r="P125" i="5" s="1"/>
  <c r="P124" i="5" s="1"/>
  <c r="P123" i="5" s="1"/>
  <c r="L125" i="5"/>
  <c r="X126" i="5"/>
  <c r="K128" i="5"/>
  <c r="G127" i="5"/>
  <c r="K127" i="5" s="1"/>
  <c r="G131" i="5"/>
  <c r="K131" i="5" s="1"/>
  <c r="AA132" i="5"/>
  <c r="T131" i="5"/>
  <c r="AA137" i="5"/>
  <c r="G139" i="5"/>
  <c r="P146" i="5"/>
  <c r="P145" i="5" s="1"/>
  <c r="P144" i="5" s="1"/>
  <c r="P143" i="5" s="1"/>
  <c r="Z146" i="5"/>
  <c r="X149" i="5"/>
  <c r="I164" i="5"/>
  <c r="I163" i="5" s="1"/>
  <c r="K165" i="5"/>
  <c r="K171" i="5"/>
  <c r="AB172" i="5"/>
  <c r="Y174" i="5"/>
  <c r="P174" i="5"/>
  <c r="P173" i="5" s="1"/>
  <c r="P172" i="5" s="1"/>
  <c r="P171" i="5" s="1"/>
  <c r="L173" i="5"/>
  <c r="R174" i="5"/>
  <c r="R173" i="5" s="1"/>
  <c r="R172" i="5" s="1"/>
  <c r="R171" i="5" s="1"/>
  <c r="Z174" i="5"/>
  <c r="L177" i="5"/>
  <c r="X177" i="5" s="1"/>
  <c r="K179" i="5"/>
  <c r="Y181" i="5"/>
  <c r="L181" i="5"/>
  <c r="Z182" i="5"/>
  <c r="R182" i="5"/>
  <c r="R181" i="5" s="1"/>
  <c r="R180" i="5" s="1"/>
  <c r="R179" i="5" s="1"/>
  <c r="Y182" i="5"/>
  <c r="P182" i="5"/>
  <c r="P181" i="5" s="1"/>
  <c r="P180" i="5" s="1"/>
  <c r="P179" i="5" s="1"/>
  <c r="X182" i="5"/>
  <c r="K183" i="5"/>
  <c r="L196" i="5"/>
  <c r="X197" i="5"/>
  <c r="Y197" i="5"/>
  <c r="AA197" i="5"/>
  <c r="T196" i="5"/>
  <c r="P202" i="5"/>
  <c r="P201" i="5" s="1"/>
  <c r="P200" i="5" s="1"/>
  <c r="P199" i="5" s="1"/>
  <c r="Y217" i="5"/>
  <c r="X217" i="5"/>
  <c r="Z217" i="5"/>
  <c r="T223" i="5"/>
  <c r="Z138" i="5"/>
  <c r="R138" i="5"/>
  <c r="R137" i="5" s="1"/>
  <c r="R136" i="5" s="1"/>
  <c r="R135" i="5" s="1"/>
  <c r="X138" i="5"/>
  <c r="L137" i="5"/>
  <c r="AA148" i="5"/>
  <c r="L157" i="5"/>
  <c r="X158" i="5"/>
  <c r="Y158" i="5"/>
  <c r="AB161" i="5"/>
  <c r="K169" i="5"/>
  <c r="G168" i="5"/>
  <c r="Q187" i="5"/>
  <c r="AA201" i="5"/>
  <c r="T200" i="5"/>
  <c r="K205" i="5"/>
  <c r="G204" i="5"/>
  <c r="AA219" i="5"/>
  <c r="Y219" i="5"/>
  <c r="AB219" i="5"/>
  <c r="K228" i="5"/>
  <c r="G227" i="5"/>
  <c r="K227" i="5" s="1"/>
  <c r="V227" i="5"/>
  <c r="T228" i="5"/>
  <c r="T247" i="5"/>
  <c r="R81" i="5"/>
  <c r="V83" i="5"/>
  <c r="N84" i="5"/>
  <c r="N8" i="5" s="1"/>
  <c r="N287" i="5" s="1"/>
  <c r="P91" i="5"/>
  <c r="L101" i="5"/>
  <c r="Y109" i="5"/>
  <c r="Y108" i="5" s="1"/>
  <c r="P109" i="5"/>
  <c r="P108" i="5" s="1"/>
  <c r="P107" i="5" s="1"/>
  <c r="P105" i="5" s="1"/>
  <c r="P103" i="5" s="1"/>
  <c r="L108" i="5"/>
  <c r="X109" i="5"/>
  <c r="X108" i="5" s="1"/>
  <c r="R111" i="5"/>
  <c r="R110" i="5" s="1"/>
  <c r="R106" i="5" s="1"/>
  <c r="R104" i="5" s="1"/>
  <c r="O119" i="5"/>
  <c r="R126" i="5"/>
  <c r="R125" i="5" s="1"/>
  <c r="R124" i="5" s="1"/>
  <c r="R123" i="5" s="1"/>
  <c r="Y130" i="5"/>
  <c r="P130" i="5"/>
  <c r="P129" i="5" s="1"/>
  <c r="P128" i="5" s="1"/>
  <c r="P127" i="5" s="1"/>
  <c r="X130" i="5"/>
  <c r="P138" i="5"/>
  <c r="P137" i="5" s="1"/>
  <c r="P136" i="5" s="1"/>
  <c r="P135" i="5" s="1"/>
  <c r="Y142" i="5"/>
  <c r="P142" i="5"/>
  <c r="P141" i="5" s="1"/>
  <c r="P140" i="5" s="1"/>
  <c r="P139" i="5" s="1"/>
  <c r="X142" i="5"/>
  <c r="AA149" i="5"/>
  <c r="AA152" i="5"/>
  <c r="AA153" i="5"/>
  <c r="P158" i="5"/>
  <c r="P157" i="5" s="1"/>
  <c r="P156" i="5" s="1"/>
  <c r="Z158" i="5"/>
  <c r="G160" i="5"/>
  <c r="K161" i="5"/>
  <c r="L169" i="5"/>
  <c r="Z170" i="5"/>
  <c r="R170" i="5"/>
  <c r="R169" i="5" s="1"/>
  <c r="R168" i="5" s="1"/>
  <c r="R167" i="5" s="1"/>
  <c r="X170" i="5"/>
  <c r="K172" i="5"/>
  <c r="G176" i="5"/>
  <c r="K177" i="5"/>
  <c r="K180" i="5"/>
  <c r="Q200" i="5"/>
  <c r="K201" i="5"/>
  <c r="K207" i="5"/>
  <c r="Z216" i="5"/>
  <c r="R216" i="5"/>
  <c r="X216" i="5"/>
  <c r="P216" i="5"/>
  <c r="L215" i="5"/>
  <c r="V223" i="5"/>
  <c r="AB224" i="5"/>
  <c r="X129" i="5"/>
  <c r="X141" i="5"/>
  <c r="AB149" i="5"/>
  <c r="X161" i="5"/>
  <c r="Q160" i="5"/>
  <c r="X169" i="5"/>
  <c r="Q168" i="5"/>
  <c r="AA168" i="5" s="1"/>
  <c r="Z173" i="5"/>
  <c r="AB179" i="5"/>
  <c r="AB181" i="5"/>
  <c r="X183" i="5"/>
  <c r="AA184" i="5"/>
  <c r="T207" i="5"/>
  <c r="AA209" i="5"/>
  <c r="Y209" i="5"/>
  <c r="K211" i="5"/>
  <c r="L211" i="5" s="1"/>
  <c r="S217" i="5"/>
  <c r="S214" i="5"/>
  <c r="S212" i="5" s="1"/>
  <c r="K223" i="5"/>
  <c r="Y226" i="5"/>
  <c r="P226" i="5"/>
  <c r="P225" i="5" s="1"/>
  <c r="P224" i="5" s="1"/>
  <c r="P223" i="5" s="1"/>
  <c r="P222" i="5" s="1"/>
  <c r="P221" i="5" s="1"/>
  <c r="L225" i="5"/>
  <c r="R226" i="5"/>
  <c r="R225" i="5" s="1"/>
  <c r="R224" i="5" s="1"/>
  <c r="R223" i="5" s="1"/>
  <c r="R222" i="5" s="1"/>
  <c r="R221" i="5" s="1"/>
  <c r="Z226" i="5"/>
  <c r="V234" i="5"/>
  <c r="T236" i="5"/>
  <c r="AA237" i="5"/>
  <c r="AA164" i="5"/>
  <c r="T163" i="5"/>
  <c r="L183" i="5"/>
  <c r="K191" i="5"/>
  <c r="K193" i="5"/>
  <c r="K197" i="5"/>
  <c r="Z206" i="5"/>
  <c r="R206" i="5"/>
  <c r="R205" i="5" s="1"/>
  <c r="R204" i="5" s="1"/>
  <c r="R203" i="5" s="1"/>
  <c r="P206" i="5"/>
  <c r="P205" i="5" s="1"/>
  <c r="P204" i="5" s="1"/>
  <c r="P203" i="5" s="1"/>
  <c r="Y206" i="5"/>
  <c r="K212" i="5"/>
  <c r="L212" i="5" s="1"/>
  <c r="U213" i="5"/>
  <c r="U215" i="5"/>
  <c r="X219" i="5"/>
  <c r="Z240" i="5"/>
  <c r="R240" i="5"/>
  <c r="R239" i="5" s="1"/>
  <c r="X240" i="5"/>
  <c r="L239" i="5"/>
  <c r="Z239" i="5" s="1"/>
  <c r="Y240" i="5"/>
  <c r="P240" i="5"/>
  <c r="P239" i="5" s="1"/>
  <c r="P246" i="5"/>
  <c r="P245" i="5" s="1"/>
  <c r="K252" i="5"/>
  <c r="G251" i="5"/>
  <c r="AB155" i="5"/>
  <c r="AB157" i="5"/>
  <c r="X173" i="5"/>
  <c r="Q172" i="5"/>
  <c r="AA172" i="5" s="1"/>
  <c r="X181" i="5"/>
  <c r="Q180" i="5"/>
  <c r="X185" i="5"/>
  <c r="X186" i="5"/>
  <c r="Z186" i="5"/>
  <c r="P186" i="5"/>
  <c r="P185" i="5" s="1"/>
  <c r="P184" i="5" s="1"/>
  <c r="P183" i="5" s="1"/>
  <c r="Z190" i="5"/>
  <c r="R190" i="5"/>
  <c r="R189" i="5" s="1"/>
  <c r="R188" i="5" s="1"/>
  <c r="R187" i="5" s="1"/>
  <c r="X190" i="5"/>
  <c r="P190" i="5"/>
  <c r="P189" i="5" s="1"/>
  <c r="P188" i="5" s="1"/>
  <c r="P187" i="5" s="1"/>
  <c r="Y190" i="5"/>
  <c r="L189" i="5"/>
  <c r="K195" i="5"/>
  <c r="L205" i="5"/>
  <c r="Z205" i="5" s="1"/>
  <c r="AA205" i="5"/>
  <c r="T204" i="5"/>
  <c r="W215" i="5"/>
  <c r="W213" i="5"/>
  <c r="R220" i="5"/>
  <c r="R219" i="5" s="1"/>
  <c r="Y220" i="5"/>
  <c r="P220" i="5"/>
  <c r="P219" i="5" s="1"/>
  <c r="K224" i="5"/>
  <c r="X230" i="5"/>
  <c r="L229" i="5"/>
  <c r="Z230" i="5"/>
  <c r="P230" i="5"/>
  <c r="P229" i="5" s="1"/>
  <c r="P228" i="5" s="1"/>
  <c r="P227" i="5" s="1"/>
  <c r="Y230" i="5"/>
  <c r="G236" i="5"/>
  <c r="V241" i="5"/>
  <c r="AB242" i="5"/>
  <c r="AB243" i="5"/>
  <c r="X184" i="5"/>
  <c r="AA189" i="5"/>
  <c r="T188" i="5"/>
  <c r="Y189" i="5"/>
  <c r="AB192" i="5"/>
  <c r="Z194" i="5"/>
  <c r="R194" i="5"/>
  <c r="R193" i="5" s="1"/>
  <c r="R192" i="5" s="1"/>
  <c r="R191" i="5" s="1"/>
  <c r="X194" i="5"/>
  <c r="AB196" i="5"/>
  <c r="X198" i="5"/>
  <c r="Y198" i="5"/>
  <c r="K208" i="5"/>
  <c r="L213" i="5"/>
  <c r="X213" i="5" s="1"/>
  <c r="AA213" i="5"/>
  <c r="L214" i="5"/>
  <c r="Y215" i="5"/>
  <c r="Z225" i="5"/>
  <c r="K229" i="5"/>
  <c r="K243" i="5"/>
  <c r="H242" i="5"/>
  <c r="H241" i="5" s="1"/>
  <c r="H233" i="5" s="1"/>
  <c r="G248" i="5"/>
  <c r="K249" i="5"/>
  <c r="Q272" i="5"/>
  <c r="Q270" i="5"/>
  <c r="Z276" i="5"/>
  <c r="R276" i="5"/>
  <c r="R274" i="5" s="1"/>
  <c r="P276" i="5"/>
  <c r="P274" i="5" s="1"/>
  <c r="Y276" i="5"/>
  <c r="K217" i="5"/>
  <c r="AA242" i="5"/>
  <c r="T241" i="5"/>
  <c r="AA252" i="5"/>
  <c r="T251" i="5"/>
  <c r="I252" i="5"/>
  <c r="I251" i="5" s="1"/>
  <c r="K253" i="5"/>
  <c r="F264" i="5"/>
  <c r="F262" i="5" s="1"/>
  <c r="F114" i="5" s="1"/>
  <c r="L270" i="5"/>
  <c r="K273" i="5"/>
  <c r="G271" i="5"/>
  <c r="AA279" i="5"/>
  <c r="Y279" i="5"/>
  <c r="L193" i="5"/>
  <c r="P194" i="5"/>
  <c r="P193" i="5" s="1"/>
  <c r="P192" i="5" s="1"/>
  <c r="P191" i="5" s="1"/>
  <c r="Z197" i="5"/>
  <c r="R198" i="5"/>
  <c r="R197" i="5" s="1"/>
  <c r="R196" i="5" s="1"/>
  <c r="R195" i="5" s="1"/>
  <c r="K199" i="5"/>
  <c r="X209" i="5"/>
  <c r="T211" i="5"/>
  <c r="S215" i="5"/>
  <c r="S213" i="5"/>
  <c r="X218" i="5"/>
  <c r="Y218" i="5"/>
  <c r="X225" i="5"/>
  <c r="Q224" i="5"/>
  <c r="AA224" i="5" s="1"/>
  <c r="X238" i="5"/>
  <c r="L237" i="5"/>
  <c r="R238" i="5"/>
  <c r="R237" i="5" s="1"/>
  <c r="Z238" i="5"/>
  <c r="P238" i="5"/>
  <c r="P237" i="5" s="1"/>
  <c r="F246" i="5"/>
  <c r="F245" i="5" s="1"/>
  <c r="I246" i="5"/>
  <c r="I245" i="5" s="1"/>
  <c r="V251" i="5"/>
  <c r="AB252" i="5"/>
  <c r="X239" i="5"/>
  <c r="Q242" i="5"/>
  <c r="Q248" i="5"/>
  <c r="L253" i="5"/>
  <c r="Y254" i="5"/>
  <c r="P254" i="5"/>
  <c r="P253" i="5" s="1"/>
  <c r="P252" i="5" s="1"/>
  <c r="P251" i="5" s="1"/>
  <c r="X254" i="5"/>
  <c r="L257" i="5"/>
  <c r="Z259" i="5"/>
  <c r="V258" i="5"/>
  <c r="AB259" i="5"/>
  <c r="U263" i="5"/>
  <c r="U261" i="5" s="1"/>
  <c r="X237" i="5"/>
  <c r="L243" i="5"/>
  <c r="Z244" i="5"/>
  <c r="R244" i="5"/>
  <c r="R243" i="5" s="1"/>
  <c r="R242" i="5" s="1"/>
  <c r="R241" i="5" s="1"/>
  <c r="R233" i="5" s="1"/>
  <c r="R231" i="5" s="1"/>
  <c r="X244" i="5"/>
  <c r="L284" i="5"/>
  <c r="X284" i="5" s="1"/>
  <c r="Q236" i="5"/>
  <c r="J236" i="5"/>
  <c r="J235" i="5" s="1"/>
  <c r="J234" i="5" s="1"/>
  <c r="J232" i="5" s="1"/>
  <c r="J114" i="5" s="1"/>
  <c r="Y244" i="5"/>
  <c r="AA249" i="5"/>
  <c r="Z250" i="5"/>
  <c r="R250" i="5"/>
  <c r="R249" i="5" s="1"/>
  <c r="R248" i="5" s="1"/>
  <c r="R247" i="5" s="1"/>
  <c r="R246" i="5" s="1"/>
  <c r="R245" i="5" s="1"/>
  <c r="X250" i="5"/>
  <c r="L249" i="5"/>
  <c r="X249" i="5" s="1"/>
  <c r="AB253" i="5"/>
  <c r="R254" i="5"/>
  <c r="R253" i="5" s="1"/>
  <c r="R252" i="5" s="1"/>
  <c r="R251" i="5" s="1"/>
  <c r="X258" i="5"/>
  <c r="AA267" i="5"/>
  <c r="T266" i="5"/>
  <c r="X257" i="5"/>
  <c r="Q256" i="5"/>
  <c r="X259" i="5"/>
  <c r="F263" i="5"/>
  <c r="F261" i="5" s="1"/>
  <c r="Y270" i="5"/>
  <c r="W272" i="5"/>
  <c r="W270" i="5"/>
  <c r="W264" i="5" s="1"/>
  <c r="W262" i="5" s="1"/>
  <c r="W114" i="5" s="1"/>
  <c r="Q283" i="5"/>
  <c r="I263" i="5"/>
  <c r="I261" i="5" s="1"/>
  <c r="H271" i="5"/>
  <c r="H269" i="5" s="1"/>
  <c r="H263" i="5" s="1"/>
  <c r="H261" i="5" s="1"/>
  <c r="K274" i="5"/>
  <c r="L274" i="5" s="1"/>
  <c r="Q271" i="5"/>
  <c r="K279" i="5"/>
  <c r="AA257" i="5"/>
  <c r="T256" i="5"/>
  <c r="Y257" i="5"/>
  <c r="G258" i="5"/>
  <c r="K259" i="5"/>
  <c r="Y260" i="5"/>
  <c r="P260" i="5"/>
  <c r="P259" i="5" s="1"/>
  <c r="P258" i="5" s="1"/>
  <c r="P257" i="5" s="1"/>
  <c r="P256" i="5" s="1"/>
  <c r="P255" i="5" s="1"/>
  <c r="Z260" i="5"/>
  <c r="Y264" i="5"/>
  <c r="L273" i="5"/>
  <c r="Z273" i="5"/>
  <c r="V271" i="5"/>
  <c r="AB273" i="5"/>
  <c r="L275" i="5"/>
  <c r="Y275" i="5" s="1"/>
  <c r="Z277" i="5"/>
  <c r="R277" i="5"/>
  <c r="R273" i="5" s="1"/>
  <c r="Y277" i="5"/>
  <c r="P277" i="5"/>
  <c r="P273" i="5" s="1"/>
  <c r="X277" i="5"/>
  <c r="Y285" i="5"/>
  <c r="V265" i="5"/>
  <c r="Z281" i="5"/>
  <c r="V280" i="5"/>
  <c r="AA284" i="5"/>
  <c r="X285" i="5"/>
  <c r="Q266" i="5"/>
  <c r="AA274" i="5"/>
  <c r="T271" i="5"/>
  <c r="K280" i="5"/>
  <c r="Y258" i="5"/>
  <c r="H264" i="5"/>
  <c r="L267" i="5"/>
  <c r="Z268" i="5"/>
  <c r="R268" i="5"/>
  <c r="R267" i="5" s="1"/>
  <c r="R266" i="5" s="1"/>
  <c r="R265" i="5" s="1"/>
  <c r="X268" i="5"/>
  <c r="K272" i="5"/>
  <c r="L272" i="5" s="1"/>
  <c r="K283" i="5"/>
  <c r="Z286" i="5"/>
  <c r="R286" i="5"/>
  <c r="R285" i="5" s="1"/>
  <c r="R284" i="5" s="1"/>
  <c r="R283" i="5" s="1"/>
  <c r="Y286" i="5"/>
  <c r="P286" i="5"/>
  <c r="P285" i="5" s="1"/>
  <c r="P284" i="5" s="1"/>
  <c r="P283" i="5" s="1"/>
  <c r="X286" i="5"/>
  <c r="K281" i="5"/>
  <c r="Y284" i="5"/>
  <c r="Z285" i="5"/>
  <c r="X280" i="5"/>
  <c r="L279" i="5"/>
  <c r="P282" i="5"/>
  <c r="P281" i="5" s="1"/>
  <c r="P280" i="5" s="1"/>
  <c r="P279" i="5" s="1"/>
  <c r="T283" i="5"/>
  <c r="Y59" i="4"/>
  <c r="Z13" i="4"/>
  <c r="R13" i="4"/>
  <c r="Y13" i="4"/>
  <c r="P13" i="4"/>
  <c r="X13" i="4"/>
  <c r="Z22" i="4"/>
  <c r="R22" i="4"/>
  <c r="P22" i="4"/>
  <c r="P21" i="4" s="1"/>
  <c r="Y22" i="4"/>
  <c r="X22" i="4"/>
  <c r="L21" i="4"/>
  <c r="Z23" i="4"/>
  <c r="R23" i="4"/>
  <c r="Y23" i="4"/>
  <c r="P23" i="4"/>
  <c r="X23" i="4"/>
  <c r="Y34" i="4"/>
  <c r="P34" i="4"/>
  <c r="X34" i="4"/>
  <c r="R34" i="4"/>
  <c r="L44" i="4"/>
  <c r="Z44" i="4" s="1"/>
  <c r="Y48" i="4"/>
  <c r="P48" i="4"/>
  <c r="X48" i="4"/>
  <c r="R48" i="4"/>
  <c r="Z48" i="4"/>
  <c r="X59" i="4"/>
  <c r="X90" i="4"/>
  <c r="L89" i="4"/>
  <c r="R90" i="4"/>
  <c r="R89" i="4" s="1"/>
  <c r="R88" i="4" s="1"/>
  <c r="Z90" i="4"/>
  <c r="P90" i="4"/>
  <c r="P89" i="4" s="1"/>
  <c r="P88" i="4" s="1"/>
  <c r="Y90" i="4"/>
  <c r="Y41" i="4"/>
  <c r="P41" i="4"/>
  <c r="X41" i="4"/>
  <c r="L40" i="4"/>
  <c r="R41" i="4"/>
  <c r="Z41" i="4"/>
  <c r="X47" i="4"/>
  <c r="Z47" i="4"/>
  <c r="R47" i="4"/>
  <c r="P47" i="4"/>
  <c r="Y64" i="4"/>
  <c r="P64" i="4"/>
  <c r="P63" i="4" s="1"/>
  <c r="X64" i="4"/>
  <c r="L63" i="4"/>
  <c r="R64" i="4"/>
  <c r="Y45" i="4"/>
  <c r="P45" i="4"/>
  <c r="X45" i="4"/>
  <c r="R45" i="4"/>
  <c r="Z45" i="4"/>
  <c r="Y61" i="4"/>
  <c r="P61" i="4"/>
  <c r="X61" i="4"/>
  <c r="Z61" i="4"/>
  <c r="R61" i="4"/>
  <c r="Q92" i="4"/>
  <c r="F100" i="4"/>
  <c r="F99" i="4" s="1"/>
  <c r="AA11" i="4"/>
  <c r="T10" i="4"/>
  <c r="Y11" i="4"/>
  <c r="W21" i="4"/>
  <c r="W9" i="4" s="1"/>
  <c r="W8" i="4" s="1"/>
  <c r="P27" i="4"/>
  <c r="R27" i="4"/>
  <c r="Y27" i="4"/>
  <c r="Z27" i="4"/>
  <c r="X27" i="4"/>
  <c r="Z28" i="4"/>
  <c r="R28" i="4"/>
  <c r="X28" i="4"/>
  <c r="P28" i="4"/>
  <c r="Y28" i="4"/>
  <c r="K29" i="4"/>
  <c r="U39" i="4"/>
  <c r="Z53" i="4"/>
  <c r="L52" i="4"/>
  <c r="P53" i="4"/>
  <c r="R53" i="4"/>
  <c r="Y53" i="4"/>
  <c r="X53" i="4"/>
  <c r="Z54" i="4"/>
  <c r="R54" i="4"/>
  <c r="P54" i="4"/>
  <c r="Y54" i="4"/>
  <c r="X54" i="4"/>
  <c r="U59" i="4"/>
  <c r="U51" i="4" s="1"/>
  <c r="Z108" i="4"/>
  <c r="R108" i="4"/>
  <c r="R107" i="4" s="1"/>
  <c r="R106" i="4" s="1"/>
  <c r="R105" i="4" s="1"/>
  <c r="P108" i="4"/>
  <c r="P107" i="4" s="1"/>
  <c r="P106" i="4" s="1"/>
  <c r="P105" i="4" s="1"/>
  <c r="Y108" i="4"/>
  <c r="L107" i="4"/>
  <c r="X107" i="4" s="1"/>
  <c r="X108" i="4"/>
  <c r="Y14" i="4"/>
  <c r="P14" i="4"/>
  <c r="X14" i="4"/>
  <c r="R14" i="4"/>
  <c r="Z14" i="4"/>
  <c r="Z33" i="4"/>
  <c r="R33" i="4"/>
  <c r="Y33" i="4"/>
  <c r="P33" i="4"/>
  <c r="X33" i="4"/>
  <c r="L30" i="4"/>
  <c r="F7" i="4"/>
  <c r="K11" i="4"/>
  <c r="G10" i="4"/>
  <c r="Y36" i="4"/>
  <c r="P36" i="4"/>
  <c r="X36" i="4"/>
  <c r="Z36" i="4"/>
  <c r="R36" i="4"/>
  <c r="V38" i="4"/>
  <c r="Y42" i="4"/>
  <c r="P42" i="4"/>
  <c r="X42" i="4"/>
  <c r="Z42" i="4"/>
  <c r="R42" i="4"/>
  <c r="AB51" i="4"/>
  <c r="Z60" i="4"/>
  <c r="R60" i="4"/>
  <c r="Y60" i="4"/>
  <c r="P60" i="4"/>
  <c r="X60" i="4"/>
  <c r="Z75" i="4"/>
  <c r="R75" i="4"/>
  <c r="P75" i="4"/>
  <c r="Y75" i="4"/>
  <c r="V105" i="4"/>
  <c r="N7" i="4"/>
  <c r="H7" i="4"/>
  <c r="X11" i="4"/>
  <c r="S39" i="4"/>
  <c r="X66" i="4"/>
  <c r="Z66" i="4"/>
  <c r="R66" i="4"/>
  <c r="P66" i="4"/>
  <c r="Z20" i="4"/>
  <c r="R20" i="4"/>
  <c r="P20" i="4"/>
  <c r="Y20" i="4"/>
  <c r="X20" i="4"/>
  <c r="P30" i="4"/>
  <c r="P29" i="4" s="1"/>
  <c r="Z34" i="4"/>
  <c r="Z58" i="4"/>
  <c r="R58" i="4"/>
  <c r="Y58" i="4"/>
  <c r="P58" i="4"/>
  <c r="X58" i="4"/>
  <c r="S100" i="4"/>
  <c r="S99" i="4" s="1"/>
  <c r="Y50" i="4"/>
  <c r="P50" i="4"/>
  <c r="X50" i="4"/>
  <c r="R50" i="4"/>
  <c r="Y46" i="4"/>
  <c r="P46" i="4"/>
  <c r="X46" i="4"/>
  <c r="R46" i="4"/>
  <c r="Z46" i="4"/>
  <c r="Q9" i="4"/>
  <c r="AB10" i="4"/>
  <c r="V9" i="4"/>
  <c r="Z12" i="4"/>
  <c r="R12" i="4"/>
  <c r="L11" i="4"/>
  <c r="Y12" i="4"/>
  <c r="X12" i="4"/>
  <c r="P12" i="4"/>
  <c r="AA29" i="4"/>
  <c r="R43" i="4"/>
  <c r="P43" i="4"/>
  <c r="Z43" i="4"/>
  <c r="Y43" i="4"/>
  <c r="X43" i="4"/>
  <c r="Y47" i="4"/>
  <c r="Z56" i="4"/>
  <c r="R56" i="4"/>
  <c r="P56" i="4"/>
  <c r="Y56" i="4"/>
  <c r="X56" i="4"/>
  <c r="Z57" i="4"/>
  <c r="R57" i="4"/>
  <c r="Y57" i="4"/>
  <c r="P57" i="4"/>
  <c r="X57" i="4"/>
  <c r="Z64" i="4"/>
  <c r="X75" i="4"/>
  <c r="V77" i="4"/>
  <c r="O100" i="4"/>
  <c r="O99" i="4" s="1"/>
  <c r="V114" i="4"/>
  <c r="AB115" i="4"/>
  <c r="Z115" i="4"/>
  <c r="AA117" i="4"/>
  <c r="Z124" i="4"/>
  <c r="R124" i="4"/>
  <c r="R123" i="4" s="1"/>
  <c r="R122" i="4" s="1"/>
  <c r="R121" i="4" s="1"/>
  <c r="L123" i="4"/>
  <c r="P124" i="4"/>
  <c r="P123" i="4" s="1"/>
  <c r="P122" i="4" s="1"/>
  <c r="P121" i="4" s="1"/>
  <c r="L143" i="4"/>
  <c r="Z144" i="4"/>
  <c r="R144" i="4"/>
  <c r="R143" i="4" s="1"/>
  <c r="R142" i="4" s="1"/>
  <c r="R141" i="4" s="1"/>
  <c r="Y144" i="4"/>
  <c r="P144" i="4"/>
  <c r="P143" i="4" s="1"/>
  <c r="P142" i="4" s="1"/>
  <c r="P141" i="4" s="1"/>
  <c r="AA159" i="4"/>
  <c r="Q158" i="4"/>
  <c r="AA181" i="4"/>
  <c r="X230" i="4"/>
  <c r="Q229" i="4"/>
  <c r="X25" i="4"/>
  <c r="K39" i="4"/>
  <c r="Z63" i="4"/>
  <c r="Z72" i="4"/>
  <c r="R72" i="4"/>
  <c r="Y72" i="4"/>
  <c r="P72" i="4"/>
  <c r="G78" i="4"/>
  <c r="K79" i="4"/>
  <c r="Z97" i="4"/>
  <c r="R97" i="4"/>
  <c r="R96" i="4" s="1"/>
  <c r="Y97" i="4"/>
  <c r="P97" i="4"/>
  <c r="P96" i="4" s="1"/>
  <c r="X97" i="4"/>
  <c r="G105" i="4"/>
  <c r="K105" i="4" s="1"/>
  <c r="K106" i="4"/>
  <c r="V125" i="4"/>
  <c r="AB126" i="4"/>
  <c r="T142" i="4"/>
  <c r="L193" i="4"/>
  <c r="G203" i="4"/>
  <c r="K204" i="4"/>
  <c r="T253" i="4"/>
  <c r="AA254" i="4"/>
  <c r="P25" i="4"/>
  <c r="AA30" i="4"/>
  <c r="H39" i="4"/>
  <c r="H38" i="4" s="1"/>
  <c r="H37" i="4" s="1"/>
  <c r="G51" i="4"/>
  <c r="K51" i="4" s="1"/>
  <c r="X74" i="4"/>
  <c r="K109" i="4"/>
  <c r="T122" i="4"/>
  <c r="AA123" i="4"/>
  <c r="Y123" i="4"/>
  <c r="Y136" i="4"/>
  <c r="P136" i="4"/>
  <c r="P135" i="4" s="1"/>
  <c r="P134" i="4" s="1"/>
  <c r="P133" i="4" s="1"/>
  <c r="X136" i="4"/>
  <c r="L135" i="4"/>
  <c r="K149" i="4"/>
  <c r="X162" i="4"/>
  <c r="L169" i="4"/>
  <c r="Y175" i="4"/>
  <c r="V177" i="4"/>
  <c r="Z200" i="4"/>
  <c r="P200" i="4"/>
  <c r="P199" i="4" s="1"/>
  <c r="L199" i="4"/>
  <c r="Y199" i="4" s="1"/>
  <c r="R200" i="4"/>
  <c r="R199" i="4" s="1"/>
  <c r="Y200" i="4"/>
  <c r="X200" i="4"/>
  <c r="X215" i="4"/>
  <c r="L214" i="4"/>
  <c r="X19" i="4"/>
  <c r="X35" i="4"/>
  <c r="Y40" i="4"/>
  <c r="S63" i="4"/>
  <c r="S51" i="4" s="1"/>
  <c r="W70" i="4"/>
  <c r="W51" i="4" s="1"/>
  <c r="W38" i="4" s="1"/>
  <c r="W37" i="4" s="1"/>
  <c r="G88" i="4"/>
  <c r="K88" i="4" s="1"/>
  <c r="Y95" i="4"/>
  <c r="Y94" i="4" s="1"/>
  <c r="P95" i="4"/>
  <c r="P94" i="4" s="1"/>
  <c r="P93" i="4" s="1"/>
  <c r="P92" i="4" s="1"/>
  <c r="P91" i="4" s="1"/>
  <c r="L94" i="4"/>
  <c r="Z95" i="4"/>
  <c r="X95" i="4"/>
  <c r="X94" i="4" s="1"/>
  <c r="K96" i="4"/>
  <c r="G92" i="4"/>
  <c r="H102" i="4"/>
  <c r="H101" i="4" s="1"/>
  <c r="K101" i="4" s="1"/>
  <c r="V101" i="4"/>
  <c r="Y103" i="4"/>
  <c r="T102" i="4"/>
  <c r="AB117" i="4"/>
  <c r="AB123" i="4"/>
  <c r="Z126" i="4"/>
  <c r="G129" i="4"/>
  <c r="K129" i="4" s="1"/>
  <c r="R136" i="4"/>
  <c r="R135" i="4" s="1"/>
  <c r="R134" i="4" s="1"/>
  <c r="R133" i="4" s="1"/>
  <c r="AA139" i="4"/>
  <c r="Q138" i="4"/>
  <c r="AB143" i="4"/>
  <c r="L155" i="4"/>
  <c r="Z156" i="4"/>
  <c r="R156" i="4"/>
  <c r="R155" i="4" s="1"/>
  <c r="R154" i="4" s="1"/>
  <c r="R153" i="4" s="1"/>
  <c r="X156" i="4"/>
  <c r="Z158" i="4"/>
  <c r="V157" i="4"/>
  <c r="AB158" i="4"/>
  <c r="X159" i="4"/>
  <c r="H161" i="4"/>
  <c r="K161" i="4" s="1"/>
  <c r="K162" i="4"/>
  <c r="AB169" i="4"/>
  <c r="AB178" i="4"/>
  <c r="AB179" i="4"/>
  <c r="AA182" i="4"/>
  <c r="Q181" i="4"/>
  <c r="X182" i="4"/>
  <c r="Q212" i="4"/>
  <c r="AB220" i="4"/>
  <c r="V219" i="4"/>
  <c r="Z221" i="4"/>
  <c r="Y221" i="4"/>
  <c r="L220" i="4"/>
  <c r="Z220" i="4" s="1"/>
  <c r="I235" i="4"/>
  <c r="K236" i="4"/>
  <c r="Z112" i="4"/>
  <c r="R112" i="4"/>
  <c r="R111" i="4" s="1"/>
  <c r="R110" i="4" s="1"/>
  <c r="R109" i="4" s="1"/>
  <c r="P112" i="4"/>
  <c r="P111" i="4" s="1"/>
  <c r="P110" i="4" s="1"/>
  <c r="P109" i="4" s="1"/>
  <c r="Y112" i="4"/>
  <c r="X112" i="4"/>
  <c r="AA113" i="4"/>
  <c r="G122" i="4"/>
  <c r="K123" i="4"/>
  <c r="Y124" i="4"/>
  <c r="AA129" i="4"/>
  <c r="G141" i="4"/>
  <c r="K141" i="4" s="1"/>
  <c r="Y148" i="4"/>
  <c r="P148" i="4"/>
  <c r="P147" i="4" s="1"/>
  <c r="P146" i="4" s="1"/>
  <c r="P145" i="4" s="1"/>
  <c r="X148" i="4"/>
  <c r="L147" i="4"/>
  <c r="Z148" i="4"/>
  <c r="L161" i="4"/>
  <c r="Z162" i="4"/>
  <c r="T241" i="4"/>
  <c r="AA242" i="4"/>
  <c r="Y25" i="4"/>
  <c r="J92" i="4"/>
  <c r="J91" i="4" s="1"/>
  <c r="AA105" i="4"/>
  <c r="K127" i="4"/>
  <c r="I126" i="4"/>
  <c r="I125" i="4" s="1"/>
  <c r="I100" i="4" s="1"/>
  <c r="I99" i="4" s="1"/>
  <c r="AA130" i="4"/>
  <c r="T165" i="4"/>
  <c r="X175" i="4"/>
  <c r="Z175" i="4"/>
  <c r="L174" i="4"/>
  <c r="T204" i="4"/>
  <c r="Y205" i="4"/>
  <c r="AA205" i="4"/>
  <c r="T214" i="4"/>
  <c r="AA215" i="4"/>
  <c r="Y215" i="4"/>
  <c r="Z259" i="4"/>
  <c r="R259" i="4"/>
  <c r="R258" i="4" s="1"/>
  <c r="R257" i="4" s="1"/>
  <c r="R256" i="4" s="1"/>
  <c r="P259" i="4"/>
  <c r="P258" i="4" s="1"/>
  <c r="P257" i="4" s="1"/>
  <c r="P256" i="4" s="1"/>
  <c r="L258" i="4"/>
  <c r="Z258" i="4" s="1"/>
  <c r="Y259" i="4"/>
  <c r="X259" i="4"/>
  <c r="X40" i="4"/>
  <c r="Q39" i="4"/>
  <c r="X62" i="4"/>
  <c r="Z74" i="4"/>
  <c r="R74" i="4"/>
  <c r="X87" i="4"/>
  <c r="Z87" i="4"/>
  <c r="P87" i="4"/>
  <c r="Y87" i="4"/>
  <c r="Q101" i="4"/>
  <c r="X104" i="4"/>
  <c r="R104" i="4"/>
  <c r="R103" i="4" s="1"/>
  <c r="R102" i="4" s="1"/>
  <c r="R101" i="4" s="1"/>
  <c r="Z104" i="4"/>
  <c r="P104" i="4"/>
  <c r="P103" i="4" s="1"/>
  <c r="P102" i="4" s="1"/>
  <c r="P101" i="4" s="1"/>
  <c r="Y104" i="4"/>
  <c r="V109" i="4"/>
  <c r="L111" i="4"/>
  <c r="Y111" i="4" s="1"/>
  <c r="AA111" i="4"/>
  <c r="T110" i="4"/>
  <c r="L113" i="4"/>
  <c r="Y114" i="4"/>
  <c r="L118" i="4"/>
  <c r="V121" i="4"/>
  <c r="Z131" i="4"/>
  <c r="AB131" i="4"/>
  <c r="V130" i="4"/>
  <c r="X151" i="4"/>
  <c r="V165" i="4"/>
  <c r="AB166" i="4"/>
  <c r="V213" i="4"/>
  <c r="AB21" i="4"/>
  <c r="R25" i="4"/>
  <c r="K30" i="4"/>
  <c r="Y35" i="4"/>
  <c r="Z59" i="4"/>
  <c r="P62" i="4"/>
  <c r="Z62" i="4"/>
  <c r="X63" i="4"/>
  <c r="Y65" i="4"/>
  <c r="X65" i="4"/>
  <c r="Z65" i="4"/>
  <c r="X69" i="4"/>
  <c r="Y69" i="4"/>
  <c r="P19" i="4"/>
  <c r="Y19" i="4"/>
  <c r="AB29" i="4"/>
  <c r="W30" i="4"/>
  <c r="W29" i="4" s="1"/>
  <c r="P35" i="4"/>
  <c r="Z35" i="4"/>
  <c r="G38" i="4"/>
  <c r="T39" i="4"/>
  <c r="S44" i="4"/>
  <c r="R62" i="4"/>
  <c r="P65" i="4"/>
  <c r="P69" i="4"/>
  <c r="Z69" i="4"/>
  <c r="P74" i="4"/>
  <c r="Z76" i="4"/>
  <c r="R76" i="4"/>
  <c r="X76" i="4"/>
  <c r="L78" i="4"/>
  <c r="Y78" i="4" s="1"/>
  <c r="Z78" i="4"/>
  <c r="Z79" i="4"/>
  <c r="G81" i="4"/>
  <c r="K81" i="4" s="1"/>
  <c r="Z85" i="4"/>
  <c r="R85" i="4"/>
  <c r="Y85" i="4"/>
  <c r="P85" i="4"/>
  <c r="K94" i="4"/>
  <c r="R95" i="4"/>
  <c r="R94" i="4" s="1"/>
  <c r="R93" i="4" s="1"/>
  <c r="R92" i="4" s="1"/>
  <c r="R91" i="4" s="1"/>
  <c r="Z111" i="4"/>
  <c r="X114" i="4"/>
  <c r="Z116" i="4"/>
  <c r="R116" i="4"/>
  <c r="R115" i="4" s="1"/>
  <c r="R114" i="4" s="1"/>
  <c r="R113" i="4" s="1"/>
  <c r="Y116" i="4"/>
  <c r="P116" i="4"/>
  <c r="P115" i="4" s="1"/>
  <c r="P114" i="4" s="1"/>
  <c r="P113" i="4" s="1"/>
  <c r="G125" i="4"/>
  <c r="K147" i="4"/>
  <c r="AB147" i="4"/>
  <c r="V146" i="4"/>
  <c r="Q149" i="4"/>
  <c r="Z152" i="4"/>
  <c r="R152" i="4"/>
  <c r="R151" i="4" s="1"/>
  <c r="R150" i="4" s="1"/>
  <c r="R149" i="4" s="1"/>
  <c r="Y152" i="4"/>
  <c r="P152" i="4"/>
  <c r="P151" i="4" s="1"/>
  <c r="P150" i="4" s="1"/>
  <c r="P149" i="4" s="1"/>
  <c r="X152" i="4"/>
  <c r="L151" i="4"/>
  <c r="AA154" i="4"/>
  <c r="T153" i="4"/>
  <c r="Y156" i="4"/>
  <c r="X168" i="4"/>
  <c r="L167" i="4"/>
  <c r="R168" i="4"/>
  <c r="R167" i="4" s="1"/>
  <c r="R166" i="4" s="1"/>
  <c r="R165" i="4" s="1"/>
  <c r="Z168" i="4"/>
  <c r="G169" i="4"/>
  <c r="K169" i="4" s="1"/>
  <c r="K170" i="4"/>
  <c r="T174" i="4"/>
  <c r="AA189" i="4"/>
  <c r="V189" i="4"/>
  <c r="Y196" i="4"/>
  <c r="P196" i="4"/>
  <c r="P195" i="4" s="1"/>
  <c r="X196" i="4"/>
  <c r="L195" i="4"/>
  <c r="Y195" i="4" s="1"/>
  <c r="R196" i="4"/>
  <c r="R195" i="4" s="1"/>
  <c r="Z196" i="4"/>
  <c r="Q193" i="4"/>
  <c r="K209" i="4"/>
  <c r="J208" i="4"/>
  <c r="N100" i="4"/>
  <c r="N99" i="4" s="1"/>
  <c r="AB11" i="4"/>
  <c r="AB70" i="4"/>
  <c r="Z25" i="4"/>
  <c r="U11" i="4"/>
  <c r="U10" i="4" s="1"/>
  <c r="U9" i="4" s="1"/>
  <c r="U8" i="4" s="1"/>
  <c r="X15" i="4"/>
  <c r="Y15" i="4"/>
  <c r="Z18" i="4"/>
  <c r="R18" i="4"/>
  <c r="X18" i="4"/>
  <c r="R19" i="4"/>
  <c r="Y24" i="4"/>
  <c r="P24" i="4"/>
  <c r="X24" i="4"/>
  <c r="Z32" i="4"/>
  <c r="R32" i="4"/>
  <c r="R30" i="4" s="1"/>
  <c r="R29" i="4" s="1"/>
  <c r="X32" i="4"/>
  <c r="F39" i="4"/>
  <c r="F38" i="4" s="1"/>
  <c r="F37" i="4" s="1"/>
  <c r="Y49" i="4"/>
  <c r="P49" i="4"/>
  <c r="X49" i="4"/>
  <c r="AA51" i="4"/>
  <c r="K52" i="4"/>
  <c r="Z55" i="4"/>
  <c r="R55" i="4"/>
  <c r="X55" i="4"/>
  <c r="AB63" i="4"/>
  <c r="R65" i="4"/>
  <c r="R69" i="4"/>
  <c r="L70" i="4"/>
  <c r="Z71" i="4"/>
  <c r="R71" i="4"/>
  <c r="R70" i="4" s="1"/>
  <c r="Y71" i="4"/>
  <c r="P71" i="4"/>
  <c r="P70" i="4" s="1"/>
  <c r="Z80" i="4"/>
  <c r="R80" i="4"/>
  <c r="R79" i="4" s="1"/>
  <c r="R78" i="4" s="1"/>
  <c r="Y80" i="4"/>
  <c r="P80" i="4"/>
  <c r="P79" i="4" s="1"/>
  <c r="P78" i="4" s="1"/>
  <c r="X80" i="4"/>
  <c r="Z84" i="4"/>
  <c r="R84" i="4"/>
  <c r="L83" i="4"/>
  <c r="Y84" i="4"/>
  <c r="P84" i="4"/>
  <c r="P83" i="4" s="1"/>
  <c r="P82" i="4" s="1"/>
  <c r="P81" i="4" s="1"/>
  <c r="X84" i="4"/>
  <c r="T88" i="4"/>
  <c r="Y89" i="4"/>
  <c r="Y96" i="4"/>
  <c r="L103" i="4"/>
  <c r="Z103" i="4" s="1"/>
  <c r="K110" i="4"/>
  <c r="K118" i="4"/>
  <c r="Y119" i="4"/>
  <c r="X124" i="4"/>
  <c r="V137" i="4"/>
  <c r="AB138" i="4"/>
  <c r="K138" i="4"/>
  <c r="I137" i="4"/>
  <c r="K137" i="4" s="1"/>
  <c r="L137" i="4" s="1"/>
  <c r="AA143" i="4"/>
  <c r="X144" i="4"/>
  <c r="G154" i="4"/>
  <c r="P156" i="4"/>
  <c r="P155" i="4" s="1"/>
  <c r="P154" i="4" s="1"/>
  <c r="P153" i="4" s="1"/>
  <c r="P168" i="4"/>
  <c r="P167" i="4" s="1"/>
  <c r="P166" i="4" s="1"/>
  <c r="P165" i="4" s="1"/>
  <c r="AA175" i="4"/>
  <c r="Z182" i="4"/>
  <c r="AB182" i="4"/>
  <c r="V181" i="4"/>
  <c r="K185" i="4"/>
  <c r="Z215" i="4"/>
  <c r="X218" i="4"/>
  <c r="L217" i="4"/>
  <c r="R218" i="4"/>
  <c r="R217" i="4" s="1"/>
  <c r="R214" i="4" s="1"/>
  <c r="R213" i="4" s="1"/>
  <c r="R212" i="4" s="1"/>
  <c r="R211" i="4" s="1"/>
  <c r="Y218" i="4"/>
  <c r="AB30" i="4"/>
  <c r="AB52" i="4"/>
  <c r="W77" i="4"/>
  <c r="Z83" i="4"/>
  <c r="F92" i="4"/>
  <c r="F91" i="4" s="1"/>
  <c r="Q110" i="4"/>
  <c r="H117" i="4"/>
  <c r="K117" i="4" s="1"/>
  <c r="AA118" i="4"/>
  <c r="AA119" i="4"/>
  <c r="AA127" i="4"/>
  <c r="Q126" i="4"/>
  <c r="AA134" i="4"/>
  <c r="Z135" i="4"/>
  <c r="V134" i="4"/>
  <c r="K139" i="4"/>
  <c r="K143" i="4"/>
  <c r="K146" i="4"/>
  <c r="AB153" i="4"/>
  <c r="K159" i="4"/>
  <c r="Y170" i="4"/>
  <c r="L181" i="4"/>
  <c r="G193" i="4"/>
  <c r="K193" i="4" s="1"/>
  <c r="H194" i="4"/>
  <c r="H193" i="4" s="1"/>
  <c r="U194" i="4"/>
  <c r="Z205" i="4"/>
  <c r="AB205" i="4"/>
  <c r="V204" i="4"/>
  <c r="G220" i="4"/>
  <c r="K221" i="4"/>
  <c r="K70" i="4"/>
  <c r="Q77" i="4"/>
  <c r="X78" i="4"/>
  <c r="Q113" i="4"/>
  <c r="K115" i="4"/>
  <c r="Y126" i="4"/>
  <c r="K134" i="4"/>
  <c r="G133" i="4"/>
  <c r="K133" i="4" s="1"/>
  <c r="L139" i="4"/>
  <c r="X143" i="4"/>
  <c r="AA150" i="4"/>
  <c r="L157" i="4"/>
  <c r="Y169" i="4"/>
  <c r="X171" i="4"/>
  <c r="X180" i="4"/>
  <c r="L179" i="4"/>
  <c r="X179" i="4" s="1"/>
  <c r="Y180" i="4"/>
  <c r="K186" i="4"/>
  <c r="G190" i="4"/>
  <c r="K191" i="4"/>
  <c r="Y210" i="4"/>
  <c r="P210" i="4"/>
  <c r="P209" i="4" s="1"/>
  <c r="P208" i="4" s="1"/>
  <c r="P207" i="4" s="1"/>
  <c r="L209" i="4"/>
  <c r="X209" i="4" s="1"/>
  <c r="Z210" i="4"/>
  <c r="R210" i="4"/>
  <c r="R209" i="4" s="1"/>
  <c r="R208" i="4" s="1"/>
  <c r="R207" i="4" s="1"/>
  <c r="X210" i="4"/>
  <c r="Z250" i="4"/>
  <c r="Z249" i="4" s="1"/>
  <c r="R250" i="4"/>
  <c r="R249" i="4" s="1"/>
  <c r="L249" i="4"/>
  <c r="Y250" i="4"/>
  <c r="Y249" i="4" s="1"/>
  <c r="P250" i="4"/>
  <c r="P249" i="4" s="1"/>
  <c r="X250" i="4"/>
  <c r="X249" i="4" s="1"/>
  <c r="AA106" i="4"/>
  <c r="L126" i="4"/>
  <c r="Z128" i="4"/>
  <c r="R128" i="4"/>
  <c r="R127" i="4" s="1"/>
  <c r="R126" i="4" s="1"/>
  <c r="R125" i="4" s="1"/>
  <c r="Y128" i="4"/>
  <c r="P128" i="4"/>
  <c r="P127" i="4" s="1"/>
  <c r="P126" i="4" s="1"/>
  <c r="P125" i="4" s="1"/>
  <c r="Z132" i="4"/>
  <c r="R132" i="4"/>
  <c r="R131" i="4" s="1"/>
  <c r="R130" i="4" s="1"/>
  <c r="R129" i="4" s="1"/>
  <c r="Y132" i="4"/>
  <c r="P132" i="4"/>
  <c r="P131" i="4" s="1"/>
  <c r="P130" i="4" s="1"/>
  <c r="P129" i="4" s="1"/>
  <c r="X132" i="4"/>
  <c r="L131" i="4"/>
  <c r="K135" i="4"/>
  <c r="AA138" i="4"/>
  <c r="Z140" i="4"/>
  <c r="R140" i="4"/>
  <c r="R139" i="4" s="1"/>
  <c r="R138" i="4" s="1"/>
  <c r="Y140" i="4"/>
  <c r="P140" i="4"/>
  <c r="P139" i="4" s="1"/>
  <c r="P138" i="4" s="1"/>
  <c r="Q146" i="4"/>
  <c r="K158" i="4"/>
  <c r="AA162" i="4"/>
  <c r="T161" i="4"/>
  <c r="AB167" i="4"/>
  <c r="Z170" i="4"/>
  <c r="AA170" i="4"/>
  <c r="Q169" i="4"/>
  <c r="X169" i="4" s="1"/>
  <c r="X170" i="4"/>
  <c r="X174" i="4"/>
  <c r="G181" i="4"/>
  <c r="K181" i="4" s="1"/>
  <c r="K182" i="4"/>
  <c r="Z192" i="4"/>
  <c r="R192" i="4"/>
  <c r="R191" i="4" s="1"/>
  <c r="R190" i="4" s="1"/>
  <c r="R189" i="4" s="1"/>
  <c r="L191" i="4"/>
  <c r="X191" i="4" s="1"/>
  <c r="X192" i="4"/>
  <c r="L205" i="4"/>
  <c r="X206" i="4"/>
  <c r="R206" i="4"/>
  <c r="R205" i="4" s="1"/>
  <c r="R204" i="4" s="1"/>
  <c r="R203" i="4" s="1"/>
  <c r="R202" i="4" s="1"/>
  <c r="R201" i="4" s="1"/>
  <c r="Z206" i="4"/>
  <c r="P206" i="4"/>
  <c r="P205" i="4" s="1"/>
  <c r="P204" i="4" s="1"/>
  <c r="P203" i="4" s="1"/>
  <c r="P202" i="4" s="1"/>
  <c r="P201" i="4" s="1"/>
  <c r="Y206" i="4"/>
  <c r="Q208" i="4"/>
  <c r="Q234" i="4"/>
  <c r="AA234" i="4" s="1"/>
  <c r="AA235" i="4"/>
  <c r="Z244" i="4"/>
  <c r="R244" i="4"/>
  <c r="R243" i="4" s="1"/>
  <c r="R242" i="4" s="1"/>
  <c r="R241" i="4" s="1"/>
  <c r="Y244" i="4"/>
  <c r="P244" i="4"/>
  <c r="P243" i="4" s="1"/>
  <c r="P242" i="4" s="1"/>
  <c r="P241" i="4" s="1"/>
  <c r="X244" i="4"/>
  <c r="L243" i="4"/>
  <c r="Z127" i="4"/>
  <c r="Y131" i="4"/>
  <c r="Z139" i="4"/>
  <c r="Z151" i="4"/>
  <c r="AB162" i="4"/>
  <c r="K163" i="4"/>
  <c r="K166" i="4"/>
  <c r="AA171" i="4"/>
  <c r="AB174" i="4"/>
  <c r="K175" i="4"/>
  <c r="K178" i="4"/>
  <c r="AA183" i="4"/>
  <c r="T194" i="4"/>
  <c r="K215" i="4"/>
  <c r="G214" i="4"/>
  <c r="Q225" i="4"/>
  <c r="Y236" i="4"/>
  <c r="L235" i="4"/>
  <c r="X236" i="4"/>
  <c r="P246" i="4"/>
  <c r="Z246" i="4"/>
  <c r="V245" i="4"/>
  <c r="AB142" i="4"/>
  <c r="AB154" i="4"/>
  <c r="Z159" i="4"/>
  <c r="Z160" i="4"/>
  <c r="R160" i="4"/>
  <c r="R159" i="4" s="1"/>
  <c r="R158" i="4" s="1"/>
  <c r="R157" i="4" s="1"/>
  <c r="Y160" i="4"/>
  <c r="P160" i="4"/>
  <c r="P159" i="4" s="1"/>
  <c r="P158" i="4" s="1"/>
  <c r="P157" i="4" s="1"/>
  <c r="AB163" i="4"/>
  <c r="Q166" i="4"/>
  <c r="AA167" i="4"/>
  <c r="Z171" i="4"/>
  <c r="Z172" i="4"/>
  <c r="R172" i="4"/>
  <c r="R171" i="4" s="1"/>
  <c r="R170" i="4" s="1"/>
  <c r="R169" i="4" s="1"/>
  <c r="Y172" i="4"/>
  <c r="P172" i="4"/>
  <c r="P171" i="4" s="1"/>
  <c r="P170" i="4" s="1"/>
  <c r="P169" i="4" s="1"/>
  <c r="AB175" i="4"/>
  <c r="Q178" i="4"/>
  <c r="AA179" i="4"/>
  <c r="Z183" i="4"/>
  <c r="Z184" i="4"/>
  <c r="R184" i="4"/>
  <c r="R183" i="4" s="1"/>
  <c r="R182" i="4" s="1"/>
  <c r="R181" i="4" s="1"/>
  <c r="Y184" i="4"/>
  <c r="P184" i="4"/>
  <c r="P183" i="4" s="1"/>
  <c r="P182" i="4" s="1"/>
  <c r="P181" i="4" s="1"/>
  <c r="X221" i="4"/>
  <c r="K231" i="4"/>
  <c r="G230" i="4"/>
  <c r="F240" i="4"/>
  <c r="F239" i="4" s="1"/>
  <c r="Y255" i="4"/>
  <c r="P255" i="4"/>
  <c r="P254" i="4" s="1"/>
  <c r="P253" i="4" s="1"/>
  <c r="P252" i="4" s="1"/>
  <c r="L254" i="4"/>
  <c r="X255" i="4"/>
  <c r="Z255" i="4"/>
  <c r="T137" i="4"/>
  <c r="Q142" i="4"/>
  <c r="T149" i="4"/>
  <c r="Q154" i="4"/>
  <c r="K165" i="4"/>
  <c r="Y167" i="4"/>
  <c r="K177" i="4"/>
  <c r="AA186" i="4"/>
  <c r="T185" i="4"/>
  <c r="AB185" i="4" s="1"/>
  <c r="K187" i="4"/>
  <c r="Q189" i="4"/>
  <c r="AA220" i="4"/>
  <c r="T219" i="4"/>
  <c r="Y222" i="4"/>
  <c r="P222" i="4"/>
  <c r="P221" i="4" s="1"/>
  <c r="P220" i="4" s="1"/>
  <c r="P219" i="4" s="1"/>
  <c r="R222" i="4"/>
  <c r="R221" i="4" s="1"/>
  <c r="R220" i="4" s="1"/>
  <c r="R219" i="4" s="1"/>
  <c r="Z222" i="4"/>
  <c r="V225" i="4"/>
  <c r="R255" i="4"/>
  <c r="R254" i="4" s="1"/>
  <c r="R253" i="4" s="1"/>
  <c r="R252" i="4" s="1"/>
  <c r="Q256" i="4"/>
  <c r="K258" i="4"/>
  <c r="I257" i="4"/>
  <c r="Z185" i="4"/>
  <c r="R198" i="4"/>
  <c r="R197" i="4" s="1"/>
  <c r="X217" i="4"/>
  <c r="O224" i="4"/>
  <c r="O223" i="4" s="1"/>
  <c r="Z227" i="4"/>
  <c r="L226" i="4"/>
  <c r="Z226" i="4" s="1"/>
  <c r="X227" i="4"/>
  <c r="Z230" i="4"/>
  <c r="V229" i="4"/>
  <c r="AA231" i="4"/>
  <c r="T230" i="4"/>
  <c r="AB231" i="4"/>
  <c r="Y235" i="4"/>
  <c r="Z248" i="4"/>
  <c r="R248" i="4"/>
  <c r="R247" i="4" s="1"/>
  <c r="X248" i="4"/>
  <c r="K249" i="4"/>
  <c r="H246" i="4"/>
  <c r="AB254" i="4"/>
  <c r="AA257" i="4"/>
  <c r="X205" i="4"/>
  <c r="W214" i="4"/>
  <c r="W213" i="4" s="1"/>
  <c r="W212" i="4" s="1"/>
  <c r="W211" i="4" s="1"/>
  <c r="X216" i="4"/>
  <c r="AA226" i="4"/>
  <c r="T233" i="4"/>
  <c r="Z237" i="4"/>
  <c r="V236" i="4"/>
  <c r="V242" i="4"/>
  <c r="AB243" i="4"/>
  <c r="Y248" i="4"/>
  <c r="AA256" i="4"/>
  <c r="P214" i="4"/>
  <c r="P213" i="4" s="1"/>
  <c r="P224" i="4"/>
  <c r="P223" i="4" s="1"/>
  <c r="G226" i="4"/>
  <c r="K227" i="4"/>
  <c r="S240" i="4"/>
  <c r="S239" i="4" s="1"/>
  <c r="Z247" i="4"/>
  <c r="Y247" i="4"/>
  <c r="L246" i="4"/>
  <c r="V257" i="4"/>
  <c r="H214" i="4"/>
  <c r="H213" i="4" s="1"/>
  <c r="H212" i="4" s="1"/>
  <c r="H211" i="4" s="1"/>
  <c r="N214" i="4"/>
  <c r="N213" i="4" s="1"/>
  <c r="N212" i="4" s="1"/>
  <c r="N211" i="4" s="1"/>
  <c r="W224" i="4"/>
  <c r="W223" i="4" s="1"/>
  <c r="Z231" i="4"/>
  <c r="K241" i="4"/>
  <c r="J246" i="4"/>
  <c r="J245" i="4" s="1"/>
  <c r="X246" i="4"/>
  <c r="Q245" i="4"/>
  <c r="X247" i="4"/>
  <c r="G253" i="4"/>
  <c r="K254" i="4"/>
  <c r="L229" i="4"/>
  <c r="Z238" i="4"/>
  <c r="R238" i="4"/>
  <c r="R237" i="4" s="1"/>
  <c r="R236" i="4" s="1"/>
  <c r="R235" i="4" s="1"/>
  <c r="R234" i="4" s="1"/>
  <c r="R233" i="4" s="1"/>
  <c r="X238" i="4"/>
  <c r="J240" i="4"/>
  <c r="J239" i="4" s="1"/>
  <c r="X254" i="4"/>
  <c r="AA236" i="4"/>
  <c r="Y237" i="4"/>
  <c r="Z232" i="4"/>
  <c r="R232" i="4"/>
  <c r="R231" i="4" s="1"/>
  <c r="R230" i="4" s="1"/>
  <c r="R229" i="4" s="1"/>
  <c r="R224" i="4" s="1"/>
  <c r="R223" i="4" s="1"/>
  <c r="X232" i="4"/>
  <c r="K237" i="4"/>
  <c r="K243" i="4"/>
  <c r="AA247" i="4"/>
  <c r="T246" i="4"/>
  <c r="AB247" i="4"/>
  <c r="Y232" i="4"/>
  <c r="K41" i="8" l="1"/>
  <c r="J38" i="8"/>
  <c r="J11" i="8"/>
  <c r="K27" i="8"/>
  <c r="J26" i="8"/>
  <c r="K26" i="8" s="1"/>
  <c r="K83" i="8"/>
  <c r="J82" i="8"/>
  <c r="H72" i="8"/>
  <c r="J70" i="8"/>
  <c r="K40" i="8"/>
  <c r="J37" i="8"/>
  <c r="H82" i="8"/>
  <c r="K77" i="8"/>
  <c r="J75" i="8"/>
  <c r="H12" i="8"/>
  <c r="K12" i="8" s="1"/>
  <c r="H39" i="8"/>
  <c r="H38" i="8"/>
  <c r="G32" i="8"/>
  <c r="G52" i="8"/>
  <c r="K45" i="8"/>
  <c r="J42" i="8"/>
  <c r="H55" i="8"/>
  <c r="K56" i="8"/>
  <c r="H34" i="8"/>
  <c r="H67" i="8"/>
  <c r="K68" i="8"/>
  <c r="K60" i="8"/>
  <c r="J59" i="8"/>
  <c r="H26" i="8"/>
  <c r="K13" i="8"/>
  <c r="J71" i="7"/>
  <c r="H45" i="7"/>
  <c r="H55" i="7"/>
  <c r="H43" i="7"/>
  <c r="H41" i="7"/>
  <c r="J70" i="7"/>
  <c r="H27" i="7"/>
  <c r="K46" i="7"/>
  <c r="H75" i="7"/>
  <c r="H83" i="7"/>
  <c r="K44" i="7"/>
  <c r="K56" i="7"/>
  <c r="H76" i="7"/>
  <c r="H12" i="7"/>
  <c r="K13" i="7"/>
  <c r="H67" i="7"/>
  <c r="J26" i="7"/>
  <c r="K27" i="7"/>
  <c r="G32" i="7"/>
  <c r="G52" i="7"/>
  <c r="H61" i="7"/>
  <c r="K48" i="7"/>
  <c r="G137" i="6"/>
  <c r="H112" i="6"/>
  <c r="N113" i="6"/>
  <c r="K80" i="6"/>
  <c r="L126" i="6"/>
  <c r="N105" i="6"/>
  <c r="H104" i="6"/>
  <c r="H133" i="6"/>
  <c r="N134" i="6"/>
  <c r="N125" i="6"/>
  <c r="K73" i="6"/>
  <c r="O74" i="6"/>
  <c r="O55" i="6"/>
  <c r="K79" i="6"/>
  <c r="H59" i="6"/>
  <c r="M59" i="6" s="1"/>
  <c r="M20" i="6"/>
  <c r="M19" i="6"/>
  <c r="L19" i="6"/>
  <c r="O62" i="6"/>
  <c r="J60" i="6"/>
  <c r="L62" i="6"/>
  <c r="H74" i="6"/>
  <c r="N128" i="6"/>
  <c r="H126" i="6"/>
  <c r="N83" i="6"/>
  <c r="H82" i="6"/>
  <c r="M105" i="6"/>
  <c r="N75" i="6"/>
  <c r="O61" i="6"/>
  <c r="K59" i="6"/>
  <c r="N61" i="6"/>
  <c r="N64" i="6"/>
  <c r="H62" i="6"/>
  <c r="O51" i="6"/>
  <c r="O19" i="6"/>
  <c r="N19" i="6"/>
  <c r="H118" i="6"/>
  <c r="M120" i="6"/>
  <c r="M74" i="6"/>
  <c r="L74" i="6"/>
  <c r="J73" i="6"/>
  <c r="N53" i="6"/>
  <c r="M53" i="6"/>
  <c r="H52" i="6"/>
  <c r="M11" i="6"/>
  <c r="L11" i="6"/>
  <c r="J10" i="6"/>
  <c r="M125" i="6"/>
  <c r="H39" i="6"/>
  <c r="N42" i="6"/>
  <c r="K9" i="6"/>
  <c r="O10" i="6"/>
  <c r="O26" i="6"/>
  <c r="N26" i="6"/>
  <c r="M134" i="6"/>
  <c r="J115" i="6"/>
  <c r="M117" i="6"/>
  <c r="L117" i="6"/>
  <c r="O126" i="6"/>
  <c r="L111" i="6"/>
  <c r="J110" i="6"/>
  <c r="J81" i="6"/>
  <c r="M82" i="6"/>
  <c r="L82" i="6"/>
  <c r="M42" i="6"/>
  <c r="M95" i="6"/>
  <c r="L95" i="6"/>
  <c r="J93" i="6"/>
  <c r="L56" i="6"/>
  <c r="J55" i="6"/>
  <c r="N57" i="6"/>
  <c r="H56" i="6"/>
  <c r="M56" i="6" s="1"/>
  <c r="N47" i="6"/>
  <c r="H44" i="6"/>
  <c r="M47" i="6"/>
  <c r="O41" i="6"/>
  <c r="L41" i="6"/>
  <c r="J38" i="6"/>
  <c r="L51" i="6"/>
  <c r="L26" i="6"/>
  <c r="H10" i="6"/>
  <c r="F9" i="6"/>
  <c r="H115" i="6"/>
  <c r="M113" i="6"/>
  <c r="L88" i="6"/>
  <c r="J87" i="6"/>
  <c r="O111" i="6"/>
  <c r="O40" i="6"/>
  <c r="N40" i="6"/>
  <c r="K37" i="6"/>
  <c r="M61" i="6"/>
  <c r="M57" i="6"/>
  <c r="M40" i="6"/>
  <c r="L40" i="6"/>
  <c r="J37" i="6"/>
  <c r="M128" i="6"/>
  <c r="O116" i="6"/>
  <c r="L116" i="6"/>
  <c r="L104" i="6"/>
  <c r="J103" i="6"/>
  <c r="M104" i="6"/>
  <c r="N89" i="6"/>
  <c r="H88" i="6"/>
  <c r="M88" i="6" s="1"/>
  <c r="O56" i="6"/>
  <c r="L59" i="6"/>
  <c r="J36" i="6"/>
  <c r="M64" i="6"/>
  <c r="N20" i="6"/>
  <c r="Z212" i="5"/>
  <c r="Y212" i="5"/>
  <c r="X212" i="5"/>
  <c r="T116" i="5"/>
  <c r="Z274" i="5"/>
  <c r="X274" i="5"/>
  <c r="Y274" i="5"/>
  <c r="Z267" i="5"/>
  <c r="L266" i="5"/>
  <c r="X266" i="5" s="1"/>
  <c r="V279" i="5"/>
  <c r="AB280" i="5"/>
  <c r="Z280" i="5"/>
  <c r="X236" i="5"/>
  <c r="Q235" i="5"/>
  <c r="Z253" i="5"/>
  <c r="Y253" i="5"/>
  <c r="L252" i="5"/>
  <c r="Z193" i="5"/>
  <c r="X193" i="5"/>
  <c r="L192" i="5"/>
  <c r="T187" i="5"/>
  <c r="AA188" i="5"/>
  <c r="Y188" i="5"/>
  <c r="Z149" i="5"/>
  <c r="Y149" i="5"/>
  <c r="L148" i="5"/>
  <c r="K264" i="5"/>
  <c r="H262" i="5"/>
  <c r="AA256" i="5"/>
  <c r="T255" i="5"/>
  <c r="L256" i="5"/>
  <c r="Z214" i="5"/>
  <c r="Y214" i="5"/>
  <c r="Z229" i="5"/>
  <c r="X229" i="5"/>
  <c r="L228" i="5"/>
  <c r="Y228" i="5" s="1"/>
  <c r="X211" i="5"/>
  <c r="Y229" i="5"/>
  <c r="K168" i="5"/>
  <c r="G167" i="5"/>
  <c r="K167" i="5" s="1"/>
  <c r="L195" i="5"/>
  <c r="Z196" i="5"/>
  <c r="P119" i="5"/>
  <c r="P118" i="5"/>
  <c r="P116" i="5" s="1"/>
  <c r="J287" i="5"/>
  <c r="G44" i="5"/>
  <c r="K45" i="5"/>
  <c r="X95" i="5"/>
  <c r="L83" i="5"/>
  <c r="P58" i="5"/>
  <c r="Y76" i="5"/>
  <c r="AB119" i="5"/>
  <c r="G9" i="5"/>
  <c r="K10" i="5"/>
  <c r="K124" i="5"/>
  <c r="H123" i="5"/>
  <c r="K123" i="5" s="1"/>
  <c r="P22" i="5"/>
  <c r="P10" i="5" s="1"/>
  <c r="P9" i="5" s="1"/>
  <c r="AB135" i="5"/>
  <c r="Q265" i="5"/>
  <c r="P271" i="5"/>
  <c r="P269" i="5" s="1"/>
  <c r="P263" i="5" s="1"/>
  <c r="P261" i="5" s="1"/>
  <c r="AB271" i="5"/>
  <c r="V269" i="5"/>
  <c r="K242" i="5"/>
  <c r="AB251" i="5"/>
  <c r="V246" i="5"/>
  <c r="Z237" i="5"/>
  <c r="L236" i="5"/>
  <c r="Q264" i="5"/>
  <c r="X270" i="5"/>
  <c r="Y205" i="5"/>
  <c r="L188" i="5"/>
  <c r="Z189" i="5"/>
  <c r="X189" i="5"/>
  <c r="G222" i="5"/>
  <c r="Q159" i="5"/>
  <c r="R215" i="5"/>
  <c r="R213" i="5"/>
  <c r="T227" i="5"/>
  <c r="Z157" i="5"/>
  <c r="L156" i="5"/>
  <c r="Y157" i="5"/>
  <c r="I118" i="5"/>
  <c r="I116" i="5" s="1"/>
  <c r="I113" i="5" s="1"/>
  <c r="I287" i="5" s="1"/>
  <c r="R270" i="5"/>
  <c r="R264" i="5" s="1"/>
  <c r="R262" i="5" s="1"/>
  <c r="R272" i="5"/>
  <c r="K163" i="5"/>
  <c r="Z145" i="5"/>
  <c r="X145" i="5"/>
  <c r="L144" i="5"/>
  <c r="Z96" i="5"/>
  <c r="AB188" i="5"/>
  <c r="S38" i="5"/>
  <c r="S8" i="5" s="1"/>
  <c r="S287" i="5" s="1"/>
  <c r="G151" i="5"/>
  <c r="K151" i="5" s="1"/>
  <c r="K152" i="5"/>
  <c r="AB147" i="5"/>
  <c r="V84" i="5"/>
  <c r="L208" i="5"/>
  <c r="Z209" i="5"/>
  <c r="Z184" i="5"/>
  <c r="V183" i="5"/>
  <c r="AB184" i="5"/>
  <c r="X88" i="5"/>
  <c r="AA88" i="5"/>
  <c r="Y100" i="5"/>
  <c r="Z65" i="5"/>
  <c r="W57" i="5"/>
  <c r="L104" i="5"/>
  <c r="Z106" i="5"/>
  <c r="P76" i="5"/>
  <c r="AA45" i="5"/>
  <c r="T44" i="5"/>
  <c r="X22" i="5"/>
  <c r="U10" i="5"/>
  <c r="U9" i="5" s="1"/>
  <c r="U8" i="5" s="1"/>
  <c r="U287" i="5" s="1"/>
  <c r="V139" i="5"/>
  <c r="AB140" i="5"/>
  <c r="Z140" i="5"/>
  <c r="P31" i="5"/>
  <c r="P30" i="5" s="1"/>
  <c r="H118" i="5"/>
  <c r="H116" i="5" s="1"/>
  <c r="Y243" i="5"/>
  <c r="L242" i="5"/>
  <c r="AA211" i="5"/>
  <c r="Y211" i="5"/>
  <c r="AB211" i="5"/>
  <c r="G247" i="5"/>
  <c r="K248" i="5"/>
  <c r="V232" i="5"/>
  <c r="Q118" i="5"/>
  <c r="X120" i="5"/>
  <c r="Q119" i="5"/>
  <c r="AA119" i="5" s="1"/>
  <c r="K89" i="5"/>
  <c r="G88" i="5"/>
  <c r="P155" i="5"/>
  <c r="P45" i="5"/>
  <c r="Z249" i="5"/>
  <c r="Y249" i="5"/>
  <c r="L248" i="5"/>
  <c r="X242" i="5"/>
  <c r="Q241" i="5"/>
  <c r="G269" i="5"/>
  <c r="K269" i="5" s="1"/>
  <c r="L269" i="5" s="1"/>
  <c r="K271" i="5"/>
  <c r="L271" i="5" s="1"/>
  <c r="X271" i="5" s="1"/>
  <c r="X272" i="5"/>
  <c r="K241" i="5"/>
  <c r="Y213" i="5"/>
  <c r="Z243" i="5"/>
  <c r="G235" i="5"/>
  <c r="K236" i="5"/>
  <c r="W211" i="5"/>
  <c r="W117" i="5"/>
  <c r="W115" i="5" s="1"/>
  <c r="W112" i="5" s="1"/>
  <c r="AA204" i="5"/>
  <c r="T203" i="5"/>
  <c r="X180" i="5"/>
  <c r="Q179" i="5"/>
  <c r="AA179" i="5" s="1"/>
  <c r="Y239" i="5"/>
  <c r="Y183" i="5"/>
  <c r="AB223" i="5"/>
  <c r="V222" i="5"/>
  <c r="Z169" i="5"/>
  <c r="Y169" i="5"/>
  <c r="L168" i="5"/>
  <c r="T199" i="5"/>
  <c r="AB200" i="5"/>
  <c r="AA200" i="5"/>
  <c r="Y196" i="5"/>
  <c r="T195" i="5"/>
  <c r="AA196" i="5"/>
  <c r="K139" i="5"/>
  <c r="AA131" i="5"/>
  <c r="Z125" i="5"/>
  <c r="L124" i="5"/>
  <c r="AB115" i="5"/>
  <c r="V112" i="5"/>
  <c r="AA84" i="5"/>
  <c r="L262" i="5"/>
  <c r="Z264" i="5"/>
  <c r="X156" i="5"/>
  <c r="Q155" i="5"/>
  <c r="R155" i="5" s="1"/>
  <c r="R118" i="5"/>
  <c r="R116" i="5" s="1"/>
  <c r="R119" i="5"/>
  <c r="AB159" i="5"/>
  <c r="R95" i="5"/>
  <c r="AB97" i="5"/>
  <c r="K93" i="5"/>
  <c r="L93" i="5" s="1"/>
  <c r="G7" i="5"/>
  <c r="AB57" i="5"/>
  <c r="Z57" i="5"/>
  <c r="V44" i="5"/>
  <c r="Y145" i="5"/>
  <c r="Z95" i="5"/>
  <c r="P69" i="5"/>
  <c r="R22" i="5"/>
  <c r="R10" i="5" s="1"/>
  <c r="R9" i="5" s="1"/>
  <c r="P96" i="5"/>
  <c r="P94" i="5" s="1"/>
  <c r="R50" i="5"/>
  <c r="R45" i="5" s="1"/>
  <c r="L30" i="5"/>
  <c r="Z30" i="5" s="1"/>
  <c r="Y127" i="5"/>
  <c r="K136" i="5"/>
  <c r="Y139" i="5"/>
  <c r="Z31" i="5"/>
  <c r="Y272" i="5"/>
  <c r="Z275" i="5"/>
  <c r="X275" i="5"/>
  <c r="G203" i="5"/>
  <c r="K203" i="5" s="1"/>
  <c r="K204" i="5"/>
  <c r="AB171" i="5"/>
  <c r="X253" i="5"/>
  <c r="Y58" i="5"/>
  <c r="L57" i="5"/>
  <c r="AA94" i="5"/>
  <c r="X94" i="5"/>
  <c r="R236" i="5"/>
  <c r="R235" i="5" s="1"/>
  <c r="R234" i="5" s="1"/>
  <c r="R232" i="5" s="1"/>
  <c r="R114" i="5" s="1"/>
  <c r="H231" i="5"/>
  <c r="K231" i="5" s="1"/>
  <c r="K233" i="5"/>
  <c r="Q199" i="5"/>
  <c r="L107" i="5"/>
  <c r="Z108" i="5"/>
  <c r="X57" i="5"/>
  <c r="L200" i="5"/>
  <c r="Z201" i="5"/>
  <c r="AB175" i="5"/>
  <c r="L85" i="5"/>
  <c r="Y86" i="5"/>
  <c r="AB167" i="5"/>
  <c r="K120" i="5"/>
  <c r="G118" i="5"/>
  <c r="G119" i="5"/>
  <c r="K119" i="5" s="1"/>
  <c r="AA144" i="5"/>
  <c r="Y144" i="5"/>
  <c r="T143" i="5"/>
  <c r="AB144" i="5"/>
  <c r="R69" i="5"/>
  <c r="R57" i="5" s="1"/>
  <c r="Z284" i="5"/>
  <c r="X267" i="5"/>
  <c r="Z272" i="5"/>
  <c r="Y267" i="5"/>
  <c r="X279" i="5"/>
  <c r="R271" i="5"/>
  <c r="R269" i="5" s="1"/>
  <c r="R263" i="5" s="1"/>
  <c r="R261" i="5" s="1"/>
  <c r="X273" i="5"/>
  <c r="Y273" i="5"/>
  <c r="Q269" i="5"/>
  <c r="X269" i="5" s="1"/>
  <c r="AA266" i="5"/>
  <c r="T265" i="5"/>
  <c r="Y266" i="5"/>
  <c r="AB266" i="5"/>
  <c r="X243" i="5"/>
  <c r="S211" i="5"/>
  <c r="S117" i="5"/>
  <c r="S115" i="5" s="1"/>
  <c r="S112" i="5" s="1"/>
  <c r="K251" i="5"/>
  <c r="Y237" i="5"/>
  <c r="AA207" i="5"/>
  <c r="Z215" i="5"/>
  <c r="X215" i="5"/>
  <c r="G175" i="5"/>
  <c r="K175" i="5" s="1"/>
  <c r="K176" i="5"/>
  <c r="L100" i="5"/>
  <c r="X101" i="5"/>
  <c r="Z101" i="5"/>
  <c r="X214" i="5"/>
  <c r="L180" i="5"/>
  <c r="Z181" i="5"/>
  <c r="K140" i="5"/>
  <c r="V7" i="5"/>
  <c r="K265" i="5"/>
  <c r="G263" i="5"/>
  <c r="X157" i="5"/>
  <c r="Y193" i="5"/>
  <c r="AA155" i="5"/>
  <c r="Y155" i="5"/>
  <c r="AA30" i="5"/>
  <c r="Y30" i="5"/>
  <c r="P83" i="5"/>
  <c r="P93" i="5"/>
  <c r="P7" i="5" s="1"/>
  <c r="G105" i="5"/>
  <c r="K107" i="5"/>
  <c r="Z58" i="5"/>
  <c r="AB204" i="5"/>
  <c r="V203" i="5"/>
  <c r="Y95" i="5"/>
  <c r="R76" i="5"/>
  <c r="AA180" i="5"/>
  <c r="Y94" i="5"/>
  <c r="AB45" i="5"/>
  <c r="AB151" i="5"/>
  <c r="X12" i="5"/>
  <c r="L11" i="5"/>
  <c r="Z12" i="5"/>
  <c r="AB30" i="5"/>
  <c r="X125" i="5"/>
  <c r="Z50" i="5"/>
  <c r="Y50" i="5"/>
  <c r="K135" i="5"/>
  <c r="Q38" i="5"/>
  <c r="X39" i="5"/>
  <c r="V10" i="5"/>
  <c r="X86" i="5"/>
  <c r="AA163" i="5"/>
  <c r="AB163" i="5"/>
  <c r="X168" i="5"/>
  <c r="Q167" i="5"/>
  <c r="K160" i="5"/>
  <c r="G159" i="5"/>
  <c r="K159" i="5" s="1"/>
  <c r="T246" i="5"/>
  <c r="L136" i="5"/>
  <c r="Z137" i="5"/>
  <c r="X137" i="5"/>
  <c r="P270" i="5"/>
  <c r="P264" i="5" s="1"/>
  <c r="P262" i="5" s="1"/>
  <c r="P272" i="5"/>
  <c r="T7" i="5"/>
  <c r="Q44" i="5"/>
  <c r="W44" i="5"/>
  <c r="W38" i="5" s="1"/>
  <c r="AA112" i="5"/>
  <c r="V127" i="5"/>
  <c r="AB128" i="5"/>
  <c r="Z128" i="5"/>
  <c r="V118" i="5"/>
  <c r="Y283" i="5"/>
  <c r="AB283" i="5"/>
  <c r="AA283" i="5"/>
  <c r="L283" i="5"/>
  <c r="X248" i="5"/>
  <c r="Q247" i="5"/>
  <c r="AA247" i="5" s="1"/>
  <c r="AB241" i="5"/>
  <c r="V233" i="5"/>
  <c r="Z83" i="5"/>
  <c r="Z177" i="5"/>
  <c r="L176" i="5"/>
  <c r="Y177" i="5"/>
  <c r="AB94" i="5"/>
  <c r="Z94" i="5"/>
  <c r="AB187" i="5"/>
  <c r="L39" i="5"/>
  <c r="Z40" i="5"/>
  <c r="Y96" i="5"/>
  <c r="Y57" i="5"/>
  <c r="AA57" i="5"/>
  <c r="Y271" i="5"/>
  <c r="T269" i="5"/>
  <c r="AA271" i="5"/>
  <c r="V263" i="5"/>
  <c r="K258" i="5"/>
  <c r="G257" i="5"/>
  <c r="Q255" i="5"/>
  <c r="AB258" i="5"/>
  <c r="Z258" i="5"/>
  <c r="V257" i="5"/>
  <c r="P236" i="5"/>
  <c r="P235" i="5" s="1"/>
  <c r="P234" i="5" s="1"/>
  <c r="P232" i="5" s="1"/>
  <c r="P114" i="5" s="1"/>
  <c r="Q223" i="5"/>
  <c r="Z270" i="5"/>
  <c r="AA241" i="5"/>
  <c r="L117" i="5"/>
  <c r="Z213" i="5"/>
  <c r="Z211" i="5"/>
  <c r="L204" i="5"/>
  <c r="X205" i="5"/>
  <c r="Q171" i="5"/>
  <c r="AA171" i="5" s="1"/>
  <c r="U211" i="5"/>
  <c r="U117" i="5"/>
  <c r="U115" i="5" s="1"/>
  <c r="U112" i="5" s="1"/>
  <c r="T235" i="5"/>
  <c r="Y236" i="5"/>
  <c r="T234" i="5"/>
  <c r="AB234" i="5" s="1"/>
  <c r="AA236" i="5"/>
  <c r="Y225" i="5"/>
  <c r="L224" i="5"/>
  <c r="X224" i="5" s="1"/>
  <c r="P215" i="5"/>
  <c r="P213" i="5"/>
  <c r="P90" i="5"/>
  <c r="P89" i="5" s="1"/>
  <c r="P88" i="5" s="1"/>
  <c r="P84" i="5" s="1"/>
  <c r="AA248" i="5"/>
  <c r="Y173" i="5"/>
  <c r="L172" i="5"/>
  <c r="X172" i="5" s="1"/>
  <c r="Y137" i="5"/>
  <c r="AA124" i="5"/>
  <c r="T123" i="5"/>
  <c r="Q251" i="5"/>
  <c r="AA251" i="5" s="1"/>
  <c r="AA192" i="5"/>
  <c r="T191" i="5"/>
  <c r="Y192" i="5"/>
  <c r="AA175" i="5"/>
  <c r="Y121" i="5"/>
  <c r="Z121" i="5"/>
  <c r="L120" i="5"/>
  <c r="AA120" i="5"/>
  <c r="X195" i="5"/>
  <c r="L160" i="5"/>
  <c r="Y161" i="5"/>
  <c r="L152" i="5"/>
  <c r="Y153" i="5"/>
  <c r="X153" i="5"/>
  <c r="G147" i="5"/>
  <c r="K147" i="5" s="1"/>
  <c r="K148" i="5"/>
  <c r="F113" i="5"/>
  <c r="Z133" i="5"/>
  <c r="L132" i="5"/>
  <c r="Y133" i="5"/>
  <c r="AB131" i="5"/>
  <c r="F7" i="5"/>
  <c r="Z86" i="5"/>
  <c r="Z76" i="5"/>
  <c r="Z165" i="5"/>
  <c r="L164" i="5"/>
  <c r="Y165" i="5"/>
  <c r="R65" i="5"/>
  <c r="W8" i="5"/>
  <c r="W287" i="5" s="1"/>
  <c r="AA11" i="5"/>
  <c r="T10" i="5"/>
  <c r="Z22" i="5"/>
  <c r="R96" i="5"/>
  <c r="R94" i="5" s="1"/>
  <c r="R84" i="5" s="1"/>
  <c r="AB98" i="5"/>
  <c r="Q123" i="5"/>
  <c r="P50" i="5"/>
  <c r="X40" i="5"/>
  <c r="X85" i="5"/>
  <c r="Q84" i="5"/>
  <c r="Z46" i="5"/>
  <c r="L45" i="5"/>
  <c r="X46" i="5"/>
  <c r="Y12" i="5"/>
  <c r="P137" i="4"/>
  <c r="W7" i="4"/>
  <c r="AA169" i="4"/>
  <c r="T38" i="4"/>
  <c r="AA39" i="4"/>
  <c r="Y118" i="4"/>
  <c r="X118" i="4"/>
  <c r="L117" i="4"/>
  <c r="AA214" i="4"/>
  <c r="Y214" i="4"/>
  <c r="T213" i="4"/>
  <c r="Q211" i="4"/>
  <c r="Z94" i="4"/>
  <c r="L93" i="4"/>
  <c r="L213" i="4"/>
  <c r="X214" i="4"/>
  <c r="G202" i="4"/>
  <c r="K203" i="4"/>
  <c r="L51" i="4"/>
  <c r="Y52" i="4"/>
  <c r="Z52" i="4"/>
  <c r="X52" i="4"/>
  <c r="Y246" i="4"/>
  <c r="AA246" i="4"/>
  <c r="T245" i="4"/>
  <c r="AA230" i="4"/>
  <c r="Y230" i="4"/>
  <c r="T229" i="4"/>
  <c r="AB229" i="4" s="1"/>
  <c r="Z199" i="4"/>
  <c r="Q141" i="4"/>
  <c r="L253" i="4"/>
  <c r="Z254" i="4"/>
  <c r="X166" i="4"/>
  <c r="Q165" i="4"/>
  <c r="AB246" i="4"/>
  <c r="Z217" i="4"/>
  <c r="K154" i="4"/>
  <c r="G153" i="4"/>
  <c r="K153" i="4" s="1"/>
  <c r="L166" i="4"/>
  <c r="K38" i="4"/>
  <c r="G37" i="4"/>
  <c r="K37" i="4" s="1"/>
  <c r="AB165" i="4"/>
  <c r="AB125" i="4"/>
  <c r="Z125" i="4"/>
  <c r="X111" i="4"/>
  <c r="P59" i="4"/>
  <c r="P40" i="4"/>
  <c r="R21" i="4"/>
  <c r="Q109" i="4"/>
  <c r="U7" i="4"/>
  <c r="P194" i="4"/>
  <c r="X161" i="4"/>
  <c r="Z155" i="4"/>
  <c r="L154" i="4"/>
  <c r="X154" i="4" s="1"/>
  <c r="AA122" i="4"/>
  <c r="T121" i="4"/>
  <c r="Z143" i="4"/>
  <c r="L142" i="4"/>
  <c r="Y142" i="4" s="1"/>
  <c r="Q8" i="4"/>
  <c r="X30" i="4"/>
  <c r="L29" i="4"/>
  <c r="Z30" i="4"/>
  <c r="Y30" i="4"/>
  <c r="AA10" i="4"/>
  <c r="T9" i="4"/>
  <c r="Y10" i="4"/>
  <c r="R44" i="4"/>
  <c r="X89" i="4"/>
  <c r="L88" i="4"/>
  <c r="Z89" i="4"/>
  <c r="V256" i="4"/>
  <c r="P212" i="4"/>
  <c r="P211" i="4" s="1"/>
  <c r="Z229" i="4"/>
  <c r="K257" i="4"/>
  <c r="I256" i="4"/>
  <c r="V224" i="4"/>
  <c r="Y179" i="4"/>
  <c r="X258" i="4"/>
  <c r="Q177" i="4"/>
  <c r="Q224" i="4"/>
  <c r="AA225" i="4"/>
  <c r="AA178" i="4"/>
  <c r="Z167" i="4"/>
  <c r="X146" i="4"/>
  <c r="Q145" i="4"/>
  <c r="Y139" i="4"/>
  <c r="X139" i="4"/>
  <c r="L138" i="4"/>
  <c r="Z118" i="4"/>
  <c r="X126" i="4"/>
  <c r="AA126" i="4"/>
  <c r="Q125" i="4"/>
  <c r="Y88" i="4"/>
  <c r="R83" i="4"/>
  <c r="R82" i="4" s="1"/>
  <c r="R81" i="4" s="1"/>
  <c r="R77" i="4" s="1"/>
  <c r="L150" i="4"/>
  <c r="Y151" i="4"/>
  <c r="Z214" i="4"/>
  <c r="AB122" i="4"/>
  <c r="AA110" i="4"/>
  <c r="T109" i="4"/>
  <c r="AA204" i="4"/>
  <c r="Y204" i="4"/>
  <c r="T203" i="4"/>
  <c r="Y157" i="4"/>
  <c r="AB219" i="4"/>
  <c r="X181" i="4"/>
  <c r="AB157" i="4"/>
  <c r="Z157" i="4"/>
  <c r="X199" i="4"/>
  <c r="Z169" i="4"/>
  <c r="AA253" i="4"/>
  <c r="T252" i="4"/>
  <c r="AB253" i="4"/>
  <c r="Y253" i="4"/>
  <c r="AA142" i="4"/>
  <c r="T141" i="4"/>
  <c r="K126" i="4"/>
  <c r="AB110" i="4"/>
  <c r="R11" i="4"/>
  <c r="R10" i="4" s="1"/>
  <c r="AA146" i="4"/>
  <c r="R59" i="4"/>
  <c r="V37" i="4"/>
  <c r="AB38" i="4"/>
  <c r="X44" i="4"/>
  <c r="Y63" i="4"/>
  <c r="R40" i="4"/>
  <c r="R39" i="4" s="1"/>
  <c r="AA149" i="4"/>
  <c r="AB149" i="4"/>
  <c r="Y243" i="4"/>
  <c r="X243" i="4"/>
  <c r="L242" i="4"/>
  <c r="Y147" i="4"/>
  <c r="L146" i="4"/>
  <c r="Y194" i="4"/>
  <c r="T193" i="4"/>
  <c r="Q233" i="4"/>
  <c r="P77" i="4"/>
  <c r="AA174" i="4"/>
  <c r="T173" i="4"/>
  <c r="Y174" i="4"/>
  <c r="Z243" i="4"/>
  <c r="Y137" i="4"/>
  <c r="X167" i="4"/>
  <c r="Z21" i="4"/>
  <c r="Y21" i="4"/>
  <c r="G252" i="4"/>
  <c r="K253" i="4"/>
  <c r="AB242" i="4"/>
  <c r="V241" i="4"/>
  <c r="Y226" i="4"/>
  <c r="AB230" i="4"/>
  <c r="X220" i="4"/>
  <c r="Y220" i="4"/>
  <c r="Z161" i="4"/>
  <c r="X147" i="4"/>
  <c r="G219" i="4"/>
  <c r="K219" i="4" s="1"/>
  <c r="K220" i="4"/>
  <c r="Y155" i="4"/>
  <c r="K102" i="4"/>
  <c r="L102" i="4"/>
  <c r="Y70" i="4"/>
  <c r="X70" i="4"/>
  <c r="R194" i="4"/>
  <c r="AA166" i="4"/>
  <c r="AA241" i="4"/>
  <c r="K122" i="4"/>
  <c r="G121" i="4"/>
  <c r="Q137" i="4"/>
  <c r="X138" i="4"/>
  <c r="Y254" i="4"/>
  <c r="Y143" i="4"/>
  <c r="X229" i="4"/>
  <c r="O98" i="4"/>
  <c r="O260" i="4" s="1"/>
  <c r="P11" i="4"/>
  <c r="P10" i="4" s="1"/>
  <c r="P9" i="4" s="1"/>
  <c r="P8" i="4" s="1"/>
  <c r="S98" i="4"/>
  <c r="G9" i="4"/>
  <c r="K10" i="4"/>
  <c r="X21" i="4"/>
  <c r="R52" i="4"/>
  <c r="U38" i="4"/>
  <c r="U37" i="4" s="1"/>
  <c r="F98" i="4"/>
  <c r="F260" i="4" s="1"/>
  <c r="L39" i="4"/>
  <c r="Z40" i="4"/>
  <c r="Q240" i="4"/>
  <c r="U245" i="4"/>
  <c r="U240" i="4" s="1"/>
  <c r="U239" i="4" s="1"/>
  <c r="AA185" i="4"/>
  <c r="Y185" i="4"/>
  <c r="AB245" i="4"/>
  <c r="L208" i="4"/>
  <c r="Y209" i="4"/>
  <c r="Z209" i="4"/>
  <c r="X195" i="4"/>
  <c r="L194" i="4"/>
  <c r="Z195" i="4"/>
  <c r="L110" i="4"/>
  <c r="L257" i="4"/>
  <c r="Y258" i="4"/>
  <c r="L219" i="4"/>
  <c r="H100" i="4"/>
  <c r="H99" i="4" s="1"/>
  <c r="AB114" i="4"/>
  <c r="V113" i="4"/>
  <c r="Z114" i="4"/>
  <c r="S38" i="4"/>
  <c r="S37" i="4" s="1"/>
  <c r="S7" i="4" s="1"/>
  <c r="S260" i="4" s="1"/>
  <c r="Y107" i="4"/>
  <c r="L106" i="4"/>
  <c r="Q91" i="4"/>
  <c r="Y44" i="4"/>
  <c r="AA233" i="4"/>
  <c r="L225" i="4"/>
  <c r="L190" i="4"/>
  <c r="Y191" i="4"/>
  <c r="Z181" i="4"/>
  <c r="AB181" i="4"/>
  <c r="Z137" i="4"/>
  <c r="AB137" i="4"/>
  <c r="Z147" i="4"/>
  <c r="Q38" i="4"/>
  <c r="AA102" i="4"/>
  <c r="T101" i="4"/>
  <c r="Y102" i="4"/>
  <c r="G91" i="4"/>
  <c r="K91" i="4" s="1"/>
  <c r="K92" i="4"/>
  <c r="Y135" i="4"/>
  <c r="L134" i="4"/>
  <c r="R193" i="4"/>
  <c r="P193" i="4"/>
  <c r="Z193" i="4"/>
  <c r="K78" i="4"/>
  <c r="G77" i="4"/>
  <c r="K77" i="4" s="1"/>
  <c r="Y181" i="4"/>
  <c r="AB39" i="4"/>
  <c r="R246" i="4"/>
  <c r="X226" i="4"/>
  <c r="Q207" i="4"/>
  <c r="L178" i="4"/>
  <c r="X178" i="4" s="1"/>
  <c r="Z107" i="4"/>
  <c r="X83" i="4"/>
  <c r="L82" i="4"/>
  <c r="Y83" i="4"/>
  <c r="N98" i="4"/>
  <c r="N260" i="4" s="1"/>
  <c r="X193" i="4"/>
  <c r="V212" i="4"/>
  <c r="AB121" i="4"/>
  <c r="AA158" i="4"/>
  <c r="X158" i="4"/>
  <c r="Q157" i="4"/>
  <c r="Z11" i="4"/>
  <c r="L10" i="4"/>
  <c r="R63" i="4"/>
  <c r="K226" i="4"/>
  <c r="G225" i="4"/>
  <c r="V235" i="4"/>
  <c r="Z236" i="4"/>
  <c r="H245" i="4"/>
  <c r="K246" i="4"/>
  <c r="Y217" i="4"/>
  <c r="AA219" i="4"/>
  <c r="Q153" i="4"/>
  <c r="G229" i="4"/>
  <c r="K229" i="4" s="1"/>
  <c r="K230" i="4"/>
  <c r="L234" i="4"/>
  <c r="X235" i="4"/>
  <c r="G213" i="4"/>
  <c r="K214" i="4"/>
  <c r="L204" i="4"/>
  <c r="AA161" i="4"/>
  <c r="AB161" i="4"/>
  <c r="Y161" i="4"/>
  <c r="L130" i="4"/>
  <c r="X131" i="4"/>
  <c r="L125" i="4"/>
  <c r="G189" i="4"/>
  <c r="K189" i="4" s="1"/>
  <c r="K190" i="4"/>
  <c r="X113" i="4"/>
  <c r="Z204" i="4"/>
  <c r="V203" i="4"/>
  <c r="AB204" i="4"/>
  <c r="K194" i="4"/>
  <c r="X155" i="4"/>
  <c r="V133" i="4"/>
  <c r="AB134" i="4"/>
  <c r="Z134" i="4"/>
  <c r="Z191" i="4"/>
  <c r="AA77" i="4"/>
  <c r="Z70" i="4"/>
  <c r="J207" i="4"/>
  <c r="K208" i="4"/>
  <c r="V145" i="4"/>
  <c r="Z146" i="4"/>
  <c r="AB146" i="4"/>
  <c r="K125" i="4"/>
  <c r="V129" i="4"/>
  <c r="AB130" i="4"/>
  <c r="P100" i="4"/>
  <c r="P99" i="4" s="1"/>
  <c r="L173" i="4"/>
  <c r="Z174" i="4"/>
  <c r="Y113" i="4"/>
  <c r="I234" i="4"/>
  <c r="K235" i="4"/>
  <c r="Z179" i="4"/>
  <c r="AB102" i="4"/>
  <c r="AB177" i="4"/>
  <c r="X103" i="4"/>
  <c r="X135" i="4"/>
  <c r="L122" i="4"/>
  <c r="Z123" i="4"/>
  <c r="X123" i="4"/>
  <c r="AB9" i="4"/>
  <c r="V8" i="4"/>
  <c r="P52" i="4"/>
  <c r="P51" i="4" s="1"/>
  <c r="P44" i="4"/>
  <c r="G48" i="8" l="1"/>
  <c r="G47" i="8"/>
  <c r="G31" i="8"/>
  <c r="G86" i="8" s="1"/>
  <c r="H86" i="8" s="1"/>
  <c r="K37" i="8"/>
  <c r="J34" i="8"/>
  <c r="I67" i="8"/>
  <c r="H66" i="8"/>
  <c r="K67" i="8"/>
  <c r="K59" i="8"/>
  <c r="J58" i="8"/>
  <c r="K58" i="8" s="1"/>
  <c r="I38" i="8"/>
  <c r="H35" i="8"/>
  <c r="K75" i="8"/>
  <c r="J73" i="8"/>
  <c r="K42" i="8"/>
  <c r="J39" i="8"/>
  <c r="I82" i="8"/>
  <c r="H73" i="8"/>
  <c r="K82" i="8"/>
  <c r="K38" i="8"/>
  <c r="J35" i="8"/>
  <c r="H70" i="8"/>
  <c r="I70" i="8" s="1"/>
  <c r="H11" i="8"/>
  <c r="I12" i="8"/>
  <c r="I55" i="8"/>
  <c r="H54" i="8"/>
  <c r="K55" i="8"/>
  <c r="J10" i="8"/>
  <c r="K11" i="8"/>
  <c r="I34" i="8"/>
  <c r="I39" i="8"/>
  <c r="H36" i="8"/>
  <c r="K72" i="8"/>
  <c r="J9" i="7"/>
  <c r="J31" i="7"/>
  <c r="H60" i="7"/>
  <c r="I61" i="7"/>
  <c r="K61" i="7"/>
  <c r="H66" i="7"/>
  <c r="K67" i="7"/>
  <c r="H74" i="7"/>
  <c r="I76" i="7"/>
  <c r="K76" i="7"/>
  <c r="K75" i="7"/>
  <c r="H82" i="7"/>
  <c r="I83" i="7"/>
  <c r="K83" i="7"/>
  <c r="G48" i="7"/>
  <c r="G47" i="7"/>
  <c r="G31" i="7"/>
  <c r="G86" i="7" s="1"/>
  <c r="H86" i="7" s="1"/>
  <c r="I55" i="7" s="1"/>
  <c r="H38" i="7"/>
  <c r="I41" i="7"/>
  <c r="K41" i="7"/>
  <c r="H42" i="7"/>
  <c r="K45" i="7"/>
  <c r="H54" i="7"/>
  <c r="K55" i="7"/>
  <c r="H11" i="7"/>
  <c r="K12" i="7"/>
  <c r="H26" i="7"/>
  <c r="I27" i="7"/>
  <c r="H40" i="7"/>
  <c r="K43" i="7"/>
  <c r="J32" i="7"/>
  <c r="O38" i="6"/>
  <c r="J35" i="6"/>
  <c r="L38" i="6"/>
  <c r="H51" i="6"/>
  <c r="M52" i="6"/>
  <c r="N52" i="6"/>
  <c r="K36" i="6"/>
  <c r="O59" i="6"/>
  <c r="N59" i="6"/>
  <c r="H73" i="6"/>
  <c r="O79" i="6"/>
  <c r="K77" i="6"/>
  <c r="N133" i="6"/>
  <c r="M133" i="6"/>
  <c r="K78" i="6"/>
  <c r="M103" i="6"/>
  <c r="L103" i="6"/>
  <c r="O103" i="6"/>
  <c r="H9" i="6"/>
  <c r="F8" i="6"/>
  <c r="F137" i="6" s="1"/>
  <c r="N39" i="6"/>
  <c r="H36" i="6"/>
  <c r="M39" i="6"/>
  <c r="N126" i="6"/>
  <c r="O73" i="6"/>
  <c r="K72" i="6"/>
  <c r="H103" i="6"/>
  <c r="N104" i="6"/>
  <c r="L37" i="6"/>
  <c r="J34" i="6"/>
  <c r="J79" i="6"/>
  <c r="M87" i="6"/>
  <c r="L87" i="6"/>
  <c r="N56" i="6"/>
  <c r="H55" i="6"/>
  <c r="J91" i="6"/>
  <c r="L93" i="6"/>
  <c r="O93" i="6"/>
  <c r="M81" i="6"/>
  <c r="L81" i="6"/>
  <c r="J80" i="6"/>
  <c r="O80" i="6" s="1"/>
  <c r="H116" i="6"/>
  <c r="N118" i="6"/>
  <c r="M118" i="6"/>
  <c r="N62" i="6"/>
  <c r="H60" i="6"/>
  <c r="O87" i="6"/>
  <c r="O37" i="6"/>
  <c r="K34" i="6"/>
  <c r="M115" i="6"/>
  <c r="L115" i="6"/>
  <c r="J109" i="6"/>
  <c r="O115" i="6"/>
  <c r="K8" i="6"/>
  <c r="N9" i="6"/>
  <c r="M10" i="6"/>
  <c r="L10" i="6"/>
  <c r="J9" i="6"/>
  <c r="M62" i="6"/>
  <c r="H87" i="6"/>
  <c r="N88" i="6"/>
  <c r="J108" i="6"/>
  <c r="L110" i="6"/>
  <c r="O110" i="6"/>
  <c r="N10" i="6"/>
  <c r="L73" i="6"/>
  <c r="J72" i="6"/>
  <c r="M60" i="6"/>
  <c r="L60" i="6"/>
  <c r="O60" i="6"/>
  <c r="N112" i="6"/>
  <c r="H111" i="6"/>
  <c r="M112" i="6"/>
  <c r="M36" i="6"/>
  <c r="J33" i="6"/>
  <c r="L36" i="6"/>
  <c r="H109" i="6"/>
  <c r="N115" i="6"/>
  <c r="N44" i="6"/>
  <c r="H41" i="6"/>
  <c r="M44" i="6"/>
  <c r="M55" i="6"/>
  <c r="L55" i="6"/>
  <c r="H81" i="6"/>
  <c r="N82" i="6"/>
  <c r="N74" i="6"/>
  <c r="M126" i="6"/>
  <c r="R44" i="5"/>
  <c r="R38" i="5" s="1"/>
  <c r="R8" i="5"/>
  <c r="X93" i="5"/>
  <c r="Z93" i="5"/>
  <c r="Y93" i="5"/>
  <c r="L159" i="5"/>
  <c r="Y160" i="5"/>
  <c r="Z160" i="5"/>
  <c r="X167" i="5"/>
  <c r="L10" i="5"/>
  <c r="X11" i="5"/>
  <c r="Z11" i="5"/>
  <c r="Y265" i="5"/>
  <c r="T263" i="5"/>
  <c r="AA265" i="5"/>
  <c r="AA143" i="5"/>
  <c r="AB143" i="5"/>
  <c r="X159" i="5"/>
  <c r="AA159" i="5"/>
  <c r="L255" i="5"/>
  <c r="AA116" i="5"/>
  <c r="L131" i="5"/>
  <c r="Z132" i="5"/>
  <c r="X132" i="5"/>
  <c r="Y132" i="5"/>
  <c r="P211" i="5"/>
  <c r="P117" i="5"/>
  <c r="P115" i="5" s="1"/>
  <c r="P112" i="5" s="1"/>
  <c r="Q222" i="5"/>
  <c r="AA167" i="5"/>
  <c r="Z248" i="5"/>
  <c r="L247" i="5"/>
  <c r="Y248" i="5"/>
  <c r="G246" i="5"/>
  <c r="K247" i="5"/>
  <c r="Y227" i="5"/>
  <c r="K222" i="5"/>
  <c r="G221" i="5"/>
  <c r="K221" i="5" s="1"/>
  <c r="L251" i="5"/>
  <c r="Y252" i="5"/>
  <c r="Z252" i="5"/>
  <c r="X252" i="5"/>
  <c r="X256" i="5"/>
  <c r="L263" i="5"/>
  <c r="Z283" i="5"/>
  <c r="T245" i="5"/>
  <c r="Q8" i="5"/>
  <c r="L105" i="5"/>
  <c r="Y107" i="5"/>
  <c r="X107" i="5"/>
  <c r="Z107" i="5"/>
  <c r="Z44" i="5"/>
  <c r="AB44" i="5"/>
  <c r="V38" i="5"/>
  <c r="R83" i="5"/>
  <c r="R93" i="5"/>
  <c r="R7" i="5" s="1"/>
  <c r="L167" i="5"/>
  <c r="Y168" i="5"/>
  <c r="Z168" i="5"/>
  <c r="AA203" i="5"/>
  <c r="G234" i="5"/>
  <c r="K235" i="5"/>
  <c r="Q116" i="5"/>
  <c r="H113" i="5"/>
  <c r="H287" i="5" s="1"/>
  <c r="L207" i="5"/>
  <c r="X208" i="5"/>
  <c r="Y208" i="5"/>
  <c r="Z208" i="5"/>
  <c r="L143" i="5"/>
  <c r="Y143" i="5" s="1"/>
  <c r="Z144" i="5"/>
  <c r="X144" i="5"/>
  <c r="Q262" i="5"/>
  <c r="X262" i="5" s="1"/>
  <c r="X264" i="5"/>
  <c r="K44" i="5"/>
  <c r="G38" i="5"/>
  <c r="K38" i="5" s="1"/>
  <c r="Z195" i="5"/>
  <c r="AA255" i="5"/>
  <c r="Y255" i="5"/>
  <c r="L147" i="5"/>
  <c r="Y148" i="5"/>
  <c r="Z148" i="5"/>
  <c r="X148" i="5"/>
  <c r="Y187" i="5"/>
  <c r="AA187" i="5"/>
  <c r="AA118" i="5"/>
  <c r="L44" i="5"/>
  <c r="Z45" i="5"/>
  <c r="X45" i="5"/>
  <c r="K263" i="5"/>
  <c r="G261" i="5"/>
  <c r="K261" i="5" s="1"/>
  <c r="L179" i="5"/>
  <c r="Z180" i="5"/>
  <c r="Y180" i="5"/>
  <c r="X100" i="5"/>
  <c r="Z100" i="5"/>
  <c r="L199" i="5"/>
  <c r="Z200" i="5"/>
  <c r="X199" i="5"/>
  <c r="AB112" i="5"/>
  <c r="AA44" i="5"/>
  <c r="Y44" i="5"/>
  <c r="T38" i="5"/>
  <c r="Z104" i="5"/>
  <c r="Y104" i="5"/>
  <c r="X104" i="5"/>
  <c r="R211" i="5"/>
  <c r="R117" i="5"/>
  <c r="R115" i="5" s="1"/>
  <c r="R112" i="5" s="1"/>
  <c r="L235" i="5"/>
  <c r="Z236" i="5"/>
  <c r="Q263" i="5"/>
  <c r="P57" i="5"/>
  <c r="P44" i="5" s="1"/>
  <c r="P38" i="5" s="1"/>
  <c r="P8" i="5" s="1"/>
  <c r="P287" i="5" s="1"/>
  <c r="T222" i="5"/>
  <c r="Y256" i="5"/>
  <c r="AB279" i="5"/>
  <c r="Z279" i="5"/>
  <c r="AB10" i="5"/>
  <c r="Z10" i="5"/>
  <c r="V9" i="5"/>
  <c r="L123" i="5"/>
  <c r="Z124" i="5"/>
  <c r="X179" i="5"/>
  <c r="V245" i="5"/>
  <c r="AB246" i="5"/>
  <c r="L171" i="5"/>
  <c r="Y172" i="5"/>
  <c r="Z172" i="5"/>
  <c r="L115" i="5"/>
  <c r="Y117" i="5"/>
  <c r="Z117" i="5"/>
  <c r="X117" i="5"/>
  <c r="Z118" i="5"/>
  <c r="V116" i="5"/>
  <c r="AB118" i="5"/>
  <c r="X155" i="5"/>
  <c r="U155" i="5"/>
  <c r="X124" i="5"/>
  <c r="Y123" i="5"/>
  <c r="AA123" i="5"/>
  <c r="L223" i="5"/>
  <c r="Y224" i="5"/>
  <c r="Z224" i="5"/>
  <c r="T232" i="5"/>
  <c r="AA235" i="5"/>
  <c r="T233" i="5"/>
  <c r="Y235" i="5"/>
  <c r="L203" i="5"/>
  <c r="X204" i="5"/>
  <c r="G256" i="5"/>
  <c r="K257" i="5"/>
  <c r="AA269" i="5"/>
  <c r="Y269" i="5"/>
  <c r="G103" i="5"/>
  <c r="K103" i="5" s="1"/>
  <c r="K105" i="5"/>
  <c r="X123" i="5"/>
  <c r="Y11" i="5"/>
  <c r="L163" i="5"/>
  <c r="Z164" i="5"/>
  <c r="Y164" i="5"/>
  <c r="X164" i="5"/>
  <c r="F287" i="5"/>
  <c r="L7" i="5"/>
  <c r="Z7" i="5" s="1"/>
  <c r="L151" i="5"/>
  <c r="Y152" i="5"/>
  <c r="Z152" i="5"/>
  <c r="X152" i="5"/>
  <c r="L119" i="5"/>
  <c r="L118" i="5"/>
  <c r="Z120" i="5"/>
  <c r="Y120" i="5"/>
  <c r="Y124" i="5"/>
  <c r="Z257" i="5"/>
  <c r="V256" i="5"/>
  <c r="AB257" i="5"/>
  <c r="L38" i="5"/>
  <c r="X38" i="5" s="1"/>
  <c r="Z39" i="5"/>
  <c r="Y39" i="5"/>
  <c r="AB233" i="5"/>
  <c r="V231" i="5"/>
  <c r="AB127" i="5"/>
  <c r="Z127" i="5"/>
  <c r="X44" i="5"/>
  <c r="Z203" i="5"/>
  <c r="AB203" i="5"/>
  <c r="X283" i="5"/>
  <c r="G116" i="5"/>
  <c r="K118" i="5"/>
  <c r="X200" i="5"/>
  <c r="Z262" i="5"/>
  <c r="Y262" i="5"/>
  <c r="Y199" i="5"/>
  <c r="AA199" i="5"/>
  <c r="AB199" i="5"/>
  <c r="Y204" i="5"/>
  <c r="K88" i="5"/>
  <c r="G84" i="5"/>
  <c r="K84" i="5" s="1"/>
  <c r="Y45" i="5"/>
  <c r="AB84" i="5"/>
  <c r="Z84" i="5"/>
  <c r="Z156" i="5"/>
  <c r="Y156" i="5"/>
  <c r="L187" i="5"/>
  <c r="X188" i="5"/>
  <c r="Z188" i="5"/>
  <c r="AB269" i="5"/>
  <c r="Z269" i="5"/>
  <c r="K9" i="5"/>
  <c r="P113" i="5"/>
  <c r="L191" i="5"/>
  <c r="Y191" i="5" s="1"/>
  <c r="Z192" i="5"/>
  <c r="X192" i="5"/>
  <c r="X171" i="5"/>
  <c r="X247" i="5"/>
  <c r="Q246" i="5"/>
  <c r="L135" i="5"/>
  <c r="X136" i="5"/>
  <c r="Z136" i="5"/>
  <c r="Y136" i="5"/>
  <c r="R113" i="5"/>
  <c r="AA195" i="5"/>
  <c r="AB195" i="5"/>
  <c r="Y195" i="5"/>
  <c r="X119" i="5"/>
  <c r="AB139" i="5"/>
  <c r="Z139" i="5"/>
  <c r="X251" i="5"/>
  <c r="X255" i="5"/>
  <c r="AB265" i="5"/>
  <c r="X30" i="5"/>
  <c r="AA10" i="5"/>
  <c r="T9" i="5"/>
  <c r="Y10" i="5"/>
  <c r="AA191" i="5"/>
  <c r="AB191" i="5"/>
  <c r="V261" i="5"/>
  <c r="Z263" i="5"/>
  <c r="L175" i="5"/>
  <c r="X176" i="5"/>
  <c r="Y176" i="5"/>
  <c r="Z176" i="5"/>
  <c r="Z204" i="5"/>
  <c r="L84" i="5"/>
  <c r="Y85" i="5"/>
  <c r="Z85" i="5"/>
  <c r="K7" i="5"/>
  <c r="Y200" i="5"/>
  <c r="V221" i="5"/>
  <c r="AB222" i="5"/>
  <c r="X241" i="5"/>
  <c r="Q233" i="5"/>
  <c r="V114" i="5"/>
  <c r="L241" i="5"/>
  <c r="Z242" i="5"/>
  <c r="Y242" i="5"/>
  <c r="AB183" i="5"/>
  <c r="Z183" i="5"/>
  <c r="X160" i="5"/>
  <c r="Z271" i="5"/>
  <c r="X83" i="5"/>
  <c r="Y83" i="5"/>
  <c r="AA223" i="5"/>
  <c r="L227" i="5"/>
  <c r="X228" i="5"/>
  <c r="Z228" i="5"/>
  <c r="H114" i="5"/>
  <c r="K262" i="5"/>
  <c r="X235" i="5"/>
  <c r="Q234" i="5"/>
  <c r="AA234" i="5" s="1"/>
  <c r="L265" i="5"/>
  <c r="Z266" i="5"/>
  <c r="L129" i="4"/>
  <c r="Y130" i="4"/>
  <c r="X130" i="4"/>
  <c r="X157" i="4"/>
  <c r="AA157" i="4"/>
  <c r="Q37" i="4"/>
  <c r="L189" i="4"/>
  <c r="Z190" i="4"/>
  <c r="Y190" i="4"/>
  <c r="X190" i="4"/>
  <c r="L38" i="4"/>
  <c r="Z39" i="4"/>
  <c r="Z241" i="4"/>
  <c r="AB241" i="4"/>
  <c r="V240" i="4"/>
  <c r="L241" i="4"/>
  <c r="Y242" i="4"/>
  <c r="X242" i="4"/>
  <c r="AA203" i="4"/>
  <c r="T202" i="4"/>
  <c r="K256" i="4"/>
  <c r="I240" i="4"/>
  <c r="I239" i="4" s="1"/>
  <c r="K213" i="4"/>
  <c r="G212" i="4"/>
  <c r="X39" i="4"/>
  <c r="X219" i="4"/>
  <c r="G8" i="4"/>
  <c r="K9" i="4"/>
  <c r="X137" i="4"/>
  <c r="U137" i="4"/>
  <c r="Z242" i="4"/>
  <c r="AA173" i="4"/>
  <c r="AB173" i="4"/>
  <c r="Y173" i="4"/>
  <c r="AB37" i="4"/>
  <c r="T8" i="4"/>
  <c r="AA9" i="4"/>
  <c r="L212" i="4"/>
  <c r="X213" i="4"/>
  <c r="L224" i="4"/>
  <c r="Y225" i="4"/>
  <c r="Z130" i="4"/>
  <c r="Y219" i="4"/>
  <c r="L9" i="4"/>
  <c r="X10" i="4"/>
  <c r="Z10" i="4"/>
  <c r="Q202" i="4"/>
  <c r="AB113" i="4"/>
  <c r="Z113" i="4"/>
  <c r="Z194" i="4"/>
  <c r="X194" i="4"/>
  <c r="L207" i="4"/>
  <c r="X207" i="4" s="1"/>
  <c r="Z208" i="4"/>
  <c r="Y208" i="4"/>
  <c r="Q239" i="4"/>
  <c r="Q100" i="4"/>
  <c r="AA137" i="4"/>
  <c r="AA109" i="4"/>
  <c r="Z88" i="4"/>
  <c r="X88" i="4"/>
  <c r="Q7" i="4"/>
  <c r="Y38" i="4"/>
  <c r="T37" i="4"/>
  <c r="AA38" i="4"/>
  <c r="V7" i="4"/>
  <c r="L121" i="4"/>
  <c r="X122" i="4"/>
  <c r="Z122" i="4"/>
  <c r="X173" i="4"/>
  <c r="Z173" i="4"/>
  <c r="H98" i="4"/>
  <c r="H260" i="4" s="1"/>
  <c r="Y193" i="4"/>
  <c r="W193" i="4"/>
  <c r="W100" i="4" s="1"/>
  <c r="W99" i="4" s="1"/>
  <c r="Z138" i="4"/>
  <c r="Y138" i="4"/>
  <c r="AA177" i="4"/>
  <c r="Z256" i="4"/>
  <c r="L141" i="4"/>
  <c r="Z142" i="4"/>
  <c r="L153" i="4"/>
  <c r="Z154" i="4"/>
  <c r="Y154" i="4"/>
  <c r="X142" i="4"/>
  <c r="X51" i="4"/>
  <c r="Y51" i="4"/>
  <c r="Z51" i="4"/>
  <c r="V211" i="4"/>
  <c r="Z212" i="4"/>
  <c r="L177" i="4"/>
  <c r="Z178" i="4"/>
  <c r="Y178" i="4"/>
  <c r="L109" i="4"/>
  <c r="Z110" i="4"/>
  <c r="I233" i="4"/>
  <c r="K234" i="4"/>
  <c r="AB145" i="4"/>
  <c r="AB203" i="4"/>
  <c r="V202" i="4"/>
  <c r="X153" i="4"/>
  <c r="H240" i="4"/>
  <c r="H239" i="4" s="1"/>
  <c r="K245" i="4"/>
  <c r="L245" i="4" s="1"/>
  <c r="Z213" i="4"/>
  <c r="K121" i="4"/>
  <c r="G100" i="4"/>
  <c r="L145" i="4"/>
  <c r="Y146" i="4"/>
  <c r="AB252" i="4"/>
  <c r="AA252" i="4"/>
  <c r="Y252" i="4"/>
  <c r="X125" i="4"/>
  <c r="AA125" i="4"/>
  <c r="Y121" i="4"/>
  <c r="AA121" i="4"/>
  <c r="X110" i="4"/>
  <c r="Y229" i="4"/>
  <c r="AA229" i="4"/>
  <c r="T224" i="4"/>
  <c r="L92" i="4"/>
  <c r="Y93" i="4"/>
  <c r="X93" i="4"/>
  <c r="Z93" i="4"/>
  <c r="R137" i="4"/>
  <c r="R100" i="4" s="1"/>
  <c r="R99" i="4" s="1"/>
  <c r="Y125" i="4"/>
  <c r="Y234" i="4"/>
  <c r="L233" i="4"/>
  <c r="AA165" i="4"/>
  <c r="AB129" i="4"/>
  <c r="Z129" i="4"/>
  <c r="J202" i="4"/>
  <c r="J201" i="4" s="1"/>
  <c r="J98" i="4" s="1"/>
  <c r="J260" i="4" s="1"/>
  <c r="K207" i="4"/>
  <c r="AB133" i="4"/>
  <c r="Z133" i="4"/>
  <c r="V234" i="4"/>
  <c r="Z235" i="4"/>
  <c r="L81" i="4"/>
  <c r="X82" i="4"/>
  <c r="Y82" i="4"/>
  <c r="Z82" i="4"/>
  <c r="X208" i="4"/>
  <c r="Y134" i="4"/>
  <c r="L133" i="4"/>
  <c r="X134" i="4"/>
  <c r="AA101" i="4"/>
  <c r="Y101" i="4"/>
  <c r="T100" i="4"/>
  <c r="X106" i="4"/>
  <c r="L105" i="4"/>
  <c r="Z106" i="4"/>
  <c r="Y106" i="4"/>
  <c r="R51" i="4"/>
  <c r="R38" i="4" s="1"/>
  <c r="R37" i="4" s="1"/>
  <c r="P7" i="4"/>
  <c r="AB101" i="4"/>
  <c r="L101" i="4"/>
  <c r="X102" i="4"/>
  <c r="Z102" i="4"/>
  <c r="G240" i="4"/>
  <c r="K252" i="4"/>
  <c r="X233" i="4"/>
  <c r="AA141" i="4"/>
  <c r="AB141" i="4"/>
  <c r="Z219" i="4"/>
  <c r="L149" i="4"/>
  <c r="Z150" i="4"/>
  <c r="Y150" i="4"/>
  <c r="X150" i="4"/>
  <c r="X224" i="4"/>
  <c r="Q223" i="4"/>
  <c r="Z225" i="4"/>
  <c r="Y122" i="4"/>
  <c r="P39" i="4"/>
  <c r="P38" i="4" s="1"/>
  <c r="P37" i="4" s="1"/>
  <c r="L165" i="4"/>
  <c r="Y166" i="4"/>
  <c r="Z166" i="4"/>
  <c r="Z253" i="4"/>
  <c r="L252" i="4"/>
  <c r="X253" i="4"/>
  <c r="G201" i="4"/>
  <c r="X117" i="4"/>
  <c r="Y117" i="4"/>
  <c r="Z117" i="4"/>
  <c r="Y39" i="4"/>
  <c r="T212" i="4"/>
  <c r="AA213" i="4"/>
  <c r="Y213" i="4"/>
  <c r="L203" i="4"/>
  <c r="X204" i="4"/>
  <c r="K225" i="4"/>
  <c r="G224" i="4"/>
  <c r="U193" i="4"/>
  <c r="AA153" i="4"/>
  <c r="Y257" i="4"/>
  <c r="L256" i="4"/>
  <c r="X257" i="4"/>
  <c r="V100" i="4"/>
  <c r="T240" i="4"/>
  <c r="X234" i="4"/>
  <c r="R9" i="4"/>
  <c r="R8" i="4" s="1"/>
  <c r="Y110" i="4"/>
  <c r="X145" i="4"/>
  <c r="AA145" i="4"/>
  <c r="X225" i="4"/>
  <c r="V223" i="4"/>
  <c r="AB224" i="4"/>
  <c r="Z224" i="4"/>
  <c r="Z257" i="4"/>
  <c r="Z29" i="4"/>
  <c r="Y29" i="4"/>
  <c r="X29" i="4"/>
  <c r="AB109" i="4"/>
  <c r="Y245" i="4"/>
  <c r="W245" i="4"/>
  <c r="W240" i="4" s="1"/>
  <c r="W239" i="4" s="1"/>
  <c r="AA245" i="4"/>
  <c r="H33" i="8" l="1"/>
  <c r="I33" i="8" s="1"/>
  <c r="I36" i="8"/>
  <c r="I54" i="8"/>
  <c r="H53" i="8"/>
  <c r="K54" i="8"/>
  <c r="K39" i="8"/>
  <c r="J36" i="8"/>
  <c r="K73" i="8"/>
  <c r="J71" i="8"/>
  <c r="I85" i="8"/>
  <c r="I80" i="8"/>
  <c r="I63" i="8"/>
  <c r="I51" i="8"/>
  <c r="I49" i="8"/>
  <c r="I29" i="8"/>
  <c r="I81" i="8"/>
  <c r="I69" i="8"/>
  <c r="I61" i="8"/>
  <c r="I48" i="8"/>
  <c r="I79" i="8"/>
  <c r="I43" i="8"/>
  <c r="I20" i="8"/>
  <c r="I62" i="8"/>
  <c r="I57" i="8"/>
  <c r="I50" i="8"/>
  <c r="I25" i="8"/>
  <c r="I22" i="8"/>
  <c r="I60" i="8"/>
  <c r="I16" i="8"/>
  <c r="I24" i="8"/>
  <c r="I30" i="8"/>
  <c r="I17" i="8"/>
  <c r="I46" i="8"/>
  <c r="I77" i="8"/>
  <c r="I18" i="8"/>
  <c r="I75" i="8"/>
  <c r="I28" i="8"/>
  <c r="I44" i="8"/>
  <c r="I45" i="8"/>
  <c r="I58" i="8"/>
  <c r="I47" i="8"/>
  <c r="I19" i="8"/>
  <c r="I40" i="8"/>
  <c r="I59" i="8"/>
  <c r="I21" i="8"/>
  <c r="I76" i="8"/>
  <c r="I84" i="8"/>
  <c r="I78" i="8"/>
  <c r="I14" i="8"/>
  <c r="I23" i="8"/>
  <c r="I83" i="8"/>
  <c r="I74" i="8"/>
  <c r="I13" i="8"/>
  <c r="I37" i="8"/>
  <c r="I42" i="8"/>
  <c r="I15" i="8"/>
  <c r="I41" i="8"/>
  <c r="I27" i="8"/>
  <c r="I56" i="8"/>
  <c r="I68" i="8"/>
  <c r="K34" i="8"/>
  <c r="J31" i="8"/>
  <c r="H10" i="8"/>
  <c r="I11" i="8"/>
  <c r="K70" i="8"/>
  <c r="H32" i="8"/>
  <c r="I32" i="8" s="1"/>
  <c r="I35" i="8"/>
  <c r="K35" i="8"/>
  <c r="J32" i="8"/>
  <c r="J9" i="8"/>
  <c r="K10" i="8"/>
  <c r="I72" i="8"/>
  <c r="I73" i="8"/>
  <c r="H71" i="8"/>
  <c r="I71" i="8" s="1"/>
  <c r="I26" i="8"/>
  <c r="I66" i="8"/>
  <c r="H65" i="8"/>
  <c r="K66" i="8"/>
  <c r="I54" i="7"/>
  <c r="H53" i="7"/>
  <c r="K54" i="7"/>
  <c r="I26" i="7"/>
  <c r="H35" i="7"/>
  <c r="I38" i="7"/>
  <c r="K38" i="7"/>
  <c r="I82" i="7"/>
  <c r="K82" i="7"/>
  <c r="H72" i="7"/>
  <c r="I74" i="7"/>
  <c r="K74" i="7"/>
  <c r="H59" i="7"/>
  <c r="I60" i="7"/>
  <c r="K60" i="7"/>
  <c r="I29" i="7"/>
  <c r="I25" i="7"/>
  <c r="I15" i="7"/>
  <c r="I21" i="7"/>
  <c r="I81" i="7"/>
  <c r="I63" i="7"/>
  <c r="I20" i="7"/>
  <c r="I14" i="7"/>
  <c r="I18" i="7"/>
  <c r="I51" i="7"/>
  <c r="I24" i="7"/>
  <c r="I17" i="7"/>
  <c r="I23" i="7"/>
  <c r="I80" i="7"/>
  <c r="I49" i="7"/>
  <c r="I19" i="7"/>
  <c r="I47" i="7"/>
  <c r="I30" i="7"/>
  <c r="I57" i="7"/>
  <c r="I85" i="7"/>
  <c r="I16" i="7"/>
  <c r="I69" i="7"/>
  <c r="I50" i="7"/>
  <c r="I22" i="7"/>
  <c r="I79" i="7"/>
  <c r="I84" i="7"/>
  <c r="I13" i="7"/>
  <c r="I46" i="7"/>
  <c r="I28" i="7"/>
  <c r="I78" i="7"/>
  <c r="I68" i="7"/>
  <c r="I48" i="7"/>
  <c r="I44" i="7"/>
  <c r="I56" i="7"/>
  <c r="I77" i="7"/>
  <c r="I62" i="7"/>
  <c r="I11" i="7"/>
  <c r="H10" i="7"/>
  <c r="K11" i="7"/>
  <c r="I45" i="7"/>
  <c r="I75" i="7"/>
  <c r="I66" i="7"/>
  <c r="H65" i="7"/>
  <c r="K66" i="7"/>
  <c r="I43" i="7"/>
  <c r="I12" i="7"/>
  <c r="H39" i="7"/>
  <c r="I42" i="7"/>
  <c r="K42" i="7"/>
  <c r="H73" i="7"/>
  <c r="I67" i="7"/>
  <c r="J86" i="7"/>
  <c r="K86" i="7" s="1"/>
  <c r="H37" i="7"/>
  <c r="I40" i="7"/>
  <c r="K40" i="7"/>
  <c r="K26" i="7"/>
  <c r="O34" i="6"/>
  <c r="K31" i="6"/>
  <c r="J31" i="6"/>
  <c r="L34" i="6"/>
  <c r="H72" i="6"/>
  <c r="N72" i="6" s="1"/>
  <c r="N8" i="6"/>
  <c r="O72" i="6"/>
  <c r="K71" i="6"/>
  <c r="M51" i="6"/>
  <c r="H37" i="6"/>
  <c r="N51" i="6"/>
  <c r="N109" i="6"/>
  <c r="H107" i="6"/>
  <c r="H110" i="6"/>
  <c r="N111" i="6"/>
  <c r="M111" i="6"/>
  <c r="M72" i="6"/>
  <c r="L72" i="6"/>
  <c r="J71" i="6"/>
  <c r="J30" i="6" s="1"/>
  <c r="L9" i="6"/>
  <c r="J8" i="6"/>
  <c r="M9" i="6"/>
  <c r="N73" i="6"/>
  <c r="H33" i="6"/>
  <c r="N41" i="6"/>
  <c r="H38" i="6"/>
  <c r="M41" i="6"/>
  <c r="L108" i="6"/>
  <c r="O108" i="6"/>
  <c r="J107" i="6"/>
  <c r="M109" i="6"/>
  <c r="L109" i="6"/>
  <c r="O109" i="6"/>
  <c r="M33" i="6"/>
  <c r="L33" i="6"/>
  <c r="M73" i="6"/>
  <c r="N60" i="6"/>
  <c r="N116" i="6"/>
  <c r="M116" i="6"/>
  <c r="K32" i="6"/>
  <c r="K33" i="6"/>
  <c r="O36" i="6"/>
  <c r="N36" i="6"/>
  <c r="H80" i="6"/>
  <c r="N81" i="6"/>
  <c r="L91" i="6"/>
  <c r="O91" i="6"/>
  <c r="H8" i="6"/>
  <c r="O35" i="6"/>
  <c r="L35" i="6"/>
  <c r="L80" i="6"/>
  <c r="M80" i="6"/>
  <c r="J78" i="6"/>
  <c r="H79" i="6"/>
  <c r="N87" i="6"/>
  <c r="O9" i="6"/>
  <c r="N55" i="6"/>
  <c r="J77" i="6"/>
  <c r="M79" i="6"/>
  <c r="L79" i="6"/>
  <c r="H93" i="6"/>
  <c r="N103" i="6"/>
  <c r="T261" i="5"/>
  <c r="AA263" i="5"/>
  <c r="Y263" i="5"/>
  <c r="L116" i="5"/>
  <c r="Y118" i="5"/>
  <c r="X118" i="5"/>
  <c r="Z38" i="5"/>
  <c r="AB38" i="5"/>
  <c r="L103" i="5"/>
  <c r="Y105" i="5"/>
  <c r="Z105" i="5"/>
  <c r="X105" i="5"/>
  <c r="Z265" i="5"/>
  <c r="Q231" i="5"/>
  <c r="AB263" i="5"/>
  <c r="G8" i="5"/>
  <c r="Z187" i="5"/>
  <c r="X187" i="5"/>
  <c r="Z256" i="5"/>
  <c r="V255" i="5"/>
  <c r="AB256" i="5"/>
  <c r="Y151" i="5"/>
  <c r="X151" i="5"/>
  <c r="Z151" i="5"/>
  <c r="Z163" i="5"/>
  <c r="Y163" i="5"/>
  <c r="X163" i="5"/>
  <c r="X203" i="5"/>
  <c r="Y171" i="5"/>
  <c r="Z171" i="5"/>
  <c r="X265" i="5"/>
  <c r="X116" i="5"/>
  <c r="X7" i="5"/>
  <c r="L222" i="5"/>
  <c r="Z223" i="5"/>
  <c r="Y223" i="5"/>
  <c r="Z199" i="5"/>
  <c r="L261" i="5"/>
  <c r="Z251" i="5"/>
  <c r="Y251" i="5"/>
  <c r="K246" i="5"/>
  <c r="G245" i="5"/>
  <c r="K245" i="5" s="1"/>
  <c r="Q221" i="5"/>
  <c r="X222" i="5"/>
  <c r="Y159" i="5"/>
  <c r="Z159" i="5"/>
  <c r="Y84" i="5"/>
  <c r="AA9" i="5"/>
  <c r="T8" i="5"/>
  <c r="X263" i="5"/>
  <c r="Q261" i="5"/>
  <c r="X84" i="5"/>
  <c r="X135" i="5"/>
  <c r="Y135" i="5"/>
  <c r="Z135" i="5"/>
  <c r="Z119" i="5"/>
  <c r="Y119" i="5"/>
  <c r="Q232" i="5"/>
  <c r="X175" i="5"/>
  <c r="Y175" i="5"/>
  <c r="Z175" i="5"/>
  <c r="K116" i="5"/>
  <c r="AA233" i="5"/>
  <c r="T231" i="5"/>
  <c r="Z123" i="5"/>
  <c r="Z179" i="5"/>
  <c r="Y179" i="5"/>
  <c r="X207" i="5"/>
  <c r="Z207" i="5"/>
  <c r="Y207" i="5"/>
  <c r="K234" i="5"/>
  <c r="G232" i="5"/>
  <c r="Y167" i="5"/>
  <c r="Z167" i="5"/>
  <c r="X223" i="5"/>
  <c r="Z131" i="5"/>
  <c r="X131" i="5"/>
  <c r="Y131" i="5"/>
  <c r="AA232" i="5"/>
  <c r="T114" i="5"/>
  <c r="AA38" i="5"/>
  <c r="Y38" i="5"/>
  <c r="Z143" i="5"/>
  <c r="X143" i="5"/>
  <c r="Z261" i="5"/>
  <c r="AB261" i="5"/>
  <c r="X227" i="5"/>
  <c r="Z227" i="5"/>
  <c r="L233" i="5"/>
  <c r="Y233" i="5" s="1"/>
  <c r="Y241" i="5"/>
  <c r="Z241" i="5"/>
  <c r="Y7" i="5"/>
  <c r="Q245" i="5"/>
  <c r="AA245" i="5" s="1"/>
  <c r="X191" i="5"/>
  <c r="Z191" i="5"/>
  <c r="K256" i="5"/>
  <c r="G255" i="5"/>
  <c r="K255" i="5" s="1"/>
  <c r="V113" i="5"/>
  <c r="Z116" i="5"/>
  <c r="AB116" i="5"/>
  <c r="L112" i="5"/>
  <c r="Y115" i="5"/>
  <c r="X115" i="5"/>
  <c r="Z115" i="5"/>
  <c r="AB245" i="5"/>
  <c r="Z9" i="5"/>
  <c r="V8" i="5"/>
  <c r="AB9" i="5"/>
  <c r="AA222" i="5"/>
  <c r="T221" i="5"/>
  <c r="Y222" i="5"/>
  <c r="L234" i="5"/>
  <c r="X234" i="5" s="1"/>
  <c r="Z235" i="5"/>
  <c r="Y147" i="5"/>
  <c r="X147" i="5"/>
  <c r="Z147" i="5"/>
  <c r="Y203" i="5"/>
  <c r="R287" i="5"/>
  <c r="AA246" i="5"/>
  <c r="L246" i="5"/>
  <c r="Z247" i="5"/>
  <c r="Y247" i="5"/>
  <c r="L9" i="5"/>
  <c r="X10" i="5"/>
  <c r="L202" i="4"/>
  <c r="X203" i="4"/>
  <c r="Y165" i="4"/>
  <c r="Z165" i="4"/>
  <c r="G239" i="4"/>
  <c r="K239" i="4" s="1"/>
  <c r="K240" i="4"/>
  <c r="AB100" i="4"/>
  <c r="V99" i="4"/>
  <c r="Z100" i="4"/>
  <c r="AA100" i="4"/>
  <c r="T99" i="4"/>
  <c r="Y256" i="4"/>
  <c r="X256" i="4"/>
  <c r="Y212" i="4"/>
  <c r="AA212" i="4"/>
  <c r="T211" i="4"/>
  <c r="L100" i="4"/>
  <c r="X101" i="4"/>
  <c r="Z101" i="4"/>
  <c r="V233" i="4"/>
  <c r="Z233" i="4" s="1"/>
  <c r="Z234" i="4"/>
  <c r="L91" i="4"/>
  <c r="Z92" i="4"/>
  <c r="Y92" i="4"/>
  <c r="X92" i="4"/>
  <c r="Y177" i="4"/>
  <c r="Z177" i="4"/>
  <c r="Z153" i="4"/>
  <c r="Y153" i="4"/>
  <c r="L211" i="4"/>
  <c r="X212" i="4"/>
  <c r="K212" i="4"/>
  <c r="G211" i="4"/>
  <c r="K211" i="4" s="1"/>
  <c r="L37" i="4"/>
  <c r="Z38" i="4"/>
  <c r="Y189" i="4"/>
  <c r="Z189" i="4"/>
  <c r="X189" i="4"/>
  <c r="AA240" i="4"/>
  <c r="T239" i="4"/>
  <c r="P260" i="4"/>
  <c r="Z81" i="4"/>
  <c r="X81" i="4"/>
  <c r="Y81" i="4"/>
  <c r="L77" i="4"/>
  <c r="G99" i="4"/>
  <c r="K100" i="4"/>
  <c r="AB211" i="4"/>
  <c r="Z211" i="4"/>
  <c r="Z141" i="4"/>
  <c r="L8" i="4"/>
  <c r="X9" i="4"/>
  <c r="Z9" i="4"/>
  <c r="Y8" i="4"/>
  <c r="AA8" i="4"/>
  <c r="T7" i="4"/>
  <c r="X165" i="4"/>
  <c r="Y203" i="4"/>
  <c r="Z252" i="4"/>
  <c r="X252" i="4"/>
  <c r="Z203" i="4"/>
  <c r="K233" i="4"/>
  <c r="I98" i="4"/>
  <c r="I260" i="4" s="1"/>
  <c r="Y9" i="4"/>
  <c r="X141" i="4"/>
  <c r="K224" i="4"/>
  <c r="G223" i="4"/>
  <c r="K223" i="4" s="1"/>
  <c r="Y141" i="4"/>
  <c r="AB202" i="4"/>
  <c r="V201" i="4"/>
  <c r="Z202" i="4"/>
  <c r="W98" i="4"/>
  <c r="W260" i="4" s="1"/>
  <c r="AB8" i="4"/>
  <c r="X100" i="4"/>
  <c r="Q99" i="4"/>
  <c r="Z207" i="4"/>
  <c r="Y207" i="4"/>
  <c r="X202" i="4"/>
  <c r="Q201" i="4"/>
  <c r="U100" i="4"/>
  <c r="U99" i="4" s="1"/>
  <c r="U98" i="4" s="1"/>
  <c r="U260" i="4" s="1"/>
  <c r="R7" i="4"/>
  <c r="K202" i="4"/>
  <c r="Z149" i="4"/>
  <c r="X149" i="4"/>
  <c r="Y149" i="4"/>
  <c r="X105" i="4"/>
  <c r="Y105" i="4"/>
  <c r="Z105" i="4"/>
  <c r="AA224" i="4"/>
  <c r="T223" i="4"/>
  <c r="Y224" i="4"/>
  <c r="Y145" i="4"/>
  <c r="R245" i="4"/>
  <c r="R240" i="4" s="1"/>
  <c r="R239" i="4" s="1"/>
  <c r="R98" i="4" s="1"/>
  <c r="P245" i="4"/>
  <c r="P240" i="4" s="1"/>
  <c r="P239" i="4" s="1"/>
  <c r="P98" i="4" s="1"/>
  <c r="Z245" i="4"/>
  <c r="X245" i="4"/>
  <c r="Z145" i="4"/>
  <c r="Z109" i="4"/>
  <c r="X177" i="4"/>
  <c r="X121" i="4"/>
  <c r="Z121" i="4"/>
  <c r="AA37" i="4"/>
  <c r="X109" i="4"/>
  <c r="AA202" i="4"/>
  <c r="T201" i="4"/>
  <c r="Y202" i="4"/>
  <c r="L240" i="4"/>
  <c r="X241" i="4"/>
  <c r="Y241" i="4"/>
  <c r="X37" i="4"/>
  <c r="X129" i="4"/>
  <c r="Y129" i="4"/>
  <c r="AB223" i="4"/>
  <c r="Z223" i="4"/>
  <c r="K201" i="4"/>
  <c r="X223" i="4"/>
  <c r="X133" i="4"/>
  <c r="Y133" i="4"/>
  <c r="Y233" i="4"/>
  <c r="AB212" i="4"/>
  <c r="Y109" i="4"/>
  <c r="L223" i="4"/>
  <c r="K8" i="4"/>
  <c r="G7" i="4"/>
  <c r="V239" i="4"/>
  <c r="AB240" i="4"/>
  <c r="X38" i="4"/>
  <c r="K32" i="8" l="1"/>
  <c r="H9" i="8"/>
  <c r="I9" i="8" s="1"/>
  <c r="I10" i="8"/>
  <c r="K71" i="8"/>
  <c r="I65" i="8"/>
  <c r="H64" i="8"/>
  <c r="K65" i="8"/>
  <c r="J86" i="8"/>
  <c r="K86" i="8" s="1"/>
  <c r="K9" i="8"/>
  <c r="I53" i="8"/>
  <c r="H52" i="8"/>
  <c r="K53" i="8"/>
  <c r="K36" i="8"/>
  <c r="J33" i="8"/>
  <c r="K33" i="8" s="1"/>
  <c r="I35" i="7"/>
  <c r="K35" i="7"/>
  <c r="H34" i="7"/>
  <c r="I37" i="7"/>
  <c r="K37" i="7"/>
  <c r="H70" i="7"/>
  <c r="I72" i="7"/>
  <c r="K72" i="7"/>
  <c r="H36" i="7"/>
  <c r="I39" i="7"/>
  <c r="K39" i="7"/>
  <c r="H58" i="7"/>
  <c r="I59" i="7"/>
  <c r="K59" i="7"/>
  <c r="I53" i="7"/>
  <c r="H52" i="7"/>
  <c r="K53" i="7"/>
  <c r="I65" i="7"/>
  <c r="H64" i="7"/>
  <c r="K65" i="7"/>
  <c r="H71" i="7"/>
  <c r="I73" i="7"/>
  <c r="K73" i="7"/>
  <c r="I10" i="7"/>
  <c r="H9" i="7"/>
  <c r="K10" i="7"/>
  <c r="L78" i="6"/>
  <c r="H77" i="6"/>
  <c r="N79" i="6"/>
  <c r="N38" i="6"/>
  <c r="H35" i="6"/>
  <c r="M38" i="6"/>
  <c r="L77" i="6"/>
  <c r="M77" i="6"/>
  <c r="J32" i="6"/>
  <c r="K30" i="6"/>
  <c r="L30" i="6" s="1"/>
  <c r="N33" i="6"/>
  <c r="O33" i="6"/>
  <c r="M107" i="6"/>
  <c r="L107" i="6"/>
  <c r="O107" i="6"/>
  <c r="M8" i="6"/>
  <c r="L8" i="6"/>
  <c r="L31" i="6"/>
  <c r="H91" i="6"/>
  <c r="N93" i="6"/>
  <c r="M93" i="6"/>
  <c r="H78" i="6"/>
  <c r="N80" i="6"/>
  <c r="O77" i="6"/>
  <c r="L71" i="6"/>
  <c r="H108" i="6"/>
  <c r="N110" i="6"/>
  <c r="M110" i="6"/>
  <c r="O8" i="6"/>
  <c r="K137" i="6"/>
  <c r="O32" i="6"/>
  <c r="O31" i="6"/>
  <c r="H34" i="6"/>
  <c r="N37" i="6"/>
  <c r="M37" i="6"/>
  <c r="O78" i="6"/>
  <c r="N107" i="6"/>
  <c r="O71" i="6"/>
  <c r="H71" i="6"/>
  <c r="G114" i="5"/>
  <c r="K114" i="5" s="1"/>
  <c r="K232" i="5"/>
  <c r="L245" i="5"/>
  <c r="Y246" i="5"/>
  <c r="Z246" i="5"/>
  <c r="AA221" i="5"/>
  <c r="T113" i="5"/>
  <c r="X261" i="5"/>
  <c r="K8" i="5"/>
  <c r="L8" i="5" s="1"/>
  <c r="AB255" i="5"/>
  <c r="Z255" i="5"/>
  <c r="AA261" i="5"/>
  <c r="Y261" i="5"/>
  <c r="X245" i="5"/>
  <c r="Y112" i="5"/>
  <c r="X112" i="5"/>
  <c r="Z112" i="5"/>
  <c r="AA231" i="5"/>
  <c r="X9" i="5"/>
  <c r="AB231" i="5"/>
  <c r="G113" i="5"/>
  <c r="K113" i="5" s="1"/>
  <c r="Y9" i="5"/>
  <c r="X231" i="5"/>
  <c r="L232" i="5"/>
  <c r="Z234" i="5"/>
  <c r="Y234" i="5"/>
  <c r="Z8" i="5"/>
  <c r="AB8" i="5"/>
  <c r="V287" i="5"/>
  <c r="X246" i="5"/>
  <c r="L231" i="5"/>
  <c r="Y231" i="5" s="1"/>
  <c r="Z233" i="5"/>
  <c r="X232" i="5"/>
  <c r="Q114" i="5"/>
  <c r="AA114" i="5" s="1"/>
  <c r="Y8" i="5"/>
  <c r="AA8" i="5"/>
  <c r="T287" i="5"/>
  <c r="L221" i="5"/>
  <c r="Z222" i="5"/>
  <c r="Q113" i="5"/>
  <c r="X233" i="5"/>
  <c r="X103" i="5"/>
  <c r="Z103" i="5"/>
  <c r="Y103" i="5"/>
  <c r="Y116" i="5"/>
  <c r="AB221" i="5"/>
  <c r="L239" i="4"/>
  <c r="X240" i="4"/>
  <c r="Y77" i="4"/>
  <c r="X77" i="4"/>
  <c r="Z77" i="4"/>
  <c r="L99" i="4"/>
  <c r="Z99" i="4"/>
  <c r="AB99" i="4"/>
  <c r="V98" i="4"/>
  <c r="Z37" i="4"/>
  <c r="X211" i="4"/>
  <c r="AA223" i="4"/>
  <c r="Y223" i="4"/>
  <c r="R260" i="4"/>
  <c r="AB201" i="4"/>
  <c r="T260" i="4"/>
  <c r="AA7" i="4"/>
  <c r="X8" i="4"/>
  <c r="Z8" i="4"/>
  <c r="Y211" i="4"/>
  <c r="AA211" i="4"/>
  <c r="AA99" i="4"/>
  <c r="T98" i="4"/>
  <c r="Y99" i="4"/>
  <c r="L201" i="4"/>
  <c r="AB239" i="4"/>
  <c r="Z239" i="4"/>
  <c r="K99" i="4"/>
  <c r="G98" i="4"/>
  <c r="K98" i="4" s="1"/>
  <c r="Z240" i="4"/>
  <c r="Y239" i="4"/>
  <c r="AA239" i="4"/>
  <c r="K7" i="4"/>
  <c r="L7" i="4" s="1"/>
  <c r="AA201" i="4"/>
  <c r="Y240" i="4"/>
  <c r="Z91" i="4"/>
  <c r="Y91" i="4"/>
  <c r="X91" i="4"/>
  <c r="Y37" i="4"/>
  <c r="X99" i="4"/>
  <c r="Q98" i="4"/>
  <c r="AB7" i="4"/>
  <c r="Y100" i="4"/>
  <c r="I64" i="8" l="1"/>
  <c r="K64" i="8"/>
  <c r="I52" i="8"/>
  <c r="K52" i="8"/>
  <c r="H31" i="8"/>
  <c r="I52" i="7"/>
  <c r="K52" i="7"/>
  <c r="I71" i="7"/>
  <c r="K71" i="7"/>
  <c r="H33" i="7"/>
  <c r="I36" i="7"/>
  <c r="K36" i="7"/>
  <c r="H31" i="7"/>
  <c r="I34" i="7"/>
  <c r="K34" i="7"/>
  <c r="I9" i="7"/>
  <c r="K9" i="7"/>
  <c r="I64" i="7"/>
  <c r="K64" i="7"/>
  <c r="I58" i="7"/>
  <c r="K58" i="7"/>
  <c r="I70" i="7"/>
  <c r="K70" i="7"/>
  <c r="H32" i="7"/>
  <c r="N78" i="6"/>
  <c r="N35" i="6"/>
  <c r="H32" i="6"/>
  <c r="M35" i="6"/>
  <c r="M71" i="6"/>
  <c r="N91" i="6"/>
  <c r="M91" i="6"/>
  <c r="J137" i="6"/>
  <c r="M32" i="6"/>
  <c r="L32" i="6"/>
  <c r="L137" i="6" s="1"/>
  <c r="M78" i="6"/>
  <c r="H30" i="6"/>
  <c r="O137" i="6"/>
  <c r="O30" i="6"/>
  <c r="N30" i="6"/>
  <c r="N71" i="6"/>
  <c r="H31" i="6"/>
  <c r="N34" i="6"/>
  <c r="M34" i="6"/>
  <c r="N108" i="6"/>
  <c r="M108" i="6"/>
  <c r="N77" i="6"/>
  <c r="Z221" i="5"/>
  <c r="Z245" i="5"/>
  <c r="Y245" i="5"/>
  <c r="AA287" i="5"/>
  <c r="X221" i="5"/>
  <c r="AA113" i="5"/>
  <c r="Y113" i="5"/>
  <c r="AB287" i="5"/>
  <c r="L113" i="5"/>
  <c r="G287" i="5"/>
  <c r="K287" i="5" s="1"/>
  <c r="Z231" i="5"/>
  <c r="X113" i="5"/>
  <c r="Q287" i="5"/>
  <c r="L114" i="5"/>
  <c r="Z232" i="5"/>
  <c r="Y232" i="5"/>
  <c r="AB113" i="5"/>
  <c r="X8" i="5"/>
  <c r="Y221" i="5"/>
  <c r="X201" i="4"/>
  <c r="X7" i="4"/>
  <c r="Z7" i="4"/>
  <c r="AA98" i="4"/>
  <c r="L98" i="4"/>
  <c r="G260" i="4"/>
  <c r="K260" i="4" s="1"/>
  <c r="Z201" i="4"/>
  <c r="Y201" i="4"/>
  <c r="Q260" i="4"/>
  <c r="Y7" i="4"/>
  <c r="AB98" i="4"/>
  <c r="V260" i="4"/>
  <c r="X239" i="4"/>
  <c r="I31" i="8" l="1"/>
  <c r="I86" i="8" s="1"/>
  <c r="K31" i="8"/>
  <c r="I33" i="7"/>
  <c r="K33" i="7"/>
  <c r="I32" i="7"/>
  <c r="K32" i="7"/>
  <c r="I31" i="7"/>
  <c r="I86" i="7" s="1"/>
  <c r="K31" i="7"/>
  <c r="H137" i="6"/>
  <c r="I30" i="6" s="1"/>
  <c r="N32" i="6"/>
  <c r="M30" i="6"/>
  <c r="N31" i="6"/>
  <c r="M31" i="6"/>
  <c r="Z114" i="5"/>
  <c r="Y114" i="5"/>
  <c r="X114" i="5"/>
  <c r="L287" i="5"/>
  <c r="Z113" i="5"/>
  <c r="L260" i="4"/>
  <c r="X98" i="4"/>
  <c r="Y98" i="4"/>
  <c r="AB260" i="4"/>
  <c r="AA260" i="4"/>
  <c r="Z98" i="4"/>
  <c r="M137" i="6" l="1"/>
  <c r="I32" i="6"/>
  <c r="I31" i="6"/>
  <c r="I101" i="6"/>
  <c r="I76" i="6"/>
  <c r="I99" i="6"/>
  <c r="I69" i="6"/>
  <c r="I97" i="6"/>
  <c r="I18" i="6"/>
  <c r="I67" i="6"/>
  <c r="I21" i="6"/>
  <c r="I16" i="6"/>
  <c r="I13" i="6"/>
  <c r="I95" i="6"/>
  <c r="I65" i="6"/>
  <c r="I46" i="6"/>
  <c r="I63" i="6"/>
  <c r="I49" i="6"/>
  <c r="I127" i="6"/>
  <c r="I135" i="6"/>
  <c r="I136" i="6"/>
  <c r="I22" i="6"/>
  <c r="I48" i="6"/>
  <c r="I68" i="6"/>
  <c r="I92" i="6"/>
  <c r="I84" i="6"/>
  <c r="I119" i="6"/>
  <c r="I106" i="6"/>
  <c r="I27" i="6"/>
  <c r="I15" i="6"/>
  <c r="I29" i="6"/>
  <c r="I12" i="6"/>
  <c r="I121" i="6"/>
  <c r="I23" i="6"/>
  <c r="I90" i="6"/>
  <c r="I114" i="6"/>
  <c r="I122" i="6"/>
  <c r="I14" i="6"/>
  <c r="I43" i="6"/>
  <c r="I98" i="6"/>
  <c r="I50" i="6"/>
  <c r="I25" i="6"/>
  <c r="I66" i="6"/>
  <c r="I85" i="6"/>
  <c r="I70" i="6"/>
  <c r="I129" i="6"/>
  <c r="I94" i="6"/>
  <c r="I96" i="6"/>
  <c r="I124" i="6"/>
  <c r="I24" i="6"/>
  <c r="I17" i="6"/>
  <c r="I58" i="6"/>
  <c r="I54" i="6"/>
  <c r="I100" i="6"/>
  <c r="I86" i="6"/>
  <c r="I123" i="6"/>
  <c r="I131" i="6"/>
  <c r="I26" i="6"/>
  <c r="I45" i="6"/>
  <c r="I28" i="6"/>
  <c r="I130" i="6"/>
  <c r="I102" i="6"/>
  <c r="I132" i="6"/>
  <c r="I134" i="6"/>
  <c r="I61" i="6"/>
  <c r="I19" i="6"/>
  <c r="I83" i="6"/>
  <c r="I64" i="6"/>
  <c r="I57" i="6"/>
  <c r="I113" i="6"/>
  <c r="I125" i="6"/>
  <c r="I20" i="6"/>
  <c r="I128" i="6"/>
  <c r="I120" i="6"/>
  <c r="I53" i="6"/>
  <c r="I89" i="6"/>
  <c r="I105" i="6"/>
  <c r="I75" i="6"/>
  <c r="I47" i="6"/>
  <c r="I11" i="6"/>
  <c r="I42" i="6"/>
  <c r="I117" i="6"/>
  <c r="I40" i="6"/>
  <c r="I74" i="6"/>
  <c r="I62" i="6"/>
  <c r="I126" i="6"/>
  <c r="I104" i="6"/>
  <c r="I88" i="6"/>
  <c r="I44" i="6"/>
  <c r="I59" i="6"/>
  <c r="I82" i="6"/>
  <c r="I10" i="6"/>
  <c r="I118" i="6"/>
  <c r="I52" i="6"/>
  <c r="I133" i="6"/>
  <c r="I56" i="6"/>
  <c r="I39" i="6"/>
  <c r="I112" i="6"/>
  <c r="I115" i="6"/>
  <c r="I73" i="6"/>
  <c r="I51" i="6"/>
  <c r="I109" i="6"/>
  <c r="I81" i="6"/>
  <c r="I103" i="6"/>
  <c r="I36" i="6"/>
  <c r="I116" i="6"/>
  <c r="I9" i="6"/>
  <c r="I55" i="6"/>
  <c r="I111" i="6"/>
  <c r="I41" i="6"/>
  <c r="I87" i="6"/>
  <c r="I60" i="6"/>
  <c r="I80" i="6"/>
  <c r="I93" i="6"/>
  <c r="I107" i="6"/>
  <c r="I38" i="6"/>
  <c r="I33" i="6"/>
  <c r="I72" i="6"/>
  <c r="I8" i="6"/>
  <c r="I137" i="6" s="1"/>
  <c r="I79" i="6"/>
  <c r="I110" i="6"/>
  <c r="I37" i="6"/>
  <c r="I35" i="6"/>
  <c r="I91" i="6"/>
  <c r="I34" i="6"/>
  <c r="I71" i="6"/>
  <c r="I108" i="6"/>
  <c r="I77" i="6"/>
  <c r="N137" i="6"/>
  <c r="I78" i="6"/>
  <c r="M282" i="5"/>
  <c r="M281" i="5"/>
  <c r="M287" i="5"/>
  <c r="M268" i="5"/>
  <c r="M254" i="5"/>
  <c r="M276" i="5"/>
  <c r="M194" i="5"/>
  <c r="M277" i="5"/>
  <c r="M78" i="5"/>
  <c r="M75" i="5"/>
  <c r="M71" i="5"/>
  <c r="M67" i="5"/>
  <c r="M62" i="5"/>
  <c r="M49" i="5"/>
  <c r="M43" i="5"/>
  <c r="M29" i="5"/>
  <c r="M126" i="5"/>
  <c r="M142" i="5"/>
  <c r="M130" i="5"/>
  <c r="M91" i="5"/>
  <c r="M59" i="5"/>
  <c r="M47" i="5"/>
  <c r="M42" i="5"/>
  <c r="M37" i="5"/>
  <c r="M33" i="5"/>
  <c r="M109" i="5"/>
  <c r="M19" i="5"/>
  <c r="M61" i="5"/>
  <c r="M14" i="5"/>
  <c r="M122" i="5"/>
  <c r="M170" i="5"/>
  <c r="M89" i="5"/>
  <c r="M35" i="5"/>
  <c r="M13" i="5"/>
  <c r="M32" i="5"/>
  <c r="M20" i="5"/>
  <c r="M23" i="5"/>
  <c r="M82" i="5"/>
  <c r="M90" i="5"/>
  <c r="M64" i="5"/>
  <c r="M25" i="5"/>
  <c r="M72" i="5"/>
  <c r="M92" i="5"/>
  <c r="M219" i="5"/>
  <c r="M87" i="5"/>
  <c r="M102" i="5"/>
  <c r="M81" i="5"/>
  <c r="M129" i="5"/>
  <c r="M141" i="5"/>
  <c r="M186" i="5"/>
  <c r="M190" i="5"/>
  <c r="M97" i="5"/>
  <c r="M217" i="5"/>
  <c r="M206" i="5"/>
  <c r="M15" i="5"/>
  <c r="M63" i="5"/>
  <c r="M128" i="5"/>
  <c r="M70" i="5"/>
  <c r="M18" i="5"/>
  <c r="M60" i="5"/>
  <c r="M53" i="5"/>
  <c r="M74" i="5"/>
  <c r="M210" i="5"/>
  <c r="M134" i="5"/>
  <c r="M150" i="5"/>
  <c r="M52" i="5"/>
  <c r="M278" i="5"/>
  <c r="M182" i="5"/>
  <c r="M184" i="5"/>
  <c r="M240" i="5"/>
  <c r="M244" i="5"/>
  <c r="M250" i="5"/>
  <c r="M259" i="5"/>
  <c r="M69" i="5"/>
  <c r="M110" i="5"/>
  <c r="M68" i="5"/>
  <c r="M79" i="5"/>
  <c r="M80" i="5"/>
  <c r="M138" i="5"/>
  <c r="M111" i="5"/>
  <c r="M28" i="5"/>
  <c r="M21" i="5"/>
  <c r="M24" i="5"/>
  <c r="M73" i="5"/>
  <c r="M26" i="5"/>
  <c r="M66" i="5"/>
  <c r="M77" i="5"/>
  <c r="M166" i="5"/>
  <c r="M27" i="5"/>
  <c r="M146" i="5"/>
  <c r="M198" i="5"/>
  <c r="M238" i="5"/>
  <c r="M216" i="5"/>
  <c r="M220" i="5"/>
  <c r="M36" i="5"/>
  <c r="M99" i="5"/>
  <c r="M154" i="5"/>
  <c r="M162" i="5"/>
  <c r="M34" i="5"/>
  <c r="M56" i="5"/>
  <c r="M178" i="5"/>
  <c r="M202" i="5"/>
  <c r="M280" i="5"/>
  <c r="M174" i="5"/>
  <c r="M197" i="5"/>
  <c r="M226" i="5"/>
  <c r="M185" i="5"/>
  <c r="M230" i="5"/>
  <c r="M218" i="5"/>
  <c r="M258" i="5"/>
  <c r="M285" i="5"/>
  <c r="M286" i="5"/>
  <c r="M48" i="5"/>
  <c r="M140" i="5"/>
  <c r="M16" i="5"/>
  <c r="M51" i="5"/>
  <c r="M98" i="5"/>
  <c r="M54" i="5"/>
  <c r="M55" i="5"/>
  <c r="M88" i="5"/>
  <c r="M17" i="5"/>
  <c r="M41" i="5"/>
  <c r="M158" i="5"/>
  <c r="M260" i="5"/>
  <c r="M149" i="5"/>
  <c r="M189" i="5"/>
  <c r="M239" i="5"/>
  <c r="M125" i="5"/>
  <c r="M264" i="5"/>
  <c r="M272" i="5"/>
  <c r="M58" i="5"/>
  <c r="M273" i="5"/>
  <c r="M94" i="5"/>
  <c r="M50" i="5"/>
  <c r="M137" i="5"/>
  <c r="M40" i="5"/>
  <c r="M165" i="5"/>
  <c r="M101" i="5"/>
  <c r="M121" i="5"/>
  <c r="M274" i="5"/>
  <c r="M267" i="5"/>
  <c r="M214" i="5"/>
  <c r="M211" i="5"/>
  <c r="M95" i="5"/>
  <c r="M237" i="5"/>
  <c r="M249" i="5"/>
  <c r="M201" i="5"/>
  <c r="M86" i="5"/>
  <c r="M181" i="5"/>
  <c r="M12" i="5"/>
  <c r="M205" i="5"/>
  <c r="M225" i="5"/>
  <c r="M284" i="5"/>
  <c r="M161" i="5"/>
  <c r="M229" i="5"/>
  <c r="M157" i="5"/>
  <c r="M177" i="5"/>
  <c r="M253" i="5"/>
  <c r="M193" i="5"/>
  <c r="M209" i="5"/>
  <c r="M139" i="5"/>
  <c r="M275" i="5"/>
  <c r="M153" i="5"/>
  <c r="M212" i="5"/>
  <c r="M76" i="5"/>
  <c r="M106" i="5"/>
  <c r="M183" i="5"/>
  <c r="M31" i="5"/>
  <c r="M279" i="5"/>
  <c r="M215" i="5"/>
  <c r="M213" i="5"/>
  <c r="M173" i="5"/>
  <c r="M133" i="5"/>
  <c r="M257" i="5"/>
  <c r="M196" i="5"/>
  <c r="M145" i="5"/>
  <c r="M243" i="5"/>
  <c r="M155" i="5"/>
  <c r="M169" i="5"/>
  <c r="M96" i="5"/>
  <c r="M22" i="5"/>
  <c r="M46" i="5"/>
  <c r="M65" i="5"/>
  <c r="M127" i="5"/>
  <c r="M108" i="5"/>
  <c r="M270" i="5"/>
  <c r="M132" i="5"/>
  <c r="M208" i="5"/>
  <c r="M144" i="5"/>
  <c r="M104" i="5"/>
  <c r="M269" i="5"/>
  <c r="M156" i="5"/>
  <c r="M30" i="5"/>
  <c r="M176" i="5"/>
  <c r="M85" i="5"/>
  <c r="M57" i="5"/>
  <c r="M248" i="5"/>
  <c r="M148" i="5"/>
  <c r="M39" i="5"/>
  <c r="M262" i="5"/>
  <c r="M160" i="5"/>
  <c r="M11" i="5"/>
  <c r="M256" i="5"/>
  <c r="M252" i="5"/>
  <c r="M283" i="5"/>
  <c r="M195" i="5"/>
  <c r="M236" i="5"/>
  <c r="M224" i="5"/>
  <c r="M192" i="5"/>
  <c r="M136" i="5"/>
  <c r="M242" i="5"/>
  <c r="M228" i="5"/>
  <c r="M83" i="5"/>
  <c r="M266" i="5"/>
  <c r="M152" i="5"/>
  <c r="M188" i="5"/>
  <c r="M204" i="5"/>
  <c r="M168" i="5"/>
  <c r="M45" i="5"/>
  <c r="M180" i="5"/>
  <c r="M271" i="5"/>
  <c r="M124" i="5"/>
  <c r="M172" i="5"/>
  <c r="M117" i="5"/>
  <c r="M164" i="5"/>
  <c r="M93" i="5"/>
  <c r="M107" i="5"/>
  <c r="M200" i="5"/>
  <c r="M120" i="5"/>
  <c r="M100" i="5"/>
  <c r="M203" i="5"/>
  <c r="M207" i="5"/>
  <c r="M143" i="5"/>
  <c r="M115" i="5"/>
  <c r="M44" i="5"/>
  <c r="M105" i="5"/>
  <c r="M167" i="5"/>
  <c r="M263" i="5"/>
  <c r="M179" i="5"/>
  <c r="M241" i="5"/>
  <c r="M191" i="5"/>
  <c r="M10" i="5"/>
  <c r="M147" i="5"/>
  <c r="M265" i="5"/>
  <c r="M7" i="5"/>
  <c r="M255" i="5"/>
  <c r="M247" i="5"/>
  <c r="M223" i="5"/>
  <c r="M159" i="5"/>
  <c r="M235" i="5"/>
  <c r="M163" i="5"/>
  <c r="M171" i="5"/>
  <c r="M175" i="5"/>
  <c r="M199" i="5"/>
  <c r="M251" i="5"/>
  <c r="M84" i="5"/>
  <c r="M119" i="5"/>
  <c r="M131" i="5"/>
  <c r="M227" i="5"/>
  <c r="M187" i="5"/>
  <c r="M151" i="5"/>
  <c r="M38" i="5"/>
  <c r="M118" i="5"/>
  <c r="M135" i="5"/>
  <c r="M123" i="5"/>
  <c r="M116" i="5"/>
  <c r="M103" i="5"/>
  <c r="M233" i="5"/>
  <c r="M222" i="5"/>
  <c r="M246" i="5"/>
  <c r="M261" i="5"/>
  <c r="M112" i="5"/>
  <c r="M9" i="5"/>
  <c r="M234" i="5"/>
  <c r="M221" i="5"/>
  <c r="Y287" i="5"/>
  <c r="M8" i="5"/>
  <c r="M232" i="5"/>
  <c r="M245" i="5"/>
  <c r="M231" i="5"/>
  <c r="Z287" i="5"/>
  <c r="X287" i="5"/>
  <c r="M113" i="5"/>
  <c r="M114" i="5"/>
  <c r="M260" i="4"/>
  <c r="M231" i="4"/>
  <c r="M228" i="4"/>
  <c r="M227" i="4"/>
  <c r="M251" i="4"/>
  <c r="M188" i="4"/>
  <c r="M198" i="4"/>
  <c r="N198" i="4" s="1"/>
  <c r="N197" i="4" s="1"/>
  <c r="M197" i="4"/>
  <c r="M187" i="4"/>
  <c r="M183" i="4"/>
  <c r="M159" i="4"/>
  <c r="M186" i="4"/>
  <c r="M140" i="4"/>
  <c r="M116" i="4"/>
  <c r="M86" i="4"/>
  <c r="M85" i="4"/>
  <c r="M76" i="4"/>
  <c r="M31" i="4"/>
  <c r="M17" i="4"/>
  <c r="M244" i="4"/>
  <c r="M73" i="4"/>
  <c r="M79" i="4"/>
  <c r="M238" i="4"/>
  <c r="M192" i="4"/>
  <c r="M120" i="4"/>
  <c r="M128" i="4"/>
  <c r="M68" i="4"/>
  <c r="M67" i="4"/>
  <c r="M55" i="4"/>
  <c r="M32" i="4"/>
  <c r="M26" i="4"/>
  <c r="M18" i="4"/>
  <c r="M71" i="4"/>
  <c r="M59" i="4"/>
  <c r="M41" i="4"/>
  <c r="M54" i="4"/>
  <c r="M50" i="4"/>
  <c r="M215" i="4"/>
  <c r="M62" i="4"/>
  <c r="M119" i="4"/>
  <c r="M69" i="4"/>
  <c r="M152" i="4"/>
  <c r="M156" i="4"/>
  <c r="M196" i="4"/>
  <c r="N196" i="4" s="1"/>
  <c r="N195" i="4" s="1"/>
  <c r="M80" i="4"/>
  <c r="M255" i="4"/>
  <c r="M176" i="4"/>
  <c r="M222" i="4"/>
  <c r="M114" i="4"/>
  <c r="M124" i="4"/>
  <c r="M144" i="4"/>
  <c r="M136" i="4"/>
  <c r="M35" i="4"/>
  <c r="M112" i="4"/>
  <c r="M104" i="4"/>
  <c r="M65" i="4"/>
  <c r="M171" i="4"/>
  <c r="M162" i="4"/>
  <c r="M19" i="4"/>
  <c r="M236" i="4"/>
  <c r="M248" i="4"/>
  <c r="M247" i="4"/>
  <c r="M28" i="4"/>
  <c r="M36" i="4"/>
  <c r="M60" i="4"/>
  <c r="M97" i="4"/>
  <c r="M87" i="4"/>
  <c r="M15" i="4"/>
  <c r="M22" i="4"/>
  <c r="M64" i="4"/>
  <c r="M33" i="4"/>
  <c r="M66" i="4"/>
  <c r="M200" i="4"/>
  <c r="N200" i="4" s="1"/>
  <c r="N199" i="4" s="1"/>
  <c r="M95" i="4"/>
  <c r="M185" i="4"/>
  <c r="M259" i="4"/>
  <c r="M175" i="4"/>
  <c r="M115" i="4"/>
  <c r="M221" i="4"/>
  <c r="M84" i="4"/>
  <c r="M158" i="4"/>
  <c r="M210" i="4"/>
  <c r="M127" i="4"/>
  <c r="M160" i="4"/>
  <c r="M232" i="4"/>
  <c r="M230" i="4"/>
  <c r="M182" i="4"/>
  <c r="M237" i="4"/>
  <c r="M13" i="4"/>
  <c r="M34" i="4"/>
  <c r="M90" i="4"/>
  <c r="M45" i="4"/>
  <c r="M61" i="4"/>
  <c r="M42" i="4"/>
  <c r="M43" i="4"/>
  <c r="M56" i="4"/>
  <c r="M57" i="4"/>
  <c r="M74" i="4"/>
  <c r="M72" i="4"/>
  <c r="M24" i="4"/>
  <c r="M180" i="4"/>
  <c r="M206" i="4"/>
  <c r="M164" i="4"/>
  <c r="M23" i="4"/>
  <c r="M48" i="4"/>
  <c r="M27" i="4"/>
  <c r="M53" i="4"/>
  <c r="M20" i="4"/>
  <c r="M25" i="4"/>
  <c r="M170" i="4"/>
  <c r="M96" i="4"/>
  <c r="M16" i="4"/>
  <c r="M168" i="4"/>
  <c r="M218" i="4"/>
  <c r="M163" i="4"/>
  <c r="M184" i="4"/>
  <c r="M108" i="4"/>
  <c r="M14" i="4"/>
  <c r="M148" i="4"/>
  <c r="M49" i="4"/>
  <c r="M250" i="4"/>
  <c r="M47" i="4"/>
  <c r="M75" i="4"/>
  <c r="M58" i="4"/>
  <c r="M46" i="4"/>
  <c r="M12" i="4"/>
  <c r="M132" i="4"/>
  <c r="M172" i="4"/>
  <c r="M216" i="4"/>
  <c r="M214" i="4"/>
  <c r="M167" i="4"/>
  <c r="M155" i="4"/>
  <c r="M143" i="4"/>
  <c r="M181" i="4"/>
  <c r="M103" i="4"/>
  <c r="M195" i="4"/>
  <c r="M199" i="4"/>
  <c r="M229" i="4"/>
  <c r="M131" i="4"/>
  <c r="M174" i="4"/>
  <c r="M94" i="4"/>
  <c r="M52" i="4"/>
  <c r="M113" i="4"/>
  <c r="M157" i="4"/>
  <c r="M191" i="4"/>
  <c r="M78" i="4"/>
  <c r="M11" i="4"/>
  <c r="M235" i="4"/>
  <c r="M205" i="4"/>
  <c r="M254" i="4"/>
  <c r="M63" i="4"/>
  <c r="M220" i="4"/>
  <c r="M179" i="4"/>
  <c r="M89" i="4"/>
  <c r="M21" i="4"/>
  <c r="M40" i="4"/>
  <c r="M193" i="4"/>
  <c r="M249" i="4"/>
  <c r="M30" i="4"/>
  <c r="M137" i="4"/>
  <c r="M217" i="4"/>
  <c r="M169" i="4"/>
  <c r="M161" i="4"/>
  <c r="M139" i="4"/>
  <c r="M151" i="4"/>
  <c r="M243" i="4"/>
  <c r="M147" i="4"/>
  <c r="M70" i="4"/>
  <c r="M258" i="4"/>
  <c r="M83" i="4"/>
  <c r="M123" i="4"/>
  <c r="M126" i="4"/>
  <c r="M118" i="4"/>
  <c r="M209" i="4"/>
  <c r="M226" i="4"/>
  <c r="M246" i="4"/>
  <c r="M111" i="4"/>
  <c r="M107" i="4"/>
  <c r="M44" i="4"/>
  <c r="M135" i="4"/>
  <c r="M130" i="4"/>
  <c r="M194" i="4"/>
  <c r="M122" i="4"/>
  <c r="M110" i="4"/>
  <c r="M146" i="4"/>
  <c r="M106" i="4"/>
  <c r="M150" i="4"/>
  <c r="M204" i="4"/>
  <c r="M257" i="4"/>
  <c r="M39" i="4"/>
  <c r="M88" i="4"/>
  <c r="M154" i="4"/>
  <c r="M102" i="4"/>
  <c r="M190" i="4"/>
  <c r="M213" i="4"/>
  <c r="M178" i="4"/>
  <c r="M93" i="4"/>
  <c r="M219" i="4"/>
  <c r="M10" i="4"/>
  <c r="M208" i="4"/>
  <c r="M173" i="4"/>
  <c r="M138" i="4"/>
  <c r="M142" i="4"/>
  <c r="M166" i="4"/>
  <c r="M29" i="4"/>
  <c r="M225" i="4"/>
  <c r="M242" i="4"/>
  <c r="M51" i="4"/>
  <c r="M125" i="4"/>
  <c r="M253" i="4"/>
  <c r="M117" i="4"/>
  <c r="M234" i="4"/>
  <c r="M82" i="4"/>
  <c r="M134" i="4"/>
  <c r="M203" i="4"/>
  <c r="M81" i="4"/>
  <c r="M241" i="4"/>
  <c r="M224" i="4"/>
  <c r="M121" i="4"/>
  <c r="M233" i="4"/>
  <c r="M165" i="4"/>
  <c r="M212" i="4"/>
  <c r="M149" i="4"/>
  <c r="M145" i="4"/>
  <c r="M189" i="4"/>
  <c r="M252" i="4"/>
  <c r="M133" i="4"/>
  <c r="M177" i="4"/>
  <c r="M38" i="4"/>
  <c r="M207" i="4"/>
  <c r="M105" i="4"/>
  <c r="M245" i="4"/>
  <c r="M256" i="4"/>
  <c r="M101" i="4"/>
  <c r="M92" i="4"/>
  <c r="M9" i="4"/>
  <c r="M141" i="4"/>
  <c r="M153" i="4"/>
  <c r="M129" i="4"/>
  <c r="M109" i="4"/>
  <c r="M91" i="4"/>
  <c r="M211" i="4"/>
  <c r="M202" i="4"/>
  <c r="M240" i="4"/>
  <c r="M37" i="4"/>
  <c r="M223" i="4"/>
  <c r="M8" i="4"/>
  <c r="M100" i="4"/>
  <c r="M77" i="4"/>
  <c r="M201" i="4"/>
  <c r="Y260" i="4"/>
  <c r="M239" i="4"/>
  <c r="M7" i="4"/>
  <c r="M99" i="4"/>
  <c r="M98" i="4"/>
  <c r="Z260" i="4"/>
  <c r="X260" i="4"/>
  <c r="N194" i="4" l="1"/>
  <c r="F13" i="3" l="1"/>
  <c r="F12" i="3" s="1"/>
  <c r="G13" i="3"/>
  <c r="G12" i="3" s="1"/>
  <c r="J13" i="3"/>
  <c r="J12" i="3" s="1"/>
  <c r="H14" i="3"/>
  <c r="F16" i="3"/>
  <c r="F15" i="3" s="1"/>
  <c r="G16" i="3"/>
  <c r="G15" i="3" s="1"/>
  <c r="H16" i="3"/>
  <c r="J16" i="3"/>
  <c r="J15" i="3" s="1"/>
  <c r="H17" i="3"/>
  <c r="K17" i="3"/>
  <c r="H18" i="3"/>
  <c r="K18" i="3" s="1"/>
  <c r="F19" i="3"/>
  <c r="G19" i="3"/>
  <c r="H19" i="3"/>
  <c r="J19" i="3"/>
  <c r="K19" i="3" s="1"/>
  <c r="H20" i="3"/>
  <c r="K20" i="3"/>
  <c r="H21" i="3"/>
  <c r="K21" i="3"/>
  <c r="H22" i="3"/>
  <c r="K22" i="3"/>
  <c r="H23" i="3"/>
  <c r="K23" i="3"/>
  <c r="H24" i="3"/>
  <c r="K24" i="3"/>
  <c r="H25" i="3"/>
  <c r="K25" i="3"/>
  <c r="F28" i="3"/>
  <c r="F27" i="3" s="1"/>
  <c r="G28" i="3"/>
  <c r="G27" i="3" s="1"/>
  <c r="G26" i="3" s="1"/>
  <c r="H28" i="3"/>
  <c r="J28" i="3"/>
  <c r="J27" i="3" s="1"/>
  <c r="H29" i="3"/>
  <c r="K29" i="3"/>
  <c r="H30" i="3"/>
  <c r="K30" i="3"/>
  <c r="F36" i="3"/>
  <c r="F35" i="3" s="1"/>
  <c r="G36" i="3"/>
  <c r="G35" i="3" s="1"/>
  <c r="G34" i="3" s="1"/>
  <c r="G33" i="3" s="1"/>
  <c r="G32" i="3" s="1"/>
  <c r="H36" i="3"/>
  <c r="J36" i="3"/>
  <c r="J35" i="3" s="1"/>
  <c r="H37" i="3"/>
  <c r="K37" i="3"/>
  <c r="H38" i="3"/>
  <c r="K38" i="3"/>
  <c r="H39" i="3"/>
  <c r="K39" i="3"/>
  <c r="F44" i="3"/>
  <c r="F43" i="3" s="1"/>
  <c r="G44" i="3"/>
  <c r="G43" i="3" s="1"/>
  <c r="G42" i="3" s="1"/>
  <c r="G41" i="3" s="1"/>
  <c r="G40" i="3" s="1"/>
  <c r="H44" i="3"/>
  <c r="J44" i="3"/>
  <c r="J43" i="3" s="1"/>
  <c r="K44" i="3"/>
  <c r="H45" i="3"/>
  <c r="K45" i="3"/>
  <c r="G49" i="3"/>
  <c r="G48" i="3" s="1"/>
  <c r="G47" i="3" s="1"/>
  <c r="G46" i="3" s="1"/>
  <c r="F50" i="3"/>
  <c r="F49" i="3" s="1"/>
  <c r="G50" i="3"/>
  <c r="H50" i="3"/>
  <c r="J50" i="3"/>
  <c r="J49" i="3" s="1"/>
  <c r="H51" i="3"/>
  <c r="K51" i="3"/>
  <c r="F56" i="3"/>
  <c r="F55" i="3" s="1"/>
  <c r="G56" i="3"/>
  <c r="G55" i="3" s="1"/>
  <c r="G54" i="3" s="1"/>
  <c r="G53" i="3" s="1"/>
  <c r="G52" i="3" s="1"/>
  <c r="J56" i="3"/>
  <c r="J55" i="3" s="1"/>
  <c r="H57" i="3"/>
  <c r="K57" i="3"/>
  <c r="F62" i="3"/>
  <c r="F61" i="3" s="1"/>
  <c r="G62" i="3"/>
  <c r="G61" i="3" s="1"/>
  <c r="G60" i="3" s="1"/>
  <c r="G59" i="3" s="1"/>
  <c r="G58" i="3" s="1"/>
  <c r="H62" i="3"/>
  <c r="J62" i="3"/>
  <c r="J61" i="3" s="1"/>
  <c r="H63" i="3"/>
  <c r="K63" i="3"/>
  <c r="H64" i="3"/>
  <c r="K64" i="3"/>
  <c r="F67" i="3"/>
  <c r="F66" i="3" s="1"/>
  <c r="G67" i="3"/>
  <c r="G66" i="3" s="1"/>
  <c r="G65" i="3" s="1"/>
  <c r="H67" i="3"/>
  <c r="J67" i="3"/>
  <c r="J66" i="3" s="1"/>
  <c r="H68" i="3"/>
  <c r="K68" i="3"/>
  <c r="O106" i="2"/>
  <c r="L106" i="2"/>
  <c r="H106" i="2"/>
  <c r="O105" i="2"/>
  <c r="K105" i="2"/>
  <c r="K104" i="2" s="1"/>
  <c r="J105" i="2"/>
  <c r="H105" i="2"/>
  <c r="G105" i="2"/>
  <c r="F105" i="2"/>
  <c r="N104" i="2"/>
  <c r="G104" i="2"/>
  <c r="F104" i="2"/>
  <c r="H104" i="2" s="1"/>
  <c r="K103" i="2"/>
  <c r="G103" i="2"/>
  <c r="O102" i="2"/>
  <c r="N102" i="2"/>
  <c r="L102" i="2"/>
  <c r="H102" i="2"/>
  <c r="M102" i="2" s="1"/>
  <c r="O101" i="2"/>
  <c r="L101" i="2"/>
  <c r="H101" i="2"/>
  <c r="M101" i="2" s="1"/>
  <c r="N100" i="2"/>
  <c r="K100" i="2"/>
  <c r="K99" i="2" s="1"/>
  <c r="J100" i="2"/>
  <c r="H100" i="2"/>
  <c r="G100" i="2"/>
  <c r="F100" i="2"/>
  <c r="G99" i="2"/>
  <c r="F99" i="2"/>
  <c r="H99" i="2" s="1"/>
  <c r="K98" i="2"/>
  <c r="G98" i="2"/>
  <c r="O97" i="2"/>
  <c r="N97" i="2"/>
  <c r="L97" i="2"/>
  <c r="H97" i="2"/>
  <c r="M97" i="2" s="1"/>
  <c r="O96" i="2"/>
  <c r="N96" i="2"/>
  <c r="K96" i="2"/>
  <c r="J96" i="2"/>
  <c r="H96" i="2"/>
  <c r="G96" i="2"/>
  <c r="F96" i="2"/>
  <c r="O95" i="2"/>
  <c r="N95" i="2"/>
  <c r="M95" i="2"/>
  <c r="L95" i="2"/>
  <c r="H95" i="2"/>
  <c r="O94" i="2"/>
  <c r="N94" i="2"/>
  <c r="M94" i="2"/>
  <c r="L94" i="2"/>
  <c r="H94" i="2"/>
  <c r="O93" i="2"/>
  <c r="N93" i="2"/>
  <c r="L93" i="2"/>
  <c r="K93" i="2"/>
  <c r="J93" i="2"/>
  <c r="H93" i="2"/>
  <c r="M93" i="2" s="1"/>
  <c r="G93" i="2"/>
  <c r="F93" i="2"/>
  <c r="K92" i="2"/>
  <c r="J92" i="2"/>
  <c r="L92" i="2" s="1"/>
  <c r="G92" i="2"/>
  <c r="G91" i="2" s="1"/>
  <c r="F92" i="2"/>
  <c r="K91" i="2"/>
  <c r="O90" i="2"/>
  <c r="N90" i="2"/>
  <c r="M90" i="2"/>
  <c r="L90" i="2"/>
  <c r="H90" i="2"/>
  <c r="O89" i="2"/>
  <c r="L89" i="2"/>
  <c r="K89" i="2"/>
  <c r="J89" i="2"/>
  <c r="H89" i="2"/>
  <c r="G89" i="2"/>
  <c r="F89" i="2"/>
  <c r="F88" i="2" s="1"/>
  <c r="K88" i="2"/>
  <c r="J88" i="2"/>
  <c r="L88" i="2" s="1"/>
  <c r="G88" i="2"/>
  <c r="G87" i="2" s="1"/>
  <c r="K87" i="2"/>
  <c r="G86" i="2"/>
  <c r="G85" i="2"/>
  <c r="O84" i="2"/>
  <c r="L84" i="2"/>
  <c r="H84" i="2"/>
  <c r="M84" i="2" s="1"/>
  <c r="K83" i="2"/>
  <c r="J83" i="2"/>
  <c r="H83" i="2"/>
  <c r="G83" i="2"/>
  <c r="F83" i="2"/>
  <c r="G82" i="2"/>
  <c r="H82" i="2" s="1"/>
  <c r="F82" i="2"/>
  <c r="F81" i="2"/>
  <c r="N80" i="2"/>
  <c r="M80" i="2"/>
  <c r="L80" i="2"/>
  <c r="H80" i="2"/>
  <c r="N79" i="2"/>
  <c r="M79" i="2"/>
  <c r="L79" i="2"/>
  <c r="H79" i="2"/>
  <c r="L78" i="2"/>
  <c r="K78" i="2"/>
  <c r="J78" i="2"/>
  <c r="H78" i="2"/>
  <c r="G78" i="2"/>
  <c r="G77" i="2" s="1"/>
  <c r="F78" i="2"/>
  <c r="F77" i="2" s="1"/>
  <c r="H77" i="2" s="1"/>
  <c r="N77" i="2"/>
  <c r="K77" i="2"/>
  <c r="J77" i="2"/>
  <c r="K76" i="2"/>
  <c r="H76" i="2"/>
  <c r="G76" i="2"/>
  <c r="F76" i="2"/>
  <c r="F75" i="2"/>
  <c r="O73" i="2"/>
  <c r="N73" i="2"/>
  <c r="M73" i="2"/>
  <c r="L73" i="2"/>
  <c r="H73" i="2"/>
  <c r="O72" i="2"/>
  <c r="L72" i="2"/>
  <c r="K72" i="2"/>
  <c r="J72" i="2"/>
  <c r="G72" i="2"/>
  <c r="G71" i="2" s="1"/>
  <c r="G70" i="2" s="1"/>
  <c r="F72" i="2"/>
  <c r="H72" i="2" s="1"/>
  <c r="L71" i="2"/>
  <c r="K71" i="2"/>
  <c r="O71" i="2" s="1"/>
  <c r="J71" i="2"/>
  <c r="J70" i="2" s="1"/>
  <c r="F71" i="2"/>
  <c r="K70" i="2"/>
  <c r="O70" i="2" s="1"/>
  <c r="L69" i="2"/>
  <c r="H69" i="2"/>
  <c r="N69" i="2" s="1"/>
  <c r="K68" i="2"/>
  <c r="K65" i="2" s="1"/>
  <c r="J68" i="2"/>
  <c r="G68" i="2"/>
  <c r="F68" i="2"/>
  <c r="M67" i="2"/>
  <c r="L67" i="2"/>
  <c r="H67" i="2"/>
  <c r="K66" i="2"/>
  <c r="L66" i="2" s="1"/>
  <c r="J66" i="2"/>
  <c r="H66" i="2"/>
  <c r="M66" i="2" s="1"/>
  <c r="G66" i="2"/>
  <c r="F66" i="2"/>
  <c r="J65" i="2"/>
  <c r="F65" i="2"/>
  <c r="O61" i="2"/>
  <c r="N61" i="2"/>
  <c r="M61" i="2"/>
  <c r="L61" i="2"/>
  <c r="H61" i="2"/>
  <c r="K60" i="2"/>
  <c r="L60" i="2" s="1"/>
  <c r="J60" i="2"/>
  <c r="G60" i="2"/>
  <c r="G59" i="2" s="1"/>
  <c r="G58" i="2" s="1"/>
  <c r="G57" i="2" s="1"/>
  <c r="G56" i="2" s="1"/>
  <c r="F60" i="2"/>
  <c r="K59" i="2"/>
  <c r="J59" i="2"/>
  <c r="F59" i="2"/>
  <c r="O55" i="2"/>
  <c r="N55" i="2"/>
  <c r="M55" i="2"/>
  <c r="L55" i="2"/>
  <c r="H55" i="2"/>
  <c r="O54" i="2"/>
  <c r="K54" i="2"/>
  <c r="J54" i="2"/>
  <c r="G54" i="2"/>
  <c r="G53" i="2" s="1"/>
  <c r="F54" i="2"/>
  <c r="K53" i="2"/>
  <c r="F53" i="2"/>
  <c r="F52" i="2"/>
  <c r="O51" i="2"/>
  <c r="M51" i="2"/>
  <c r="L51" i="2"/>
  <c r="H51" i="2"/>
  <c r="N51" i="2" s="1"/>
  <c r="O50" i="2"/>
  <c r="M50" i="2"/>
  <c r="L50" i="2"/>
  <c r="H50" i="2"/>
  <c r="N50" i="2" s="1"/>
  <c r="K49" i="2"/>
  <c r="J49" i="2"/>
  <c r="G49" i="2"/>
  <c r="H49" i="2" s="1"/>
  <c r="N49" i="2" s="1"/>
  <c r="F49" i="2"/>
  <c r="K48" i="2"/>
  <c r="G48" i="2"/>
  <c r="G47" i="2" s="1"/>
  <c r="F48" i="2"/>
  <c r="O46" i="2"/>
  <c r="M46" i="2"/>
  <c r="L46" i="2"/>
  <c r="H46" i="2"/>
  <c r="M45" i="2"/>
  <c r="K45" i="2"/>
  <c r="J45" i="2"/>
  <c r="H45" i="2"/>
  <c r="G45" i="2"/>
  <c r="F45" i="2"/>
  <c r="H44" i="2"/>
  <c r="G44" i="2"/>
  <c r="F44" i="2"/>
  <c r="F43" i="2" s="1"/>
  <c r="H43" i="2" s="1"/>
  <c r="G43" i="2"/>
  <c r="O42" i="2"/>
  <c r="N42" i="2"/>
  <c r="M42" i="2"/>
  <c r="L42" i="2"/>
  <c r="H42" i="2"/>
  <c r="K41" i="2"/>
  <c r="J41" i="2"/>
  <c r="H41" i="2"/>
  <c r="N41" i="2" s="1"/>
  <c r="G41" i="2"/>
  <c r="F41" i="2"/>
  <c r="K40" i="2"/>
  <c r="G40" i="2"/>
  <c r="H40" i="2" s="1"/>
  <c r="F40" i="2"/>
  <c r="F39" i="2"/>
  <c r="O38" i="2"/>
  <c r="L38" i="2"/>
  <c r="H38" i="2"/>
  <c r="N38" i="2" s="1"/>
  <c r="O37" i="2"/>
  <c r="L37" i="2"/>
  <c r="H37" i="2"/>
  <c r="N37" i="2" s="1"/>
  <c r="O36" i="2"/>
  <c r="M36" i="2"/>
  <c r="L36" i="2"/>
  <c r="H36" i="2"/>
  <c r="N36" i="2" s="1"/>
  <c r="K35" i="2"/>
  <c r="J35" i="2"/>
  <c r="M35" i="2" s="1"/>
  <c r="G35" i="2"/>
  <c r="H35" i="2" s="1"/>
  <c r="N35" i="2" s="1"/>
  <c r="F35" i="2"/>
  <c r="K34" i="2"/>
  <c r="G34" i="2"/>
  <c r="G33" i="2" s="1"/>
  <c r="F34" i="2"/>
  <c r="O29" i="2"/>
  <c r="M29" i="2"/>
  <c r="L29" i="2"/>
  <c r="H29" i="2"/>
  <c r="N29" i="2" s="1"/>
  <c r="K28" i="2"/>
  <c r="J28" i="2"/>
  <c r="G28" i="2"/>
  <c r="F28" i="2"/>
  <c r="K27" i="2"/>
  <c r="K26" i="2" s="1"/>
  <c r="F27" i="2"/>
  <c r="F26" i="2"/>
  <c r="O25" i="2"/>
  <c r="L25" i="2"/>
  <c r="H25" i="2"/>
  <c r="N25" i="2" s="1"/>
  <c r="K24" i="2"/>
  <c r="J24" i="2"/>
  <c r="G24" i="2"/>
  <c r="H24" i="2" s="1"/>
  <c r="F24" i="2"/>
  <c r="N23" i="2"/>
  <c r="L23" i="2"/>
  <c r="H23" i="2"/>
  <c r="L22" i="2"/>
  <c r="K22" i="2"/>
  <c r="N22" i="2" s="1"/>
  <c r="J22" i="2"/>
  <c r="G22" i="2"/>
  <c r="F22" i="2"/>
  <c r="H22" i="2" s="1"/>
  <c r="L21" i="2"/>
  <c r="H21" i="2"/>
  <c r="K20" i="2"/>
  <c r="J20" i="2"/>
  <c r="H20" i="2"/>
  <c r="M20" i="2" s="1"/>
  <c r="G20" i="2"/>
  <c r="F20" i="2"/>
  <c r="G19" i="2"/>
  <c r="L18" i="2"/>
  <c r="H18" i="2"/>
  <c r="N17" i="2"/>
  <c r="M17" i="2"/>
  <c r="L17" i="2"/>
  <c r="H17" i="2"/>
  <c r="L16" i="2"/>
  <c r="H16" i="2"/>
  <c r="M16" i="2" s="1"/>
  <c r="M15" i="2"/>
  <c r="L15" i="2"/>
  <c r="H15" i="2"/>
  <c r="K14" i="2"/>
  <c r="J14" i="2"/>
  <c r="G14" i="2"/>
  <c r="F14" i="2"/>
  <c r="H14" i="2" s="1"/>
  <c r="N13" i="2"/>
  <c r="M13" i="2"/>
  <c r="L13" i="2"/>
  <c r="H13" i="2"/>
  <c r="K12" i="2"/>
  <c r="J12" i="2"/>
  <c r="L12" i="2" s="1"/>
  <c r="G12" i="2"/>
  <c r="H12" i="2" s="1"/>
  <c r="F12" i="2"/>
  <c r="F11" i="2" s="1"/>
  <c r="J11" i="2"/>
  <c r="H49" i="3" l="1"/>
  <c r="F48" i="3"/>
  <c r="J65" i="3"/>
  <c r="F42" i="3"/>
  <c r="H43" i="3"/>
  <c r="H27" i="3"/>
  <c r="F26" i="3"/>
  <c r="H26" i="3" s="1"/>
  <c r="F54" i="3"/>
  <c r="H55" i="3"/>
  <c r="H61" i="3"/>
  <c r="F60" i="3"/>
  <c r="J48" i="3"/>
  <c r="K49" i="3"/>
  <c r="J34" i="3"/>
  <c r="J11" i="3"/>
  <c r="J60" i="3"/>
  <c r="K61" i="3"/>
  <c r="J54" i="3"/>
  <c r="K15" i="3"/>
  <c r="G11" i="3"/>
  <c r="G10" i="3" s="1"/>
  <c r="G9" i="3" s="1"/>
  <c r="G69" i="3" s="1"/>
  <c r="H35" i="3"/>
  <c r="F34" i="3"/>
  <c r="F33" i="3" s="1"/>
  <c r="H15" i="3"/>
  <c r="H66" i="3"/>
  <c r="F65" i="3"/>
  <c r="H65" i="3" s="1"/>
  <c r="J42" i="3"/>
  <c r="G31" i="3"/>
  <c r="J26" i="3"/>
  <c r="K26" i="3" s="1"/>
  <c r="K27" i="3"/>
  <c r="F11" i="3"/>
  <c r="H12" i="3"/>
  <c r="K12" i="3" s="1"/>
  <c r="K67" i="3"/>
  <c r="K62" i="3"/>
  <c r="H56" i="3"/>
  <c r="K50" i="3"/>
  <c r="K36" i="3"/>
  <c r="K28" i="3"/>
  <c r="K16" i="3"/>
  <c r="K14" i="3"/>
  <c r="H13" i="3"/>
  <c r="H88" i="2"/>
  <c r="F87" i="2"/>
  <c r="N14" i="2"/>
  <c r="K64" i="2"/>
  <c r="N99" i="2"/>
  <c r="M12" i="2"/>
  <c r="N12" i="2"/>
  <c r="H53" i="2"/>
  <c r="G52" i="2"/>
  <c r="N103" i="2"/>
  <c r="L14" i="2"/>
  <c r="O40" i="2"/>
  <c r="K39" i="2"/>
  <c r="N45" i="2"/>
  <c r="K44" i="2"/>
  <c r="J64" i="2"/>
  <c r="L65" i="2"/>
  <c r="M106" i="2"/>
  <c r="N106" i="2"/>
  <c r="O28" i="2"/>
  <c r="N28" i="2"/>
  <c r="H60" i="2"/>
  <c r="J87" i="2"/>
  <c r="J19" i="2"/>
  <c r="J10" i="2" s="1"/>
  <c r="L24" i="2"/>
  <c r="O45" i="2"/>
  <c r="H52" i="2"/>
  <c r="H54" i="2"/>
  <c r="M54" i="2" s="1"/>
  <c r="H71" i="2"/>
  <c r="F70" i="2"/>
  <c r="H70" i="2" s="1"/>
  <c r="N70" i="2" s="1"/>
  <c r="N72" i="2"/>
  <c r="M72" i="2"/>
  <c r="M88" i="2"/>
  <c r="F98" i="2"/>
  <c r="H98" i="2" s="1"/>
  <c r="N98" i="2" s="1"/>
  <c r="K11" i="2"/>
  <c r="L35" i="2"/>
  <c r="J34" i="2"/>
  <c r="O35" i="2"/>
  <c r="L28" i="2"/>
  <c r="J27" i="2"/>
  <c r="G39" i="2"/>
  <c r="G32" i="2" s="1"/>
  <c r="G31" i="2" s="1"/>
  <c r="G30" i="2" s="1"/>
  <c r="L49" i="2"/>
  <c r="J48" i="2"/>
  <c r="O49" i="2"/>
  <c r="H59" i="2"/>
  <c r="N59" i="2" s="1"/>
  <c r="F58" i="2"/>
  <c r="N76" i="2"/>
  <c r="N66" i="2"/>
  <c r="F103" i="2"/>
  <c r="H103" i="2" s="1"/>
  <c r="N21" i="2"/>
  <c r="M21" i="2"/>
  <c r="G27" i="2"/>
  <c r="H28" i="2"/>
  <c r="L68" i="2"/>
  <c r="K82" i="2"/>
  <c r="O83" i="2"/>
  <c r="N83" i="2"/>
  <c r="M89" i="2"/>
  <c r="N91" i="2"/>
  <c r="L41" i="2"/>
  <c r="J40" i="2"/>
  <c r="M41" i="2"/>
  <c r="H75" i="2"/>
  <c r="F74" i="2"/>
  <c r="H74" i="2" s="1"/>
  <c r="H11" i="2"/>
  <c r="M22" i="2"/>
  <c r="O48" i="2"/>
  <c r="F64" i="2"/>
  <c r="N16" i="2"/>
  <c r="N18" i="2"/>
  <c r="M18" i="2"/>
  <c r="M25" i="2"/>
  <c r="M28" i="2"/>
  <c r="F33" i="2"/>
  <c r="H34" i="2"/>
  <c r="N40" i="2"/>
  <c r="J58" i="2"/>
  <c r="L59" i="2"/>
  <c r="G11" i="2"/>
  <c r="G10" i="2" s="1"/>
  <c r="G9" i="2" s="1"/>
  <c r="K19" i="2"/>
  <c r="L20" i="2"/>
  <c r="O24" i="2"/>
  <c r="N24" i="2"/>
  <c r="M38" i="2"/>
  <c r="O41" i="2"/>
  <c r="M49" i="2"/>
  <c r="O53" i="2"/>
  <c r="K52" i="2"/>
  <c r="L54" i="2"/>
  <c r="J53" i="2"/>
  <c r="K58" i="2"/>
  <c r="O59" i="2"/>
  <c r="M69" i="2"/>
  <c r="N78" i="2"/>
  <c r="M78" i="2"/>
  <c r="N84" i="2"/>
  <c r="N89" i="2"/>
  <c r="L11" i="2"/>
  <c r="M14" i="2"/>
  <c r="F19" i="2"/>
  <c r="H19" i="2" s="1"/>
  <c r="N20" i="2"/>
  <c r="M23" i="2"/>
  <c r="M24" i="2"/>
  <c r="M37" i="2"/>
  <c r="F47" i="2"/>
  <c r="H47" i="2" s="1"/>
  <c r="H48" i="2"/>
  <c r="M59" i="2"/>
  <c r="N67" i="2"/>
  <c r="L70" i="2"/>
  <c r="M77" i="2"/>
  <c r="J76" i="2"/>
  <c r="L77" i="2"/>
  <c r="G81" i="2"/>
  <c r="G75" i="2" s="1"/>
  <c r="G74" i="2" s="1"/>
  <c r="J91" i="2"/>
  <c r="O92" i="2"/>
  <c r="N92" i="2"/>
  <c r="M100" i="2"/>
  <c r="L100" i="2"/>
  <c r="J99" i="2"/>
  <c r="O100" i="2"/>
  <c r="N15" i="2"/>
  <c r="K33" i="2"/>
  <c r="N46" i="2"/>
  <c r="K47" i="2"/>
  <c r="O60" i="2"/>
  <c r="H81" i="2"/>
  <c r="M83" i="2"/>
  <c r="L83" i="2"/>
  <c r="J82" i="2"/>
  <c r="N101" i="2"/>
  <c r="M105" i="2"/>
  <c r="L105" i="2"/>
  <c r="J104" i="2"/>
  <c r="K86" i="2"/>
  <c r="O88" i="2"/>
  <c r="N88" i="2"/>
  <c r="H92" i="2"/>
  <c r="F91" i="2"/>
  <c r="H91" i="2" s="1"/>
  <c r="M96" i="2"/>
  <c r="L96" i="2"/>
  <c r="L45" i="2"/>
  <c r="J44" i="2"/>
  <c r="G65" i="2"/>
  <c r="G64" i="2" s="1"/>
  <c r="G63" i="2" s="1"/>
  <c r="G62" i="2" s="1"/>
  <c r="H68" i="2"/>
  <c r="N105" i="2"/>
  <c r="K13" i="3" l="1"/>
  <c r="K54" i="3"/>
  <c r="J53" i="3"/>
  <c r="J33" i="3"/>
  <c r="K34" i="3"/>
  <c r="J47" i="3"/>
  <c r="K65" i="3"/>
  <c r="K56" i="3"/>
  <c r="K66" i="3"/>
  <c r="K43" i="3"/>
  <c r="H33" i="3"/>
  <c r="F32" i="3"/>
  <c r="J10" i="3"/>
  <c r="H60" i="3"/>
  <c r="F59" i="3"/>
  <c r="H48" i="3"/>
  <c r="K48" i="3" s="1"/>
  <c r="F47" i="3"/>
  <c r="F41" i="3"/>
  <c r="H42" i="3"/>
  <c r="J59" i="3"/>
  <c r="F53" i="3"/>
  <c r="H54" i="3"/>
  <c r="F10" i="3"/>
  <c r="H11" i="3"/>
  <c r="J41" i="3"/>
  <c r="H34" i="3"/>
  <c r="K55" i="3"/>
  <c r="K35" i="3"/>
  <c r="J9" i="2"/>
  <c r="M68" i="2"/>
  <c r="N47" i="2"/>
  <c r="N52" i="2"/>
  <c r="N68" i="2"/>
  <c r="F57" i="2"/>
  <c r="H58" i="2"/>
  <c r="L27" i="2"/>
  <c r="J26" i="2"/>
  <c r="L34" i="2"/>
  <c r="J33" i="2"/>
  <c r="M34" i="2"/>
  <c r="M71" i="2"/>
  <c r="J63" i="2"/>
  <c r="M64" i="2"/>
  <c r="L64" i="2"/>
  <c r="K63" i="2"/>
  <c r="J103" i="2"/>
  <c r="O104" i="2"/>
  <c r="M104" i="2"/>
  <c r="L104" i="2"/>
  <c r="M92" i="2"/>
  <c r="O27" i="2"/>
  <c r="G8" i="2"/>
  <c r="G107" i="2" s="1"/>
  <c r="N34" i="2"/>
  <c r="H39" i="2"/>
  <c r="F86" i="2"/>
  <c r="H87" i="2"/>
  <c r="M91" i="2"/>
  <c r="L91" i="2"/>
  <c r="M70" i="2"/>
  <c r="N48" i="2"/>
  <c r="H33" i="2"/>
  <c r="F32" i="2"/>
  <c r="M40" i="2"/>
  <c r="J39" i="2"/>
  <c r="L40" i="2"/>
  <c r="O34" i="2"/>
  <c r="L48" i="2"/>
  <c r="M48" i="2"/>
  <c r="J47" i="2"/>
  <c r="H65" i="2"/>
  <c r="N11" i="2"/>
  <c r="K10" i="2"/>
  <c r="L10" i="2" s="1"/>
  <c r="N44" i="2"/>
  <c r="O44" i="2"/>
  <c r="K43" i="2"/>
  <c r="K85" i="2"/>
  <c r="M11" i="2"/>
  <c r="G26" i="2"/>
  <c r="H26" i="2" s="1"/>
  <c r="H27" i="2"/>
  <c r="M19" i="2"/>
  <c r="L19" i="2"/>
  <c r="N39" i="2"/>
  <c r="O39" i="2"/>
  <c r="N53" i="2"/>
  <c r="J81" i="2"/>
  <c r="M82" i="2"/>
  <c r="L82" i="2"/>
  <c r="L76" i="2"/>
  <c r="M76" i="2"/>
  <c r="J75" i="2"/>
  <c r="J43" i="2"/>
  <c r="M44" i="2"/>
  <c r="L44" i="2"/>
  <c r="N33" i="2"/>
  <c r="O33" i="2"/>
  <c r="K32" i="2"/>
  <c r="O58" i="2"/>
  <c r="K57" i="2"/>
  <c r="N58" i="2"/>
  <c r="N19" i="2"/>
  <c r="O19" i="2"/>
  <c r="F63" i="2"/>
  <c r="H64" i="2"/>
  <c r="N54" i="2"/>
  <c r="L87" i="2"/>
  <c r="O87" i="2"/>
  <c r="N71" i="2"/>
  <c r="L99" i="2"/>
  <c r="O99" i="2"/>
  <c r="M99" i="2"/>
  <c r="J98" i="2"/>
  <c r="M53" i="2"/>
  <c r="L53" i="2"/>
  <c r="J52" i="2"/>
  <c r="O52" i="2" s="1"/>
  <c r="L58" i="2"/>
  <c r="J57" i="2"/>
  <c r="M58" i="2"/>
  <c r="F10" i="2"/>
  <c r="K81" i="2"/>
  <c r="N82" i="2"/>
  <c r="O82" i="2"/>
  <c r="M60" i="2"/>
  <c r="N60" i="2"/>
  <c r="O91" i="2"/>
  <c r="F9" i="3" l="1"/>
  <c r="H10" i="3"/>
  <c r="F40" i="3"/>
  <c r="H40" i="3" s="1"/>
  <c r="H41" i="3"/>
  <c r="J9" i="3"/>
  <c r="J32" i="3"/>
  <c r="K33" i="3"/>
  <c r="H47" i="3"/>
  <c r="F46" i="3"/>
  <c r="H46" i="3" s="1"/>
  <c r="K11" i="3"/>
  <c r="J52" i="3"/>
  <c r="K52" i="3" s="1"/>
  <c r="K53" i="3"/>
  <c r="F52" i="3"/>
  <c r="H52" i="3" s="1"/>
  <c r="H53" i="3"/>
  <c r="H32" i="3"/>
  <c r="F31" i="3"/>
  <c r="H31" i="3" s="1"/>
  <c r="J46" i="3"/>
  <c r="K46" i="3" s="1"/>
  <c r="K47" i="3"/>
  <c r="J40" i="3"/>
  <c r="K41" i="3"/>
  <c r="K60" i="3"/>
  <c r="K42" i="3"/>
  <c r="J58" i="3"/>
  <c r="H59" i="3"/>
  <c r="F58" i="3"/>
  <c r="H58" i="3" s="1"/>
  <c r="H10" i="2"/>
  <c r="F9" i="2"/>
  <c r="M75" i="2"/>
  <c r="J74" i="2"/>
  <c r="L75" i="2"/>
  <c r="F31" i="2"/>
  <c r="H32" i="2"/>
  <c r="J32" i="2"/>
  <c r="M33" i="2"/>
  <c r="L33" i="2"/>
  <c r="N85" i="2"/>
  <c r="L98" i="2"/>
  <c r="M98" i="2"/>
  <c r="O98" i="2"/>
  <c r="N26" i="2"/>
  <c r="M65" i="2"/>
  <c r="N65" i="2"/>
  <c r="F85" i="2"/>
  <c r="H85" i="2" s="1"/>
  <c r="H86" i="2"/>
  <c r="M103" i="2"/>
  <c r="L103" i="2"/>
  <c r="O103" i="2"/>
  <c r="J8" i="2"/>
  <c r="J56" i="2"/>
  <c r="L57" i="2"/>
  <c r="J86" i="2"/>
  <c r="N57" i="2"/>
  <c r="O57" i="2"/>
  <c r="K56" i="2"/>
  <c r="N27" i="2"/>
  <c r="N87" i="2"/>
  <c r="M63" i="2"/>
  <c r="L63" i="2"/>
  <c r="J62" i="2"/>
  <c r="M26" i="2"/>
  <c r="L26" i="2"/>
  <c r="O26" i="2"/>
  <c r="L52" i="2"/>
  <c r="M52" i="2"/>
  <c r="M87" i="2"/>
  <c r="H63" i="2"/>
  <c r="F62" i="2"/>
  <c r="H62" i="2" s="1"/>
  <c r="N43" i="2"/>
  <c r="O43" i="2"/>
  <c r="M47" i="2"/>
  <c r="L47" i="2"/>
  <c r="L39" i="2"/>
  <c r="M39" i="2"/>
  <c r="N63" i="2"/>
  <c r="O63" i="2"/>
  <c r="K62" i="2"/>
  <c r="M27" i="2"/>
  <c r="F56" i="2"/>
  <c r="H56" i="2" s="1"/>
  <c r="H57" i="2"/>
  <c r="K9" i="2"/>
  <c r="O10" i="2"/>
  <c r="N10" i="2"/>
  <c r="O81" i="2"/>
  <c r="N81" i="2"/>
  <c r="K75" i="2"/>
  <c r="N32" i="2"/>
  <c r="O32" i="2"/>
  <c r="K31" i="2"/>
  <c r="M43" i="2"/>
  <c r="L43" i="2"/>
  <c r="L81" i="2"/>
  <c r="M81" i="2"/>
  <c r="N64" i="2"/>
  <c r="O47" i="2"/>
  <c r="H9" i="3" l="1"/>
  <c r="J31" i="3"/>
  <c r="K31" i="3" s="1"/>
  <c r="K32" i="3"/>
  <c r="F69" i="3"/>
  <c r="K10" i="3"/>
  <c r="K59" i="3"/>
  <c r="K40" i="3"/>
  <c r="J69" i="3"/>
  <c r="K9" i="3"/>
  <c r="K58" i="3"/>
  <c r="O9" i="2"/>
  <c r="K8" i="2"/>
  <c r="L9" i="2"/>
  <c r="N86" i="2"/>
  <c r="N75" i="2"/>
  <c r="K74" i="2"/>
  <c r="O75" i="2"/>
  <c r="M86" i="2"/>
  <c r="L86" i="2"/>
  <c r="J85" i="2"/>
  <c r="O86" i="2"/>
  <c r="L8" i="2"/>
  <c r="L74" i="2"/>
  <c r="M74" i="2"/>
  <c r="H31" i="2"/>
  <c r="F30" i="2"/>
  <c r="L62" i="2"/>
  <c r="M62" i="2"/>
  <c r="M57" i="2"/>
  <c r="L32" i="2"/>
  <c r="J31" i="2"/>
  <c r="M32" i="2"/>
  <c r="H9" i="2"/>
  <c r="F8" i="2"/>
  <c r="K30" i="2"/>
  <c r="N31" i="2"/>
  <c r="O31" i="2"/>
  <c r="O62" i="2"/>
  <c r="N62" i="2"/>
  <c r="N56" i="2"/>
  <c r="O56" i="2"/>
  <c r="M56" i="2"/>
  <c r="L56" i="2"/>
  <c r="M10" i="2"/>
  <c r="H69" i="3" l="1"/>
  <c r="I9" i="3"/>
  <c r="M31" i="2"/>
  <c r="L31" i="2"/>
  <c r="J30" i="2"/>
  <c r="O30" i="2"/>
  <c r="H30" i="2"/>
  <c r="F107" i="2"/>
  <c r="O8" i="2"/>
  <c r="N8" i="2"/>
  <c r="K107" i="2"/>
  <c r="H8" i="2"/>
  <c r="M9" i="2"/>
  <c r="O74" i="2"/>
  <c r="N74" i="2"/>
  <c r="M85" i="2"/>
  <c r="L85" i="2"/>
  <c r="O85" i="2"/>
  <c r="N9" i="2"/>
  <c r="I63" i="3" l="1"/>
  <c r="I68" i="3"/>
  <c r="I18" i="3"/>
  <c r="I21" i="3"/>
  <c r="I23" i="3"/>
  <c r="I25" i="3"/>
  <c r="I30" i="3"/>
  <c r="I38" i="3"/>
  <c r="I45" i="3"/>
  <c r="I57" i="3"/>
  <c r="I64" i="3"/>
  <c r="I17" i="3"/>
  <c r="I20" i="3"/>
  <c r="I22" i="3"/>
  <c r="I37" i="3"/>
  <c r="I24" i="3"/>
  <c r="I29" i="3"/>
  <c r="I39" i="3"/>
  <c r="I51" i="3"/>
  <c r="I44" i="3"/>
  <c r="I19" i="3"/>
  <c r="I50" i="3"/>
  <c r="I14" i="3"/>
  <c r="I67" i="3"/>
  <c r="I36" i="3"/>
  <c r="I28" i="3"/>
  <c r="I62" i="3"/>
  <c r="I16" i="3"/>
  <c r="I43" i="3"/>
  <c r="I61" i="3"/>
  <c r="I13" i="3"/>
  <c r="I65" i="3"/>
  <c r="I56" i="3"/>
  <c r="I26" i="3"/>
  <c r="I27" i="3"/>
  <c r="I12" i="3"/>
  <c r="I55" i="3"/>
  <c r="I35" i="3"/>
  <c r="I49" i="3"/>
  <c r="I66" i="3"/>
  <c r="I15" i="3"/>
  <c r="I11" i="3"/>
  <c r="I54" i="3"/>
  <c r="I33" i="3"/>
  <c r="I42" i="3"/>
  <c r="I60" i="3"/>
  <c r="I48" i="3"/>
  <c r="I34" i="3"/>
  <c r="I31" i="3"/>
  <c r="I53" i="3"/>
  <c r="I41" i="3"/>
  <c r="I10" i="3"/>
  <c r="I59" i="3"/>
  <c r="I47" i="3"/>
  <c r="I58" i="3"/>
  <c r="I46" i="3"/>
  <c r="I32" i="3"/>
  <c r="I40" i="3"/>
  <c r="I52" i="3"/>
  <c r="I69" i="3"/>
  <c r="K69" i="3"/>
  <c r="L30" i="2"/>
  <c r="L107" i="2" s="1"/>
  <c r="M30" i="2"/>
  <c r="J107" i="2"/>
  <c r="M107" i="2" s="1"/>
  <c r="I30" i="2"/>
  <c r="N30" i="2"/>
  <c r="H107" i="2"/>
  <c r="I8" i="2"/>
  <c r="M8" i="2"/>
  <c r="I107" i="2" l="1"/>
  <c r="I61" i="2"/>
  <c r="I73" i="2"/>
  <c r="I97" i="2"/>
  <c r="I96" i="2"/>
  <c r="I17" i="2"/>
  <c r="I13" i="2"/>
  <c r="I55" i="2"/>
  <c r="I50" i="2"/>
  <c r="I100" i="2"/>
  <c r="I44" i="2"/>
  <c r="I42" i="2"/>
  <c r="I101" i="2"/>
  <c r="I14" i="2"/>
  <c r="I77" i="2"/>
  <c r="I105" i="2"/>
  <c r="I40" i="2"/>
  <c r="I66" i="2"/>
  <c r="I78" i="2"/>
  <c r="I99" i="2"/>
  <c r="I24" i="2"/>
  <c r="I20" i="2"/>
  <c r="I41" i="2"/>
  <c r="I89" i="2"/>
  <c r="I23" i="2"/>
  <c r="I37" i="2"/>
  <c r="I45" i="2"/>
  <c r="I104" i="2"/>
  <c r="I12" i="2"/>
  <c r="I69" i="2"/>
  <c r="I46" i="2"/>
  <c r="I49" i="2"/>
  <c r="I106" i="2"/>
  <c r="I79" i="2"/>
  <c r="I82" i="2"/>
  <c r="I16" i="2"/>
  <c r="I25" i="2"/>
  <c r="I76" i="2"/>
  <c r="I18" i="2"/>
  <c r="I29" i="2"/>
  <c r="I51" i="2"/>
  <c r="I72" i="2"/>
  <c r="I90" i="2"/>
  <c r="I35" i="2"/>
  <c r="I102" i="2"/>
  <c r="I22" i="2"/>
  <c r="I15" i="2"/>
  <c r="I95" i="2"/>
  <c r="I21" i="2"/>
  <c r="I84" i="2"/>
  <c r="I36" i="2"/>
  <c r="I67" i="2"/>
  <c r="I80" i="2"/>
  <c r="I83" i="2"/>
  <c r="I38" i="2"/>
  <c r="I43" i="2"/>
  <c r="I93" i="2"/>
  <c r="I94" i="2"/>
  <c r="I92" i="2"/>
  <c r="I11" i="2"/>
  <c r="I48" i="2"/>
  <c r="I59" i="2"/>
  <c r="I71" i="2"/>
  <c r="I52" i="2"/>
  <c r="I19" i="2"/>
  <c r="I28" i="2"/>
  <c r="I68" i="2"/>
  <c r="I34" i="2"/>
  <c r="I98" i="2"/>
  <c r="I88" i="2"/>
  <c r="I74" i="2"/>
  <c r="I91" i="2"/>
  <c r="I75" i="2"/>
  <c r="I81" i="2"/>
  <c r="I103" i="2"/>
  <c r="I47" i="2"/>
  <c r="I60" i="2"/>
  <c r="I70" i="2"/>
  <c r="I54" i="2"/>
  <c r="I53" i="2"/>
  <c r="I65" i="2"/>
  <c r="I27" i="2"/>
  <c r="I58" i="2"/>
  <c r="I87" i="2"/>
  <c r="I33" i="2"/>
  <c r="I39" i="2"/>
  <c r="I64" i="2"/>
  <c r="I26" i="2"/>
  <c r="I85" i="2"/>
  <c r="I32" i="2"/>
  <c r="I56" i="2"/>
  <c r="I10" i="2"/>
  <c r="I57" i="2"/>
  <c r="I63" i="2"/>
  <c r="I62" i="2"/>
  <c r="I86" i="2"/>
  <c r="I31" i="2"/>
  <c r="I9" i="2"/>
  <c r="N107" i="2"/>
  <c r="O107" i="2"/>
</calcChain>
</file>

<file path=xl/sharedStrings.xml><?xml version="1.0" encoding="utf-8"?>
<sst xmlns="http://schemas.openxmlformats.org/spreadsheetml/2006/main" count="7868" uniqueCount="515">
  <si>
    <t>INFORME  DE EJECUCIÓN DEL PRESUPUESTO DE GASTOS</t>
  </si>
  <si>
    <t xml:space="preserve">SECCION:        2413 </t>
  </si>
  <si>
    <t>UNIDAD EJECUTORA:</t>
  </si>
  <si>
    <t>00</t>
  </si>
  <si>
    <t>Código Presupuestal</t>
  </si>
  <si>
    <t>Fuente de 
Financiación</t>
  </si>
  <si>
    <t>Recurso</t>
  </si>
  <si>
    <t>Situado</t>
  </si>
  <si>
    <t>Denominación del Rubro</t>
  </si>
  <si>
    <t>% Participación en el total
(4)</t>
  </si>
  <si>
    <t>A</t>
  </si>
  <si>
    <t>FUNCIONAMIENTO</t>
  </si>
  <si>
    <t>PROPIOS</t>
  </si>
  <si>
    <t>CSF</t>
  </si>
  <si>
    <t>A-02</t>
  </si>
  <si>
    <t>ADQUISICIÓN DE BIENES  Y SERVICIOS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</si>
  <si>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</si>
  <si>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</si>
  <si>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</si>
  <si>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</si>
  <si>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</si>
  <si>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</si>
  <si>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</si>
  <si>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</si>
  <si>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A-02-02-01-003</t>
  </si>
  <si>
    <t>OTROS BIENES TRANSPORTABLES (EXCEPTO PRODUCTOS METÁLICOS, MAQUINARIA Y EQUIPO)</t>
  </si>
  <si>
    <t>A-02-02-01-003-002</t>
  </si>
  <si>
    <t>PASTA O PULPA, PAPEL Y PRODUCTOS DE PAPEL; IMPRESOS Y ARTÍCULOS RELACIONADOS</t>
  </si>
  <si>
    <t>A-02-02-01-003-005</t>
  </si>
  <si>
    <t>OTROS PRODUCTOS QUÍMICOS; FIBRAS ARTIFICIALES (O FIBRAS INDUSTRIALES HECHAS POR EL HOMBRE)</t>
  </si>
  <si>
    <t>A-02-02-01-003-006</t>
  </si>
  <si>
    <t>PRODUCTOS DE CAUCHO Y PLÁSTICO</t>
  </si>
  <si>
    <t>A-02-02-01-003-008</t>
  </si>
  <si>
    <t>OTROS BIENES TRANSPORTABLES N.C.P.</t>
  </si>
  <si>
    <t>A-02-02-02</t>
  </si>
  <si>
    <t>ADQUISICIÓN DE SERVICIOS</t>
  </si>
  <si>
    <t>A-02-02-02-006</t>
  </si>
  <si>
    <t>SERVICIOS DE ALOJAMIENTO; SERVICIOS DE SUMINISTRO DE COMIDAS Y BEBIDAS; SERVICIOS DE TRANSPORTE; Y SERVICIOS DE DISTRIBUCIÓN DE ELECTRICIDAD, GAS Y AGUA</t>
  </si>
  <si>
    <t>A-02-02-02-006-004</t>
  </si>
  <si>
    <t>SERVICIOS DE TRANSPORTE DE PASAJEROS</t>
  </si>
  <si>
    <t>A-02-02-02-006-008</t>
  </si>
  <si>
    <t>SERVICIOS POSTALES Y DE MENSAJERÍA</t>
  </si>
  <si>
    <t>A-02-02-02-007</t>
  </si>
  <si>
    <t>SERVICIOS FINANCIEROS Y SERVICIOS CONEXOS, SERVICIOS INMOBILIARIOS Y SERVICIOS DE LEASING</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</si>
  <si>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</si>
  <si>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</si>
  <si>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</si>
  <si>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</si>
  <si>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</si>
  <si>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</si>
  <si>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</si>
  <si>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</si>
  <si>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</si>
  <si>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</si>
  <si>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</si>
  <si>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</si>
  <si>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</si>
  <si>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</si>
  <si>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A-02-02-02-009</t>
  </si>
  <si>
    <t>SERVICIOS PARA LA COMUNIDAD, SOCIALES Y PERSONALES</t>
  </si>
  <si>
    <t>A-02-02-02-009-003</t>
  </si>
  <si>
    <t>SERVICIOS PARA EL CUIDADO DE LA SALUD HUMANA Y SERVICIOS SOCIALES</t>
  </si>
  <si>
    <t>A-02-02-02-010</t>
  </si>
  <si>
    <t>VIÁTICOS DE LOS FUNCIONARIOS EN COMISIÓN</t>
  </si>
  <si>
    <t>A-03</t>
  </si>
  <si>
    <t>TRANSFERENCIAS CORRIENTES</t>
  </si>
  <si>
    <t>A-03-10</t>
  </si>
  <si>
    <t>NACIÓN</t>
  </si>
  <si>
    <t>SENTENCIAS Y CONCILIACIONES</t>
  </si>
  <si>
    <t>C</t>
  </si>
  <si>
    <t>INVERSION</t>
  </si>
  <si>
    <t>C-2401</t>
  </si>
  <si>
    <t>INFRAESTRUCTURA RED VIAL PRIMARIA</t>
  </si>
  <si>
    <t>C-2401-0600</t>
  </si>
  <si>
    <t>INTERSUBSECTORIAL TRANSPORTE</t>
  </si>
  <si>
    <t>ADQUISICIÓN DE BIENES Y SERVICIOS</t>
  </si>
  <si>
    <t>VÍA PRIMARIA INTERVENIDA Y EN OPERACIÓN</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</si>
  <si>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</si>
  <si>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</si>
  <si>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</si>
  <si>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</si>
  <si>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</si>
  <si>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</si>
  <si>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C-2401-0600-72</t>
  </si>
  <si>
    <t>MEJORAMIENTO CONSTRUCCIÓN, OPERACIÓN Y MANTENIMIENTO DE LA CONCESIÓN AUTOPISTA CONEXIÓN PACIFICO 2 ANTIOQUIA</t>
  </si>
  <si>
    <t>C-2401-0600-72-0</t>
  </si>
  <si>
    <t>C-2401-0600-72-0-2401074</t>
  </si>
  <si>
    <t>C-2401-0600-72-0-2401074-02</t>
  </si>
  <si>
    <t>C-2401-0600-77</t>
  </si>
  <si>
    <t>MEJORAMIENTO REHABILITACIÓN Y MANTENIMIENTO DEL CORREDOR HONDA - PUERTO SALGAR - GIRARDOT, DEPARTAMENTOS DE    CUNDINAMARCA, CALDAS, TOLIMA</t>
  </si>
  <si>
    <t>C-2401-0600-77-0</t>
  </si>
  <si>
    <t>C-2401-0600-77-0-2401074</t>
  </si>
  <si>
    <t>C-2401-0600-77-0-2401074-02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</si>
  <si>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</si>
  <si>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</si>
  <si>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</si>
  <si>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</si>
  <si>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</si>
  <si>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</si>
  <si>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</si>
  <si>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</si>
  <si>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</si>
  <si>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</si>
  <si>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</si>
  <si>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</si>
  <si>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</si>
  <si>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</si>
  <si>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</si>
  <si>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</si>
  <si>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</si>
  <si>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</si>
  <si>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</si>
  <si>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</si>
  <si>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</si>
  <si>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</si>
  <si>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</si>
  <si>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</si>
  <si>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</si>
  <si>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</si>
  <si>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</si>
  <si>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</si>
  <si>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</si>
  <si>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</si>
  <si>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</si>
  <si>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</si>
  <si>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</si>
  <si>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</si>
  <si>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</si>
  <si>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</si>
  <si>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</si>
  <si>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</si>
  <si>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</si>
  <si>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</si>
  <si>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</si>
  <si>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</si>
  <si>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</si>
  <si>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</si>
  <si>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</si>
  <si>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</si>
  <si>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</si>
  <si>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</si>
  <si>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</si>
  <si>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</si>
  <si>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</si>
  <si>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</si>
  <si>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</si>
  <si>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</si>
  <si>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</si>
  <si>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</si>
  <si>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</si>
  <si>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</si>
  <si>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</si>
  <si>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</si>
  <si>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</si>
  <si>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</si>
  <si>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</si>
  <si>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C-2499-0600-8-0-2499053-02</t>
  </si>
  <si>
    <t>C-2499-0600-8-0-2499066</t>
  </si>
  <si>
    <t>ESTUDIOS DE PREINVERSIÓN</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</si>
  <si>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</si>
  <si>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</si>
  <si>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</si>
  <si>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</si>
  <si>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</si>
  <si>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</si>
  <si>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</si>
  <si>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</si>
  <si>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</si>
  <si>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</si>
  <si>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</si>
  <si>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</si>
  <si>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</si>
  <si>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</si>
  <si>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</si>
  <si>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r>
      <rPr>
        <b/>
        <sz val="9"/>
        <rFont val="Calibri"/>
        <family val="2"/>
        <scheme val="minor"/>
      </rPr>
      <t>Fuente:</t>
    </r>
    <r>
      <rPr>
        <sz val="9"/>
        <rFont val="Calibri"/>
        <family val="2"/>
        <scheme val="minor"/>
      </rPr>
      <t xml:space="preserve"> Información del SIIF Nación al 31 de enero de 2022</t>
    </r>
  </si>
  <si>
    <r>
      <rPr>
        <b/>
        <sz val="9"/>
        <rFont val="Calibri"/>
        <family val="2"/>
        <scheme val="minor"/>
      </rPr>
      <t>Consolidó y elaboró:</t>
    </r>
    <r>
      <rPr>
        <sz val="9"/>
        <rFont val="Calibri"/>
        <family val="2"/>
        <scheme val="minor"/>
      </rPr>
      <t xml:space="preserve"> Área de Presupuesto - GIT Administrativo y Financiero - Vicepresidencia Administrativa y Financiera</t>
    </r>
  </si>
  <si>
    <t>RESERVAS PRESUPUESTALES</t>
  </si>
  <si>
    <t>PERIODO DEL 01/01/2022 AL 31/01/2022</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</si>
  <si>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</si>
  <si>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</si>
  <si>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</si>
  <si>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</si>
  <si>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</si>
  <si>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</si>
  <si>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</si>
  <si>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</si>
  <si>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</si>
  <si>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</si>
  <si>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N.A</t>
  </si>
  <si>
    <t>A-03-10-01</t>
  </si>
  <si>
    <t>FALLOS NACIONALES</t>
  </si>
  <si>
    <t>A-03-10-01-001</t>
  </si>
  <si>
    <t>SENTENCIAS</t>
  </si>
  <si>
    <r>
      <rPr>
        <b/>
        <sz val="9"/>
        <rFont val="Calibri"/>
        <family val="2"/>
        <scheme val="minor"/>
      </rPr>
      <t>Fuente:</t>
    </r>
    <r>
      <rPr>
        <sz val="9"/>
        <rFont val="Calibri"/>
        <family val="2"/>
        <scheme val="minor"/>
      </rPr>
      <t xml:space="preserve"> Información del SIIF Nación al 31 de enero  de 2022</t>
    </r>
  </si>
  <si>
    <t>3.283.488,00</t>
  </si>
  <si>
    <t>27.165.902,80</t>
  </si>
  <si>
    <t>14.814.632,00</t>
  </si>
  <si>
    <t>24.117.813,41</t>
  </si>
  <si>
    <t>3.238.415,00</t>
  </si>
  <si>
    <t>2.090.171.140,00</t>
  </si>
  <si>
    <t>LAUDOS ARBITRALES</t>
  </si>
  <si>
    <t>A-03-10-01-003</t>
  </si>
  <si>
    <t>0,00</t>
  </si>
  <si>
    <t>1.479.560,00</t>
  </si>
  <si>
    <t>16.870.133,77</t>
  </si>
  <si>
    <t>17.226.144,00</t>
  </si>
  <si>
    <t>4.342.204,00</t>
  </si>
  <si>
    <t>85.282.330,00</t>
  </si>
  <si>
    <t>65.938.906,00</t>
  </si>
  <si>
    <t>86.879.918,00</t>
  </si>
  <si>
    <t>5.000.000,00</t>
  </si>
  <si>
    <t xml:space="preserve">Porcentaje de Ejecución
Pagos /CxP constituidas
 (6)=(5)/(3)
</t>
  </si>
  <si>
    <t xml:space="preserve">Pagos acumulados
 (5)
</t>
  </si>
  <si>
    <t>Cuentas por pagar constituidas menos cancelaciones 
(3)=(1)-(2)</t>
  </si>
  <si>
    <t>Cancelaciones cuentas por pagar
(2)</t>
  </si>
  <si>
    <t xml:space="preserve">Cuentas por pagar constituidas 
(1) </t>
  </si>
  <si>
    <t>PERIODO: 01/01/2022 AL 31/01/2022</t>
  </si>
  <si>
    <t>CUENTAS POR PAGAR</t>
  </si>
  <si>
    <t>INFORME DE EJECUCION DEL PRESUPUESTO DE GASTOS</t>
  </si>
  <si>
    <t xml:space="preserve"> VIGENCIA ACTUAL</t>
  </si>
  <si>
    <t>PERIODO DEL 1/01/2022 AL 31/01/2022</t>
  </si>
  <si>
    <t>Apropiación Inicial
(1)</t>
  </si>
  <si>
    <t>Modificaciones Presupuestales (2)</t>
  </si>
  <si>
    <t>Apropiación Vigente
(3) = (1) + (2)</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</si>
  <si>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</si>
  <si>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</si>
  <si>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</si>
  <si>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</si>
  <si>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</si>
  <si>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</si>
  <si>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</si>
  <si>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</si>
  <si>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</si>
  <si>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</si>
  <si>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</si>
  <si>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</si>
  <si>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</si>
  <si>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</si>
  <si>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</si>
  <si>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</si>
  <si>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</si>
  <si>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</si>
  <si>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</si>
  <si>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</si>
  <si>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</si>
  <si>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</si>
  <si>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</si>
  <si>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</si>
  <si>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</si>
  <si>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</si>
  <si>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</si>
  <si>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</si>
  <si>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</si>
  <si>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</si>
  <si>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</si>
  <si>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</si>
  <si>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</si>
  <si>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</si>
  <si>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</si>
  <si>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</si>
  <si>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</si>
  <si>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</si>
  <si>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</si>
  <si>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</si>
  <si>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</si>
  <si>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</si>
  <si>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</si>
  <si>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N.A.</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</si>
  <si>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</si>
  <si>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</si>
  <si>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</si>
  <si>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</si>
  <si>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</si>
  <si>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</si>
  <si>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</si>
  <si>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</si>
  <si>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</si>
  <si>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</si>
  <si>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</si>
  <si>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</si>
  <si>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</si>
  <si>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</si>
  <si>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</si>
  <si>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</si>
  <si>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</si>
  <si>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</si>
  <si>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</si>
  <si>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</si>
  <si>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</si>
  <si>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</si>
  <si>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</si>
  <si>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</si>
  <si>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</si>
  <si>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</si>
  <si>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</si>
  <si>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</si>
  <si>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</si>
  <si>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</si>
  <si>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</si>
  <si>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</si>
  <si>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</si>
  <si>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</si>
  <si>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</si>
  <si>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</si>
  <si>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A-02-02-01-002-007</t>
  </si>
  <si>
    <t>ARTÍCULOS TEXTILES (EXCEPTO PRENDAS DE VESTIR)</t>
  </si>
  <si>
    <t>A-02-02-01-002-008</t>
  </si>
  <si>
    <t>DOTACIÓN (PRENDAS DE VESTIR Y CALZADO)</t>
  </si>
  <si>
    <t>A-02-02-01-003-003</t>
  </si>
  <si>
    <t>PRODUCTOS DE HORNOS DE COQUE; PRODUCTOS DE REFINACIÓN DE PETRÓLEO Y COMBUSTIBLE NUCLEAR</t>
  </si>
  <si>
    <t>A-02-02-01-003-004</t>
  </si>
  <si>
    <t>QUÍMICOS BÁSICOS</t>
  </si>
  <si>
    <t>A-02-02-02-006-003</t>
  </si>
  <si>
    <t>ALOJAMIENTO; SERVICIOS DE SUMINISTROS DE COMIDAS Y BEBIDAS</t>
  </si>
  <si>
    <t>A-02-02-02-006-005</t>
  </si>
  <si>
    <t>SERVICIOS DE TRANSPORTE DE CARGA</t>
  </si>
  <si>
    <t>A-02-02-02-006-007</t>
  </si>
  <si>
    <t>SERVICIOS DE APOYO AL TRANSPORTE</t>
  </si>
  <si>
    <t>A-02-02-02-006-009</t>
  </si>
  <si>
    <t>SERVICIOS DE DISTRIBUCIÓN DE ELECTRICIDAD, GAS Y AGUA (POR CUENTA PROPIA)</t>
  </si>
  <si>
    <t>A-02-02-02-007-001</t>
  </si>
  <si>
    <t>SERVICIOS FINANCIEROS Y SERVICIOS CONEXOS</t>
  </si>
  <si>
    <t>A-02-02-02-007-002</t>
  </si>
  <si>
    <t>SERVICIOS INMOBILIARIOS</t>
  </si>
  <si>
    <t>A-02-02-02-008-009</t>
  </si>
  <si>
    <t>OTROS SERVICIOS DE FABRICACIÓN; SERVICIOS DE EDICIÓN, IMPRESIÓN Y REPRODUCCIÓN; SERVICIOS DE RECUPERACIÓN DE MATERIALES</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</si>
  <si>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</si>
  <si>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</si>
  <si>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</si>
  <si>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</si>
  <si>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</si>
  <si>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</si>
  <si>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</si>
  <si>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</si>
  <si>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A-03-03</t>
  </si>
  <si>
    <t>A ENTIDADES DEL GOBIERNO</t>
  </si>
  <si>
    <t>A-03-03-01</t>
  </si>
  <si>
    <t>A ÓRGANOS DEL PRESUPUESTO GENERAL</t>
  </si>
  <si>
    <t xml:space="preserve"> </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</si>
  <si>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</si>
  <si>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</si>
  <si>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</si>
  <si>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</si>
  <si>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</si>
  <si>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</si>
  <si>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</si>
  <si>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</si>
  <si>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</si>
  <si>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</si>
  <si>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</si>
  <si>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</si>
  <si>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A-08</t>
  </si>
  <si>
    <t>GASTOS POR TRIBUTOS, MULTAS, SANCIONES E INTERESES DE MORA</t>
  </si>
  <si>
    <t>A-08-04</t>
  </si>
  <si>
    <t>CONTRIBUCIONES</t>
  </si>
  <si>
    <t>A-08-04-01</t>
  </si>
  <si>
    <t>CUOTA DE FISCALIZACIÓN Y AUDITAJE</t>
  </si>
  <si>
    <t>B</t>
  </si>
  <si>
    <t>SERVICIO DE LA DEUDA PÚBLICA</t>
  </si>
  <si>
    <t>B-10</t>
  </si>
  <si>
    <t>SERVICIO DE LA DEUDA PÚBLICA INTERNA</t>
  </si>
  <si>
    <t>B-10-01</t>
  </si>
  <si>
    <t>PRINCIPAL</t>
  </si>
  <si>
    <t>B-10-01-02</t>
  </si>
  <si>
    <t>PRÉSTAMOS</t>
  </si>
  <si>
    <t>B-10-01-02-001</t>
  </si>
  <si>
    <t>SSF</t>
  </si>
  <si>
    <t>B-10-04</t>
  </si>
  <si>
    <t>FONDO DE CONTINGENCIAS</t>
  </si>
  <si>
    <t>B-10-04-01</t>
  </si>
  <si>
    <t>APORTES AL FONDO DE CONTINGENCIAS</t>
  </si>
  <si>
    <t>C-2401-0600-38</t>
  </si>
  <si>
    <t xml:space="preserve">MEJORAMIENTO APOYO ESTATAL PROYECTO DE CONCESIÓN RUTA DEL SOL SECTOR III,   CESAR, BOLÍVAR, MAGDALENA </t>
  </si>
  <si>
    <t>C-2401-0600-38-0</t>
  </si>
  <si>
    <t>C-2401-0600-38-0-2401070</t>
  </si>
  <si>
    <t>VÍA PRIMARIA CONCESIONADA</t>
  </si>
  <si>
    <t>C-2401-0600-38-0-2401070-02</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</si>
  <si>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</si>
  <si>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</si>
  <si>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</si>
  <si>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</si>
  <si>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</si>
  <si>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</si>
  <si>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</si>
  <si>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</si>
  <si>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</si>
  <si>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C-2401-0600-59-0-2401074-02</t>
  </si>
  <si>
    <t>C-2401-0600-60</t>
  </si>
  <si>
    <t>MEJORAMIENTO ,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</si>
  <si>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</si>
  <si>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</si>
  <si>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</si>
  <si>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</si>
  <si>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</si>
  <si>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</si>
  <si>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</si>
  <si>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</si>
  <si>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</si>
  <si>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</si>
  <si>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</si>
  <si>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</si>
  <si>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</si>
  <si>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</si>
  <si>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</si>
  <si>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</si>
  <si>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</si>
  <si>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</si>
  <si>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</si>
  <si>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</si>
  <si>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</si>
  <si>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</si>
  <si>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</si>
  <si>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</si>
  <si>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</si>
  <si>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</si>
  <si>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</si>
  <si>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</si>
  <si>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</si>
  <si>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</si>
  <si>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</si>
  <si>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</si>
  <si>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</si>
  <si>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</si>
  <si>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</si>
  <si>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</si>
  <si>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</si>
  <si>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</si>
  <si>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</si>
  <si>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</si>
  <si>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</si>
  <si>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</si>
  <si>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</si>
  <si>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</si>
  <si>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</si>
  <si>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</si>
  <si>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</si>
  <si>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</si>
  <si>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</si>
  <si>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</si>
  <si>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</si>
  <si>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</si>
  <si>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</si>
  <si>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</si>
  <si>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</si>
  <si>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</si>
  <si>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</si>
  <si>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</si>
  <si>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</si>
  <si>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</si>
  <si>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</si>
  <si>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</si>
  <si>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</si>
  <si>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</si>
  <si>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</si>
  <si>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</si>
  <si>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</si>
  <si>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</si>
  <si>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</si>
  <si>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</si>
  <si>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</si>
  <si>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</si>
  <si>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</si>
  <si>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C-2401-0600-78</t>
  </si>
  <si>
    <t>MEJORAMIENTO CONSTRUCCIÓN, REHABILITACIÓN, OPERACIÓN Y MANTENIMIENTO DE LA CONCESIÓN AUTOPISTA AL MAR 1, DEPARTAMENTO DE ANTIOQUIA</t>
  </si>
  <si>
    <t>C-2401-0600-78-0</t>
  </si>
  <si>
    <t>C-2401-0600-78-0-2401074</t>
  </si>
  <si>
    <t>C-2401-0600-78-0-2401074-02</t>
  </si>
  <si>
    <t>C-2401-0600-80-0-2401017</t>
  </si>
  <si>
    <t>PUENTE CONSTRUIDO</t>
  </si>
  <si>
    <t>C-2401-0600-80-0-2401017-02</t>
  </si>
  <si>
    <t>C-2401-0600-80-0-2401034</t>
  </si>
  <si>
    <t>VÍA PRIMARIA CON OBRAS COMPLEMENTARIAS DE SEGURIDAD VIAL</t>
  </si>
  <si>
    <t>C-2401-0600-80-0-2401034-02</t>
  </si>
  <si>
    <t>C-2403-0600-5</t>
  </si>
  <si>
    <t>APOYO ESTATAL A LOS AEROPUERTOS A NIVEL NACIONAL  NACIONAL</t>
  </si>
  <si>
    <t>C-2403-0600-5-0</t>
  </si>
  <si>
    <t>APOYO ESTATAL A LOS AEROPUERTOS A NIVEL NACIONAL NACIONAL</t>
  </si>
  <si>
    <t>C-2403-0600-5-0-2403039</t>
  </si>
  <si>
    <t>C-2403-0600-5-0-2403039-02</t>
  </si>
  <si>
    <t>C-2406</t>
  </si>
  <si>
    <t>INFRAESTRUCTURA DE TRANSPORTE FLUVIAL</t>
  </si>
  <si>
    <t>C-2406-0600</t>
  </si>
  <si>
    <t>C-2406-0600-1</t>
  </si>
  <si>
    <t>CONTROL Y SEGUIMIENTO A LAS VIAS FLUVIALES  NACIONAL</t>
  </si>
  <si>
    <t>C-2406-0600-1-0</t>
  </si>
  <si>
    <t>C-2406-0600-1-0-2406038</t>
  </si>
  <si>
    <t>C-2406-0600-1-0-2406038-02</t>
  </si>
  <si>
    <r>
      <rPr>
        <b/>
        <sz val="11"/>
        <rFont val="Calibri"/>
        <family val="2"/>
        <scheme val="minor"/>
      </rPr>
      <t xml:space="preserve">NOTAS:
</t>
    </r>
    <r>
      <rPr>
        <sz val="11"/>
        <rFont val="Calibri"/>
        <family val="2"/>
        <scheme val="minor"/>
      </rPr>
      <t xml:space="preserve">a) Mediante la Ley 2159 del 12 de noviembre de 2021, </t>
    </r>
    <r>
      <rPr>
        <i/>
        <sz val="11"/>
        <rFont val="Calibri"/>
        <family val="2"/>
        <scheme val="minor"/>
      </rPr>
      <t>“por la cual se decreta el Presupuesto de Rentas y Recursos de Capital y Ley de Apropiaciones para la vigencia fiscal del 1º de enero al 31 de diciembre de 2022”</t>
    </r>
    <r>
      <rPr>
        <sz val="11"/>
        <rFont val="Calibri"/>
        <family val="2"/>
        <scheme val="minor"/>
      </rPr>
      <t xml:space="preserve"> y el Decreto 1793 del 21 de diciembre de 2021 </t>
    </r>
    <r>
      <rPr>
        <i/>
        <sz val="11"/>
        <rFont val="Calibri"/>
        <family val="2"/>
        <scheme val="minor"/>
      </rPr>
      <t>"por el cual se líquida el Presupuesto General de la Nación para la vigencia fiscal de 2022, se detallan las apropiaciones y se clasifican y definen los gastos"</t>
    </r>
    <r>
      <rPr>
        <sz val="11"/>
        <rFont val="Calibri"/>
        <family val="2"/>
        <scheme val="minor"/>
      </rPr>
      <t xml:space="preserve"> se asigna el Presupuesto para la Agencia Nacional de Infraestructura.
b</t>
    </r>
    <r>
      <rPr>
        <b/>
        <sz val="11"/>
        <rFont val="Calibri"/>
        <family val="2"/>
        <scheme val="minor"/>
      </rPr>
      <t>)</t>
    </r>
    <r>
      <rPr>
        <sz val="11"/>
        <rFont val="Calibri"/>
        <family val="2"/>
        <scheme val="minor"/>
      </rPr>
      <t xml:space="preserve"> En el Decreto 1793 del 21 de diciembre de 2021 se condiciona en el Presupuesto de Gastos de Funcionamiento una apropiación al levantamiento de la leyenda de previo concepto de la Dirección General del Presupuesto Público Nacional -DGPPN- del Ministerio de Hacienda y Crédito Público, con fuente de financiación recursos propios, por la suma de $ 7.856.453.000 correspondiente a los rubros: (i) </t>
    </r>
    <r>
      <rPr>
        <i/>
        <sz val="11"/>
        <rFont val="Calibri"/>
        <family val="2"/>
        <scheme val="minor"/>
      </rPr>
      <t>"Otros gastos de personal - Distribución previo concepto DGPPN”</t>
    </r>
    <r>
      <rPr>
        <sz val="11"/>
        <rFont val="Calibri"/>
        <family val="2"/>
        <scheme val="minor"/>
      </rPr>
      <t xml:space="preserve"> por valor de $2.282.058.000 y (ii) </t>
    </r>
    <r>
      <rPr>
        <i/>
        <sz val="11"/>
        <rFont val="Calibri"/>
        <family val="2"/>
        <scheme val="minor"/>
      </rPr>
      <t>"Otras transferencias - Distribución previo concepto DGPPN</t>
    </r>
    <r>
      <rPr>
        <sz val="11"/>
        <rFont val="Calibri"/>
        <family val="2"/>
        <scheme val="minor"/>
      </rPr>
      <t>" por la suma de $5.574.395.000</t>
    </r>
  </si>
  <si>
    <t>PERIODO DEL 1/01/2022 AL 28/02/2022</t>
  </si>
  <si>
    <t>A-02-01</t>
  </si>
  <si>
    <t>ADQUISICIÓN DE ACTIVOS NO FINANCIEROS</t>
  </si>
  <si>
    <t>A-02-01-01</t>
  </si>
  <si>
    <t>ACTIVOS FIJOS</t>
  </si>
  <si>
    <t>A-02-01-01-004</t>
  </si>
  <si>
    <t>MAQUINARIA Y EQUIPO</t>
  </si>
  <si>
    <t>A-02-01-01-004-005</t>
  </si>
  <si>
    <t>MAQUINARIA DE OFICINA, CONTABILIDAD E INFORMÁTICA</t>
  </si>
  <si>
    <t>A-02-01-01-004-007</t>
  </si>
  <si>
    <t>EQUIPO Y APARATOS DE RADIO, TELEVISIÓN Y COMUNICACIONES</t>
  </si>
  <si>
    <r>
      <rPr>
        <b/>
        <sz val="9"/>
        <rFont val="Calibri"/>
        <family val="2"/>
        <scheme val="minor"/>
      </rPr>
      <t>Fuente:</t>
    </r>
    <r>
      <rPr>
        <sz val="9"/>
        <rFont val="Calibri"/>
        <family val="2"/>
        <scheme val="minor"/>
      </rPr>
      <t xml:space="preserve"> Información del SIIF Nación al 28 de febrero de 2022</t>
    </r>
  </si>
  <si>
    <t>PERIODO DEL 01/01/2022 AL 28/02/2022</t>
  </si>
  <si>
    <t>INVERSIÓN</t>
  </si>
  <si>
    <t>PERIODO: 01/01/2022 AL 28/02/2022</t>
  </si>
  <si>
    <t>PERIODO: 01/01/2022 AL 31/03/2022</t>
  </si>
  <si>
    <r>
      <rPr>
        <b/>
        <sz val="9"/>
        <rFont val="Calibri"/>
        <family val="2"/>
        <scheme val="minor"/>
      </rPr>
      <t>Fuente:</t>
    </r>
    <r>
      <rPr>
        <sz val="9"/>
        <rFont val="Calibri"/>
        <family val="2"/>
        <scheme val="minor"/>
      </rPr>
      <t xml:space="preserve"> Información del SIIF Nación al 31 de marzo de 2022</t>
    </r>
  </si>
  <si>
    <t>PERIODO DEL 01/01/2022 AL 31/03/2022</t>
  </si>
  <si>
    <t>PERIODO DEL 1/01/2022 AL 31/03/2022</t>
  </si>
  <si>
    <t>A-02-01-01-004-006</t>
  </si>
  <si>
    <t>MAQUINARIA Y APARATOS ELÉCTRICOS</t>
  </si>
  <si>
    <t>n</t>
  </si>
  <si>
    <t>PERIODO DEL 01/01/2022 AL 30/04/2022</t>
  </si>
  <si>
    <r>
      <rPr>
        <b/>
        <sz val="9"/>
        <rFont val="Calibri"/>
        <family val="2"/>
        <scheme val="minor"/>
      </rPr>
      <t>Fuente:</t>
    </r>
    <r>
      <rPr>
        <sz val="9"/>
        <rFont val="Calibri"/>
        <family val="2"/>
        <scheme val="minor"/>
      </rPr>
      <t xml:space="preserve"> Información del SIIF Nación al 30 de abril de 2022</t>
    </r>
  </si>
  <si>
    <t>PERIODO: 01/01/2022 AL 30/04/2022</t>
  </si>
  <si>
    <t>PERIODO DEL 1/01/2022 AL 30/04/2022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</si>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</sst>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0.0000%"/>
    <numFmt numFmtId="167" formatCode="#,##0.00_ ;\-#,##0.00\ "/>
    <numFmt numFmtId="168" formatCode="0.00000%"/>
    <numFmt numFmtId="169" formatCode="#,##0_ ;\-#,##0\ "/>
  </numFmts>
  <fonts count="24" x14ac:knownFonts="1">
    <font>
      <sz val="11"/>
      <color theme="1"/>
      <name val="Calibri"/>
      <family val="2"/>
      <scheme val="minor"/>
    </font>
    <font>
      <sz val="11"/>
      <color theme="1"/>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b/>
      <sz val="9"/>
      <name val="Calibri"/>
      <family val="2"/>
      <scheme val="minor"/>
    </font>
    <font>
      <b/>
      <sz val="11"/>
      <name val="Calibri"/>
      <family val="2"/>
      <scheme val="minor"/>
    </font>
    <font>
      <i/>
      <sz val="11"/>
      <name val="Calibri"/>
      <family val="2"/>
      <scheme val="minor"/>
    </font>
    <font>
      <sz val="10.199999999999999"/>
      <name val="Calibri"/>
      <family val="2"/>
      <scheme val="minor"/>
    </font>
    <font>
      <b/>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theme="0"/>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bottom/>
      <diagonal/>
    </border>
    <border>
      <left style="thin">
        <color theme="0"/>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bottom style="medium">
        <color indexed="64"/>
      </bottom>
      <diagonal/>
    </border>
  </borders>
  <cellStyleXfs count="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68">
    <xf numFmtId="0" fontId="0" fillId="0" borderId="0" xfId="0"/>
    <xf numFmtId="0" fontId="6" fillId="2" borderId="0" xfId="1" applyFont="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6" fillId="2" borderId="0" xfId="1" applyFont="1" applyFill="1" applyAlignment="1">
      <alignment vertical="center" wrapText="1"/>
    </xf>
    <xf numFmtId="164" fontId="6" fillId="2" borderId="0" xfId="2" applyFont="1" applyFill="1" applyBorder="1" applyAlignment="1">
      <alignment vertical="center"/>
    </xf>
    <xf numFmtId="0" fontId="5" fillId="2" borderId="0" xfId="1" applyFont="1" applyFill="1" applyAlignment="1">
      <alignment horizontal="center" vertical="center" wrapText="1"/>
    </xf>
    <xf numFmtId="49" fontId="5" fillId="2" borderId="0" xfId="1" applyNumberFormat="1" applyFont="1" applyFill="1" applyAlignment="1">
      <alignment horizontal="center" vertical="center" wrapText="1"/>
    </xf>
    <xf numFmtId="164" fontId="6" fillId="2" borderId="0" xfId="2" applyFont="1" applyFill="1" applyAlignment="1">
      <alignment vertical="center"/>
    </xf>
    <xf numFmtId="10" fontId="8" fillId="3" borderId="5" xfId="4" applyNumberFormat="1" applyFont="1" applyFill="1" applyBorder="1" applyAlignment="1">
      <alignment horizontal="center" vertical="center" wrapText="1"/>
    </xf>
    <xf numFmtId="10" fontId="8" fillId="3" borderId="7" xfId="4" applyNumberFormat="1" applyFont="1" applyFill="1" applyBorder="1" applyAlignment="1">
      <alignment horizontal="center" vertical="center" wrapText="1"/>
    </xf>
    <xf numFmtId="49" fontId="3" fillId="4" borderId="8" xfId="3" applyNumberFormat="1" applyFont="1" applyFill="1" applyBorder="1" applyAlignment="1">
      <alignment horizontal="left" vertical="center"/>
    </xf>
    <xf numFmtId="0" fontId="3" fillId="4" borderId="9" xfId="3" applyFont="1" applyFill="1" applyBorder="1" applyAlignment="1">
      <alignment horizontal="center" vertical="center"/>
    </xf>
    <xf numFmtId="0" fontId="3" fillId="4" borderId="9" xfId="1" applyFont="1" applyFill="1" applyBorder="1" applyAlignment="1">
      <alignment vertical="center" wrapText="1"/>
    </xf>
    <xf numFmtId="39" fontId="3" fillId="4" borderId="9" xfId="2" applyNumberFormat="1" applyFont="1" applyFill="1" applyBorder="1" applyAlignment="1">
      <alignment horizontal="right" vertical="center"/>
    </xf>
    <xf numFmtId="10" fontId="3" fillId="4" borderId="9" xfId="5" applyNumberFormat="1" applyFont="1" applyFill="1" applyBorder="1" applyAlignment="1">
      <alignment horizontal="right" vertical="center"/>
    </xf>
    <xf numFmtId="49" fontId="5" fillId="2" borderId="11" xfId="3" applyNumberFormat="1" applyFont="1" applyFill="1" applyBorder="1" applyAlignment="1">
      <alignment horizontal="left" vertical="center"/>
    </xf>
    <xf numFmtId="0" fontId="5" fillId="2" borderId="11" xfId="3" applyFont="1" applyFill="1" applyBorder="1" applyAlignment="1">
      <alignment horizontal="center" vertical="center"/>
    </xf>
    <xf numFmtId="0" fontId="5" fillId="2" borderId="11" xfId="1" applyFont="1" applyFill="1" applyBorder="1" applyAlignment="1">
      <alignment vertical="center" wrapText="1"/>
    </xf>
    <xf numFmtId="10" fontId="5" fillId="2" borderId="11" xfId="5" applyNumberFormat="1" applyFont="1" applyFill="1" applyBorder="1" applyAlignment="1">
      <alignment horizontal="right" vertical="center"/>
    </xf>
    <xf numFmtId="49" fontId="5" fillId="2" borderId="12" xfId="3" applyNumberFormat="1" applyFont="1" applyFill="1" applyBorder="1" applyAlignment="1">
      <alignment horizontal="left"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wrapText="1"/>
    </xf>
    <xf numFmtId="4" fontId="5" fillId="2" borderId="12" xfId="1" applyNumberFormat="1" applyFont="1" applyFill="1" applyBorder="1" applyAlignment="1">
      <alignment vertical="center" wrapText="1"/>
    </xf>
    <xf numFmtId="10" fontId="5" fillId="2" borderId="12" xfId="5" applyNumberFormat="1" applyFont="1" applyFill="1" applyBorder="1" applyAlignment="1">
      <alignment horizontal="right" vertical="center"/>
    </xf>
    <xf numFmtId="49" fontId="6" fillId="2" borderId="12" xfId="3" applyNumberFormat="1" applyFont="1" applyFill="1" applyBorder="1" applyAlignment="1">
      <alignment horizontal="left" vertical="center"/>
    </xf>
    <xf numFmtId="0" fontId="6" fillId="2" borderId="12" xfId="3" applyFont="1" applyFill="1" applyBorder="1" applyAlignment="1">
      <alignment horizontal="center" vertical="center"/>
    </xf>
    <xf numFmtId="0" fontId="6" fillId="2" borderId="12" xfId="1" applyFont="1" applyFill="1" applyBorder="1" applyAlignment="1">
      <alignment vertical="center" wrapText="1"/>
    </xf>
    <xf numFmtId="4" fontId="9" fillId="2" borderId="12" xfId="1" applyNumberFormat="1" applyFont="1" applyFill="1" applyBorder="1" applyAlignment="1">
      <alignment horizontal="right" vertical="center" wrapText="1" readingOrder="1"/>
    </xf>
    <xf numFmtId="39" fontId="6" fillId="2" borderId="12" xfId="2" applyNumberFormat="1" applyFont="1" applyFill="1" applyBorder="1" applyAlignment="1">
      <alignment horizontal="right" vertical="center"/>
    </xf>
    <xf numFmtId="10" fontId="6" fillId="2" borderId="12" xfId="5" applyNumberFormat="1" applyFont="1" applyFill="1" applyBorder="1" applyAlignment="1">
      <alignment horizontal="right" vertical="center"/>
    </xf>
    <xf numFmtId="4" fontId="11" fillId="2" borderId="12" xfId="1" applyNumberFormat="1" applyFont="1" applyFill="1" applyBorder="1" applyAlignment="1">
      <alignment horizontal="right" vertical="center" wrapText="1" readingOrder="1"/>
    </xf>
    <xf numFmtId="4" fontId="5" fillId="2" borderId="12" xfId="1" applyNumberFormat="1" applyFont="1" applyFill="1" applyBorder="1" applyAlignment="1">
      <alignment horizontal="right" vertical="center" wrapText="1" readingOrder="1"/>
    </xf>
    <xf numFmtId="4" fontId="10" fillId="2" borderId="12" xfId="1" applyNumberFormat="1" applyFont="1" applyFill="1" applyBorder="1" applyAlignment="1">
      <alignment horizontal="right" vertical="center" wrapText="1" readingOrder="1"/>
    </xf>
    <xf numFmtId="4" fontId="12" fillId="2" borderId="12" xfId="1" applyNumberFormat="1" applyFont="1" applyFill="1" applyBorder="1" applyAlignment="1">
      <alignment horizontal="right" vertical="center" wrapText="1" readingOrder="1"/>
    </xf>
    <xf numFmtId="39" fontId="5" fillId="2" borderId="12" xfId="2" applyNumberFormat="1" applyFont="1" applyFill="1" applyBorder="1" applyAlignment="1">
      <alignment horizontal="right" vertical="center"/>
    </xf>
    <xf numFmtId="165" fontId="6" fillId="2" borderId="12" xfId="5" applyNumberFormat="1" applyFont="1" applyFill="1" applyBorder="1" applyAlignment="1">
      <alignment horizontal="right" vertical="center"/>
    </xf>
    <xf numFmtId="0" fontId="5" fillId="2" borderId="12" xfId="3" applyFont="1" applyFill="1" applyBorder="1" applyAlignment="1">
      <alignment horizontal="left" vertical="center"/>
    </xf>
    <xf numFmtId="0" fontId="6" fillId="2" borderId="12" xfId="3" applyFont="1" applyFill="1" applyBorder="1" applyAlignment="1">
      <alignment horizontal="left" vertical="center"/>
    </xf>
    <xf numFmtId="4" fontId="6" fillId="2" borderId="12" xfId="1" applyNumberFormat="1" applyFont="1" applyFill="1" applyBorder="1" applyAlignment="1">
      <alignment horizontal="right" vertical="center" wrapText="1" readingOrder="1"/>
    </xf>
    <xf numFmtId="49" fontId="6" fillId="2" borderId="13" xfId="3" applyNumberFormat="1" applyFont="1" applyFill="1" applyBorder="1" applyAlignment="1">
      <alignment horizontal="left" vertical="center"/>
    </xf>
    <xf numFmtId="0" fontId="6" fillId="2" borderId="13" xfId="3" applyFont="1" applyFill="1" applyBorder="1" applyAlignment="1">
      <alignment horizontal="center" vertical="center"/>
    </xf>
    <xf numFmtId="4" fontId="9" fillId="2" borderId="13" xfId="1" applyNumberFormat="1" applyFont="1" applyFill="1" applyBorder="1" applyAlignment="1">
      <alignment horizontal="right" vertical="center" wrapText="1" readingOrder="1"/>
    </xf>
    <xf numFmtId="39" fontId="6" fillId="2" borderId="13" xfId="2" applyNumberFormat="1" applyFont="1" applyFill="1" applyBorder="1" applyAlignment="1">
      <alignment horizontal="right" vertical="center"/>
    </xf>
    <xf numFmtId="0" fontId="6" fillId="2" borderId="11" xfId="3" applyFont="1" applyFill="1" applyBorder="1" applyAlignment="1">
      <alignment horizontal="center" vertical="center"/>
    </xf>
    <xf numFmtId="4" fontId="12" fillId="2" borderId="11" xfId="1" applyNumberFormat="1" applyFont="1" applyFill="1" applyBorder="1" applyAlignment="1">
      <alignment horizontal="right" vertical="center" wrapText="1" readingOrder="1"/>
    </xf>
    <xf numFmtId="0" fontId="11" fillId="2" borderId="12" xfId="3" applyFont="1" applyFill="1" applyBorder="1" applyAlignment="1">
      <alignment horizontal="center" vertical="center"/>
    </xf>
    <xf numFmtId="0" fontId="10" fillId="2" borderId="12" xfId="1" applyFont="1" applyFill="1" applyBorder="1" applyAlignment="1">
      <alignment vertical="center" wrapText="1"/>
    </xf>
    <xf numFmtId="0" fontId="10" fillId="2" borderId="12" xfId="3" applyFont="1" applyFill="1" applyBorder="1" applyAlignment="1">
      <alignment horizontal="center" vertical="center"/>
    </xf>
    <xf numFmtId="49" fontId="10" fillId="2" borderId="12" xfId="3" applyNumberFormat="1" applyFont="1" applyFill="1" applyBorder="1" applyAlignment="1">
      <alignment horizontal="left" vertical="center"/>
    </xf>
    <xf numFmtId="0" fontId="10" fillId="2" borderId="12" xfId="3" applyFont="1" applyFill="1" applyBorder="1" applyAlignment="1">
      <alignment horizontal="center" vertical="center" wrapText="1"/>
    </xf>
    <xf numFmtId="49" fontId="11" fillId="2" borderId="12" xfId="3" applyNumberFormat="1" applyFont="1" applyFill="1" applyBorder="1" applyAlignment="1">
      <alignment horizontal="left" vertical="center"/>
    </xf>
    <xf numFmtId="0" fontId="11" fillId="2" borderId="12" xfId="3" applyFont="1" applyFill="1" applyBorder="1" applyAlignment="1">
      <alignment horizontal="center" vertical="center" wrapText="1"/>
    </xf>
    <xf numFmtId="0" fontId="10" fillId="2" borderId="12" xfId="3" applyFont="1" applyFill="1" applyBorder="1" applyAlignment="1">
      <alignment horizontal="left" vertical="center"/>
    </xf>
    <xf numFmtId="0" fontId="11" fillId="2" borderId="12" xfId="1" applyFont="1" applyFill="1" applyBorder="1" applyAlignment="1">
      <alignment vertical="center" wrapText="1"/>
    </xf>
    <xf numFmtId="0" fontId="13" fillId="2" borderId="12" xfId="3" applyFont="1" applyFill="1" applyBorder="1" applyAlignment="1">
      <alignment horizontal="center" vertical="center" wrapText="1"/>
    </xf>
    <xf numFmtId="0" fontId="13" fillId="2" borderId="12" xfId="3" applyFont="1" applyFill="1" applyBorder="1" applyAlignment="1">
      <alignment horizontal="center" vertical="center"/>
    </xf>
    <xf numFmtId="0" fontId="11" fillId="2" borderId="13" xfId="3" applyFont="1" applyFill="1" applyBorder="1" applyAlignment="1">
      <alignment horizontal="center" vertical="center" wrapText="1"/>
    </xf>
    <xf numFmtId="0" fontId="11" fillId="2" borderId="13" xfId="1" applyFont="1" applyFill="1" applyBorder="1" applyAlignment="1">
      <alignment vertical="center" wrapText="1"/>
    </xf>
    <xf numFmtId="39" fontId="14" fillId="3" borderId="15" xfId="2" applyNumberFormat="1" applyFont="1" applyFill="1" applyBorder="1" applyAlignment="1">
      <alignment horizontal="righ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vertical="center" wrapText="1"/>
    </xf>
    <xf numFmtId="164" fontId="17" fillId="2" borderId="0" xfId="2" applyFont="1" applyFill="1" applyBorder="1" applyAlignment="1">
      <alignment vertical="center"/>
    </xf>
    <xf numFmtId="10" fontId="6" fillId="2" borderId="0" xfId="1" applyNumberFormat="1" applyFont="1" applyFill="1" applyAlignment="1">
      <alignment horizontal="right" vertical="center"/>
    </xf>
    <xf numFmtId="0" fontId="6" fillId="2" borderId="0" xfId="3" applyFont="1" applyFill="1" applyAlignment="1">
      <alignment vertical="center"/>
    </xf>
    <xf numFmtId="0" fontId="6" fillId="2" borderId="0" xfId="3" applyFont="1" applyFill="1" applyAlignment="1">
      <alignment horizontal="center" vertical="center"/>
    </xf>
    <xf numFmtId="4" fontId="6" fillId="2" borderId="0" xfId="3" applyNumberFormat="1" applyFont="1" applyFill="1" applyAlignment="1">
      <alignment vertical="center"/>
    </xf>
    <xf numFmtId="164" fontId="6" fillId="2" borderId="0" xfId="4"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wrapText="1"/>
    </xf>
    <xf numFmtId="49" fontId="5" fillId="2" borderId="0" xfId="3" applyNumberFormat="1" applyFont="1" applyFill="1" applyAlignment="1">
      <alignment horizontal="center" vertical="center" wrapText="1"/>
    </xf>
    <xf numFmtId="165" fontId="5" fillId="2" borderId="12" xfId="5" applyNumberFormat="1" applyFont="1" applyFill="1" applyBorder="1" applyAlignment="1">
      <alignment horizontal="right" vertical="center"/>
    </xf>
    <xf numFmtId="166" fontId="6" fillId="2" borderId="12" xfId="5" applyNumberFormat="1" applyFont="1" applyFill="1" applyBorder="1" applyAlignment="1">
      <alignment horizontal="right" vertical="center"/>
    </xf>
    <xf numFmtId="0" fontId="11" fillId="2" borderId="0" xfId="1" applyFont="1" applyFill="1" applyAlignment="1">
      <alignment vertical="center"/>
    </xf>
    <xf numFmtId="10" fontId="6" fillId="2" borderId="11" xfId="5" applyNumberFormat="1" applyFont="1" applyFill="1" applyBorder="1" applyAlignment="1">
      <alignment horizontal="right" vertical="center"/>
    </xf>
    <xf numFmtId="10" fontId="14" fillId="3" borderId="15" xfId="2" applyNumberFormat="1" applyFont="1" applyFill="1" applyBorder="1" applyAlignment="1">
      <alignment horizontal="right" vertical="center"/>
    </xf>
    <xf numFmtId="164" fontId="17" fillId="2" borderId="0" xfId="4" applyFont="1" applyFill="1" applyAlignment="1">
      <alignment vertical="center"/>
    </xf>
    <xf numFmtId="4" fontId="17" fillId="2" borderId="0" xfId="1" applyNumberFormat="1" applyFont="1" applyFill="1" applyAlignment="1">
      <alignment vertical="center"/>
    </xf>
    <xf numFmtId="0" fontId="17" fillId="2" borderId="0" xfId="1" applyFont="1" applyFill="1" applyAlignment="1">
      <alignment horizontal="center" vertical="center"/>
    </xf>
    <xf numFmtId="10" fontId="14" fillId="3" borderId="16" xfId="2" applyNumberFormat="1" applyFont="1" applyFill="1" applyBorder="1" applyAlignment="1">
      <alignment horizontal="right" vertical="center"/>
    </xf>
    <xf numFmtId="10" fontId="12" fillId="2" borderId="18" xfId="5" applyNumberFormat="1" applyFont="1" applyFill="1" applyBorder="1" applyAlignment="1">
      <alignment horizontal="right" vertical="center" wrapText="1" readingOrder="1"/>
    </xf>
    <xf numFmtId="10" fontId="12" fillId="2" borderId="11" xfId="5" applyNumberFormat="1" applyFont="1" applyFill="1" applyBorder="1" applyAlignment="1">
      <alignment horizontal="right" vertical="center" wrapText="1" readingOrder="1"/>
    </xf>
    <xf numFmtId="49" fontId="6" fillId="2" borderId="19"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6" fillId="2" borderId="20" xfId="3" applyNumberFormat="1" applyFont="1" applyFill="1" applyBorder="1" applyAlignment="1">
      <alignment horizontal="left" vertical="center"/>
    </xf>
    <xf numFmtId="0" fontId="10" fillId="2" borderId="20" xfId="3" applyFont="1" applyFill="1" applyBorder="1" applyAlignment="1">
      <alignment horizontal="left" vertical="center"/>
    </xf>
    <xf numFmtId="49" fontId="5" fillId="2" borderId="20" xfId="3" applyNumberFormat="1" applyFont="1" applyFill="1" applyBorder="1" applyAlignment="1">
      <alignment horizontal="left" vertical="center"/>
    </xf>
    <xf numFmtId="49" fontId="5" fillId="2" borderId="21" xfId="3" applyNumberFormat="1" applyFont="1" applyFill="1" applyBorder="1" applyAlignment="1">
      <alignment horizontal="left" vertical="center"/>
    </xf>
    <xf numFmtId="10" fontId="3" fillId="4" borderId="10" xfId="2" applyNumberFormat="1" applyFont="1" applyFill="1" applyBorder="1" applyAlignment="1">
      <alignment horizontal="right" vertical="center"/>
    </xf>
    <xf numFmtId="10" fontId="3" fillId="4" borderId="9" xfId="2" applyNumberFormat="1" applyFont="1" applyFill="1" applyBorder="1" applyAlignment="1">
      <alignment horizontal="right" vertical="center"/>
    </xf>
    <xf numFmtId="0" fontId="6" fillId="2" borderId="20" xfId="3" applyFont="1" applyFill="1" applyBorder="1" applyAlignment="1">
      <alignment horizontal="left" vertical="center"/>
    </xf>
    <xf numFmtId="0" fontId="5" fillId="2" borderId="20" xfId="3" applyFont="1" applyFill="1" applyBorder="1" applyAlignment="1">
      <alignment horizontal="left" vertical="center"/>
    </xf>
    <xf numFmtId="10" fontId="6" fillId="2" borderId="24" xfId="5" applyNumberFormat="1" applyFont="1" applyFill="1" applyBorder="1" applyAlignment="1">
      <alignment vertical="center"/>
    </xf>
    <xf numFmtId="49" fontId="5" fillId="2" borderId="24" xfId="1" applyNumberFormat="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4" xfId="1" applyFont="1" applyFill="1" applyBorder="1" applyAlignment="1">
      <alignment vertical="center"/>
    </xf>
    <xf numFmtId="164" fontId="6" fillId="2" borderId="24" xfId="4" applyFont="1" applyFill="1" applyBorder="1" applyAlignment="1">
      <alignment vertical="center"/>
    </xf>
    <xf numFmtId="0" fontId="6" fillId="2" borderId="24" xfId="1" applyFont="1" applyFill="1" applyBorder="1" applyAlignment="1">
      <alignment vertical="center"/>
    </xf>
    <xf numFmtId="0" fontId="6" fillId="2" borderId="24" xfId="1" applyFont="1" applyFill="1" applyBorder="1" applyAlignment="1">
      <alignment horizontal="center" vertical="center"/>
    </xf>
    <xf numFmtId="10" fontId="6" fillId="2" borderId="0" xfId="5" applyNumberFormat="1" applyFont="1" applyFill="1" applyBorder="1" applyAlignment="1">
      <alignment vertical="center"/>
    </xf>
    <xf numFmtId="164" fontId="6" fillId="2" borderId="0" xfId="4" applyFont="1" applyFill="1" applyBorder="1" applyAlignment="1">
      <alignmen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3" fillId="2" borderId="0" xfId="1" applyFont="1" applyFill="1" applyAlignment="1">
      <alignment vertical="center"/>
    </xf>
    <xf numFmtId="4" fontId="6" fillId="2" borderId="0" xfId="1" applyNumberFormat="1" applyFont="1" applyFill="1" applyAlignment="1">
      <alignment vertical="center" wrapText="1"/>
    </xf>
    <xf numFmtId="4" fontId="5" fillId="2" borderId="0" xfId="2" applyNumberFormat="1" applyFont="1" applyFill="1" applyBorder="1" applyAlignment="1">
      <alignment vertical="center"/>
    </xf>
    <xf numFmtId="167" fontId="6" fillId="2" borderId="0" xfId="1" applyNumberFormat="1" applyFont="1" applyFill="1" applyAlignment="1">
      <alignment vertical="center"/>
    </xf>
    <xf numFmtId="39" fontId="5" fillId="2" borderId="0" xfId="1" applyNumberFormat="1" applyFont="1" applyFill="1" applyAlignment="1">
      <alignment horizontal="center" vertical="center" wrapText="1"/>
    </xf>
    <xf numFmtId="10" fontId="3" fillId="2" borderId="0" xfId="1" applyNumberFormat="1" applyFont="1" applyFill="1" applyAlignment="1">
      <alignment vertical="center"/>
    </xf>
    <xf numFmtId="10" fontId="3" fillId="4" borderId="9" xfId="5" applyNumberFormat="1" applyFont="1" applyFill="1" applyBorder="1" applyAlignment="1">
      <alignment vertical="center" wrapText="1"/>
    </xf>
    <xf numFmtId="10" fontId="3" fillId="4" borderId="10" xfId="5" applyNumberFormat="1" applyFont="1" applyFill="1" applyBorder="1" applyAlignment="1">
      <alignment horizontal="right" vertical="center"/>
    </xf>
    <xf numFmtId="4" fontId="5" fillId="2" borderId="11" xfId="1" applyNumberFormat="1" applyFont="1" applyFill="1" applyBorder="1" applyAlignment="1">
      <alignment vertical="center" wrapText="1"/>
    </xf>
    <xf numFmtId="10" fontId="5" fillId="2" borderId="11" xfId="5" applyNumberFormat="1" applyFont="1" applyFill="1" applyBorder="1" applyAlignment="1">
      <alignment vertical="center" wrapText="1"/>
    </xf>
    <xf numFmtId="10" fontId="5" fillId="2" borderId="12" xfId="5" applyNumberFormat="1" applyFont="1" applyFill="1" applyBorder="1" applyAlignment="1">
      <alignment vertical="center" wrapText="1"/>
    </xf>
    <xf numFmtId="4" fontId="6" fillId="2" borderId="12" xfId="1" applyNumberFormat="1" applyFont="1" applyFill="1" applyBorder="1" applyAlignment="1">
      <alignment vertical="center" wrapText="1"/>
    </xf>
    <xf numFmtId="10" fontId="6" fillId="2" borderId="12" xfId="5" applyNumberFormat="1" applyFont="1" applyFill="1" applyBorder="1" applyAlignment="1">
      <alignment vertical="center" wrapText="1"/>
    </xf>
    <xf numFmtId="168" fontId="6" fillId="2" borderId="12" xfId="5" applyNumberFormat="1" applyFont="1" applyFill="1" applyBorder="1" applyAlignment="1">
      <alignment vertical="center" wrapText="1"/>
    </xf>
    <xf numFmtId="165" fontId="6" fillId="2" borderId="12" xfId="5" applyNumberFormat="1" applyFont="1" applyFill="1" applyBorder="1" applyAlignment="1">
      <alignment vertical="center" wrapText="1"/>
    </xf>
    <xf numFmtId="4" fontId="10" fillId="2" borderId="12" xfId="1" applyNumberFormat="1" applyFont="1" applyFill="1" applyBorder="1" applyAlignment="1">
      <alignment vertical="center" wrapText="1"/>
    </xf>
    <xf numFmtId="165" fontId="5" fillId="2" borderId="12" xfId="5" applyNumberFormat="1" applyFont="1" applyFill="1" applyBorder="1" applyAlignment="1">
      <alignment vertical="center" wrapText="1"/>
    </xf>
    <xf numFmtId="168" fontId="5" fillId="2" borderId="12" xfId="5" applyNumberFormat="1" applyFont="1" applyFill="1" applyBorder="1" applyAlignment="1">
      <alignment vertical="center" wrapText="1"/>
    </xf>
    <xf numFmtId="166" fontId="6" fillId="2" borderId="12" xfId="5" applyNumberFormat="1" applyFont="1" applyFill="1" applyBorder="1" applyAlignment="1">
      <alignment vertical="center" wrapText="1"/>
    </xf>
    <xf numFmtId="4" fontId="12" fillId="2" borderId="13" xfId="1" applyNumberFormat="1" applyFont="1" applyFill="1" applyBorder="1" applyAlignment="1">
      <alignment horizontal="right" vertical="center" wrapText="1" readingOrder="1"/>
    </xf>
    <xf numFmtId="39" fontId="5" fillId="2" borderId="13" xfId="2" applyNumberFormat="1" applyFont="1" applyFill="1" applyBorder="1" applyAlignment="1">
      <alignment horizontal="right" vertical="center"/>
    </xf>
    <xf numFmtId="0" fontId="6" fillId="2" borderId="13" xfId="1" applyFont="1" applyFill="1" applyBorder="1" applyAlignment="1">
      <alignment vertical="center" wrapText="1"/>
    </xf>
    <xf numFmtId="10" fontId="6" fillId="2" borderId="13" xfId="5" applyNumberFormat="1" applyFont="1" applyFill="1" applyBorder="1" applyAlignment="1">
      <alignment vertical="center" wrapText="1"/>
    </xf>
    <xf numFmtId="10" fontId="6" fillId="2" borderId="13" xfId="5" applyNumberFormat="1" applyFont="1" applyFill="1" applyBorder="1" applyAlignment="1">
      <alignment horizontal="right" vertical="center"/>
    </xf>
    <xf numFmtId="10" fontId="5" fillId="2" borderId="13" xfId="5" applyNumberFormat="1" applyFont="1" applyFill="1" applyBorder="1" applyAlignment="1">
      <alignment horizontal="right" vertical="center"/>
    </xf>
    <xf numFmtId="39" fontId="10" fillId="2" borderId="12" xfId="2" applyNumberFormat="1" applyFont="1" applyFill="1" applyBorder="1" applyAlignment="1">
      <alignment horizontal="right" vertical="center"/>
    </xf>
    <xf numFmtId="4" fontId="11" fillId="2" borderId="12" xfId="5" applyNumberFormat="1" applyFont="1" applyFill="1" applyBorder="1" applyAlignment="1">
      <alignment horizontal="right" vertical="center" wrapText="1" readingOrder="1"/>
    </xf>
    <xf numFmtId="4" fontId="11" fillId="2" borderId="13" xfId="1" applyNumberFormat="1" applyFont="1" applyFill="1" applyBorder="1" applyAlignment="1">
      <alignment horizontal="right" vertical="center" wrapText="1" readingOrder="1"/>
    </xf>
    <xf numFmtId="10" fontId="14" fillId="3" borderId="15" xfId="5" applyNumberFormat="1" applyFont="1" applyFill="1" applyBorder="1" applyAlignment="1">
      <alignment vertical="center" wrapText="1"/>
    </xf>
    <xf numFmtId="10" fontId="14" fillId="3" borderId="15" xfId="5" applyNumberFormat="1" applyFont="1" applyFill="1" applyBorder="1" applyAlignment="1">
      <alignment horizontal="right" vertical="center"/>
    </xf>
    <xf numFmtId="10" fontId="14" fillId="3" borderId="16" xfId="5" applyNumberFormat="1" applyFont="1" applyFill="1" applyBorder="1" applyAlignment="1">
      <alignment horizontal="right" vertical="center"/>
    </xf>
    <xf numFmtId="39" fontId="14" fillId="2" borderId="0" xfId="2" applyNumberFormat="1" applyFont="1" applyFill="1" applyBorder="1" applyAlignment="1">
      <alignment horizontal="right" vertical="center"/>
    </xf>
    <xf numFmtId="10" fontId="14" fillId="2" borderId="0" xfId="5" applyNumberFormat="1" applyFont="1" applyFill="1" applyBorder="1" applyAlignment="1">
      <alignment vertical="center" wrapText="1"/>
    </xf>
    <xf numFmtId="10" fontId="14" fillId="2" borderId="0" xfId="5" applyNumberFormat="1" applyFont="1" applyFill="1" applyBorder="1" applyAlignment="1">
      <alignment horizontal="right" vertical="center"/>
    </xf>
    <xf numFmtId="4" fontId="21" fillId="2" borderId="0" xfId="6" applyNumberFormat="1" applyFont="1" applyFill="1" applyAlignment="1">
      <alignment vertical="center" wrapText="1"/>
    </xf>
    <xf numFmtId="4" fontId="6" fillId="2" borderId="0" xfId="6" applyNumberFormat="1" applyFont="1" applyFill="1" applyAlignment="1">
      <alignment vertical="center" wrapText="1"/>
    </xf>
    <xf numFmtId="4" fontId="22" fillId="2" borderId="0" xfId="2" applyNumberFormat="1" applyFont="1" applyFill="1" applyBorder="1" applyAlignment="1">
      <alignment vertical="center"/>
    </xf>
    <xf numFmtId="4" fontId="5" fillId="2" borderId="0" xfId="2" applyNumberFormat="1" applyFont="1" applyFill="1" applyAlignment="1">
      <alignment vertical="center"/>
    </xf>
    <xf numFmtId="0" fontId="5"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5" fillId="2" borderId="0" xfId="1" applyFont="1" applyFill="1" applyAlignment="1">
      <alignment horizontal="center" vertical="center"/>
    </xf>
    <xf numFmtId="10" fontId="8" fillId="3" borderId="5" xfId="4" applyNumberFormat="1" applyFont="1" applyFill="1" applyBorder="1" applyAlignment="1">
      <alignment horizontal="center" vertical="center" wrapText="1"/>
    </xf>
    <xf numFmtId="49" fontId="6" fillId="2" borderId="0" xfId="1" applyNumberFormat="1" applyFont="1" applyFill="1" applyAlignment="1">
      <alignment vertical="center" wrapText="1"/>
    </xf>
    <xf numFmtId="166" fontId="5" fillId="2" borderId="12" xfId="5" applyNumberFormat="1" applyFont="1" applyFill="1" applyBorder="1" applyAlignment="1">
      <alignment horizontal="right" vertical="center"/>
    </xf>
    <xf numFmtId="168" fontId="6" fillId="2" borderId="12" xfId="5" applyNumberFormat="1" applyFont="1" applyFill="1" applyBorder="1" applyAlignment="1">
      <alignment horizontal="right" vertical="center"/>
    </xf>
    <xf numFmtId="0" fontId="5" fillId="2" borderId="13" xfId="3" applyFont="1" applyFill="1" applyBorder="1" applyAlignment="1">
      <alignment horizontal="center" vertical="center"/>
    </xf>
    <xf numFmtId="10" fontId="10" fillId="2" borderId="12" xfId="5" applyNumberFormat="1" applyFont="1" applyFill="1" applyBorder="1" applyAlignment="1">
      <alignment horizontal="right" vertical="center"/>
    </xf>
    <xf numFmtId="0" fontId="10" fillId="2" borderId="13" xfId="3" applyFont="1" applyFill="1" applyBorder="1" applyAlignment="1">
      <alignment horizontal="center" vertical="center" wrapText="1"/>
    </xf>
    <xf numFmtId="49" fontId="5" fillId="4" borderId="8" xfId="3" applyNumberFormat="1" applyFont="1" applyFill="1" applyBorder="1" applyAlignment="1">
      <alignment horizontal="left" vertical="center"/>
    </xf>
    <xf numFmtId="0" fontId="5" fillId="4" borderId="9" xfId="3" applyFont="1" applyFill="1" applyBorder="1" applyAlignment="1">
      <alignment horizontal="center" vertical="center"/>
    </xf>
    <xf numFmtId="0" fontId="5" fillId="4" borderId="9" xfId="1" applyFont="1" applyFill="1" applyBorder="1" applyAlignment="1">
      <alignment vertical="center" wrapText="1"/>
    </xf>
    <xf numFmtId="39" fontId="5" fillId="4" borderId="9" xfId="2" applyNumberFormat="1" applyFont="1" applyFill="1" applyBorder="1" applyAlignment="1">
      <alignment horizontal="right" vertical="center"/>
    </xf>
    <xf numFmtId="10" fontId="5" fillId="4" borderId="9" xfId="5" applyNumberFormat="1" applyFont="1" applyFill="1" applyBorder="1" applyAlignment="1">
      <alignment vertical="center" wrapText="1"/>
    </xf>
    <xf numFmtId="10" fontId="5" fillId="4" borderId="9" xfId="5" applyNumberFormat="1" applyFont="1" applyFill="1" applyBorder="1" applyAlignment="1">
      <alignment horizontal="right" vertical="center"/>
    </xf>
    <xf numFmtId="10" fontId="5" fillId="4" borderId="10" xfId="5" applyNumberFormat="1" applyFont="1" applyFill="1" applyBorder="1" applyAlignment="1">
      <alignment horizontal="right" vertical="center"/>
    </xf>
    <xf numFmtId="39" fontId="5" fillId="4" borderId="9" xfId="2" applyNumberFormat="1" applyFont="1" applyFill="1" applyBorder="1" applyAlignment="1">
      <alignment horizontal="center" vertical="center"/>
    </xf>
    <xf numFmtId="169" fontId="5" fillId="4" borderId="9" xfId="2" applyNumberFormat="1" applyFont="1" applyFill="1" applyBorder="1" applyAlignment="1">
      <alignment horizontal="center" vertical="center"/>
    </xf>
    <xf numFmtId="166" fontId="5" fillId="4" borderId="9" xfId="5" applyNumberFormat="1" applyFont="1" applyFill="1" applyBorder="1" applyAlignment="1">
      <alignment horizontal="right" vertical="center"/>
    </xf>
    <xf numFmtId="49" fontId="5" fillId="4" borderId="8" xfId="3" applyNumberFormat="1" applyFont="1" applyFill="1" applyBorder="1" applyAlignment="1">
      <alignment horizontal="center" vertical="center"/>
    </xf>
    <xf numFmtId="10" fontId="5" fillId="2" borderId="18" xfId="5" applyNumberFormat="1" applyFont="1" applyFill="1" applyBorder="1" applyAlignment="1">
      <alignment horizontal="right" vertical="center"/>
    </xf>
    <xf numFmtId="10" fontId="5" fillId="2" borderId="29" xfId="5" applyNumberFormat="1" applyFont="1" applyFill="1" applyBorder="1" applyAlignment="1">
      <alignment horizontal="right" vertical="center"/>
    </xf>
    <xf numFmtId="10" fontId="6" fillId="2" borderId="29" xfId="5" applyNumberFormat="1" applyFont="1" applyFill="1" applyBorder="1" applyAlignment="1">
      <alignment horizontal="right" vertical="center"/>
    </xf>
    <xf numFmtId="165" fontId="6" fillId="2" borderId="29" xfId="5" applyNumberFormat="1" applyFont="1" applyFill="1" applyBorder="1" applyAlignment="1">
      <alignment horizontal="right" vertical="center"/>
    </xf>
    <xf numFmtId="49" fontId="5" fillId="4" borderId="9" xfId="3" applyNumberFormat="1" applyFont="1" applyFill="1" applyBorder="1" applyAlignment="1">
      <alignment horizontal="center" vertical="center"/>
    </xf>
    <xf numFmtId="49" fontId="5" fillId="4" borderId="30" xfId="3" applyNumberFormat="1" applyFont="1" applyFill="1" applyBorder="1" applyAlignment="1">
      <alignment horizontal="left" vertical="center"/>
    </xf>
    <xf numFmtId="49" fontId="5" fillId="4" borderId="31" xfId="3" applyNumberFormat="1" applyFont="1" applyFill="1" applyBorder="1" applyAlignment="1">
      <alignment horizontal="center" vertical="center"/>
    </xf>
    <xf numFmtId="0" fontId="5" fillId="4" borderId="31" xfId="1" applyFont="1" applyFill="1" applyBorder="1" applyAlignment="1">
      <alignment vertical="center" wrapText="1"/>
    </xf>
    <xf numFmtId="39" fontId="5" fillId="4" borderId="31" xfId="2" applyNumberFormat="1" applyFont="1" applyFill="1" applyBorder="1" applyAlignment="1">
      <alignment horizontal="right" vertical="center"/>
    </xf>
    <xf numFmtId="10" fontId="5" fillId="4" borderId="31" xfId="5" applyNumberFormat="1" applyFont="1" applyFill="1" applyBorder="1" applyAlignment="1">
      <alignment horizontal="right" vertical="center"/>
    </xf>
    <xf numFmtId="10" fontId="3" fillId="4" borderId="31" xfId="5" applyNumberFormat="1" applyFont="1" applyFill="1" applyBorder="1" applyAlignment="1">
      <alignment horizontal="right" vertical="center"/>
    </xf>
    <xf numFmtId="10" fontId="3" fillId="4" borderId="32" xfId="5" applyNumberFormat="1" applyFont="1" applyFill="1" applyBorder="1" applyAlignment="1">
      <alignment horizontal="right" vertical="center"/>
    </xf>
    <xf numFmtId="49" fontId="5" fillId="2" borderId="11" xfId="3" applyNumberFormat="1" applyFont="1" applyFill="1" applyBorder="1" applyAlignment="1">
      <alignment horizontal="center" vertical="center"/>
    </xf>
    <xf numFmtId="49" fontId="10" fillId="2" borderId="11" xfId="3" applyNumberFormat="1" applyFont="1" applyFill="1" applyBorder="1" applyAlignment="1">
      <alignment horizontal="center" vertical="center"/>
    </xf>
    <xf numFmtId="49" fontId="5" fillId="2" borderId="12" xfId="3" applyNumberFormat="1" applyFont="1" applyFill="1" applyBorder="1" applyAlignment="1">
      <alignment horizontal="center" vertical="center"/>
    </xf>
    <xf numFmtId="49" fontId="10" fillId="2" borderId="12" xfId="3" applyNumberFormat="1" applyFont="1" applyFill="1" applyBorder="1" applyAlignment="1">
      <alignment horizontal="center" vertical="center"/>
    </xf>
    <xf numFmtId="166" fontId="5" fillId="2" borderId="11" xfId="5" applyNumberFormat="1" applyFont="1" applyFill="1" applyBorder="1" applyAlignment="1">
      <alignment horizontal="right" vertical="center"/>
    </xf>
    <xf numFmtId="166" fontId="6" fillId="2" borderId="11" xfId="5" applyNumberFormat="1" applyFont="1" applyFill="1" applyBorder="1" applyAlignment="1">
      <alignment horizontal="right" vertical="center"/>
    </xf>
    <xf numFmtId="49" fontId="11" fillId="2" borderId="20" xfId="3" applyNumberFormat="1" applyFont="1" applyFill="1" applyBorder="1" applyAlignment="1">
      <alignment horizontal="left" vertical="center"/>
    </xf>
    <xf numFmtId="165" fontId="5" fillId="2" borderId="11" xfId="5" applyNumberFormat="1" applyFont="1" applyFill="1" applyBorder="1" applyAlignment="1">
      <alignment horizontal="right" vertical="center"/>
    </xf>
    <xf numFmtId="165" fontId="6" fillId="2" borderId="11" xfId="5" applyNumberFormat="1" applyFont="1" applyFill="1" applyBorder="1" applyAlignment="1">
      <alignment horizontal="right" vertical="center"/>
    </xf>
    <xf numFmtId="10" fontId="6" fillId="2" borderId="18" xfId="5" applyNumberFormat="1" applyFont="1" applyFill="1" applyBorder="1" applyAlignment="1">
      <alignment horizontal="right" vertical="center"/>
    </xf>
    <xf numFmtId="0" fontId="6" fillId="2" borderId="33" xfId="3" applyFont="1" applyFill="1" applyBorder="1" applyAlignment="1">
      <alignment horizontal="center" vertical="center"/>
    </xf>
    <xf numFmtId="0" fontId="10" fillId="2" borderId="0" xfId="1" applyFont="1" applyFill="1" applyAlignment="1">
      <alignment horizontal="center" vertical="center"/>
    </xf>
    <xf numFmtId="0" fontId="11" fillId="2" borderId="0" xfId="1" applyFont="1" applyFill="1" applyAlignment="1">
      <alignment horizontal="center" vertical="center"/>
    </xf>
    <xf numFmtId="0" fontId="11" fillId="2" borderId="24" xfId="1" applyFont="1" applyFill="1" applyBorder="1" applyAlignment="1">
      <alignment horizontal="center" vertical="center"/>
    </xf>
    <xf numFmtId="169" fontId="10" fillId="4" borderId="9" xfId="2" applyNumberFormat="1" applyFont="1" applyFill="1" applyBorder="1" applyAlignment="1">
      <alignment horizontal="center" vertical="center"/>
    </xf>
    <xf numFmtId="10" fontId="5" fillId="4" borderId="9" xfId="2" applyNumberFormat="1" applyFont="1" applyFill="1" applyBorder="1" applyAlignment="1">
      <alignment horizontal="right" vertical="center"/>
    </xf>
    <xf numFmtId="10" fontId="5" fillId="4" borderId="10" xfId="2" applyNumberFormat="1" applyFont="1" applyFill="1" applyBorder="1" applyAlignment="1">
      <alignment horizontal="right" vertical="center"/>
    </xf>
    <xf numFmtId="0" fontId="10" fillId="2" borderId="11" xfId="3" applyFont="1" applyFill="1" applyBorder="1" applyAlignment="1">
      <alignment horizontal="center" vertical="center"/>
    </xf>
    <xf numFmtId="10" fontId="12" fillId="2" borderId="12" xfId="5" applyNumberFormat="1" applyFont="1" applyFill="1" applyBorder="1" applyAlignment="1">
      <alignment horizontal="right" vertical="center" wrapText="1" readingOrder="1"/>
    </xf>
    <xf numFmtId="10" fontId="12" fillId="2" borderId="29" xfId="5" applyNumberFormat="1" applyFont="1" applyFill="1" applyBorder="1" applyAlignment="1">
      <alignment horizontal="right" vertical="center" wrapText="1" readingOrder="1"/>
    </xf>
    <xf numFmtId="10" fontId="9" fillId="2" borderId="12" xfId="5" applyNumberFormat="1" applyFont="1" applyFill="1" applyBorder="1" applyAlignment="1">
      <alignment horizontal="right" vertical="center" wrapText="1" readingOrder="1"/>
    </xf>
    <xf numFmtId="10" fontId="9" fillId="2" borderId="29" xfId="5" applyNumberFormat="1" applyFont="1" applyFill="1" applyBorder="1" applyAlignment="1">
      <alignment horizontal="right" vertical="center" wrapText="1" readingOrder="1"/>
    </xf>
    <xf numFmtId="0" fontId="11" fillId="2" borderId="13" xfId="3" applyFont="1" applyFill="1" applyBorder="1" applyAlignment="1">
      <alignment horizontal="center" vertical="center"/>
    </xf>
    <xf numFmtId="10" fontId="9" fillId="2" borderId="13" xfId="5" applyNumberFormat="1" applyFont="1" applyFill="1" applyBorder="1" applyAlignment="1">
      <alignment horizontal="right" vertical="center" wrapText="1" readingOrder="1"/>
    </xf>
    <xf numFmtId="10" fontId="9" fillId="2" borderId="36" xfId="5" applyNumberFormat="1" applyFont="1" applyFill="1" applyBorder="1" applyAlignment="1">
      <alignment horizontal="right" vertical="center" wrapText="1" readingOrder="1"/>
    </xf>
    <xf numFmtId="49" fontId="10" fillId="4" borderId="9" xfId="3" applyNumberFormat="1" applyFont="1" applyFill="1" applyBorder="1" applyAlignment="1">
      <alignment horizontal="center" vertical="center"/>
    </xf>
    <xf numFmtId="49" fontId="6" fillId="2" borderId="37" xfId="3" applyNumberFormat="1" applyFont="1" applyFill="1" applyBorder="1" applyAlignment="1">
      <alignment horizontal="left" vertical="center"/>
    </xf>
    <xf numFmtId="0" fontId="11" fillId="2" borderId="33" xfId="3" applyFont="1" applyFill="1" applyBorder="1" applyAlignment="1">
      <alignment horizontal="center" vertical="center" wrapText="1"/>
    </xf>
    <xf numFmtId="0" fontId="11" fillId="2" borderId="33" xfId="3" applyFont="1" applyFill="1" applyBorder="1" applyAlignment="1">
      <alignment horizontal="center" vertical="center"/>
    </xf>
    <xf numFmtId="0" fontId="11" fillId="2" borderId="33" xfId="1" applyFont="1" applyFill="1" applyBorder="1" applyAlignment="1">
      <alignment vertical="center" wrapText="1"/>
    </xf>
    <xf numFmtId="39" fontId="6" fillId="2" borderId="33" xfId="2" applyNumberFormat="1" applyFont="1" applyFill="1" applyBorder="1" applyAlignment="1">
      <alignment horizontal="right" vertical="center"/>
    </xf>
    <xf numFmtId="10" fontId="9" fillId="2" borderId="33" xfId="5" applyNumberFormat="1" applyFont="1" applyFill="1" applyBorder="1" applyAlignment="1">
      <alignment horizontal="right" vertical="center" wrapText="1" readingOrder="1"/>
    </xf>
    <xf numFmtId="10" fontId="9" fillId="2" borderId="38" xfId="5" applyNumberFormat="1" applyFont="1" applyFill="1" applyBorder="1" applyAlignment="1">
      <alignment horizontal="right" vertical="center" wrapText="1" readingOrder="1"/>
    </xf>
    <xf numFmtId="39" fontId="14" fillId="3" borderId="9" xfId="2" applyNumberFormat="1" applyFont="1" applyFill="1" applyBorder="1" applyAlignment="1">
      <alignment horizontal="right" vertical="center"/>
    </xf>
    <xf numFmtId="10" fontId="14" fillId="3" borderId="9" xfId="2" applyNumberFormat="1" applyFont="1" applyFill="1" applyBorder="1" applyAlignment="1">
      <alignment horizontal="right" vertical="center"/>
    </xf>
    <xf numFmtId="10" fontId="14" fillId="3" borderId="10" xfId="2" applyNumberFormat="1" applyFont="1" applyFill="1" applyBorder="1" applyAlignment="1">
      <alignment horizontal="right" vertical="center"/>
    </xf>
    <xf numFmtId="0" fontId="23" fillId="2" borderId="0" xfId="1" applyFont="1" applyFill="1" applyAlignment="1">
      <alignment horizontal="center" vertical="center"/>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0" fontId="8" fillId="3" borderId="5" xfId="3" applyFont="1" applyFill="1" applyBorder="1" applyAlignment="1">
      <alignment horizontal="center" vertical="center" wrapText="1"/>
    </xf>
    <xf numFmtId="10" fontId="8" fillId="3" borderId="5" xfId="4" applyNumberFormat="1" applyFont="1" applyFill="1" applyBorder="1" applyAlignment="1">
      <alignment horizontal="center" vertical="center" wrapText="1"/>
    </xf>
    <xf numFmtId="4" fontId="9" fillId="2" borderId="33" xfId="1" applyNumberFormat="1" applyFont="1" applyFill="1" applyBorder="1" applyAlignment="1">
      <alignment horizontal="right" vertical="center" wrapText="1" readingOrder="1"/>
    </xf>
    <xf numFmtId="39" fontId="14" fillId="3" borderId="6" xfId="2" applyNumberFormat="1" applyFont="1" applyFill="1" applyBorder="1" applyAlignment="1">
      <alignment horizontal="right" vertical="center"/>
    </xf>
    <xf numFmtId="39" fontId="5" fillId="4" borderId="31" xfId="2" applyNumberFormat="1" applyFont="1" applyFill="1" applyBorder="1" applyAlignment="1">
      <alignment horizontal="center" vertical="center"/>
    </xf>
    <xf numFmtId="169" fontId="5" fillId="4" borderId="31" xfId="2" applyNumberFormat="1" applyFont="1" applyFill="1" applyBorder="1" applyAlignment="1">
      <alignment horizontal="center" vertical="center"/>
    </xf>
    <xf numFmtId="10" fontId="5" fillId="4" borderId="31" xfId="5" applyNumberFormat="1" applyFont="1" applyFill="1" applyBorder="1" applyAlignment="1">
      <alignment vertical="center" wrapText="1"/>
    </xf>
    <xf numFmtId="10" fontId="14" fillId="3" borderId="6" xfId="5" applyNumberFormat="1" applyFont="1" applyFill="1" applyBorder="1" applyAlignment="1">
      <alignment vertical="center" wrapText="1"/>
    </xf>
    <xf numFmtId="10" fontId="14" fillId="3" borderId="6" xfId="5" applyNumberFormat="1" applyFont="1" applyFill="1" applyBorder="1" applyAlignment="1">
      <alignment horizontal="right" vertical="center"/>
    </xf>
    <xf numFmtId="10" fontId="14" fillId="3" borderId="22" xfId="5" applyNumberFormat="1" applyFont="1" applyFill="1" applyBorder="1" applyAlignment="1">
      <alignment horizontal="right" vertical="center"/>
    </xf>
    <xf numFmtId="0" fontId="5" fillId="2" borderId="0" xfId="1" applyFont="1" applyFill="1" applyAlignment="1">
      <alignment horizontal="center" vertical="center"/>
    </xf>
    <xf numFmtId="10" fontId="8" fillId="3" borderId="5" xfId="4" applyNumberFormat="1" applyFont="1" applyFill="1" applyBorder="1" applyAlignment="1">
      <alignment horizontal="center" vertical="center" wrapText="1"/>
    </xf>
    <xf numFmtId="0" fontId="14" fillId="3" borderId="14" xfId="1" applyFont="1" applyFill="1" applyBorder="1" applyAlignment="1">
      <alignment horizontal="left" vertical="center"/>
    </xf>
    <xf numFmtId="0" fontId="14" fillId="3" borderId="15" xfId="1" applyFont="1" applyFill="1" applyBorder="1" applyAlignment="1">
      <alignment horizontal="left" vertical="center"/>
    </xf>
    <xf numFmtId="4" fontId="7" fillId="2" borderId="26" xfId="6" applyNumberFormat="1" applyFont="1" applyFill="1" applyBorder="1" applyAlignment="1">
      <alignment horizontal="justify" vertical="center" wrapText="1"/>
    </xf>
    <xf numFmtId="4" fontId="7" fillId="2" borderId="27" xfId="6" applyNumberFormat="1" applyFont="1" applyFill="1" applyBorder="1" applyAlignment="1">
      <alignment horizontal="justify" vertical="center" wrapText="1"/>
    </xf>
    <xf numFmtId="4" fontId="7" fillId="2" borderId="28" xfId="6" applyNumberFormat="1" applyFont="1" applyFill="1" applyBorder="1" applyAlignment="1">
      <alignment horizontal="justify" vertical="center" wrapText="1"/>
    </xf>
    <xf numFmtId="164" fontId="8" fillId="3" borderId="2" xfId="4" applyFont="1" applyFill="1" applyBorder="1" applyAlignment="1">
      <alignment horizontal="center" vertical="center" wrapText="1"/>
    </xf>
    <xf numFmtId="164" fontId="8" fillId="3" borderId="5" xfId="4" applyFont="1" applyFill="1" applyBorder="1" applyAlignment="1">
      <alignment horizontal="center" vertical="center" wrapText="1"/>
    </xf>
    <xf numFmtId="0" fontId="8" fillId="3" borderId="3" xfId="3" applyFont="1" applyFill="1" applyBorder="1" applyAlignment="1">
      <alignment horizontal="center" vertical="center" wrapText="1"/>
    </xf>
    <xf numFmtId="0" fontId="8" fillId="3" borderId="6" xfId="3" applyFont="1" applyFill="1" applyBorder="1" applyAlignment="1">
      <alignment horizontal="center" vertical="center" wrapText="1"/>
    </xf>
    <xf numFmtId="4" fontId="8" fillId="3" borderId="2" xfId="4" applyNumberFormat="1" applyFont="1" applyFill="1" applyBorder="1" applyAlignment="1">
      <alignment horizontal="center" vertical="center" wrapText="1"/>
    </xf>
    <xf numFmtId="4" fontId="8" fillId="3" borderId="5" xfId="4" applyNumberFormat="1" applyFont="1" applyFill="1" applyBorder="1" applyAlignment="1">
      <alignment horizontal="center" vertical="center" wrapText="1"/>
    </xf>
    <xf numFmtId="0" fontId="2" fillId="2" borderId="0" xfId="1" applyFont="1" applyFill="1" applyAlignment="1">
      <alignment horizontal="center" vertical="center"/>
    </xf>
    <xf numFmtId="0" fontId="4" fillId="2" borderId="0" xfId="1" applyFont="1" applyFill="1" applyAlignment="1">
      <alignment horizontal="center" vertical="center"/>
    </xf>
    <xf numFmtId="0" fontId="5" fillId="2" borderId="0" xfId="1" applyFont="1" applyFill="1" applyAlignment="1">
      <alignment horizontal="center" vertical="center"/>
    </xf>
    <xf numFmtId="0" fontId="8" fillId="3" borderId="1"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5" xfId="3" applyFont="1" applyFill="1" applyBorder="1" applyAlignment="1">
      <alignment horizontal="center" vertical="center" wrapText="1"/>
    </xf>
    <xf numFmtId="10" fontId="8" fillId="3" borderId="2" xfId="4" applyNumberFormat="1" applyFont="1" applyFill="1" applyBorder="1" applyAlignment="1">
      <alignment horizontal="center" vertical="center" wrapText="1"/>
    </xf>
    <xf numFmtId="10" fontId="8" fillId="3" borderId="25" xfId="4" applyNumberFormat="1" applyFont="1" applyFill="1" applyBorder="1" applyAlignment="1">
      <alignment horizontal="center" vertical="center" wrapText="1"/>
    </xf>
    <xf numFmtId="0" fontId="14" fillId="3" borderId="39" xfId="1" applyFont="1" applyFill="1" applyBorder="1" applyAlignment="1">
      <alignment horizontal="left" vertical="center"/>
    </xf>
    <xf numFmtId="0" fontId="14" fillId="3" borderId="6" xfId="1" applyFont="1" applyFill="1" applyBorder="1" applyAlignment="1">
      <alignment horizontal="left" vertical="center"/>
    </xf>
    <xf numFmtId="10" fontId="8" fillId="3" borderId="3" xfId="4" applyNumberFormat="1" applyFont="1" applyFill="1" applyBorder="1" applyAlignment="1">
      <alignment horizontal="center" vertical="center" wrapText="1"/>
    </xf>
    <xf numFmtId="10" fontId="8" fillId="3" borderId="17" xfId="4" applyNumberFormat="1" applyFont="1" applyFill="1" applyBorder="1" applyAlignment="1">
      <alignment horizontal="center" vertical="center" wrapText="1"/>
    </xf>
    <xf numFmtId="0" fontId="2" fillId="2" borderId="0" xfId="3" applyFont="1" applyFill="1" applyAlignment="1">
      <alignment horizontal="center" vertical="center"/>
    </xf>
    <xf numFmtId="0" fontId="4" fillId="2" borderId="0" xfId="3" applyFont="1" applyFill="1" applyAlignment="1">
      <alignment horizontal="center" vertical="center"/>
    </xf>
    <xf numFmtId="0" fontId="5" fillId="2" borderId="0" xfId="3" applyFont="1" applyFill="1" applyAlignment="1">
      <alignment horizontal="center" vertical="center"/>
    </xf>
    <xf numFmtId="10" fontId="8" fillId="3" borderId="5" xfId="4" applyNumberFormat="1" applyFont="1" applyFill="1" applyBorder="1" applyAlignment="1">
      <alignment horizontal="center" vertical="center" wrapText="1"/>
    </xf>
    <xf numFmtId="164" fontId="8" fillId="3" borderId="23" xfId="4" applyFont="1" applyFill="1" applyBorder="1" applyAlignment="1">
      <alignment horizontal="center" vertical="center" wrapText="1"/>
    </xf>
    <xf numFmtId="164" fontId="8" fillId="3" borderId="3" xfId="4" applyFont="1" applyFill="1" applyBorder="1" applyAlignment="1">
      <alignment horizontal="center" vertical="center" wrapText="1"/>
    </xf>
    <xf numFmtId="164" fontId="8" fillId="3" borderId="6" xfId="4" applyFont="1" applyFill="1" applyBorder="1" applyAlignment="1">
      <alignment horizontal="center" vertical="center" wrapText="1"/>
    </xf>
    <xf numFmtId="10" fontId="8" fillId="3" borderId="17" xfId="5" applyNumberFormat="1" applyFont="1" applyFill="1" applyBorder="1" applyAlignment="1">
      <alignment horizontal="center" vertical="center" wrapText="1"/>
    </xf>
    <xf numFmtId="10" fontId="8" fillId="3" borderId="22" xfId="5" applyNumberFormat="1" applyFont="1" applyFill="1" applyBorder="1" applyAlignment="1">
      <alignment horizontal="center" vertical="center" wrapText="1"/>
    </xf>
    <xf numFmtId="4" fontId="8" fillId="3" borderId="23" xfId="4" applyNumberFormat="1" applyFont="1" applyFill="1" applyBorder="1" applyAlignment="1">
      <alignment horizontal="center" vertical="center" wrapText="1"/>
    </xf>
    <xf numFmtId="0" fontId="14" fillId="3" borderId="8" xfId="1" applyFont="1" applyFill="1" applyBorder="1" applyAlignment="1">
      <alignment horizontal="left" vertical="center"/>
    </xf>
    <xf numFmtId="0" fontId="14" fillId="3" borderId="9" xfId="1" applyFont="1" applyFill="1" applyBorder="1" applyAlignment="1">
      <alignment horizontal="left" vertical="center"/>
    </xf>
    <xf numFmtId="164" fontId="8" fillId="3" borderId="34" xfId="4" applyFont="1" applyFill="1" applyBorder="1" applyAlignment="1">
      <alignment horizontal="center" vertical="center" wrapText="1"/>
    </xf>
    <xf numFmtId="10" fontId="8" fillId="3" borderId="35" xfId="5" applyNumberFormat="1" applyFont="1" applyFill="1" applyBorder="1" applyAlignment="1">
      <alignment horizontal="center" vertical="center" wrapText="1"/>
    </xf>
  </cellXfs>
  <cellStyles count="7">
    <cellStyle name="Millares 14" xfId="4" xr:uid="{E3A9F990-1F1F-45F2-9B6F-59267E0C748A}"/>
    <cellStyle name="Millares 2" xfId="2" xr:uid="{5D7D118F-222A-4F16-8727-DCE762D10FD9}"/>
    <cellStyle name="Normal" xfId="0" builtinId="0"/>
    <cellStyle name="Normal 11" xfId="6" xr:uid="{79DBE669-8535-4F42-8616-653FD06246CF}"/>
    <cellStyle name="Normal 14" xfId="3" xr:uid="{C2398EF6-3935-41FB-BE68-12A014E47CE9}"/>
    <cellStyle name="Normal 2 2 2" xfId="1" xr:uid="{7D3EFEF9-2BE2-43E1-947D-BBB8BD9442E3}"/>
    <cellStyle name="Porcentaje 2" xfId="5" xr:uid="{8F6A241C-9CDB-4151-A6D0-4743A7CB47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0D5DDBFC-4736-495A-A325-47EEFA99E2B8}"/>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4EC400D4-84F4-49B1-9987-2C4FA88C23A9}"/>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4693396D-E86A-4458-AD3A-57D10297543F}"/>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8173EF0A-74AA-4D02-98DD-B7D2EE3A0A9E}"/>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1A342C6F-DB0D-416E-AD33-81ADFF233C37}"/>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5BB82522-BB51-4A40-89D4-541F8A8FE0BA}"/>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B9EB2ED5-223A-46FA-9520-7F7B19402D72}"/>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BE3391F-CFEA-4438-A27B-334495C86220}"/>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1B7C0E49-DB37-4378-82D3-E27EB4576634}"/>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0664CA72-5F50-4F72-B81F-B83325D16314}"/>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BEEE727A-F31C-410B-A19E-4143FB337ACF}"/>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146ACA41-73FA-4C2A-BEC0-DDCFBC49B462}"/>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CDEB-0C52-473D-BBE5-0A2AE6CE1194}">
  <dimension ref="A1:AC264"/>
  <sheetViews>
    <sheetView zoomScale="79" zoomScaleNormal="79" workbookViewId="0">
      <pane xSplit="4" ySplit="6" topLeftCell="E255" activePane="bottomRight" state="frozen"/>
      <selection activeCell="L91" sqref="L91"/>
      <selection pane="topRight" activeCell="L91" sqref="L91"/>
      <selection pane="bottomLeft" activeCell="L91" sqref="L91"/>
      <selection pane="bottomRight" activeCell="D252" sqref="D252"/>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6.57031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26.85546875" style="4" bestFit="1" customWidth="1"/>
    <col min="13" max="13" width="16.140625" style="8" customWidth="1"/>
    <col min="14" max="14" width="25.140625" style="144" customWidth="1"/>
    <col min="15" max="16" width="27.42578125" style="8" customWidth="1"/>
    <col min="17" max="17" width="27.7109375" style="8" customWidth="1"/>
    <col min="18" max="19" width="28.140625" style="8" customWidth="1"/>
    <col min="20" max="20" width="25.7109375" style="8" customWidth="1"/>
    <col min="21" max="21" width="30.140625" style="8" customWidth="1"/>
    <col min="22" max="22" width="25.7109375" style="8" customWidth="1"/>
    <col min="23" max="23" width="24.140625"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1:28" s="107" customFormat="1" ht="24.95" customHeight="1" x14ac:dyDescent="0.25">
      <c r="A2" s="242" t="s">
        <v>219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row>
    <row r="3" spans="1:28" ht="24.95" customHeight="1" x14ac:dyDescent="0.25">
      <c r="A3" s="243" t="s">
        <v>220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ht="15.75" customHeight="1" thickBot="1" x14ac:dyDescent="0.3">
      <c r="A4" s="2"/>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244" t="s">
        <v>4</v>
      </c>
      <c r="B5" s="246" t="s">
        <v>5</v>
      </c>
      <c r="C5" s="246" t="s">
        <v>6</v>
      </c>
      <c r="D5" s="246" t="s">
        <v>7</v>
      </c>
      <c r="E5" s="246" t="s">
        <v>8</v>
      </c>
      <c r="F5" s="246" t="s">
        <v>221</v>
      </c>
      <c r="G5" s="246" t="s">
        <v>222</v>
      </c>
      <c r="H5" s="246"/>
      <c r="I5" s="246"/>
      <c r="J5" s="246"/>
      <c r="K5" s="246"/>
      <c r="L5" s="237" t="s">
        <v>223</v>
      </c>
      <c r="M5" s="239" t="s">
        <v>9</v>
      </c>
      <c r="N5" s="239" t="s">
        <v>224</v>
      </c>
      <c r="O5" s="235" t="s">
        <v>225</v>
      </c>
      <c r="P5" s="235" t="s">
        <v>226</v>
      </c>
      <c r="Q5" s="235" t="s">
        <v>227</v>
      </c>
      <c r="R5" s="235" t="s">
        <v>228</v>
      </c>
      <c r="S5" s="235" t="s">
        <v>229</v>
      </c>
      <c r="T5" s="235" t="s">
        <v>230</v>
      </c>
      <c r="U5" s="235" t="s">
        <v>231</v>
      </c>
      <c r="V5" s="235" t="s">
        <v>232</v>
      </c>
      <c r="W5" s="235" t="s">
        <v>233</v>
      </c>
      <c r="X5" s="248" t="s">
        <v>234</v>
      </c>
      <c r="Y5" s="248"/>
      <c r="Z5" s="248"/>
      <c r="AA5" s="248"/>
      <c r="AB5" s="249"/>
    </row>
    <row r="6" spans="1:28" ht="84.75" customHeight="1" thickBot="1" x14ac:dyDescent="0.3">
      <c r="A6" s="245"/>
      <c r="B6" s="247"/>
      <c r="C6" s="247"/>
      <c r="D6" s="247"/>
      <c r="E6" s="247"/>
      <c r="F6" s="247"/>
      <c r="G6" s="105" t="s">
        <v>235</v>
      </c>
      <c r="H6" s="105" t="s">
        <v>236</v>
      </c>
      <c r="I6" s="105" t="s">
        <v>237</v>
      </c>
      <c r="J6" s="105" t="s">
        <v>238</v>
      </c>
      <c r="K6" s="105" t="s">
        <v>239</v>
      </c>
      <c r="L6" s="238"/>
      <c r="M6" s="240"/>
      <c r="N6" s="240"/>
      <c r="O6" s="236"/>
      <c r="P6" s="236"/>
      <c r="Q6" s="236"/>
      <c r="R6" s="236"/>
      <c r="S6" s="236"/>
      <c r="T6" s="236"/>
      <c r="U6" s="236"/>
      <c r="V6" s="236"/>
      <c r="W6" s="236"/>
      <c r="X6" s="106" t="s">
        <v>240</v>
      </c>
      <c r="Y6" s="106" t="s">
        <v>241</v>
      </c>
      <c r="Z6" s="106" t="s">
        <v>242</v>
      </c>
      <c r="AA6" s="106" t="s">
        <v>243</v>
      </c>
      <c r="AB6" s="10" t="s">
        <v>244</v>
      </c>
    </row>
    <row r="7" spans="1:28" s="2" customFormat="1" ht="28.5" customHeight="1" thickBot="1" x14ac:dyDescent="0.3">
      <c r="A7" s="11" t="s">
        <v>10</v>
      </c>
      <c r="B7" s="12"/>
      <c r="C7" s="12"/>
      <c r="D7" s="12"/>
      <c r="E7" s="13" t="s">
        <v>11</v>
      </c>
      <c r="F7" s="14">
        <f>+F8+F37+F77+F88</f>
        <v>99785985370</v>
      </c>
      <c r="G7" s="14">
        <f>+G8+G37+G77+G88</f>
        <v>0</v>
      </c>
      <c r="H7" s="14">
        <f>+H8+H37+H77+H88</f>
        <v>0</v>
      </c>
      <c r="I7" s="14">
        <f>+I8+I37+I77+I88</f>
        <v>70000000</v>
      </c>
      <c r="J7" s="14">
        <f>+J8+J37+J77+J88</f>
        <v>70000000</v>
      </c>
      <c r="K7" s="14">
        <f t="shared" ref="K7:K70" si="0">+G7-H7+I7-J7</f>
        <v>0</v>
      </c>
      <c r="L7" s="14">
        <f>+F7+K7</f>
        <v>99785985370</v>
      </c>
      <c r="M7" s="113">
        <f t="shared" ref="M7:M13" si="1">L7/$L$260</f>
        <v>1.7286225169445529E-2</v>
      </c>
      <c r="N7" s="14">
        <f t="shared" ref="N7:W7" si="2">+N8+N37+N77+N88</f>
        <v>7856453000</v>
      </c>
      <c r="O7" s="14">
        <f t="shared" si="2"/>
        <v>62891891058</v>
      </c>
      <c r="P7" s="14">
        <f>+P8+P37+P77+P88</f>
        <v>36894094312</v>
      </c>
      <c r="Q7" s="14">
        <f t="shared" si="2"/>
        <v>15503559484.059999</v>
      </c>
      <c r="R7" s="14">
        <f t="shared" si="2"/>
        <v>84282425885.940002</v>
      </c>
      <c r="S7" s="14">
        <f t="shared" si="2"/>
        <v>47388331573.940002</v>
      </c>
      <c r="T7" s="14">
        <f t="shared" si="2"/>
        <v>5019548350.2700005</v>
      </c>
      <c r="U7" s="14">
        <f t="shared" si="2"/>
        <v>10484011133.789999</v>
      </c>
      <c r="V7" s="14">
        <f t="shared" si="2"/>
        <v>4037367144.2700005</v>
      </c>
      <c r="W7" s="14">
        <f t="shared" si="2"/>
        <v>982181206</v>
      </c>
      <c r="X7" s="15">
        <f t="shared" ref="X7:X70" si="3">+Q7/L7</f>
        <v>0.15536810531633075</v>
      </c>
      <c r="Y7" s="15">
        <f t="shared" ref="Y7:Y70" si="4">+T7/L7</f>
        <v>5.0303139580752138E-2</v>
      </c>
      <c r="Z7" s="15">
        <f t="shared" ref="Z7:Z34" si="5">+V7/L7</f>
        <v>4.0460262323408477E-2</v>
      </c>
      <c r="AA7" s="15">
        <f t="shared" ref="AA7:AA34" si="6">+T7/Q7</f>
        <v>0.32376747774798775</v>
      </c>
      <c r="AB7" s="114">
        <f t="shared" ref="AB7:AB34" si="7">+V7/T7</f>
        <v>0.80432876875323478</v>
      </c>
    </row>
    <row r="8" spans="1:28" ht="27" customHeight="1" x14ac:dyDescent="0.25">
      <c r="A8" s="16" t="s">
        <v>245</v>
      </c>
      <c r="B8" s="17"/>
      <c r="C8" s="17"/>
      <c r="D8" s="17"/>
      <c r="E8" s="18" t="s">
        <v>246</v>
      </c>
      <c r="F8" s="115">
        <f>+F9</f>
        <v>51464345000</v>
      </c>
      <c r="G8" s="115">
        <f>+G9</f>
        <v>0</v>
      </c>
      <c r="H8" s="115">
        <f>+H9</f>
        <v>0</v>
      </c>
      <c r="I8" s="115">
        <f>+I9</f>
        <v>0</v>
      </c>
      <c r="J8" s="115">
        <f>+J9</f>
        <v>0</v>
      </c>
      <c r="K8" s="115">
        <f t="shared" si="0"/>
        <v>0</v>
      </c>
      <c r="L8" s="115">
        <f>+L9</f>
        <v>51464345000</v>
      </c>
      <c r="M8" s="116">
        <f t="shared" si="1"/>
        <v>8.915322653470413E-3</v>
      </c>
      <c r="N8" s="115">
        <f t="shared" ref="N8:W8" si="8">+N9</f>
        <v>2282058000</v>
      </c>
      <c r="O8" s="115">
        <f t="shared" si="8"/>
        <v>49182287000</v>
      </c>
      <c r="P8" s="115">
        <f>+P9</f>
        <v>2282058000</v>
      </c>
      <c r="Q8" s="115">
        <f>+Q9</f>
        <v>3439271416.3200006</v>
      </c>
      <c r="R8" s="115">
        <f>+R9</f>
        <v>48025073583.68</v>
      </c>
      <c r="S8" s="115">
        <f t="shared" si="8"/>
        <v>45743015583.68</v>
      </c>
      <c r="T8" s="115">
        <f t="shared" si="8"/>
        <v>3439271416.3200006</v>
      </c>
      <c r="U8" s="115">
        <f t="shared" si="8"/>
        <v>0</v>
      </c>
      <c r="V8" s="115">
        <f t="shared" si="8"/>
        <v>2544051072.3200006</v>
      </c>
      <c r="W8" s="115">
        <f t="shared" si="8"/>
        <v>895220344</v>
      </c>
      <c r="X8" s="19">
        <f t="shared" si="3"/>
        <v>6.6828236448360528E-2</v>
      </c>
      <c r="Y8" s="19">
        <f t="shared" si="4"/>
        <v>6.6828236448360528E-2</v>
      </c>
      <c r="Z8" s="19">
        <f t="shared" si="5"/>
        <v>4.9433274091412231E-2</v>
      </c>
      <c r="AA8" s="19">
        <f t="shared" si="6"/>
        <v>1</v>
      </c>
      <c r="AB8" s="19">
        <f t="shared" si="7"/>
        <v>0.73970639835169505</v>
      </c>
    </row>
    <row r="9" spans="1:28" ht="35.25" customHeight="1" x14ac:dyDescent="0.25">
      <c r="A9" s="20" t="s">
        <v>247</v>
      </c>
      <c r="B9" s="21"/>
      <c r="C9" s="21"/>
      <c r="D9" s="21"/>
      <c r="E9" s="22" t="s">
        <v>248</v>
      </c>
      <c r="F9" s="23">
        <f>+F10+F21+F29+F36</f>
        <v>51464345000</v>
      </c>
      <c r="G9" s="23">
        <f>+G10+G21+G29+G36</f>
        <v>0</v>
      </c>
      <c r="H9" s="23">
        <f>+H10+H21+H29+H36</f>
        <v>0</v>
      </c>
      <c r="I9" s="23">
        <f>+I10+I21+I29+I36</f>
        <v>0</v>
      </c>
      <c r="J9" s="23">
        <f>+J10+J21+J29+J36</f>
        <v>0</v>
      </c>
      <c r="K9" s="23">
        <f t="shared" si="0"/>
        <v>0</v>
      </c>
      <c r="L9" s="23">
        <f>+L10+L21+L29+L36</f>
        <v>51464345000</v>
      </c>
      <c r="M9" s="117">
        <f t="shared" si="1"/>
        <v>8.915322653470413E-3</v>
      </c>
      <c r="N9" s="23">
        <f t="shared" ref="N9:W9" si="9">+N10+N21+N29+N36</f>
        <v>2282058000</v>
      </c>
      <c r="O9" s="23">
        <f t="shared" si="9"/>
        <v>49182287000</v>
      </c>
      <c r="P9" s="23">
        <f t="shared" si="9"/>
        <v>2282058000</v>
      </c>
      <c r="Q9" s="23">
        <f>+Q10+Q21+Q29+Q36</f>
        <v>3439271416.3200006</v>
      </c>
      <c r="R9" s="23">
        <f>+R10+R21+R29+R36</f>
        <v>48025073583.68</v>
      </c>
      <c r="S9" s="23">
        <f t="shared" si="9"/>
        <v>45743015583.68</v>
      </c>
      <c r="T9" s="23">
        <f t="shared" si="9"/>
        <v>3439271416.3200006</v>
      </c>
      <c r="U9" s="23">
        <f t="shared" si="9"/>
        <v>0</v>
      </c>
      <c r="V9" s="23">
        <f t="shared" si="9"/>
        <v>2544051072.3200006</v>
      </c>
      <c r="W9" s="23">
        <f t="shared" si="9"/>
        <v>895220344</v>
      </c>
      <c r="X9" s="24">
        <f t="shared" si="3"/>
        <v>6.6828236448360528E-2</v>
      </c>
      <c r="Y9" s="24">
        <f t="shared" si="4"/>
        <v>6.6828236448360528E-2</v>
      </c>
      <c r="Z9" s="24">
        <f t="shared" si="5"/>
        <v>4.9433274091412231E-2</v>
      </c>
      <c r="AA9" s="24">
        <f t="shared" si="6"/>
        <v>1</v>
      </c>
      <c r="AB9" s="24">
        <f t="shared" si="7"/>
        <v>0.73970639835169505</v>
      </c>
    </row>
    <row r="10" spans="1:28" ht="27" customHeight="1" x14ac:dyDescent="0.25">
      <c r="A10" s="20" t="s">
        <v>249</v>
      </c>
      <c r="B10" s="21"/>
      <c r="C10" s="21"/>
      <c r="D10" s="21"/>
      <c r="E10" s="22" t="s">
        <v>250</v>
      </c>
      <c r="F10" s="23">
        <f>+F11</f>
        <v>32943478000</v>
      </c>
      <c r="G10" s="23">
        <f>+G11</f>
        <v>0</v>
      </c>
      <c r="H10" s="23">
        <f>+H11</f>
        <v>0</v>
      </c>
      <c r="I10" s="23">
        <f>+I11</f>
        <v>0</v>
      </c>
      <c r="J10" s="23">
        <f>+J11</f>
        <v>0</v>
      </c>
      <c r="K10" s="23">
        <f t="shared" si="0"/>
        <v>0</v>
      </c>
      <c r="L10" s="23">
        <f>+L11</f>
        <v>32943478000</v>
      </c>
      <c r="M10" s="117">
        <f t="shared" si="1"/>
        <v>5.7068973810412661E-3</v>
      </c>
      <c r="N10" s="23">
        <f t="shared" ref="N10:W10" si="10">+N11</f>
        <v>0</v>
      </c>
      <c r="O10" s="23">
        <f t="shared" si="10"/>
        <v>32943478000</v>
      </c>
      <c r="P10" s="23">
        <f>+P11</f>
        <v>0</v>
      </c>
      <c r="Q10" s="23">
        <f>+Q11</f>
        <v>2272507564.5400004</v>
      </c>
      <c r="R10" s="23">
        <f>+R11</f>
        <v>30670970435.459999</v>
      </c>
      <c r="S10" s="23">
        <f t="shared" si="10"/>
        <v>30670970435.459999</v>
      </c>
      <c r="T10" s="23">
        <f t="shared" si="10"/>
        <v>2272507564.5400004</v>
      </c>
      <c r="U10" s="23">
        <f t="shared" si="10"/>
        <v>0</v>
      </c>
      <c r="V10" s="23">
        <f t="shared" si="10"/>
        <v>2272507564.5400004</v>
      </c>
      <c r="W10" s="23">
        <f t="shared" si="10"/>
        <v>0</v>
      </c>
      <c r="X10" s="24">
        <f t="shared" si="3"/>
        <v>6.898201715495858E-2</v>
      </c>
      <c r="Y10" s="24">
        <f t="shared" si="4"/>
        <v>6.898201715495858E-2</v>
      </c>
      <c r="Z10" s="24">
        <f t="shared" si="5"/>
        <v>6.898201715495858E-2</v>
      </c>
      <c r="AA10" s="24">
        <f t="shared" si="6"/>
        <v>1</v>
      </c>
      <c r="AB10" s="24">
        <f t="shared" si="7"/>
        <v>1</v>
      </c>
    </row>
    <row r="11" spans="1:28" ht="27" customHeight="1" x14ac:dyDescent="0.25">
      <c r="A11" s="20" t="s">
        <v>251</v>
      </c>
      <c r="B11" s="21"/>
      <c r="C11" s="21"/>
      <c r="D11" s="21"/>
      <c r="E11" s="22" t="s">
        <v>252</v>
      </c>
      <c r="F11" s="23">
        <f>SUM(F12:F20)</f>
        <v>32943478000</v>
      </c>
      <c r="G11" s="23">
        <f>SUM(G12:G20)</f>
        <v>0</v>
      </c>
      <c r="H11" s="23">
        <f>SUM(H12:H20)</f>
        <v>0</v>
      </c>
      <c r="I11" s="23">
        <f>SUM(I12:I20)</f>
        <v>0</v>
      </c>
      <c r="J11" s="23">
        <f>SUM(J12:J20)</f>
        <v>0</v>
      </c>
      <c r="K11" s="23">
        <f t="shared" si="0"/>
        <v>0</v>
      </c>
      <c r="L11" s="23">
        <f>SUM(L12:L20)</f>
        <v>32943478000</v>
      </c>
      <c r="M11" s="117">
        <f t="shared" si="1"/>
        <v>5.7068973810412661E-3</v>
      </c>
      <c r="N11" s="23">
        <f t="shared" ref="N11:W11" si="11">SUM(N12:N20)</f>
        <v>0</v>
      </c>
      <c r="O11" s="23">
        <f t="shared" si="11"/>
        <v>32943478000</v>
      </c>
      <c r="P11" s="23">
        <f>SUM(P12:P20)</f>
        <v>0</v>
      </c>
      <c r="Q11" s="23">
        <f>SUM(Q12:Q20)</f>
        <v>2272507564.5400004</v>
      </c>
      <c r="R11" s="23">
        <f>SUM(R12:R20)</f>
        <v>30670970435.459999</v>
      </c>
      <c r="S11" s="23">
        <f t="shared" si="11"/>
        <v>30670970435.459999</v>
      </c>
      <c r="T11" s="23">
        <f t="shared" si="11"/>
        <v>2272507564.5400004</v>
      </c>
      <c r="U11" s="23">
        <f t="shared" si="11"/>
        <v>0</v>
      </c>
      <c r="V11" s="23">
        <f t="shared" si="11"/>
        <v>2272507564.5400004</v>
      </c>
      <c r="W11" s="23">
        <f t="shared" si="11"/>
        <v>0</v>
      </c>
      <c r="X11" s="24">
        <f t="shared" si="3"/>
        <v>6.898201715495858E-2</v>
      </c>
      <c r="Y11" s="24">
        <f t="shared" si="4"/>
        <v>6.898201715495858E-2</v>
      </c>
      <c r="Z11" s="24">
        <f t="shared" si="5"/>
        <v>6.898201715495858E-2</v>
      </c>
      <c r="AA11" s="24">
        <f t="shared" si="6"/>
        <v>1</v>
      </c>
      <c r="AB11" s="24">
        <f t="shared" si="7"/>
        <v>1</v>
      </c>
    </row>
    <row r="12" spans="1:28" ht="27" customHeight="1" x14ac:dyDescent="0.25">
      <c r="A12" s="25" t="s">
        <v>253</v>
      </c>
      <c r="B12" s="26" t="s">
        <v>12</v>
      </c>
      <c r="C12" s="26">
        <v>20</v>
      </c>
      <c r="D12" s="26" t="s">
        <v>13</v>
      </c>
      <c r="E12" s="27" t="s">
        <v>254</v>
      </c>
      <c r="F12" s="28">
        <v>24891309551</v>
      </c>
      <c r="G12" s="28">
        <v>0</v>
      </c>
      <c r="H12" s="28">
        <v>0</v>
      </c>
      <c r="I12" s="28">
        <v>0</v>
      </c>
      <c r="J12" s="28">
        <v>0</v>
      </c>
      <c r="K12" s="28">
        <f t="shared" si="0"/>
        <v>0</v>
      </c>
      <c r="L12" s="118">
        <f>+F12+K12</f>
        <v>24891309551</v>
      </c>
      <c r="M12" s="117">
        <f t="shared" si="1"/>
        <v>4.3119961191495733E-3</v>
      </c>
      <c r="N12" s="28">
        <v>0</v>
      </c>
      <c r="O12" s="28">
        <v>24891309551</v>
      </c>
      <c r="P12" s="28">
        <f t="shared" ref="P12:P28" si="12">L12-O12</f>
        <v>0</v>
      </c>
      <c r="Q12" s="28">
        <v>1977961262.72</v>
      </c>
      <c r="R12" s="28">
        <f t="shared" ref="R12:R20" si="13">+L12-Q12</f>
        <v>22913348288.279999</v>
      </c>
      <c r="S12" s="28">
        <f t="shared" ref="S12:S20" si="14">O12-Q12</f>
        <v>22913348288.279999</v>
      </c>
      <c r="T12" s="28">
        <v>1977961262.72</v>
      </c>
      <c r="U12" s="28">
        <f t="shared" ref="U12:U20" si="15">+Q12-T12</f>
        <v>0</v>
      </c>
      <c r="V12" s="28">
        <v>1977961262.72</v>
      </c>
      <c r="W12" s="29">
        <f t="shared" ref="W12:W20" si="16">+T12-V12</f>
        <v>0</v>
      </c>
      <c r="X12" s="30">
        <f t="shared" si="3"/>
        <v>7.946392931506234E-2</v>
      </c>
      <c r="Y12" s="30">
        <f t="shared" si="4"/>
        <v>7.946392931506234E-2</v>
      </c>
      <c r="Z12" s="30">
        <f t="shared" si="5"/>
        <v>7.946392931506234E-2</v>
      </c>
      <c r="AA12" s="30">
        <f t="shared" si="6"/>
        <v>1</v>
      </c>
      <c r="AB12" s="30">
        <f t="shared" si="7"/>
        <v>1</v>
      </c>
    </row>
    <row r="13" spans="1:28" ht="27" customHeight="1" x14ac:dyDescent="0.25">
      <c r="A13" s="25" t="s">
        <v>255</v>
      </c>
      <c r="B13" s="26" t="s">
        <v>12</v>
      </c>
      <c r="C13" s="26">
        <v>20</v>
      </c>
      <c r="D13" s="26" t="s">
        <v>13</v>
      </c>
      <c r="E13" s="27" t="s">
        <v>256</v>
      </c>
      <c r="F13" s="28">
        <v>1976608680</v>
      </c>
      <c r="G13" s="28">
        <v>0</v>
      </c>
      <c r="H13" s="28">
        <v>0</v>
      </c>
      <c r="I13" s="28">
        <v>0</v>
      </c>
      <c r="J13" s="28">
        <v>0</v>
      </c>
      <c r="K13" s="28">
        <f t="shared" si="0"/>
        <v>0</v>
      </c>
      <c r="L13" s="118">
        <f t="shared" ref="L13:L20" si="17">+F13+K13</f>
        <v>1976608680</v>
      </c>
      <c r="M13" s="119">
        <f t="shared" si="1"/>
        <v>3.4241384286247596E-4</v>
      </c>
      <c r="N13" s="28">
        <v>0</v>
      </c>
      <c r="O13" s="28">
        <v>1976608680</v>
      </c>
      <c r="P13" s="28">
        <f t="shared" si="12"/>
        <v>0</v>
      </c>
      <c r="Q13" s="28">
        <v>169851120</v>
      </c>
      <c r="R13" s="28">
        <f t="shared" si="13"/>
        <v>1806757560</v>
      </c>
      <c r="S13" s="28">
        <f t="shared" si="14"/>
        <v>1806757560</v>
      </c>
      <c r="T13" s="28">
        <v>169851120</v>
      </c>
      <c r="U13" s="28">
        <f t="shared" si="15"/>
        <v>0</v>
      </c>
      <c r="V13" s="28">
        <v>169851120</v>
      </c>
      <c r="W13" s="29">
        <f t="shared" si="16"/>
        <v>0</v>
      </c>
      <c r="X13" s="30">
        <f t="shared" si="3"/>
        <v>8.5930574786305197E-2</v>
      </c>
      <c r="Y13" s="30">
        <f t="shared" si="4"/>
        <v>8.5930574786305197E-2</v>
      </c>
      <c r="Z13" s="30">
        <f t="shared" si="5"/>
        <v>8.5930574786305197E-2</v>
      </c>
      <c r="AA13" s="30">
        <f t="shared" si="6"/>
        <v>1</v>
      </c>
      <c r="AB13" s="30">
        <f t="shared" si="7"/>
        <v>1</v>
      </c>
    </row>
    <row r="14" spans="1:28" ht="27" customHeight="1" x14ac:dyDescent="0.25">
      <c r="A14" s="25" t="s">
        <v>257</v>
      </c>
      <c r="B14" s="26" t="s">
        <v>12</v>
      </c>
      <c r="C14" s="26">
        <v>20</v>
      </c>
      <c r="D14" s="26" t="s">
        <v>13</v>
      </c>
      <c r="E14" s="27" t="s">
        <v>258</v>
      </c>
      <c r="F14" s="28">
        <v>3991193</v>
      </c>
      <c r="G14" s="28">
        <v>0</v>
      </c>
      <c r="H14" s="28">
        <v>0</v>
      </c>
      <c r="I14" s="28">
        <v>0</v>
      </c>
      <c r="J14" s="28">
        <v>0</v>
      </c>
      <c r="K14" s="28">
        <f t="shared" si="0"/>
        <v>0</v>
      </c>
      <c r="L14" s="118">
        <f t="shared" si="17"/>
        <v>3991193</v>
      </c>
      <c r="M14" s="120">
        <f>+L14/L260</f>
        <v>6.9140631960384493E-7</v>
      </c>
      <c r="N14" s="28">
        <v>0</v>
      </c>
      <c r="O14" s="28">
        <v>3991193</v>
      </c>
      <c r="P14" s="28">
        <f t="shared" si="12"/>
        <v>0</v>
      </c>
      <c r="Q14" s="28">
        <v>203472</v>
      </c>
      <c r="R14" s="28">
        <f t="shared" si="13"/>
        <v>3787721</v>
      </c>
      <c r="S14" s="28">
        <f t="shared" si="14"/>
        <v>3787721</v>
      </c>
      <c r="T14" s="28">
        <v>203472</v>
      </c>
      <c r="U14" s="28">
        <f t="shared" si="15"/>
        <v>0</v>
      </c>
      <c r="V14" s="28">
        <v>203472</v>
      </c>
      <c r="W14" s="29">
        <f t="shared" si="16"/>
        <v>0</v>
      </c>
      <c r="X14" s="30">
        <f t="shared" si="3"/>
        <v>5.098024575609348E-2</v>
      </c>
      <c r="Y14" s="30">
        <f t="shared" si="4"/>
        <v>5.098024575609348E-2</v>
      </c>
      <c r="Z14" s="30">
        <f t="shared" si="5"/>
        <v>5.098024575609348E-2</v>
      </c>
      <c r="AA14" s="30">
        <f t="shared" si="6"/>
        <v>1</v>
      </c>
      <c r="AB14" s="30">
        <f t="shared" si="7"/>
        <v>1</v>
      </c>
    </row>
    <row r="15" spans="1:28" ht="27" customHeight="1" x14ac:dyDescent="0.25">
      <c r="A15" s="25" t="s">
        <v>259</v>
      </c>
      <c r="B15" s="26" t="s">
        <v>12</v>
      </c>
      <c r="C15" s="26">
        <v>20</v>
      </c>
      <c r="D15" s="26" t="s">
        <v>13</v>
      </c>
      <c r="E15" s="27" t="s">
        <v>260</v>
      </c>
      <c r="F15" s="28">
        <v>4218200</v>
      </c>
      <c r="G15" s="28">
        <v>0</v>
      </c>
      <c r="H15" s="28">
        <v>0</v>
      </c>
      <c r="I15" s="28">
        <v>0</v>
      </c>
      <c r="J15" s="28">
        <v>0</v>
      </c>
      <c r="K15" s="28">
        <f t="shared" si="0"/>
        <v>0</v>
      </c>
      <c r="L15" s="118">
        <f t="shared" si="17"/>
        <v>4218200</v>
      </c>
      <c r="M15" s="120">
        <f>+L15/L260</f>
        <v>7.3073142224716739E-7</v>
      </c>
      <c r="N15" s="28">
        <v>0</v>
      </c>
      <c r="O15" s="28">
        <v>4218200</v>
      </c>
      <c r="P15" s="28">
        <f t="shared" si="12"/>
        <v>0</v>
      </c>
      <c r="Q15" s="28">
        <v>351516</v>
      </c>
      <c r="R15" s="28">
        <f t="shared" si="13"/>
        <v>3866684</v>
      </c>
      <c r="S15" s="28">
        <f t="shared" si="14"/>
        <v>3866684</v>
      </c>
      <c r="T15" s="28">
        <v>351516</v>
      </c>
      <c r="U15" s="28">
        <f t="shared" si="15"/>
        <v>0</v>
      </c>
      <c r="V15" s="28">
        <v>351516</v>
      </c>
      <c r="W15" s="29">
        <f t="shared" si="16"/>
        <v>0</v>
      </c>
      <c r="X15" s="30">
        <f t="shared" si="3"/>
        <v>8.3333175288037548E-2</v>
      </c>
      <c r="Y15" s="30">
        <f t="shared" si="4"/>
        <v>8.3333175288037548E-2</v>
      </c>
      <c r="Z15" s="30">
        <f t="shared" si="5"/>
        <v>8.3333175288037548E-2</v>
      </c>
      <c r="AA15" s="30">
        <f t="shared" si="6"/>
        <v>1</v>
      </c>
      <c r="AB15" s="30">
        <f t="shared" si="7"/>
        <v>1</v>
      </c>
    </row>
    <row r="16" spans="1:28" ht="27" customHeight="1" x14ac:dyDescent="0.25">
      <c r="A16" s="25" t="s">
        <v>261</v>
      </c>
      <c r="B16" s="26" t="s">
        <v>12</v>
      </c>
      <c r="C16" s="26">
        <v>20</v>
      </c>
      <c r="D16" s="26" t="s">
        <v>13</v>
      </c>
      <c r="E16" s="27" t="s">
        <v>262</v>
      </c>
      <c r="F16" s="28">
        <v>1317739120</v>
      </c>
      <c r="G16" s="28">
        <v>0</v>
      </c>
      <c r="H16" s="28">
        <v>0</v>
      </c>
      <c r="I16" s="28">
        <v>0</v>
      </c>
      <c r="J16" s="28">
        <v>0</v>
      </c>
      <c r="K16" s="28">
        <f t="shared" si="0"/>
        <v>0</v>
      </c>
      <c r="L16" s="118">
        <f t="shared" si="17"/>
        <v>1317739120</v>
      </c>
      <c r="M16" s="119">
        <f t="shared" ref="M16:M79" si="18">L16/$L$260</f>
        <v>2.2827589524165065E-4</v>
      </c>
      <c r="N16" s="28">
        <v>0</v>
      </c>
      <c r="O16" s="28">
        <v>1317739120</v>
      </c>
      <c r="P16" s="28">
        <f t="shared" si="12"/>
        <v>0</v>
      </c>
      <c r="Q16" s="28">
        <v>5836292</v>
      </c>
      <c r="R16" s="28">
        <f t="shared" si="13"/>
        <v>1311902828</v>
      </c>
      <c r="S16" s="28">
        <f t="shared" si="14"/>
        <v>1311902828</v>
      </c>
      <c r="T16" s="28">
        <v>5836292</v>
      </c>
      <c r="U16" s="28">
        <f t="shared" si="15"/>
        <v>0</v>
      </c>
      <c r="V16" s="28">
        <v>5836292</v>
      </c>
      <c r="W16" s="29">
        <f t="shared" si="16"/>
        <v>0</v>
      </c>
      <c r="X16" s="30">
        <f t="shared" si="3"/>
        <v>4.4290193039119912E-3</v>
      </c>
      <c r="Y16" s="30">
        <f t="shared" si="4"/>
        <v>4.4290193039119912E-3</v>
      </c>
      <c r="Z16" s="30">
        <f t="shared" si="5"/>
        <v>4.4290193039119912E-3</v>
      </c>
      <c r="AA16" s="30">
        <f t="shared" si="6"/>
        <v>1</v>
      </c>
      <c r="AB16" s="30">
        <f t="shared" si="7"/>
        <v>1</v>
      </c>
    </row>
    <row r="17" spans="1:28" ht="27" customHeight="1" x14ac:dyDescent="0.25">
      <c r="A17" s="25" t="s">
        <v>263</v>
      </c>
      <c r="B17" s="26" t="s">
        <v>12</v>
      </c>
      <c r="C17" s="26">
        <v>20</v>
      </c>
      <c r="D17" s="26" t="s">
        <v>13</v>
      </c>
      <c r="E17" s="27" t="s">
        <v>264</v>
      </c>
      <c r="F17" s="28">
        <v>859861479</v>
      </c>
      <c r="G17" s="28">
        <v>0</v>
      </c>
      <c r="H17" s="28">
        <v>0</v>
      </c>
      <c r="I17" s="28">
        <v>0</v>
      </c>
      <c r="J17" s="28">
        <v>0</v>
      </c>
      <c r="K17" s="28">
        <f t="shared" si="0"/>
        <v>0</v>
      </c>
      <c r="L17" s="118">
        <f t="shared" si="17"/>
        <v>859861479</v>
      </c>
      <c r="M17" s="119">
        <f t="shared" si="18"/>
        <v>1.4895637985046296E-4</v>
      </c>
      <c r="N17" s="28">
        <v>0</v>
      </c>
      <c r="O17" s="28">
        <v>859861479</v>
      </c>
      <c r="P17" s="28">
        <f t="shared" si="12"/>
        <v>0</v>
      </c>
      <c r="Q17" s="28">
        <v>67390480</v>
      </c>
      <c r="R17" s="28">
        <f t="shared" si="13"/>
        <v>792470999</v>
      </c>
      <c r="S17" s="28">
        <f t="shared" si="14"/>
        <v>792470999</v>
      </c>
      <c r="T17" s="28">
        <v>67390480</v>
      </c>
      <c r="U17" s="28">
        <f t="shared" si="15"/>
        <v>0</v>
      </c>
      <c r="V17" s="28">
        <v>67390480</v>
      </c>
      <c r="W17" s="29">
        <f t="shared" si="16"/>
        <v>0</v>
      </c>
      <c r="X17" s="30">
        <f t="shared" si="3"/>
        <v>7.8373646972037456E-2</v>
      </c>
      <c r="Y17" s="30">
        <f t="shared" si="4"/>
        <v>7.8373646972037456E-2</v>
      </c>
      <c r="Z17" s="30">
        <f t="shared" si="5"/>
        <v>7.8373646972037456E-2</v>
      </c>
      <c r="AA17" s="30">
        <f t="shared" si="6"/>
        <v>1</v>
      </c>
      <c r="AB17" s="30">
        <f t="shared" si="7"/>
        <v>1</v>
      </c>
    </row>
    <row r="18" spans="1:28" ht="33.75" customHeight="1" x14ac:dyDescent="0.25">
      <c r="A18" s="25" t="s">
        <v>265</v>
      </c>
      <c r="B18" s="26" t="s">
        <v>12</v>
      </c>
      <c r="C18" s="26">
        <v>20</v>
      </c>
      <c r="D18" s="26" t="s">
        <v>13</v>
      </c>
      <c r="E18" s="27" t="s">
        <v>266</v>
      </c>
      <c r="F18" s="28">
        <v>129930180</v>
      </c>
      <c r="G18" s="28">
        <v>0</v>
      </c>
      <c r="H18" s="28">
        <v>0</v>
      </c>
      <c r="I18" s="28">
        <v>0</v>
      </c>
      <c r="J18" s="28">
        <v>0</v>
      </c>
      <c r="K18" s="28">
        <f t="shared" si="0"/>
        <v>0</v>
      </c>
      <c r="L18" s="118">
        <f t="shared" si="17"/>
        <v>129930180</v>
      </c>
      <c r="M18" s="121">
        <f t="shared" si="18"/>
        <v>2.25081943066309E-5</v>
      </c>
      <c r="N18" s="28">
        <v>0</v>
      </c>
      <c r="O18" s="28">
        <v>129930180</v>
      </c>
      <c r="P18" s="28">
        <f t="shared" si="12"/>
        <v>0</v>
      </c>
      <c r="Q18" s="28">
        <v>0</v>
      </c>
      <c r="R18" s="28">
        <f t="shared" si="13"/>
        <v>129930180</v>
      </c>
      <c r="S18" s="28">
        <f t="shared" si="14"/>
        <v>129930180</v>
      </c>
      <c r="T18" s="28">
        <v>0</v>
      </c>
      <c r="U18" s="28">
        <f t="shared" si="15"/>
        <v>0</v>
      </c>
      <c r="V18" s="28">
        <v>0</v>
      </c>
      <c r="W18" s="29">
        <f t="shared" si="16"/>
        <v>0</v>
      </c>
      <c r="X18" s="30">
        <f t="shared" si="3"/>
        <v>0</v>
      </c>
      <c r="Y18" s="30">
        <f t="shared" si="4"/>
        <v>0</v>
      </c>
      <c r="Z18" s="30">
        <f t="shared" si="5"/>
        <v>0</v>
      </c>
      <c r="AA18" s="30" t="s">
        <v>267</v>
      </c>
      <c r="AB18" s="30" t="s">
        <v>267</v>
      </c>
    </row>
    <row r="19" spans="1:28" ht="27" customHeight="1" x14ac:dyDescent="0.25">
      <c r="A19" s="25" t="s">
        <v>268</v>
      </c>
      <c r="B19" s="26" t="s">
        <v>12</v>
      </c>
      <c r="C19" s="26">
        <v>20</v>
      </c>
      <c r="D19" s="26" t="s">
        <v>13</v>
      </c>
      <c r="E19" s="27" t="s">
        <v>269</v>
      </c>
      <c r="F19" s="28">
        <v>2109645697</v>
      </c>
      <c r="G19" s="28">
        <v>0</v>
      </c>
      <c r="H19" s="28">
        <v>0</v>
      </c>
      <c r="I19" s="28">
        <v>0</v>
      </c>
      <c r="J19" s="28">
        <v>0</v>
      </c>
      <c r="K19" s="28">
        <f t="shared" si="0"/>
        <v>0</v>
      </c>
      <c r="L19" s="118">
        <f t="shared" si="17"/>
        <v>2109645697</v>
      </c>
      <c r="M19" s="119">
        <f t="shared" si="18"/>
        <v>3.6546024384961044E-4</v>
      </c>
      <c r="N19" s="28">
        <v>0</v>
      </c>
      <c r="O19" s="28">
        <v>2109645697</v>
      </c>
      <c r="P19" s="28">
        <f t="shared" si="12"/>
        <v>0</v>
      </c>
      <c r="Q19" s="28">
        <v>1153071.82</v>
      </c>
      <c r="R19" s="28">
        <f t="shared" si="13"/>
        <v>2108492625.1800001</v>
      </c>
      <c r="S19" s="28">
        <f t="shared" si="14"/>
        <v>2108492625.1800001</v>
      </c>
      <c r="T19" s="28">
        <v>1153071.82</v>
      </c>
      <c r="U19" s="28">
        <f t="shared" si="15"/>
        <v>0</v>
      </c>
      <c r="V19" s="28">
        <v>1153071.82</v>
      </c>
      <c r="W19" s="29">
        <f t="shared" si="16"/>
        <v>0</v>
      </c>
      <c r="X19" s="30">
        <f t="shared" si="3"/>
        <v>5.4657131367590018E-4</v>
      </c>
      <c r="Y19" s="30">
        <f t="shared" si="4"/>
        <v>5.4657131367590018E-4</v>
      </c>
      <c r="Z19" s="30">
        <f t="shared" si="5"/>
        <v>5.4657131367590018E-4</v>
      </c>
      <c r="AA19" s="30">
        <f t="shared" si="6"/>
        <v>1</v>
      </c>
      <c r="AB19" s="30">
        <f t="shared" si="7"/>
        <v>1</v>
      </c>
    </row>
    <row r="20" spans="1:28" ht="27" customHeight="1" x14ac:dyDescent="0.25">
      <c r="A20" s="25" t="s">
        <v>270</v>
      </c>
      <c r="B20" s="26" t="s">
        <v>12</v>
      </c>
      <c r="C20" s="26">
        <v>20</v>
      </c>
      <c r="D20" s="26" t="s">
        <v>13</v>
      </c>
      <c r="E20" s="27" t="s">
        <v>271</v>
      </c>
      <c r="F20" s="28">
        <v>1650173900</v>
      </c>
      <c r="G20" s="28">
        <v>0</v>
      </c>
      <c r="H20" s="28">
        <v>0</v>
      </c>
      <c r="I20" s="28">
        <v>0</v>
      </c>
      <c r="J20" s="28">
        <v>0</v>
      </c>
      <c r="K20" s="28">
        <f t="shared" si="0"/>
        <v>0</v>
      </c>
      <c r="L20" s="118">
        <f t="shared" si="17"/>
        <v>1650173900</v>
      </c>
      <c r="M20" s="119">
        <f t="shared" si="18"/>
        <v>2.8586456803901073E-4</v>
      </c>
      <c r="N20" s="28">
        <v>0</v>
      </c>
      <c r="O20" s="28">
        <v>1650173900</v>
      </c>
      <c r="P20" s="28">
        <f t="shared" si="12"/>
        <v>0</v>
      </c>
      <c r="Q20" s="28">
        <v>49760350</v>
      </c>
      <c r="R20" s="28">
        <f t="shared" si="13"/>
        <v>1600413550</v>
      </c>
      <c r="S20" s="28">
        <f t="shared" si="14"/>
        <v>1600413550</v>
      </c>
      <c r="T20" s="28">
        <v>49760350</v>
      </c>
      <c r="U20" s="28">
        <f t="shared" si="15"/>
        <v>0</v>
      </c>
      <c r="V20" s="28">
        <v>49760350</v>
      </c>
      <c r="W20" s="29">
        <f t="shared" si="16"/>
        <v>0</v>
      </c>
      <c r="X20" s="30">
        <f t="shared" si="3"/>
        <v>3.0154609765673787E-2</v>
      </c>
      <c r="Y20" s="30">
        <f t="shared" si="4"/>
        <v>3.0154609765673787E-2</v>
      </c>
      <c r="Z20" s="30">
        <f t="shared" si="5"/>
        <v>3.0154609765673787E-2</v>
      </c>
      <c r="AA20" s="30">
        <f t="shared" si="6"/>
        <v>1</v>
      </c>
      <c r="AB20" s="30">
        <f t="shared" si="7"/>
        <v>1</v>
      </c>
    </row>
    <row r="21" spans="1:28" ht="22.5" customHeight="1" x14ac:dyDescent="0.25">
      <c r="A21" s="20" t="s">
        <v>272</v>
      </c>
      <c r="B21" s="21"/>
      <c r="C21" s="21"/>
      <c r="D21" s="26"/>
      <c r="E21" s="22" t="s">
        <v>273</v>
      </c>
      <c r="F21" s="23">
        <f>SUM(F22:F28)</f>
        <v>11922438000</v>
      </c>
      <c r="G21" s="23">
        <f>SUM(G22:G28)</f>
        <v>0</v>
      </c>
      <c r="H21" s="23">
        <f>SUM(H22:H28)</f>
        <v>0</v>
      </c>
      <c r="I21" s="23">
        <f>SUM(I22:I28)</f>
        <v>0</v>
      </c>
      <c r="J21" s="23">
        <f>SUM(J22:J28)</f>
        <v>0</v>
      </c>
      <c r="K21" s="23">
        <f t="shared" si="0"/>
        <v>0</v>
      </c>
      <c r="L21" s="23">
        <f>SUM(L22:L28)</f>
        <v>11922438000</v>
      </c>
      <c r="M21" s="117">
        <f t="shared" si="18"/>
        <v>2.0653596501810428E-3</v>
      </c>
      <c r="N21" s="23">
        <f t="shared" ref="N21:W21" si="19">SUM(N22:N28)</f>
        <v>0</v>
      </c>
      <c r="O21" s="23">
        <f t="shared" si="19"/>
        <v>11922438000</v>
      </c>
      <c r="P21" s="23">
        <f>SUM(P22:P28)</f>
        <v>0</v>
      </c>
      <c r="Q21" s="23">
        <f>SUM(Q22:Q28)</f>
        <v>899933376.77999997</v>
      </c>
      <c r="R21" s="23">
        <f>SUM(R22:R28)</f>
        <v>11022504623.219999</v>
      </c>
      <c r="S21" s="23">
        <f t="shared" si="19"/>
        <v>11022504623.219999</v>
      </c>
      <c r="T21" s="23">
        <f t="shared" si="19"/>
        <v>899933376.77999997</v>
      </c>
      <c r="U21" s="23">
        <f t="shared" si="19"/>
        <v>0</v>
      </c>
      <c r="V21" s="23">
        <f t="shared" si="19"/>
        <v>4713032.78</v>
      </c>
      <c r="W21" s="23">
        <f t="shared" si="19"/>
        <v>895220344</v>
      </c>
      <c r="X21" s="24">
        <f t="shared" si="3"/>
        <v>7.5482328092626685E-2</v>
      </c>
      <c r="Y21" s="24">
        <f t="shared" si="4"/>
        <v>7.5482328092626685E-2</v>
      </c>
      <c r="Z21" s="24">
        <f t="shared" si="5"/>
        <v>3.9530780365559462E-4</v>
      </c>
      <c r="AA21" s="24">
        <f t="shared" si="6"/>
        <v>1</v>
      </c>
      <c r="AB21" s="24">
        <f t="shared" si="7"/>
        <v>5.2370907687227164E-3</v>
      </c>
    </row>
    <row r="22" spans="1:28" ht="33.75" customHeight="1" x14ac:dyDescent="0.25">
      <c r="A22" s="25" t="s">
        <v>274</v>
      </c>
      <c r="B22" s="26" t="s">
        <v>12</v>
      </c>
      <c r="C22" s="26">
        <v>20</v>
      </c>
      <c r="D22" s="26" t="s">
        <v>13</v>
      </c>
      <c r="E22" s="27" t="s">
        <v>275</v>
      </c>
      <c r="F22" s="28">
        <v>3715862224</v>
      </c>
      <c r="G22" s="28">
        <v>0</v>
      </c>
      <c r="H22" s="28">
        <v>0</v>
      </c>
      <c r="I22" s="28">
        <v>0</v>
      </c>
      <c r="J22" s="28">
        <v>0</v>
      </c>
      <c r="K22" s="28">
        <f t="shared" si="0"/>
        <v>0</v>
      </c>
      <c r="L22" s="118">
        <f t="shared" ref="L22:L28" si="20">+F22+K22</f>
        <v>3715862224</v>
      </c>
      <c r="M22" s="119">
        <f t="shared" si="18"/>
        <v>6.4370994448296494E-4</v>
      </c>
      <c r="N22" s="28">
        <v>0</v>
      </c>
      <c r="O22" s="28">
        <v>3715862224</v>
      </c>
      <c r="P22" s="28">
        <f t="shared" si="12"/>
        <v>0</v>
      </c>
      <c r="Q22" s="28">
        <v>285053168.80000001</v>
      </c>
      <c r="R22" s="28">
        <f t="shared" ref="R22:R28" si="21">+L22-Q22</f>
        <v>3430809055.1999998</v>
      </c>
      <c r="S22" s="28">
        <f t="shared" ref="S22:S28" si="22">O22-Q22</f>
        <v>3430809055.1999998</v>
      </c>
      <c r="T22" s="28">
        <v>285053168.80000001</v>
      </c>
      <c r="U22" s="28">
        <f t="shared" ref="U22:U28" si="23">+Q22-T22</f>
        <v>0</v>
      </c>
      <c r="V22" s="28">
        <v>1187768.8</v>
      </c>
      <c r="W22" s="29">
        <f t="shared" ref="W22:W28" si="24">+T22-V22</f>
        <v>283865400</v>
      </c>
      <c r="X22" s="30">
        <f t="shared" si="3"/>
        <v>7.6712523666485649E-2</v>
      </c>
      <c r="Y22" s="30">
        <f t="shared" si="4"/>
        <v>7.6712523666485649E-2</v>
      </c>
      <c r="Z22" s="30">
        <f t="shared" si="5"/>
        <v>3.1964823462195193E-4</v>
      </c>
      <c r="AA22" s="30">
        <f t="shared" si="6"/>
        <v>1</v>
      </c>
      <c r="AB22" s="30">
        <f t="shared" si="7"/>
        <v>4.1668324719918003E-3</v>
      </c>
    </row>
    <row r="23" spans="1:28" ht="29.25" customHeight="1" x14ac:dyDescent="0.25">
      <c r="A23" s="25" t="s">
        <v>276</v>
      </c>
      <c r="B23" s="26" t="s">
        <v>12</v>
      </c>
      <c r="C23" s="26">
        <v>20</v>
      </c>
      <c r="D23" s="26" t="s">
        <v>13</v>
      </c>
      <c r="E23" s="27" t="s">
        <v>277</v>
      </c>
      <c r="F23" s="28">
        <v>2627749752</v>
      </c>
      <c r="G23" s="28">
        <v>0</v>
      </c>
      <c r="H23" s="28">
        <v>0</v>
      </c>
      <c r="I23" s="28">
        <v>0</v>
      </c>
      <c r="J23" s="28">
        <v>0</v>
      </c>
      <c r="K23" s="28">
        <f t="shared" si="0"/>
        <v>0</v>
      </c>
      <c r="L23" s="118">
        <f t="shared" si="20"/>
        <v>2627749752</v>
      </c>
      <c r="M23" s="119">
        <f t="shared" si="18"/>
        <v>4.5521296135522294E-4</v>
      </c>
      <c r="N23" s="28">
        <v>0</v>
      </c>
      <c r="O23" s="28">
        <v>2627749752</v>
      </c>
      <c r="P23" s="28">
        <f t="shared" si="12"/>
        <v>0</v>
      </c>
      <c r="Q23" s="28">
        <v>201914226.80000001</v>
      </c>
      <c r="R23" s="28">
        <f t="shared" si="21"/>
        <v>2425835525.1999998</v>
      </c>
      <c r="S23" s="28">
        <f t="shared" si="22"/>
        <v>2425835525.1999998</v>
      </c>
      <c r="T23" s="28">
        <v>201914226.80000001</v>
      </c>
      <c r="U23" s="28">
        <f t="shared" si="23"/>
        <v>0</v>
      </c>
      <c r="V23" s="28">
        <v>841426.8</v>
      </c>
      <c r="W23" s="29">
        <f t="shared" si="24"/>
        <v>201072800</v>
      </c>
      <c r="X23" s="30">
        <f t="shared" si="3"/>
        <v>7.683921448239947E-2</v>
      </c>
      <c r="Y23" s="30">
        <f t="shared" si="4"/>
        <v>7.683921448239947E-2</v>
      </c>
      <c r="Z23" s="30">
        <f t="shared" si="5"/>
        <v>3.202081169866285E-4</v>
      </c>
      <c r="AA23" s="30">
        <f t="shared" si="6"/>
        <v>1</v>
      </c>
      <c r="AB23" s="30">
        <f t="shared" si="7"/>
        <v>4.1672487042403892E-3</v>
      </c>
    </row>
    <row r="24" spans="1:28" ht="21.75" customHeight="1" x14ac:dyDescent="0.25">
      <c r="A24" s="25" t="s">
        <v>278</v>
      </c>
      <c r="B24" s="26" t="s">
        <v>12</v>
      </c>
      <c r="C24" s="26">
        <v>20</v>
      </c>
      <c r="D24" s="26" t="s">
        <v>13</v>
      </c>
      <c r="E24" s="27" t="s">
        <v>279</v>
      </c>
      <c r="F24" s="28">
        <v>2520758848</v>
      </c>
      <c r="G24" s="28">
        <v>0</v>
      </c>
      <c r="H24" s="28">
        <v>0</v>
      </c>
      <c r="I24" s="28">
        <v>0</v>
      </c>
      <c r="J24" s="28">
        <v>0</v>
      </c>
      <c r="K24" s="28">
        <f t="shared" si="0"/>
        <v>0</v>
      </c>
      <c r="L24" s="118">
        <f t="shared" si="20"/>
        <v>2520758848</v>
      </c>
      <c r="M24" s="119">
        <f t="shared" si="18"/>
        <v>4.3667860654809427E-4</v>
      </c>
      <c r="N24" s="28">
        <v>0</v>
      </c>
      <c r="O24" s="28">
        <v>2520758848</v>
      </c>
      <c r="P24" s="28">
        <f t="shared" si="12"/>
        <v>0</v>
      </c>
      <c r="Q24" s="28">
        <v>197347752.38</v>
      </c>
      <c r="R24" s="28">
        <f t="shared" si="21"/>
        <v>2323411095.6199999</v>
      </c>
      <c r="S24" s="28">
        <f t="shared" si="22"/>
        <v>2323411095.6199999</v>
      </c>
      <c r="T24" s="28">
        <v>197347752.38</v>
      </c>
      <c r="U24" s="28">
        <f t="shared" si="23"/>
        <v>0</v>
      </c>
      <c r="V24" s="28">
        <v>1748508.38</v>
      </c>
      <c r="W24" s="29">
        <f t="shared" si="24"/>
        <v>195599244</v>
      </c>
      <c r="X24" s="30">
        <f t="shared" si="3"/>
        <v>7.8289024964279322E-2</v>
      </c>
      <c r="Y24" s="30">
        <f t="shared" si="4"/>
        <v>7.8289024964279322E-2</v>
      </c>
      <c r="Z24" s="30">
        <f t="shared" si="5"/>
        <v>6.9364365472218302E-4</v>
      </c>
      <c r="AA24" s="30">
        <f t="shared" si="6"/>
        <v>1</v>
      </c>
      <c r="AB24" s="30">
        <f t="shared" si="7"/>
        <v>8.8600369596973459E-3</v>
      </c>
    </row>
    <row r="25" spans="1:28" ht="21.75" customHeight="1" x14ac:dyDescent="0.25">
      <c r="A25" s="25" t="s">
        <v>280</v>
      </c>
      <c r="B25" s="26" t="s">
        <v>12</v>
      </c>
      <c r="C25" s="26">
        <v>20</v>
      </c>
      <c r="D25" s="26" t="s">
        <v>13</v>
      </c>
      <c r="E25" s="27" t="s">
        <v>281</v>
      </c>
      <c r="F25" s="28">
        <v>1291042158</v>
      </c>
      <c r="G25" s="28">
        <v>0</v>
      </c>
      <c r="H25" s="28">
        <v>0</v>
      </c>
      <c r="I25" s="28">
        <v>0</v>
      </c>
      <c r="J25" s="28">
        <v>0</v>
      </c>
      <c r="K25" s="28">
        <f t="shared" si="0"/>
        <v>0</v>
      </c>
      <c r="L25" s="118">
        <f t="shared" si="20"/>
        <v>1291042158</v>
      </c>
      <c r="M25" s="119">
        <f t="shared" si="18"/>
        <v>2.2365110053965961E-4</v>
      </c>
      <c r="N25" s="28">
        <v>0</v>
      </c>
      <c r="O25" s="28">
        <v>1291042158</v>
      </c>
      <c r="P25" s="28">
        <f t="shared" si="12"/>
        <v>0</v>
      </c>
      <c r="Q25" s="28">
        <v>90688998.799999997</v>
      </c>
      <c r="R25" s="28">
        <f t="shared" si="21"/>
        <v>1200353159.2</v>
      </c>
      <c r="S25" s="28">
        <f t="shared" si="22"/>
        <v>1200353159.2</v>
      </c>
      <c r="T25" s="28">
        <v>90688998.799999997</v>
      </c>
      <c r="U25" s="28">
        <f t="shared" si="23"/>
        <v>0</v>
      </c>
      <c r="V25" s="28">
        <v>394298.8</v>
      </c>
      <c r="W25" s="29">
        <f t="shared" si="24"/>
        <v>90294700</v>
      </c>
      <c r="X25" s="30">
        <f t="shared" si="3"/>
        <v>7.024480048001655E-2</v>
      </c>
      <c r="Y25" s="30">
        <f t="shared" si="4"/>
        <v>7.024480048001655E-2</v>
      </c>
      <c r="Z25" s="30">
        <f t="shared" si="5"/>
        <v>3.0541125055964281E-4</v>
      </c>
      <c r="AA25" s="30">
        <f t="shared" si="6"/>
        <v>1</v>
      </c>
      <c r="AB25" s="30">
        <f t="shared" si="7"/>
        <v>4.3478129124521776E-3</v>
      </c>
    </row>
    <row r="26" spans="1:28" ht="36.75" customHeight="1" x14ac:dyDescent="0.25">
      <c r="A26" s="25" t="s">
        <v>282</v>
      </c>
      <c r="B26" s="26" t="s">
        <v>12</v>
      </c>
      <c r="C26" s="26">
        <v>20</v>
      </c>
      <c r="D26" s="26" t="s">
        <v>13</v>
      </c>
      <c r="E26" s="27" t="s">
        <v>283</v>
      </c>
      <c r="F26" s="28">
        <v>153073328</v>
      </c>
      <c r="G26" s="28">
        <v>0</v>
      </c>
      <c r="H26" s="28">
        <v>0</v>
      </c>
      <c r="I26" s="28">
        <v>0</v>
      </c>
      <c r="J26" s="28">
        <v>0</v>
      </c>
      <c r="K26" s="28">
        <f t="shared" si="0"/>
        <v>0</v>
      </c>
      <c r="L26" s="118">
        <f t="shared" si="20"/>
        <v>153073328</v>
      </c>
      <c r="M26" s="121">
        <f t="shared" si="18"/>
        <v>2.6517351163422112E-5</v>
      </c>
      <c r="N26" s="28">
        <v>0</v>
      </c>
      <c r="O26" s="28">
        <v>153073328</v>
      </c>
      <c r="P26" s="28">
        <f t="shared" si="12"/>
        <v>0</v>
      </c>
      <c r="Q26" s="28">
        <v>11554804.800000001</v>
      </c>
      <c r="R26" s="28">
        <f t="shared" si="21"/>
        <v>141518523.19999999</v>
      </c>
      <c r="S26" s="28">
        <f t="shared" si="22"/>
        <v>141518523.19999999</v>
      </c>
      <c r="T26" s="28">
        <v>11554804.800000001</v>
      </c>
      <c r="U26" s="28">
        <f t="shared" si="23"/>
        <v>0</v>
      </c>
      <c r="V26" s="28">
        <v>48104.800000000003</v>
      </c>
      <c r="W26" s="29">
        <f t="shared" si="24"/>
        <v>11506700</v>
      </c>
      <c r="X26" s="30">
        <f t="shared" si="3"/>
        <v>7.5485422254620349E-2</v>
      </c>
      <c r="Y26" s="30">
        <f t="shared" si="4"/>
        <v>7.5485422254620349E-2</v>
      </c>
      <c r="Z26" s="30">
        <f t="shared" si="5"/>
        <v>3.1425984283819843E-4</v>
      </c>
      <c r="AA26" s="30">
        <f t="shared" si="6"/>
        <v>1</v>
      </c>
      <c r="AB26" s="30">
        <f t="shared" si="7"/>
        <v>4.163185863598492E-3</v>
      </c>
    </row>
    <row r="27" spans="1:28" ht="21.75" customHeight="1" x14ac:dyDescent="0.25">
      <c r="A27" s="25" t="s">
        <v>284</v>
      </c>
      <c r="B27" s="26" t="s">
        <v>12</v>
      </c>
      <c r="C27" s="26">
        <v>20</v>
      </c>
      <c r="D27" s="26" t="s">
        <v>13</v>
      </c>
      <c r="E27" s="27" t="s">
        <v>285</v>
      </c>
      <c r="F27" s="28">
        <v>968339892</v>
      </c>
      <c r="G27" s="28">
        <v>0</v>
      </c>
      <c r="H27" s="28">
        <v>0</v>
      </c>
      <c r="I27" s="28">
        <v>0</v>
      </c>
      <c r="J27" s="28">
        <v>0</v>
      </c>
      <c r="K27" s="28">
        <f t="shared" si="0"/>
        <v>0</v>
      </c>
      <c r="L27" s="118">
        <f t="shared" si="20"/>
        <v>968339892</v>
      </c>
      <c r="M27" s="119">
        <f t="shared" si="18"/>
        <v>1.6774842029771667E-4</v>
      </c>
      <c r="N27" s="28">
        <v>0</v>
      </c>
      <c r="O27" s="28">
        <v>968339892</v>
      </c>
      <c r="P27" s="28">
        <f t="shared" si="12"/>
        <v>0</v>
      </c>
      <c r="Q27" s="28">
        <v>68022047.200000003</v>
      </c>
      <c r="R27" s="28">
        <f t="shared" si="21"/>
        <v>900317844.79999995</v>
      </c>
      <c r="S27" s="28">
        <f t="shared" si="22"/>
        <v>900317844.79999995</v>
      </c>
      <c r="T27" s="28">
        <v>68022047.200000003</v>
      </c>
      <c r="U27" s="28">
        <f t="shared" si="23"/>
        <v>0</v>
      </c>
      <c r="V27" s="28">
        <v>295747.20000000001</v>
      </c>
      <c r="W27" s="29">
        <f t="shared" si="24"/>
        <v>67726300</v>
      </c>
      <c r="X27" s="30">
        <f t="shared" si="3"/>
        <v>7.0246044557255527E-2</v>
      </c>
      <c r="Y27" s="30">
        <f t="shared" si="4"/>
        <v>7.0246044557255527E-2</v>
      </c>
      <c r="Z27" s="30">
        <f t="shared" si="5"/>
        <v>3.0541672654750036E-4</v>
      </c>
      <c r="AA27" s="30">
        <f t="shared" si="6"/>
        <v>1</v>
      </c>
      <c r="AB27" s="30">
        <f t="shared" si="7"/>
        <v>4.3478138658549518E-3</v>
      </c>
    </row>
    <row r="28" spans="1:28" ht="39.75" customHeight="1" x14ac:dyDescent="0.25">
      <c r="A28" s="25" t="s">
        <v>286</v>
      </c>
      <c r="B28" s="26" t="s">
        <v>12</v>
      </c>
      <c r="C28" s="26">
        <v>20</v>
      </c>
      <c r="D28" s="26" t="s">
        <v>13</v>
      </c>
      <c r="E28" s="27" t="s">
        <v>287</v>
      </c>
      <c r="F28" s="28">
        <v>645611798</v>
      </c>
      <c r="G28" s="28">
        <v>0</v>
      </c>
      <c r="H28" s="28">
        <v>0</v>
      </c>
      <c r="I28" s="28">
        <v>0</v>
      </c>
      <c r="J28" s="28">
        <v>0</v>
      </c>
      <c r="K28" s="28">
        <f t="shared" si="0"/>
        <v>0</v>
      </c>
      <c r="L28" s="118">
        <f t="shared" si="20"/>
        <v>645611798</v>
      </c>
      <c r="M28" s="119">
        <f t="shared" si="18"/>
        <v>1.118412657939621E-4</v>
      </c>
      <c r="N28" s="28">
        <v>0</v>
      </c>
      <c r="O28" s="28">
        <v>645611798</v>
      </c>
      <c r="P28" s="28">
        <f t="shared" si="12"/>
        <v>0</v>
      </c>
      <c r="Q28" s="28">
        <v>45352378</v>
      </c>
      <c r="R28" s="28">
        <f t="shared" si="21"/>
        <v>600259420</v>
      </c>
      <c r="S28" s="28">
        <f t="shared" si="22"/>
        <v>600259420</v>
      </c>
      <c r="T28" s="28">
        <v>45352378</v>
      </c>
      <c r="U28" s="28">
        <f t="shared" si="23"/>
        <v>0</v>
      </c>
      <c r="V28" s="28">
        <v>197178</v>
      </c>
      <c r="W28" s="29">
        <f t="shared" si="24"/>
        <v>45155200</v>
      </c>
      <c r="X28" s="30">
        <f t="shared" si="3"/>
        <v>7.0247133247091004E-2</v>
      </c>
      <c r="Y28" s="30">
        <f t="shared" si="4"/>
        <v>7.0247133247091004E-2</v>
      </c>
      <c r="Z28" s="30">
        <f t="shared" si="5"/>
        <v>3.0541263435833308E-4</v>
      </c>
      <c r="AA28" s="30">
        <f t="shared" si="6"/>
        <v>1</v>
      </c>
      <c r="AB28" s="30">
        <f t="shared" si="7"/>
        <v>4.3476882292699187E-3</v>
      </c>
    </row>
    <row r="29" spans="1:28" ht="41.25" customHeight="1" x14ac:dyDescent="0.25">
      <c r="A29" s="20" t="s">
        <v>288</v>
      </c>
      <c r="B29" s="21"/>
      <c r="C29" s="21"/>
      <c r="D29" s="26"/>
      <c r="E29" s="22" t="s">
        <v>289</v>
      </c>
      <c r="F29" s="23">
        <f>+F30+F34+F35</f>
        <v>4316371000</v>
      </c>
      <c r="G29" s="23">
        <f>+G30+G34+G35</f>
        <v>0</v>
      </c>
      <c r="H29" s="23">
        <f>+H30+H34+H35</f>
        <v>0</v>
      </c>
      <c r="I29" s="23">
        <f>+I30+I34+I35</f>
        <v>0</v>
      </c>
      <c r="J29" s="23">
        <f>+J30+J34+J35</f>
        <v>0</v>
      </c>
      <c r="K29" s="23">
        <f t="shared" si="0"/>
        <v>0</v>
      </c>
      <c r="L29" s="23">
        <f>+L30+L34+L35</f>
        <v>4316371000</v>
      </c>
      <c r="M29" s="117">
        <f t="shared" si="18"/>
        <v>7.4773787866303832E-4</v>
      </c>
      <c r="N29" s="23">
        <f t="shared" ref="N29:W29" si="25">+N30+N34+N35</f>
        <v>0</v>
      </c>
      <c r="O29" s="23">
        <f t="shared" si="25"/>
        <v>4316371000</v>
      </c>
      <c r="P29" s="23">
        <f>+P30+P34+P35</f>
        <v>0</v>
      </c>
      <c r="Q29" s="23">
        <f>+Q30+Q34+Q35</f>
        <v>266830475</v>
      </c>
      <c r="R29" s="23">
        <f>+R30+R34+R35</f>
        <v>4049540525</v>
      </c>
      <c r="S29" s="23">
        <f t="shared" si="25"/>
        <v>4049540525</v>
      </c>
      <c r="T29" s="23">
        <f t="shared" si="25"/>
        <v>266830475</v>
      </c>
      <c r="U29" s="23">
        <f t="shared" si="25"/>
        <v>0</v>
      </c>
      <c r="V29" s="23">
        <f t="shared" si="25"/>
        <v>266830475</v>
      </c>
      <c r="W29" s="23">
        <f t="shared" si="25"/>
        <v>0</v>
      </c>
      <c r="X29" s="24">
        <f t="shared" si="3"/>
        <v>6.181824384419226E-2</v>
      </c>
      <c r="Y29" s="24">
        <f t="shared" si="4"/>
        <v>6.181824384419226E-2</v>
      </c>
      <c r="Z29" s="24">
        <f t="shared" si="5"/>
        <v>6.181824384419226E-2</v>
      </c>
      <c r="AA29" s="24">
        <f t="shared" si="6"/>
        <v>1</v>
      </c>
      <c r="AB29" s="24">
        <f t="shared" si="7"/>
        <v>1</v>
      </c>
    </row>
    <row r="30" spans="1:28" s="2" customFormat="1" ht="39" customHeight="1" x14ac:dyDescent="0.25">
      <c r="A30" s="20" t="s">
        <v>290</v>
      </c>
      <c r="B30" s="21"/>
      <c r="C30" s="21"/>
      <c r="D30" s="21"/>
      <c r="E30" s="22" t="s">
        <v>291</v>
      </c>
      <c r="F30" s="23">
        <f>+F31+F32+F33</f>
        <v>2014091242</v>
      </c>
      <c r="G30" s="23">
        <f>+G31+G32+G33</f>
        <v>0</v>
      </c>
      <c r="H30" s="23">
        <f>+H31+H32+H33</f>
        <v>0</v>
      </c>
      <c r="I30" s="23">
        <f>+I31+I32+I33</f>
        <v>0</v>
      </c>
      <c r="J30" s="23">
        <f>+J31+J32+J33</f>
        <v>0</v>
      </c>
      <c r="K30" s="23">
        <f t="shared" si="0"/>
        <v>0</v>
      </c>
      <c r="L30" s="122">
        <f>+L31+L32+L33</f>
        <v>2014091242</v>
      </c>
      <c r="M30" s="117">
        <f t="shared" si="18"/>
        <v>3.4890705936234026E-4</v>
      </c>
      <c r="N30" s="23">
        <f t="shared" ref="N30:W30" si="26">+N31+N32+N33</f>
        <v>0</v>
      </c>
      <c r="O30" s="23">
        <f t="shared" si="26"/>
        <v>2014091242</v>
      </c>
      <c r="P30" s="122">
        <f>+P31+P32+P33</f>
        <v>0</v>
      </c>
      <c r="Q30" s="122">
        <f>+Q31+Q32+Q33</f>
        <v>76337107</v>
      </c>
      <c r="R30" s="122">
        <f>+R31+R32+R33</f>
        <v>1937754135</v>
      </c>
      <c r="S30" s="23">
        <f t="shared" si="26"/>
        <v>1937754135</v>
      </c>
      <c r="T30" s="23">
        <f t="shared" si="26"/>
        <v>76337107</v>
      </c>
      <c r="U30" s="23">
        <f t="shared" si="26"/>
        <v>0</v>
      </c>
      <c r="V30" s="23">
        <f t="shared" si="26"/>
        <v>76337107</v>
      </c>
      <c r="W30" s="23">
        <f t="shared" si="26"/>
        <v>0</v>
      </c>
      <c r="X30" s="24">
        <f t="shared" si="3"/>
        <v>3.7901513798449853E-2</v>
      </c>
      <c r="Y30" s="24">
        <f t="shared" si="4"/>
        <v>3.7901513798449853E-2</v>
      </c>
      <c r="Z30" s="24">
        <f t="shared" si="5"/>
        <v>3.7901513798449853E-2</v>
      </c>
      <c r="AA30" s="24">
        <f t="shared" si="6"/>
        <v>1</v>
      </c>
      <c r="AB30" s="24">
        <f t="shared" si="7"/>
        <v>1</v>
      </c>
    </row>
    <row r="31" spans="1:28" ht="21.75" customHeight="1" x14ac:dyDescent="0.25">
      <c r="A31" s="25" t="s">
        <v>292</v>
      </c>
      <c r="B31" s="26" t="s">
        <v>12</v>
      </c>
      <c r="C31" s="26">
        <v>20</v>
      </c>
      <c r="D31" s="26" t="s">
        <v>13</v>
      </c>
      <c r="E31" s="27" t="s">
        <v>293</v>
      </c>
      <c r="F31" s="28">
        <v>750824259</v>
      </c>
      <c r="G31" s="28">
        <v>0</v>
      </c>
      <c r="H31" s="28">
        <v>0</v>
      </c>
      <c r="I31" s="28">
        <v>0</v>
      </c>
      <c r="J31" s="28">
        <v>0</v>
      </c>
      <c r="K31" s="28">
        <f t="shared" si="0"/>
        <v>0</v>
      </c>
      <c r="L31" s="118">
        <f t="shared" ref="L31:L36" si="27">+F31+K31</f>
        <v>750824259</v>
      </c>
      <c r="M31" s="119">
        <f t="shared" si="18"/>
        <v>1.3006753559260953E-4</v>
      </c>
      <c r="N31" s="28">
        <v>0</v>
      </c>
      <c r="O31" s="28">
        <v>750824259</v>
      </c>
      <c r="P31" s="28">
        <f t="shared" ref="P31:P35" si="28">L31-O31</f>
        <v>0</v>
      </c>
      <c r="Q31" s="28">
        <v>42274709</v>
      </c>
      <c r="R31" s="31">
        <f t="shared" ref="R31:R36" si="29">+L31-Q31</f>
        <v>708549550</v>
      </c>
      <c r="S31" s="28">
        <f t="shared" ref="S31:S36" si="30">O31-Q31</f>
        <v>708549550</v>
      </c>
      <c r="T31" s="28">
        <v>42274709</v>
      </c>
      <c r="U31" s="28">
        <f t="shared" ref="U31:U36" si="31">+Q31-T31</f>
        <v>0</v>
      </c>
      <c r="V31" s="28">
        <v>42274709</v>
      </c>
      <c r="W31" s="29">
        <f t="shared" ref="W31:W36" si="32">+T31-V31</f>
        <v>0</v>
      </c>
      <c r="X31" s="30">
        <f t="shared" si="3"/>
        <v>5.6304399456011719E-2</v>
      </c>
      <c r="Y31" s="30">
        <f t="shared" si="4"/>
        <v>5.6304399456011719E-2</v>
      </c>
      <c r="Z31" s="30">
        <f t="shared" si="5"/>
        <v>5.6304399456011719E-2</v>
      </c>
      <c r="AA31" s="30">
        <f t="shared" si="6"/>
        <v>1</v>
      </c>
      <c r="AB31" s="30">
        <f t="shared" si="7"/>
        <v>1</v>
      </c>
    </row>
    <row r="32" spans="1:28" ht="21.75" customHeight="1" x14ac:dyDescent="0.25">
      <c r="A32" s="25" t="s">
        <v>294</v>
      </c>
      <c r="B32" s="26" t="s">
        <v>12</v>
      </c>
      <c r="C32" s="26">
        <v>20</v>
      </c>
      <c r="D32" s="26" t="s">
        <v>13</v>
      </c>
      <c r="E32" s="27" t="s">
        <v>295</v>
      </c>
      <c r="F32" s="28">
        <v>1055441724</v>
      </c>
      <c r="G32" s="28">
        <v>0</v>
      </c>
      <c r="H32" s="28">
        <v>0</v>
      </c>
      <c r="I32" s="28">
        <v>0</v>
      </c>
      <c r="J32" s="28">
        <v>0</v>
      </c>
      <c r="K32" s="28">
        <f t="shared" si="0"/>
        <v>0</v>
      </c>
      <c r="L32" s="118">
        <f t="shared" si="27"/>
        <v>1055441724</v>
      </c>
      <c r="M32" s="119">
        <f t="shared" si="18"/>
        <v>1.8283733158160406E-4</v>
      </c>
      <c r="N32" s="28">
        <v>0</v>
      </c>
      <c r="O32" s="28">
        <v>1055441724</v>
      </c>
      <c r="P32" s="28">
        <f t="shared" si="28"/>
        <v>0</v>
      </c>
      <c r="Q32" s="28">
        <v>27844526</v>
      </c>
      <c r="R32" s="31">
        <f t="shared" si="29"/>
        <v>1027597198</v>
      </c>
      <c r="S32" s="28">
        <f t="shared" si="30"/>
        <v>1027597198</v>
      </c>
      <c r="T32" s="28">
        <v>27844526</v>
      </c>
      <c r="U32" s="28">
        <f t="shared" si="31"/>
        <v>0</v>
      </c>
      <c r="V32" s="28">
        <v>27844526</v>
      </c>
      <c r="W32" s="29">
        <f t="shared" si="32"/>
        <v>0</v>
      </c>
      <c r="X32" s="30">
        <f t="shared" si="3"/>
        <v>2.6381869663511616E-2</v>
      </c>
      <c r="Y32" s="30">
        <f t="shared" si="4"/>
        <v>2.6381869663511616E-2</v>
      </c>
      <c r="Z32" s="30">
        <f t="shared" si="5"/>
        <v>2.6381869663511616E-2</v>
      </c>
      <c r="AA32" s="30">
        <f t="shared" si="6"/>
        <v>1</v>
      </c>
      <c r="AB32" s="30">
        <f t="shared" si="7"/>
        <v>1</v>
      </c>
    </row>
    <row r="33" spans="1:28" ht="21.75" customHeight="1" x14ac:dyDescent="0.25">
      <c r="A33" s="25" t="s">
        <v>296</v>
      </c>
      <c r="B33" s="26" t="s">
        <v>12</v>
      </c>
      <c r="C33" s="26">
        <v>20</v>
      </c>
      <c r="D33" s="26" t="s">
        <v>13</v>
      </c>
      <c r="E33" s="27" t="s">
        <v>297</v>
      </c>
      <c r="F33" s="28">
        <v>207825259</v>
      </c>
      <c r="G33" s="28">
        <v>0</v>
      </c>
      <c r="H33" s="28">
        <v>0</v>
      </c>
      <c r="I33" s="28">
        <v>0</v>
      </c>
      <c r="J33" s="28">
        <v>0</v>
      </c>
      <c r="K33" s="28">
        <f t="shared" si="0"/>
        <v>0</v>
      </c>
      <c r="L33" s="118">
        <f t="shared" si="27"/>
        <v>207825259</v>
      </c>
      <c r="M33" s="121">
        <f t="shared" si="18"/>
        <v>3.6002192188126672E-5</v>
      </c>
      <c r="N33" s="28">
        <v>0</v>
      </c>
      <c r="O33" s="28">
        <v>207825259</v>
      </c>
      <c r="P33" s="28">
        <f t="shared" si="28"/>
        <v>0</v>
      </c>
      <c r="Q33" s="28">
        <v>6217872</v>
      </c>
      <c r="R33" s="28">
        <f t="shared" si="29"/>
        <v>201607387</v>
      </c>
      <c r="S33" s="28">
        <f t="shared" si="30"/>
        <v>201607387</v>
      </c>
      <c r="T33" s="28">
        <v>6217872</v>
      </c>
      <c r="U33" s="28">
        <f t="shared" si="31"/>
        <v>0</v>
      </c>
      <c r="V33" s="28">
        <v>6217872</v>
      </c>
      <c r="W33" s="29">
        <f t="shared" si="32"/>
        <v>0</v>
      </c>
      <c r="X33" s="30">
        <f t="shared" si="3"/>
        <v>2.9918750155388956E-2</v>
      </c>
      <c r="Y33" s="30">
        <f t="shared" si="4"/>
        <v>2.9918750155388956E-2</v>
      </c>
      <c r="Z33" s="30">
        <f t="shared" si="5"/>
        <v>2.9918750155388956E-2</v>
      </c>
      <c r="AA33" s="30">
        <f t="shared" si="6"/>
        <v>1</v>
      </c>
      <c r="AB33" s="30">
        <f t="shared" si="7"/>
        <v>1</v>
      </c>
    </row>
    <row r="34" spans="1:28" ht="21.75" customHeight="1" x14ac:dyDescent="0.25">
      <c r="A34" s="25" t="s">
        <v>298</v>
      </c>
      <c r="B34" s="26" t="s">
        <v>12</v>
      </c>
      <c r="C34" s="26">
        <v>20</v>
      </c>
      <c r="D34" s="26" t="s">
        <v>13</v>
      </c>
      <c r="E34" s="27" t="s">
        <v>299</v>
      </c>
      <c r="F34" s="28">
        <v>2176888008</v>
      </c>
      <c r="G34" s="28">
        <v>0</v>
      </c>
      <c r="H34" s="28">
        <v>0</v>
      </c>
      <c r="I34" s="28">
        <v>0</v>
      </c>
      <c r="J34" s="28">
        <v>0</v>
      </c>
      <c r="K34" s="28">
        <f t="shared" si="0"/>
        <v>0</v>
      </c>
      <c r="L34" s="118">
        <f t="shared" si="27"/>
        <v>2176888008</v>
      </c>
      <c r="M34" s="119">
        <f t="shared" si="18"/>
        <v>3.7710883081851102E-4</v>
      </c>
      <c r="N34" s="28">
        <v>0</v>
      </c>
      <c r="O34" s="28">
        <v>2176888008</v>
      </c>
      <c r="P34" s="28">
        <f t="shared" si="28"/>
        <v>0</v>
      </c>
      <c r="Q34" s="28">
        <v>190493368</v>
      </c>
      <c r="R34" s="28">
        <f t="shared" si="29"/>
        <v>1986394640</v>
      </c>
      <c r="S34" s="28">
        <f t="shared" si="30"/>
        <v>1986394640</v>
      </c>
      <c r="T34" s="28">
        <v>190493368</v>
      </c>
      <c r="U34" s="28">
        <f t="shared" si="31"/>
        <v>0</v>
      </c>
      <c r="V34" s="28">
        <v>190493368</v>
      </c>
      <c r="W34" s="29">
        <f t="shared" si="32"/>
        <v>0</v>
      </c>
      <c r="X34" s="30">
        <f t="shared" si="3"/>
        <v>8.750719710887396E-2</v>
      </c>
      <c r="Y34" s="30">
        <f t="shared" si="4"/>
        <v>8.750719710887396E-2</v>
      </c>
      <c r="Z34" s="30">
        <f t="shared" si="5"/>
        <v>8.750719710887396E-2</v>
      </c>
      <c r="AA34" s="30">
        <f t="shared" si="6"/>
        <v>1</v>
      </c>
      <c r="AB34" s="30">
        <f t="shared" si="7"/>
        <v>1</v>
      </c>
    </row>
    <row r="35" spans="1:28" ht="21.75" customHeight="1" x14ac:dyDescent="0.25">
      <c r="A35" s="25" t="s">
        <v>300</v>
      </c>
      <c r="B35" s="26" t="s">
        <v>12</v>
      </c>
      <c r="C35" s="26">
        <v>20</v>
      </c>
      <c r="D35" s="26" t="s">
        <v>13</v>
      </c>
      <c r="E35" s="27" t="s">
        <v>301</v>
      </c>
      <c r="F35" s="28">
        <v>125391750</v>
      </c>
      <c r="G35" s="28">
        <v>0</v>
      </c>
      <c r="H35" s="28">
        <v>0</v>
      </c>
      <c r="I35" s="28">
        <v>0</v>
      </c>
      <c r="J35" s="28">
        <v>0</v>
      </c>
      <c r="K35" s="28">
        <f t="shared" si="0"/>
        <v>0</v>
      </c>
      <c r="L35" s="118">
        <f t="shared" si="27"/>
        <v>125391750</v>
      </c>
      <c r="M35" s="121">
        <f t="shared" si="18"/>
        <v>2.1721988482187011E-5</v>
      </c>
      <c r="N35" s="28">
        <v>0</v>
      </c>
      <c r="O35" s="28">
        <v>125391750</v>
      </c>
      <c r="P35" s="28">
        <f t="shared" si="28"/>
        <v>0</v>
      </c>
      <c r="Q35" s="28">
        <v>0</v>
      </c>
      <c r="R35" s="28">
        <f t="shared" si="29"/>
        <v>125391750</v>
      </c>
      <c r="S35" s="28">
        <f t="shared" si="30"/>
        <v>125391750</v>
      </c>
      <c r="T35" s="28">
        <v>0</v>
      </c>
      <c r="U35" s="28">
        <f t="shared" si="31"/>
        <v>0</v>
      </c>
      <c r="V35" s="28">
        <v>0</v>
      </c>
      <c r="W35" s="29">
        <f t="shared" si="32"/>
        <v>0</v>
      </c>
      <c r="X35" s="30">
        <f t="shared" si="3"/>
        <v>0</v>
      </c>
      <c r="Y35" s="30">
        <f t="shared" si="4"/>
        <v>0</v>
      </c>
      <c r="Z35" s="30">
        <f>+V35/L35</f>
        <v>0</v>
      </c>
      <c r="AA35" s="30" t="s">
        <v>267</v>
      </c>
      <c r="AB35" s="30" t="s">
        <v>267</v>
      </c>
    </row>
    <row r="36" spans="1:28" s="2" customFormat="1" ht="38.25" customHeight="1" x14ac:dyDescent="0.25">
      <c r="A36" s="20" t="s">
        <v>302</v>
      </c>
      <c r="B36" s="21" t="s">
        <v>12</v>
      </c>
      <c r="C36" s="21">
        <v>20</v>
      </c>
      <c r="D36" s="21" t="s">
        <v>13</v>
      </c>
      <c r="E36" s="22" t="s">
        <v>303</v>
      </c>
      <c r="F36" s="32">
        <v>2282058000</v>
      </c>
      <c r="G36" s="32">
        <v>0</v>
      </c>
      <c r="H36" s="32">
        <v>0</v>
      </c>
      <c r="I36" s="32">
        <v>0</v>
      </c>
      <c r="J36" s="33">
        <v>0</v>
      </c>
      <c r="K36" s="34">
        <f t="shared" si="0"/>
        <v>0</v>
      </c>
      <c r="L36" s="23">
        <f t="shared" si="27"/>
        <v>2282058000</v>
      </c>
      <c r="M36" s="117">
        <f t="shared" si="18"/>
        <v>3.9532774358506619E-4</v>
      </c>
      <c r="N36" s="32">
        <v>2282058000</v>
      </c>
      <c r="O36" s="33">
        <v>0</v>
      </c>
      <c r="P36" s="34">
        <f>L36-O36</f>
        <v>2282058000</v>
      </c>
      <c r="Q36" s="33">
        <v>0</v>
      </c>
      <c r="R36" s="34">
        <f t="shared" si="29"/>
        <v>2282058000</v>
      </c>
      <c r="S36" s="34">
        <f t="shared" si="30"/>
        <v>0</v>
      </c>
      <c r="T36" s="33">
        <v>0</v>
      </c>
      <c r="U36" s="34">
        <f t="shared" si="31"/>
        <v>0</v>
      </c>
      <c r="V36" s="33">
        <v>0</v>
      </c>
      <c r="W36" s="35">
        <f t="shared" si="32"/>
        <v>0</v>
      </c>
      <c r="X36" s="30">
        <f t="shared" si="3"/>
        <v>0</v>
      </c>
      <c r="Y36" s="30">
        <f t="shared" si="4"/>
        <v>0</v>
      </c>
      <c r="Z36" s="30">
        <f>+V36/L36</f>
        <v>0</v>
      </c>
      <c r="AA36" s="30" t="s">
        <v>267</v>
      </c>
      <c r="AB36" s="30" t="s">
        <v>267</v>
      </c>
    </row>
    <row r="37" spans="1:28" ht="27.75" customHeight="1" x14ac:dyDescent="0.25">
      <c r="A37" s="20" t="s">
        <v>14</v>
      </c>
      <c r="B37" s="21"/>
      <c r="C37" s="21"/>
      <c r="D37" s="26"/>
      <c r="E37" s="22" t="s">
        <v>15</v>
      </c>
      <c r="F37" s="34">
        <f>+F38</f>
        <v>19419071000</v>
      </c>
      <c r="G37" s="34">
        <f>+G38</f>
        <v>0</v>
      </c>
      <c r="H37" s="34">
        <f>+H38</f>
        <v>0</v>
      </c>
      <c r="I37" s="34">
        <f>+I38</f>
        <v>70000000</v>
      </c>
      <c r="J37" s="34">
        <f>+J38</f>
        <v>70000000</v>
      </c>
      <c r="K37" s="34">
        <f t="shared" si="0"/>
        <v>0</v>
      </c>
      <c r="L37" s="34">
        <f>+L38</f>
        <v>19419071000</v>
      </c>
      <c r="M37" s="117">
        <f t="shared" si="18"/>
        <v>3.3640238420531796E-3</v>
      </c>
      <c r="N37" s="34">
        <f t="shared" ref="N37:W37" si="33">+N38</f>
        <v>0</v>
      </c>
      <c r="O37" s="34">
        <f>+O38</f>
        <v>13506840058</v>
      </c>
      <c r="P37" s="34">
        <f>+P38</f>
        <v>5912230942</v>
      </c>
      <c r="Q37" s="34">
        <f t="shared" si="33"/>
        <v>12062893704.57</v>
      </c>
      <c r="R37" s="34">
        <f>+R38</f>
        <v>7356177295.4300003</v>
      </c>
      <c r="S37" s="34">
        <f t="shared" si="33"/>
        <v>1443946353.4300001</v>
      </c>
      <c r="T37" s="34">
        <f t="shared" si="33"/>
        <v>1580276933.95</v>
      </c>
      <c r="U37" s="34">
        <f t="shared" si="33"/>
        <v>10482616770.619999</v>
      </c>
      <c r="V37" s="34">
        <f t="shared" si="33"/>
        <v>1493316071.95</v>
      </c>
      <c r="W37" s="34">
        <f t="shared" si="33"/>
        <v>86960862</v>
      </c>
      <c r="X37" s="24">
        <f t="shared" si="3"/>
        <v>0.62118799115415968</v>
      </c>
      <c r="Y37" s="24">
        <f t="shared" si="4"/>
        <v>8.1377576401569368E-2</v>
      </c>
      <c r="Z37" s="24">
        <f t="shared" ref="Z37:Z91" si="34">+V37/L37</f>
        <v>7.6899459914946497E-2</v>
      </c>
      <c r="AA37" s="24">
        <f t="shared" ref="AA37:AA77" si="35">+T37/Q37</f>
        <v>0.13100313843860828</v>
      </c>
      <c r="AB37" s="24">
        <f t="shared" ref="AB37:AB76" si="36">+V37/T37</f>
        <v>0.94497112491376056</v>
      </c>
    </row>
    <row r="38" spans="1:28" ht="30" customHeight="1" x14ac:dyDescent="0.25">
      <c r="A38" s="20" t="s">
        <v>16</v>
      </c>
      <c r="B38" s="21"/>
      <c r="C38" s="21"/>
      <c r="D38" s="26"/>
      <c r="E38" s="22" t="s">
        <v>17</v>
      </c>
      <c r="F38" s="33">
        <f>+F39+F51</f>
        <v>19419071000</v>
      </c>
      <c r="G38" s="33">
        <f>+G39+G51</f>
        <v>0</v>
      </c>
      <c r="H38" s="33">
        <f>+H39+H51</f>
        <v>0</v>
      </c>
      <c r="I38" s="33">
        <f>+I39+I51</f>
        <v>70000000</v>
      </c>
      <c r="J38" s="33">
        <f>+J39+J51</f>
        <v>70000000</v>
      </c>
      <c r="K38" s="33">
        <f t="shared" si="0"/>
        <v>0</v>
      </c>
      <c r="L38" s="33">
        <f>+L39+L51</f>
        <v>19419071000</v>
      </c>
      <c r="M38" s="117">
        <f t="shared" si="18"/>
        <v>3.3640238420531796E-3</v>
      </c>
      <c r="N38" s="33">
        <f t="shared" ref="N38:T38" si="37">+N39+N51</f>
        <v>0</v>
      </c>
      <c r="O38" s="33">
        <f t="shared" si="37"/>
        <v>13506840058</v>
      </c>
      <c r="P38" s="33">
        <f>+P39+P51</f>
        <v>5912230942</v>
      </c>
      <c r="Q38" s="33">
        <f t="shared" si="37"/>
        <v>12062893704.57</v>
      </c>
      <c r="R38" s="33">
        <f t="shared" si="37"/>
        <v>7356177295.4300003</v>
      </c>
      <c r="S38" s="33">
        <f t="shared" si="37"/>
        <v>1443946353.4300001</v>
      </c>
      <c r="T38" s="33">
        <f t="shared" si="37"/>
        <v>1580276933.95</v>
      </c>
      <c r="U38" s="33">
        <f>+U39+U51</f>
        <v>10482616770.619999</v>
      </c>
      <c r="V38" s="33">
        <f>+V39+V51</f>
        <v>1493316071.95</v>
      </c>
      <c r="W38" s="33">
        <f>+W39+W51</f>
        <v>86960862</v>
      </c>
      <c r="X38" s="24">
        <f t="shared" si="3"/>
        <v>0.62118799115415968</v>
      </c>
      <c r="Y38" s="24">
        <f t="shared" si="4"/>
        <v>8.1377576401569368E-2</v>
      </c>
      <c r="Z38" s="24">
        <f t="shared" si="34"/>
        <v>7.6899459914946497E-2</v>
      </c>
      <c r="AA38" s="24">
        <f t="shared" si="35"/>
        <v>0.13100313843860828</v>
      </c>
      <c r="AB38" s="24">
        <f t="shared" si="36"/>
        <v>0.94497112491376056</v>
      </c>
    </row>
    <row r="39" spans="1:28" ht="24.75" customHeight="1" x14ac:dyDescent="0.25">
      <c r="A39" s="20" t="s">
        <v>18</v>
      </c>
      <c r="B39" s="21"/>
      <c r="C39" s="21"/>
      <c r="D39" s="26"/>
      <c r="E39" s="22" t="s">
        <v>19</v>
      </c>
      <c r="F39" s="34">
        <f>+F40+F44</f>
        <v>189934492</v>
      </c>
      <c r="G39" s="34">
        <f t="shared" ref="G39:J39" si="38">+G40+G44</f>
        <v>0</v>
      </c>
      <c r="H39" s="34">
        <f t="shared" si="38"/>
        <v>0</v>
      </c>
      <c r="I39" s="34">
        <f t="shared" si="38"/>
        <v>0</v>
      </c>
      <c r="J39" s="34">
        <f t="shared" si="38"/>
        <v>0</v>
      </c>
      <c r="K39" s="34">
        <f t="shared" si="0"/>
        <v>0</v>
      </c>
      <c r="L39" s="34">
        <f t="shared" ref="L39:W39" si="39">+L40+L44</f>
        <v>189934492</v>
      </c>
      <c r="M39" s="123">
        <f t="shared" si="18"/>
        <v>3.290292102625604E-5</v>
      </c>
      <c r="N39" s="34">
        <f t="shared" si="39"/>
        <v>0</v>
      </c>
      <c r="O39" s="34">
        <f t="shared" si="39"/>
        <v>46616969</v>
      </c>
      <c r="P39" s="34">
        <f t="shared" si="39"/>
        <v>143317523</v>
      </c>
      <c r="Q39" s="34">
        <f t="shared" si="39"/>
        <v>40607969</v>
      </c>
      <c r="R39" s="34">
        <f t="shared" si="39"/>
        <v>149326523</v>
      </c>
      <c r="S39" s="34">
        <f t="shared" si="39"/>
        <v>6009000</v>
      </c>
      <c r="T39" s="34">
        <f t="shared" si="39"/>
        <v>7000000</v>
      </c>
      <c r="U39" s="34">
        <f t="shared" si="39"/>
        <v>33607969</v>
      </c>
      <c r="V39" s="34">
        <f t="shared" si="39"/>
        <v>0</v>
      </c>
      <c r="W39" s="34">
        <f t="shared" si="39"/>
        <v>7000000</v>
      </c>
      <c r="X39" s="24">
        <f t="shared" si="3"/>
        <v>0.21379986632443779</v>
      </c>
      <c r="Y39" s="24">
        <f t="shared" si="4"/>
        <v>3.685481202645384E-2</v>
      </c>
      <c r="Z39" s="24">
        <f t="shared" si="34"/>
        <v>0</v>
      </c>
      <c r="AA39" s="24">
        <f t="shared" si="35"/>
        <v>0.17237995822938104</v>
      </c>
      <c r="AB39" s="24">
        <f t="shared" si="36"/>
        <v>0</v>
      </c>
    </row>
    <row r="40" spans="1:28" ht="54.75" customHeight="1" x14ac:dyDescent="0.25">
      <c r="A40" s="20" t="s">
        <v>20</v>
      </c>
      <c r="B40" s="26"/>
      <c r="C40" s="26"/>
      <c r="D40" s="26"/>
      <c r="E40" s="22" t="s">
        <v>21</v>
      </c>
      <c r="F40" s="34">
        <f>+F41+F42+F43</f>
        <v>22285314</v>
      </c>
      <c r="G40" s="34">
        <f>+G41+G42+G43</f>
        <v>0</v>
      </c>
      <c r="H40" s="34">
        <f>+H41+H42+H43</f>
        <v>0</v>
      </c>
      <c r="I40" s="34">
        <f>+I41+I42+I43</f>
        <v>0</v>
      </c>
      <c r="J40" s="34">
        <f>+J41+J42+J43</f>
        <v>0</v>
      </c>
      <c r="K40" s="34">
        <f t="shared" si="0"/>
        <v>0</v>
      </c>
      <c r="L40" s="34">
        <f>+L41+L42+L43</f>
        <v>22285314</v>
      </c>
      <c r="M40" s="124">
        <f t="shared" si="18"/>
        <v>3.8605517032015343E-6</v>
      </c>
      <c r="N40" s="34">
        <f t="shared" ref="N40:W40" si="40">+N41+N42+N43</f>
        <v>0</v>
      </c>
      <c r="O40" s="34">
        <f>+O41+O42+O43</f>
        <v>3016724</v>
      </c>
      <c r="P40" s="34">
        <f>+P41+P42+P43</f>
        <v>19268590</v>
      </c>
      <c r="Q40" s="34">
        <f t="shared" si="40"/>
        <v>3014724</v>
      </c>
      <c r="R40" s="34">
        <f>+R41+R42+R43</f>
        <v>19270590</v>
      </c>
      <c r="S40" s="34">
        <f t="shared" si="40"/>
        <v>2000</v>
      </c>
      <c r="T40" s="34">
        <f t="shared" si="40"/>
        <v>0</v>
      </c>
      <c r="U40" s="34">
        <f t="shared" si="40"/>
        <v>3014724</v>
      </c>
      <c r="V40" s="34">
        <f t="shared" si="40"/>
        <v>0</v>
      </c>
      <c r="W40" s="34">
        <f t="shared" si="40"/>
        <v>0</v>
      </c>
      <c r="X40" s="24">
        <f t="shared" si="3"/>
        <v>0.13527850673317862</v>
      </c>
      <c r="Y40" s="24">
        <f t="shared" si="4"/>
        <v>0</v>
      </c>
      <c r="Z40" s="24">
        <f t="shared" si="34"/>
        <v>0</v>
      </c>
      <c r="AA40" s="24">
        <f t="shared" si="35"/>
        <v>0</v>
      </c>
      <c r="AB40" s="24" t="s">
        <v>267</v>
      </c>
    </row>
    <row r="41" spans="1:28" ht="48" customHeight="1" x14ac:dyDescent="0.25">
      <c r="A41" s="25" t="s">
        <v>22</v>
      </c>
      <c r="B41" s="26" t="s">
        <v>12</v>
      </c>
      <c r="C41" s="26">
        <v>20</v>
      </c>
      <c r="D41" s="26" t="s">
        <v>13</v>
      </c>
      <c r="E41" s="27" t="s">
        <v>23</v>
      </c>
      <c r="F41" s="28">
        <v>17785314</v>
      </c>
      <c r="G41" s="28">
        <v>0</v>
      </c>
      <c r="H41" s="28">
        <v>0</v>
      </c>
      <c r="I41" s="28">
        <v>0</v>
      </c>
      <c r="J41" s="28">
        <v>0</v>
      </c>
      <c r="K41" s="28">
        <f t="shared" si="0"/>
        <v>0</v>
      </c>
      <c r="L41" s="28">
        <f>+F41+K41</f>
        <v>17785314</v>
      </c>
      <c r="M41" s="120">
        <f t="shared" si="18"/>
        <v>3.0810032227804412E-6</v>
      </c>
      <c r="N41" s="28">
        <v>0</v>
      </c>
      <c r="O41" s="31">
        <v>3015724</v>
      </c>
      <c r="P41" s="28">
        <f t="shared" ref="P41:P43" si="41">L41-O41</f>
        <v>14769590</v>
      </c>
      <c r="Q41" s="31">
        <v>3014724</v>
      </c>
      <c r="R41" s="28">
        <f>+L41-Q41</f>
        <v>14770590</v>
      </c>
      <c r="S41" s="28">
        <f>O41-Q41</f>
        <v>1000</v>
      </c>
      <c r="T41" s="28">
        <v>0</v>
      </c>
      <c r="U41" s="28">
        <f>+Q41-T41</f>
        <v>3014724</v>
      </c>
      <c r="V41" s="28">
        <v>0</v>
      </c>
      <c r="W41" s="29">
        <f>+T41-V41</f>
        <v>0</v>
      </c>
      <c r="X41" s="30">
        <f t="shared" si="3"/>
        <v>0.16950636913129563</v>
      </c>
      <c r="Y41" s="30">
        <f t="shared" si="4"/>
        <v>0</v>
      </c>
      <c r="Z41" s="30">
        <f t="shared" si="34"/>
        <v>0</v>
      </c>
      <c r="AA41" s="30">
        <f t="shared" si="35"/>
        <v>0</v>
      </c>
      <c r="AB41" s="30" t="s">
        <v>267</v>
      </c>
    </row>
    <row r="42" spans="1:28" ht="30.75" customHeight="1" x14ac:dyDescent="0.25">
      <c r="A42" s="25" t="s">
        <v>304</v>
      </c>
      <c r="B42" s="26" t="s">
        <v>12</v>
      </c>
      <c r="C42" s="26">
        <v>20</v>
      </c>
      <c r="D42" s="26" t="s">
        <v>13</v>
      </c>
      <c r="E42" s="27" t="s">
        <v>305</v>
      </c>
      <c r="F42" s="28">
        <v>1500000</v>
      </c>
      <c r="G42" s="28">
        <v>0</v>
      </c>
      <c r="H42" s="28">
        <v>0</v>
      </c>
      <c r="I42" s="28">
        <v>0</v>
      </c>
      <c r="J42" s="28">
        <v>0</v>
      </c>
      <c r="K42" s="28">
        <f t="shared" si="0"/>
        <v>0</v>
      </c>
      <c r="L42" s="28">
        <f>+F42+K42</f>
        <v>1500000</v>
      </c>
      <c r="M42" s="120">
        <f t="shared" si="18"/>
        <v>2.5984949347369757E-7</v>
      </c>
      <c r="N42" s="28">
        <v>0</v>
      </c>
      <c r="O42" s="31">
        <v>1000</v>
      </c>
      <c r="P42" s="28">
        <f t="shared" si="41"/>
        <v>1499000</v>
      </c>
      <c r="Q42" s="31">
        <v>0</v>
      </c>
      <c r="R42" s="28">
        <f>+L42-Q42</f>
        <v>1500000</v>
      </c>
      <c r="S42" s="28">
        <f>O42-Q42</f>
        <v>1000</v>
      </c>
      <c r="T42" s="28">
        <v>0</v>
      </c>
      <c r="U42" s="28">
        <f>+Q42-T42</f>
        <v>0</v>
      </c>
      <c r="V42" s="28">
        <v>0</v>
      </c>
      <c r="W42" s="29">
        <f>+T42-V42</f>
        <v>0</v>
      </c>
      <c r="X42" s="36">
        <f t="shared" si="3"/>
        <v>0</v>
      </c>
      <c r="Y42" s="36">
        <f t="shared" si="4"/>
        <v>0</v>
      </c>
      <c r="Z42" s="36">
        <f t="shared" si="34"/>
        <v>0</v>
      </c>
      <c r="AA42" s="24" t="s">
        <v>267</v>
      </c>
      <c r="AB42" s="24" t="s">
        <v>267</v>
      </c>
    </row>
    <row r="43" spans="1:28" ht="30.75" customHeight="1" x14ac:dyDescent="0.25">
      <c r="A43" s="25" t="s">
        <v>306</v>
      </c>
      <c r="B43" s="26" t="s">
        <v>12</v>
      </c>
      <c r="C43" s="26">
        <v>20</v>
      </c>
      <c r="D43" s="26" t="s">
        <v>13</v>
      </c>
      <c r="E43" s="27" t="s">
        <v>307</v>
      </c>
      <c r="F43" s="28">
        <v>3000000</v>
      </c>
      <c r="G43" s="28">
        <v>0</v>
      </c>
      <c r="H43" s="28">
        <v>0</v>
      </c>
      <c r="I43" s="28">
        <v>0</v>
      </c>
      <c r="J43" s="28">
        <v>0</v>
      </c>
      <c r="K43" s="28">
        <f t="shared" si="0"/>
        <v>0</v>
      </c>
      <c r="L43" s="28">
        <f>+F43+K43</f>
        <v>3000000</v>
      </c>
      <c r="M43" s="120">
        <f t="shared" si="18"/>
        <v>5.1969898694739513E-7</v>
      </c>
      <c r="N43" s="28">
        <v>0</v>
      </c>
      <c r="O43" s="31">
        <v>0</v>
      </c>
      <c r="P43" s="28">
        <f t="shared" si="41"/>
        <v>3000000</v>
      </c>
      <c r="Q43" s="31">
        <v>0</v>
      </c>
      <c r="R43" s="28">
        <f>+L43-Q43</f>
        <v>3000000</v>
      </c>
      <c r="S43" s="28">
        <v>0</v>
      </c>
      <c r="T43" s="28">
        <v>0</v>
      </c>
      <c r="U43" s="28">
        <v>0</v>
      </c>
      <c r="V43" s="28">
        <v>0</v>
      </c>
      <c r="W43" s="29">
        <v>0</v>
      </c>
      <c r="X43" s="36">
        <f t="shared" si="3"/>
        <v>0</v>
      </c>
      <c r="Y43" s="36">
        <f t="shared" si="4"/>
        <v>0</v>
      </c>
      <c r="Z43" s="36">
        <f t="shared" si="34"/>
        <v>0</v>
      </c>
      <c r="AA43" s="24" t="s">
        <v>267</v>
      </c>
      <c r="AB43" s="24" t="s">
        <v>267</v>
      </c>
    </row>
    <row r="44" spans="1:28" ht="51" customHeight="1" x14ac:dyDescent="0.25">
      <c r="A44" s="37" t="s">
        <v>24</v>
      </c>
      <c r="B44" s="26"/>
      <c r="C44" s="26"/>
      <c r="D44" s="26"/>
      <c r="E44" s="22" t="s">
        <v>25</v>
      </c>
      <c r="F44" s="34">
        <f>+F45+F46+F48+F49+F50+F47</f>
        <v>167649178</v>
      </c>
      <c r="G44" s="34">
        <f>+G45+G46+G48+G49+G50+G47</f>
        <v>0</v>
      </c>
      <c r="H44" s="34">
        <f>+H45+H46+H48+H49+H50+H47</f>
        <v>0</v>
      </c>
      <c r="I44" s="34">
        <f>+I45+I46+I48+I49+I50+I47</f>
        <v>0</v>
      </c>
      <c r="J44" s="34">
        <f>+J45+J46+J48+J49+J50+J47</f>
        <v>0</v>
      </c>
      <c r="K44" s="34">
        <f t="shared" si="0"/>
        <v>0</v>
      </c>
      <c r="L44" s="34">
        <f>+L45+L46+L48+L49+L50+L47</f>
        <v>167649178</v>
      </c>
      <c r="M44" s="123">
        <f t="shared" si="18"/>
        <v>2.9042369323054507E-5</v>
      </c>
      <c r="N44" s="34">
        <f t="shared" ref="N44:W44" si="42">+N45+N46+N48+N49+N50+N47</f>
        <v>0</v>
      </c>
      <c r="O44" s="34">
        <f>+O45+O46+O48+O49+O50+O47</f>
        <v>43600245</v>
      </c>
      <c r="P44" s="34">
        <f>+P45+P46+P48+P49+P50+P47</f>
        <v>124048933</v>
      </c>
      <c r="Q44" s="34">
        <f t="shared" si="42"/>
        <v>37593245</v>
      </c>
      <c r="R44" s="34">
        <f>+R45+R46+R48+R49+R50+R47</f>
        <v>130055933</v>
      </c>
      <c r="S44" s="34">
        <f t="shared" si="42"/>
        <v>6007000</v>
      </c>
      <c r="T44" s="34">
        <f t="shared" si="42"/>
        <v>7000000</v>
      </c>
      <c r="U44" s="34">
        <f t="shared" si="42"/>
        <v>30593245</v>
      </c>
      <c r="V44" s="34">
        <f t="shared" si="42"/>
        <v>0</v>
      </c>
      <c r="W44" s="34">
        <f t="shared" si="42"/>
        <v>7000000</v>
      </c>
      <c r="X44" s="24">
        <f t="shared" si="3"/>
        <v>0.22423757425163157</v>
      </c>
      <c r="Y44" s="24">
        <f t="shared" si="4"/>
        <v>4.1753858166844099E-2</v>
      </c>
      <c r="Z44" s="24">
        <f t="shared" si="34"/>
        <v>0</v>
      </c>
      <c r="AA44" s="24">
        <f t="shared" si="35"/>
        <v>0.1862036650467391</v>
      </c>
      <c r="AB44" s="24">
        <f t="shared" si="36"/>
        <v>0</v>
      </c>
    </row>
    <row r="45" spans="1:28" ht="38.25" customHeight="1" x14ac:dyDescent="0.25">
      <c r="A45" s="38" t="s">
        <v>26</v>
      </c>
      <c r="B45" s="26" t="s">
        <v>12</v>
      </c>
      <c r="C45" s="26">
        <v>20</v>
      </c>
      <c r="D45" s="26" t="s">
        <v>13</v>
      </c>
      <c r="E45" s="27" t="s">
        <v>27</v>
      </c>
      <c r="F45" s="28">
        <v>97696672</v>
      </c>
      <c r="G45" s="28">
        <v>0</v>
      </c>
      <c r="H45" s="28">
        <v>0</v>
      </c>
      <c r="I45" s="28">
        <v>0</v>
      </c>
      <c r="J45" s="28">
        <v>0</v>
      </c>
      <c r="K45" s="28">
        <f t="shared" si="0"/>
        <v>0</v>
      </c>
      <c r="L45" s="28">
        <f t="shared" ref="L45:L50" si="43">+F45+K45</f>
        <v>97696672</v>
      </c>
      <c r="M45" s="121">
        <f t="shared" si="18"/>
        <v>1.6924287155510649E-5</v>
      </c>
      <c r="N45" s="28">
        <v>0</v>
      </c>
      <c r="O45" s="31">
        <v>2120210</v>
      </c>
      <c r="P45" s="28">
        <f t="shared" ref="P45:P50" si="44">L45-O45</f>
        <v>95576462</v>
      </c>
      <c r="Q45" s="31">
        <v>2119210</v>
      </c>
      <c r="R45" s="28">
        <f t="shared" ref="R45:R50" si="45">+L45-Q45</f>
        <v>95577462</v>
      </c>
      <c r="S45" s="28">
        <f t="shared" ref="S45:S50" si="46">O45-Q45</f>
        <v>1000</v>
      </c>
      <c r="T45" s="28">
        <v>0</v>
      </c>
      <c r="U45" s="28">
        <f t="shared" ref="U45:U50" si="47">+Q45-T45</f>
        <v>2119210</v>
      </c>
      <c r="V45" s="28">
        <v>0</v>
      </c>
      <c r="W45" s="29">
        <f t="shared" ref="W45:W50" si="48">+T45-V45</f>
        <v>0</v>
      </c>
      <c r="X45" s="30">
        <f t="shared" si="3"/>
        <v>2.1691731730636637E-2</v>
      </c>
      <c r="Y45" s="30">
        <f t="shared" si="4"/>
        <v>0</v>
      </c>
      <c r="Z45" s="30">
        <f t="shared" si="34"/>
        <v>0</v>
      </c>
      <c r="AA45" s="30">
        <f t="shared" si="35"/>
        <v>0</v>
      </c>
      <c r="AB45" s="30" t="s">
        <v>267</v>
      </c>
    </row>
    <row r="46" spans="1:28" ht="46.5" customHeight="1" x14ac:dyDescent="0.25">
      <c r="A46" s="38" t="s">
        <v>308</v>
      </c>
      <c r="B46" s="26" t="s">
        <v>12</v>
      </c>
      <c r="C46" s="26">
        <v>20</v>
      </c>
      <c r="D46" s="26" t="s">
        <v>13</v>
      </c>
      <c r="E46" s="27" t="s">
        <v>309</v>
      </c>
      <c r="F46" s="28">
        <v>53360773</v>
      </c>
      <c r="G46" s="28">
        <v>0</v>
      </c>
      <c r="H46" s="28">
        <v>0</v>
      </c>
      <c r="I46" s="28">
        <v>0</v>
      </c>
      <c r="J46" s="28">
        <v>0</v>
      </c>
      <c r="K46" s="28">
        <f t="shared" si="0"/>
        <v>0</v>
      </c>
      <c r="L46" s="28">
        <f t="shared" si="43"/>
        <v>53360773</v>
      </c>
      <c r="M46" s="121">
        <f t="shared" si="18"/>
        <v>9.2438465569433044E-6</v>
      </c>
      <c r="N46" s="28">
        <v>0</v>
      </c>
      <c r="O46" s="31">
        <v>34669480</v>
      </c>
      <c r="P46" s="28">
        <f t="shared" si="44"/>
        <v>18691293</v>
      </c>
      <c r="Q46" s="31">
        <v>34668480</v>
      </c>
      <c r="R46" s="28">
        <f t="shared" si="45"/>
        <v>18692293</v>
      </c>
      <c r="S46" s="28">
        <f t="shared" si="46"/>
        <v>1000</v>
      </c>
      <c r="T46" s="28">
        <v>7000000</v>
      </c>
      <c r="U46" s="28">
        <f t="shared" si="47"/>
        <v>27668480</v>
      </c>
      <c r="V46" s="28">
        <v>0</v>
      </c>
      <c r="W46" s="29">
        <f t="shared" si="48"/>
        <v>7000000</v>
      </c>
      <c r="X46" s="30">
        <f t="shared" si="3"/>
        <v>0.64969973354771304</v>
      </c>
      <c r="Y46" s="30">
        <f t="shared" si="4"/>
        <v>0.13118250741982318</v>
      </c>
      <c r="Z46" s="30">
        <f t="shared" si="34"/>
        <v>0</v>
      </c>
      <c r="AA46" s="30">
        <f t="shared" si="35"/>
        <v>0.20191251534535118</v>
      </c>
      <c r="AB46" s="30">
        <f t="shared" ref="AB46" si="49">+V46/T46</f>
        <v>0</v>
      </c>
    </row>
    <row r="47" spans="1:28" ht="38.25" customHeight="1" x14ac:dyDescent="0.25">
      <c r="A47" s="38" t="s">
        <v>310</v>
      </c>
      <c r="B47" s="26" t="s">
        <v>12</v>
      </c>
      <c r="C47" s="26">
        <v>20</v>
      </c>
      <c r="D47" s="26" t="s">
        <v>13</v>
      </c>
      <c r="E47" s="27" t="s">
        <v>311</v>
      </c>
      <c r="F47" s="28">
        <v>3000000</v>
      </c>
      <c r="G47" s="28">
        <v>0</v>
      </c>
      <c r="H47" s="28">
        <v>0</v>
      </c>
      <c r="I47" s="28">
        <v>0</v>
      </c>
      <c r="J47" s="28">
        <v>0</v>
      </c>
      <c r="K47" s="28">
        <f t="shared" si="0"/>
        <v>0</v>
      </c>
      <c r="L47" s="28">
        <f t="shared" si="43"/>
        <v>3000000</v>
      </c>
      <c r="M47" s="120">
        <f t="shared" si="18"/>
        <v>5.1969898694739513E-7</v>
      </c>
      <c r="N47" s="28">
        <v>0</v>
      </c>
      <c r="O47" s="31">
        <v>1000</v>
      </c>
      <c r="P47" s="28">
        <f t="shared" si="44"/>
        <v>2999000</v>
      </c>
      <c r="Q47" s="31">
        <v>0</v>
      </c>
      <c r="R47" s="28">
        <f t="shared" si="45"/>
        <v>3000000</v>
      </c>
      <c r="S47" s="28">
        <f t="shared" si="46"/>
        <v>1000</v>
      </c>
      <c r="T47" s="28">
        <v>0</v>
      </c>
      <c r="U47" s="28">
        <f t="shared" si="47"/>
        <v>0</v>
      </c>
      <c r="V47" s="28">
        <v>0</v>
      </c>
      <c r="W47" s="29">
        <f t="shared" si="48"/>
        <v>0</v>
      </c>
      <c r="X47" s="30">
        <f t="shared" si="3"/>
        <v>0</v>
      </c>
      <c r="Y47" s="30">
        <f t="shared" si="4"/>
        <v>0</v>
      </c>
      <c r="Z47" s="30">
        <f t="shared" si="34"/>
        <v>0</v>
      </c>
      <c r="AA47" s="30" t="s">
        <v>267</v>
      </c>
      <c r="AB47" s="30" t="s">
        <v>267</v>
      </c>
    </row>
    <row r="48" spans="1:28" ht="45" customHeight="1" x14ac:dyDescent="0.25">
      <c r="A48" s="38" t="s">
        <v>28</v>
      </c>
      <c r="B48" s="26" t="s">
        <v>12</v>
      </c>
      <c r="C48" s="26">
        <v>20</v>
      </c>
      <c r="D48" s="26" t="s">
        <v>13</v>
      </c>
      <c r="E48" s="27" t="s">
        <v>29</v>
      </c>
      <c r="F48" s="28">
        <v>3492117</v>
      </c>
      <c r="G48" s="28">
        <v>0</v>
      </c>
      <c r="H48" s="28">
        <v>0</v>
      </c>
      <c r="I48" s="28">
        <v>0</v>
      </c>
      <c r="J48" s="28">
        <v>0</v>
      </c>
      <c r="K48" s="28">
        <f t="shared" si="0"/>
        <v>0</v>
      </c>
      <c r="L48" s="28">
        <f t="shared" si="43"/>
        <v>3492117</v>
      </c>
      <c r="M48" s="125">
        <f t="shared" si="18"/>
        <v>6.0494988906725891E-7</v>
      </c>
      <c r="N48" s="28">
        <v>0</v>
      </c>
      <c r="O48" s="31">
        <v>505260</v>
      </c>
      <c r="P48" s="28">
        <f t="shared" si="44"/>
        <v>2986857</v>
      </c>
      <c r="Q48" s="31">
        <v>504260</v>
      </c>
      <c r="R48" s="28">
        <f t="shared" si="45"/>
        <v>2987857</v>
      </c>
      <c r="S48" s="28">
        <f t="shared" si="46"/>
        <v>1000</v>
      </c>
      <c r="T48" s="28">
        <v>0</v>
      </c>
      <c r="U48" s="28">
        <f t="shared" si="47"/>
        <v>504260</v>
      </c>
      <c r="V48" s="28">
        <v>0</v>
      </c>
      <c r="W48" s="29">
        <f t="shared" si="48"/>
        <v>0</v>
      </c>
      <c r="X48" s="30">
        <f t="shared" si="3"/>
        <v>0.14439951467834555</v>
      </c>
      <c r="Y48" s="30">
        <f t="shared" si="4"/>
        <v>0</v>
      </c>
      <c r="Z48" s="30">
        <f t="shared" si="34"/>
        <v>0</v>
      </c>
      <c r="AA48" s="30">
        <f t="shared" si="35"/>
        <v>0</v>
      </c>
      <c r="AB48" s="30" t="s">
        <v>267</v>
      </c>
    </row>
    <row r="49" spans="1:28" ht="38.25" customHeight="1" x14ac:dyDescent="0.25">
      <c r="A49" s="38" t="s">
        <v>30</v>
      </c>
      <c r="B49" s="26" t="s">
        <v>12</v>
      </c>
      <c r="C49" s="26">
        <v>20</v>
      </c>
      <c r="D49" s="26" t="s">
        <v>13</v>
      </c>
      <c r="E49" s="27" t="s">
        <v>31</v>
      </c>
      <c r="F49" s="28">
        <v>8099616</v>
      </c>
      <c r="G49" s="28">
        <v>0</v>
      </c>
      <c r="H49" s="28">
        <v>0</v>
      </c>
      <c r="I49" s="28">
        <v>0</v>
      </c>
      <c r="J49" s="28">
        <v>0</v>
      </c>
      <c r="K49" s="28">
        <f t="shared" si="0"/>
        <v>0</v>
      </c>
      <c r="L49" s="28">
        <f t="shared" si="43"/>
        <v>8099616</v>
      </c>
      <c r="M49" s="125">
        <f t="shared" si="18"/>
        <v>1.4031207432876377E-6</v>
      </c>
      <c r="N49" s="28">
        <v>0</v>
      </c>
      <c r="O49" s="31">
        <v>6302295</v>
      </c>
      <c r="P49" s="28">
        <f t="shared" si="44"/>
        <v>1797321</v>
      </c>
      <c r="Q49" s="31">
        <v>301295</v>
      </c>
      <c r="R49" s="28">
        <f t="shared" si="45"/>
        <v>7798321</v>
      </c>
      <c r="S49" s="28">
        <f t="shared" si="46"/>
        <v>6001000</v>
      </c>
      <c r="T49" s="28">
        <v>0</v>
      </c>
      <c r="U49" s="28">
        <f t="shared" si="47"/>
        <v>301295</v>
      </c>
      <c r="V49" s="28">
        <v>0</v>
      </c>
      <c r="W49" s="29">
        <f t="shared" si="48"/>
        <v>0</v>
      </c>
      <c r="X49" s="30">
        <f t="shared" si="3"/>
        <v>3.7198677073085933E-2</v>
      </c>
      <c r="Y49" s="30">
        <f t="shared" si="4"/>
        <v>0</v>
      </c>
      <c r="Z49" s="30">
        <f t="shared" si="34"/>
        <v>0</v>
      </c>
      <c r="AA49" s="30">
        <f t="shared" si="35"/>
        <v>0</v>
      </c>
      <c r="AB49" s="30" t="s">
        <v>267</v>
      </c>
    </row>
    <row r="50" spans="1:28" ht="25.5" customHeight="1" x14ac:dyDescent="0.25">
      <c r="A50" s="38" t="s">
        <v>32</v>
      </c>
      <c r="B50" s="26" t="s">
        <v>12</v>
      </c>
      <c r="C50" s="26">
        <v>20</v>
      </c>
      <c r="D50" s="26" t="s">
        <v>13</v>
      </c>
      <c r="E50" s="27" t="s">
        <v>33</v>
      </c>
      <c r="F50" s="28">
        <v>2000000</v>
      </c>
      <c r="G50" s="28">
        <v>0</v>
      </c>
      <c r="H50" s="28">
        <v>0</v>
      </c>
      <c r="I50" s="28">
        <v>0</v>
      </c>
      <c r="J50" s="28">
        <v>0</v>
      </c>
      <c r="K50" s="28">
        <f t="shared" si="0"/>
        <v>0</v>
      </c>
      <c r="L50" s="28">
        <f t="shared" si="43"/>
        <v>2000000</v>
      </c>
      <c r="M50" s="120">
        <f t="shared" si="18"/>
        <v>3.464659912982634E-7</v>
      </c>
      <c r="N50" s="28">
        <v>0</v>
      </c>
      <c r="O50" s="31">
        <v>2000</v>
      </c>
      <c r="P50" s="28">
        <f t="shared" si="44"/>
        <v>1998000</v>
      </c>
      <c r="Q50" s="31">
        <v>0</v>
      </c>
      <c r="R50" s="28">
        <f t="shared" si="45"/>
        <v>2000000</v>
      </c>
      <c r="S50" s="28">
        <f t="shared" si="46"/>
        <v>2000</v>
      </c>
      <c r="T50" s="28">
        <v>0</v>
      </c>
      <c r="U50" s="28">
        <f t="shared" si="47"/>
        <v>0</v>
      </c>
      <c r="V50" s="28">
        <v>0</v>
      </c>
      <c r="W50" s="29">
        <f t="shared" si="48"/>
        <v>0</v>
      </c>
      <c r="X50" s="30">
        <f t="shared" si="3"/>
        <v>0</v>
      </c>
      <c r="Y50" s="30">
        <f t="shared" si="4"/>
        <v>0</v>
      </c>
      <c r="Z50" s="30">
        <f t="shared" si="34"/>
        <v>0</v>
      </c>
      <c r="AA50" s="30" t="s">
        <v>267</v>
      </c>
      <c r="AB50" s="30" t="s">
        <v>267</v>
      </c>
    </row>
    <row r="51" spans="1:28" ht="27.75" customHeight="1" x14ac:dyDescent="0.25">
      <c r="A51" s="20" t="s">
        <v>34</v>
      </c>
      <c r="B51" s="26"/>
      <c r="C51" s="26"/>
      <c r="D51" s="26"/>
      <c r="E51" s="22" t="s">
        <v>35</v>
      </c>
      <c r="F51" s="34">
        <f>+F52+F63+F70+F76+F59</f>
        <v>19229136508</v>
      </c>
      <c r="G51" s="34">
        <f t="shared" ref="G51:J51" si="50">+G52+G63+G70+G76+G59</f>
        <v>0</v>
      </c>
      <c r="H51" s="34">
        <f t="shared" si="50"/>
        <v>0</v>
      </c>
      <c r="I51" s="34">
        <f t="shared" si="50"/>
        <v>70000000</v>
      </c>
      <c r="J51" s="34">
        <f t="shared" si="50"/>
        <v>70000000</v>
      </c>
      <c r="K51" s="34">
        <f t="shared" si="0"/>
        <v>0</v>
      </c>
      <c r="L51" s="34">
        <f>+L52+L63+L70+L76+L59</f>
        <v>19229136508</v>
      </c>
      <c r="M51" s="117">
        <f t="shared" si="18"/>
        <v>3.3311209210269239E-3</v>
      </c>
      <c r="N51" s="34">
        <f t="shared" ref="N51:W51" si="51">+N52+N63+N70+N76+N59</f>
        <v>0</v>
      </c>
      <c r="O51" s="34">
        <f>+O52+O63+O70+O76+O59</f>
        <v>13460223089</v>
      </c>
      <c r="P51" s="34">
        <f>+P52+P63+P70+P76+P59</f>
        <v>5768913419</v>
      </c>
      <c r="Q51" s="34">
        <f t="shared" si="51"/>
        <v>12022285735.57</v>
      </c>
      <c r="R51" s="34">
        <f>+R52+R63+R70+R76+R59</f>
        <v>7206850772.4300003</v>
      </c>
      <c r="S51" s="34">
        <f t="shared" si="51"/>
        <v>1437937353.4300001</v>
      </c>
      <c r="T51" s="34">
        <f t="shared" si="51"/>
        <v>1573276933.95</v>
      </c>
      <c r="U51" s="34">
        <f t="shared" si="51"/>
        <v>10449008801.619999</v>
      </c>
      <c r="V51" s="34">
        <f>+V52+V63+V70+V76+V59</f>
        <v>1493316071.95</v>
      </c>
      <c r="W51" s="34">
        <f t="shared" si="51"/>
        <v>79960862</v>
      </c>
      <c r="X51" s="24">
        <f t="shared" si="3"/>
        <v>0.62521193973365907</v>
      </c>
      <c r="Y51" s="24">
        <f t="shared" si="4"/>
        <v>8.1817346987757944E-2</v>
      </c>
      <c r="Z51" s="24">
        <f t="shared" si="34"/>
        <v>7.7659029115983852E-2</v>
      </c>
      <c r="AA51" s="24">
        <f t="shared" si="35"/>
        <v>0.13086337894092714</v>
      </c>
      <c r="AB51" s="24">
        <f t="shared" si="36"/>
        <v>0.94917559631460202</v>
      </c>
    </row>
    <row r="52" spans="1:28" ht="79.5" customHeight="1" x14ac:dyDescent="0.25">
      <c r="A52" s="20" t="s">
        <v>36</v>
      </c>
      <c r="B52" s="26"/>
      <c r="C52" s="26"/>
      <c r="D52" s="26"/>
      <c r="E52" s="22" t="s">
        <v>37</v>
      </c>
      <c r="F52" s="34">
        <f>+F53+F56+F57+F58+F55+F54</f>
        <v>952153325</v>
      </c>
      <c r="G52" s="34">
        <f t="shared" ref="G52:J52" si="52">+G53+G56+G57+G58+G55+G54</f>
        <v>0</v>
      </c>
      <c r="H52" s="34">
        <f t="shared" si="52"/>
        <v>0</v>
      </c>
      <c r="I52" s="34">
        <f t="shared" si="52"/>
        <v>0</v>
      </c>
      <c r="J52" s="34">
        <f t="shared" si="52"/>
        <v>0</v>
      </c>
      <c r="K52" s="34">
        <f t="shared" si="0"/>
        <v>0</v>
      </c>
      <c r="L52" s="34">
        <f>+L53+L56+L57+L58+L55+L54</f>
        <v>952153325</v>
      </c>
      <c r="M52" s="117">
        <f t="shared" si="18"/>
        <v>1.649443728070313E-4</v>
      </c>
      <c r="N52" s="34">
        <f t="shared" ref="N52:W52" si="53">+N53+N56+N57+N58+N55+N54</f>
        <v>0</v>
      </c>
      <c r="O52" s="34">
        <f>+O53+O56+O57+O58+O55+O54</f>
        <v>706174569.33000004</v>
      </c>
      <c r="P52" s="34">
        <f>+P53+P56+P57+P58+P55+P54</f>
        <v>245978755.67000002</v>
      </c>
      <c r="Q52" s="34">
        <f t="shared" si="53"/>
        <v>338978490.33000004</v>
      </c>
      <c r="R52" s="34">
        <f>+R53+R56+R57+R58+R55+R54</f>
        <v>613174834.67000008</v>
      </c>
      <c r="S52" s="34">
        <f t="shared" si="53"/>
        <v>367196079</v>
      </c>
      <c r="T52" s="34">
        <f t="shared" si="53"/>
        <v>24455921</v>
      </c>
      <c r="U52" s="34">
        <f t="shared" si="53"/>
        <v>314522569.33000004</v>
      </c>
      <c r="V52" s="34">
        <f t="shared" si="53"/>
        <v>19055921</v>
      </c>
      <c r="W52" s="34">
        <f t="shared" si="53"/>
        <v>5400000</v>
      </c>
      <c r="X52" s="24">
        <f t="shared" si="3"/>
        <v>0.35601250495029257</v>
      </c>
      <c r="Y52" s="24">
        <f t="shared" si="4"/>
        <v>2.5684855955315809E-2</v>
      </c>
      <c r="Z52" s="24">
        <f t="shared" si="34"/>
        <v>2.0013500451726091E-2</v>
      </c>
      <c r="AA52" s="24">
        <f t="shared" si="35"/>
        <v>7.2145937567282922E-2</v>
      </c>
      <c r="AB52" s="24">
        <f t="shared" si="36"/>
        <v>0.77919457623370636</v>
      </c>
    </row>
    <row r="53" spans="1:28" ht="36" customHeight="1" x14ac:dyDescent="0.25">
      <c r="A53" s="25" t="s">
        <v>312</v>
      </c>
      <c r="B53" s="26" t="s">
        <v>12</v>
      </c>
      <c r="C53" s="26">
        <v>20</v>
      </c>
      <c r="D53" s="26" t="s">
        <v>13</v>
      </c>
      <c r="E53" s="27" t="s">
        <v>313</v>
      </c>
      <c r="F53" s="28">
        <v>16420000</v>
      </c>
      <c r="G53" s="28">
        <v>0</v>
      </c>
      <c r="H53" s="28">
        <v>0</v>
      </c>
      <c r="I53" s="28">
        <v>0</v>
      </c>
      <c r="J53" s="28">
        <v>0</v>
      </c>
      <c r="K53" s="28">
        <f t="shared" si="0"/>
        <v>0</v>
      </c>
      <c r="L53" s="28">
        <f t="shared" ref="L53:L58" si="54">+F53+K53</f>
        <v>16420000</v>
      </c>
      <c r="M53" s="125">
        <f t="shared" si="18"/>
        <v>2.8444857885587429E-6</v>
      </c>
      <c r="N53" s="28">
        <v>0</v>
      </c>
      <c r="O53" s="31">
        <v>2400000</v>
      </c>
      <c r="P53" s="28">
        <f t="shared" ref="P53:P76" si="55">L53-O53</f>
        <v>14020000</v>
      </c>
      <c r="Q53" s="31">
        <v>2400000</v>
      </c>
      <c r="R53" s="28">
        <f t="shared" ref="R53:R58" si="56">+L53-Q53</f>
        <v>14020000</v>
      </c>
      <c r="S53" s="28">
        <f t="shared" ref="S53:S58" si="57">O53-Q53</f>
        <v>0</v>
      </c>
      <c r="T53" s="28">
        <v>2400000</v>
      </c>
      <c r="U53" s="28">
        <f t="shared" ref="U53:U58" si="58">+Q53-T53</f>
        <v>0</v>
      </c>
      <c r="V53" s="28">
        <v>0</v>
      </c>
      <c r="W53" s="29">
        <f t="shared" ref="W53:W58" si="59">+T53-V53</f>
        <v>2400000</v>
      </c>
      <c r="X53" s="30">
        <f t="shared" si="3"/>
        <v>0.146163215590743</v>
      </c>
      <c r="Y53" s="30">
        <f t="shared" si="4"/>
        <v>0.146163215590743</v>
      </c>
      <c r="Z53" s="30">
        <f t="shared" si="34"/>
        <v>0</v>
      </c>
      <c r="AA53" s="30">
        <f t="shared" si="35"/>
        <v>1</v>
      </c>
      <c r="AB53" s="30">
        <f t="shared" si="36"/>
        <v>0</v>
      </c>
    </row>
    <row r="54" spans="1:28" ht="36" customHeight="1" x14ac:dyDescent="0.25">
      <c r="A54" s="25" t="s">
        <v>38</v>
      </c>
      <c r="B54" s="26" t="s">
        <v>12</v>
      </c>
      <c r="C54" s="26">
        <v>20</v>
      </c>
      <c r="D54" s="26" t="s">
        <v>13</v>
      </c>
      <c r="E54" s="27" t="s">
        <v>39</v>
      </c>
      <c r="F54" s="28">
        <v>86852600</v>
      </c>
      <c r="G54" s="28">
        <v>0</v>
      </c>
      <c r="H54" s="28">
        <v>0</v>
      </c>
      <c r="I54" s="28">
        <v>0</v>
      </c>
      <c r="J54" s="28">
        <v>0</v>
      </c>
      <c r="K54" s="28">
        <f t="shared" si="0"/>
        <v>0</v>
      </c>
      <c r="L54" s="28">
        <f t="shared" si="54"/>
        <v>86852600</v>
      </c>
      <c r="M54" s="125">
        <f t="shared" si="18"/>
        <v>1.5045736077915777E-5</v>
      </c>
      <c r="N54" s="28">
        <v>0</v>
      </c>
      <c r="O54" s="31">
        <v>85852600</v>
      </c>
      <c r="P54" s="28">
        <f t="shared" si="55"/>
        <v>1000000</v>
      </c>
      <c r="Q54" s="31">
        <v>85852600</v>
      </c>
      <c r="R54" s="28">
        <f t="shared" si="56"/>
        <v>1000000</v>
      </c>
      <c r="S54" s="28">
        <f t="shared" si="57"/>
        <v>0</v>
      </c>
      <c r="T54" s="28">
        <v>0</v>
      </c>
      <c r="U54" s="28">
        <f t="shared" si="58"/>
        <v>85852600</v>
      </c>
      <c r="V54" s="28">
        <v>0</v>
      </c>
      <c r="W54" s="29">
        <f t="shared" si="59"/>
        <v>0</v>
      </c>
      <c r="X54" s="30">
        <f t="shared" si="3"/>
        <v>0.98848623990531082</v>
      </c>
      <c r="Y54" s="30">
        <f t="shared" si="4"/>
        <v>0</v>
      </c>
      <c r="Z54" s="30">
        <f t="shared" si="34"/>
        <v>0</v>
      </c>
      <c r="AA54" s="30">
        <f t="shared" si="35"/>
        <v>0</v>
      </c>
      <c r="AB54" s="30" t="s">
        <v>267</v>
      </c>
    </row>
    <row r="55" spans="1:28" ht="36" customHeight="1" x14ac:dyDescent="0.25">
      <c r="A55" s="25" t="s">
        <v>314</v>
      </c>
      <c r="B55" s="26" t="s">
        <v>12</v>
      </c>
      <c r="C55" s="26">
        <v>20</v>
      </c>
      <c r="D55" s="26" t="s">
        <v>13</v>
      </c>
      <c r="E55" s="27" t="s">
        <v>315</v>
      </c>
      <c r="F55" s="28">
        <v>15717514</v>
      </c>
      <c r="G55" s="28">
        <v>0</v>
      </c>
      <c r="H55" s="28">
        <v>0</v>
      </c>
      <c r="I55" s="28">
        <v>0</v>
      </c>
      <c r="J55" s="28">
        <v>0</v>
      </c>
      <c r="K55" s="28">
        <f t="shared" si="0"/>
        <v>0</v>
      </c>
      <c r="L55" s="28">
        <f t="shared" si="54"/>
        <v>15717514</v>
      </c>
      <c r="M55" s="125">
        <f t="shared" si="18"/>
        <v>2.7227920343771669E-6</v>
      </c>
      <c r="N55" s="28">
        <v>0</v>
      </c>
      <c r="O55" s="31">
        <v>2942570</v>
      </c>
      <c r="P55" s="28">
        <f t="shared" si="55"/>
        <v>12774944</v>
      </c>
      <c r="Q55" s="31">
        <v>2941570</v>
      </c>
      <c r="R55" s="28">
        <f t="shared" si="56"/>
        <v>12775944</v>
      </c>
      <c r="S55" s="28">
        <f t="shared" si="57"/>
        <v>1000</v>
      </c>
      <c r="T55" s="28">
        <v>0</v>
      </c>
      <c r="U55" s="28">
        <f t="shared" si="58"/>
        <v>2941570</v>
      </c>
      <c r="V55" s="28">
        <v>0</v>
      </c>
      <c r="W55" s="29">
        <f t="shared" si="59"/>
        <v>0</v>
      </c>
      <c r="X55" s="30">
        <f t="shared" si="3"/>
        <v>0.18715237027942205</v>
      </c>
      <c r="Y55" s="30">
        <f t="shared" si="4"/>
        <v>0</v>
      </c>
      <c r="Z55" s="30">
        <f t="shared" si="34"/>
        <v>0</v>
      </c>
      <c r="AA55" s="30">
        <f t="shared" si="35"/>
        <v>0</v>
      </c>
      <c r="AB55" s="30" t="s">
        <v>267</v>
      </c>
    </row>
    <row r="56" spans="1:28" ht="36" customHeight="1" x14ac:dyDescent="0.25">
      <c r="A56" s="25" t="s">
        <v>316</v>
      </c>
      <c r="B56" s="26" t="s">
        <v>12</v>
      </c>
      <c r="C56" s="26">
        <v>20</v>
      </c>
      <c r="D56" s="26" t="s">
        <v>13</v>
      </c>
      <c r="E56" s="27" t="s">
        <v>317</v>
      </c>
      <c r="F56" s="28">
        <v>25215211</v>
      </c>
      <c r="G56" s="28">
        <v>0</v>
      </c>
      <c r="H56" s="28">
        <v>0</v>
      </c>
      <c r="I56" s="28">
        <v>0</v>
      </c>
      <c r="J56" s="28">
        <v>0</v>
      </c>
      <c r="K56" s="28">
        <f t="shared" si="0"/>
        <v>0</v>
      </c>
      <c r="L56" s="28">
        <f t="shared" si="54"/>
        <v>25215211</v>
      </c>
      <c r="M56" s="125">
        <f t="shared" si="18"/>
        <v>4.3681065374549381E-6</v>
      </c>
      <c r="N56" s="28">
        <v>0</v>
      </c>
      <c r="O56" s="31">
        <v>4360983.33</v>
      </c>
      <c r="P56" s="28">
        <f t="shared" si="55"/>
        <v>20854227.670000002</v>
      </c>
      <c r="Q56" s="31">
        <v>4359983.33</v>
      </c>
      <c r="R56" s="28">
        <f t="shared" si="56"/>
        <v>20855227.670000002</v>
      </c>
      <c r="S56" s="28">
        <f t="shared" si="57"/>
        <v>1000</v>
      </c>
      <c r="T56" s="28">
        <v>3000000</v>
      </c>
      <c r="U56" s="28">
        <f t="shared" si="58"/>
        <v>1359983.33</v>
      </c>
      <c r="V56" s="28">
        <v>0</v>
      </c>
      <c r="W56" s="29">
        <f t="shared" si="59"/>
        <v>3000000</v>
      </c>
      <c r="X56" s="30">
        <f t="shared" si="3"/>
        <v>0.1729108406033168</v>
      </c>
      <c r="Y56" s="30">
        <f t="shared" si="4"/>
        <v>0.11897580393041328</v>
      </c>
      <c r="Z56" s="30">
        <f t="shared" si="34"/>
        <v>0</v>
      </c>
      <c r="AA56" s="30">
        <f t="shared" si="35"/>
        <v>0.68807602528150036</v>
      </c>
      <c r="AB56" s="30">
        <f t="shared" si="36"/>
        <v>0</v>
      </c>
    </row>
    <row r="57" spans="1:28" ht="36" customHeight="1" x14ac:dyDescent="0.25">
      <c r="A57" s="25" t="s">
        <v>40</v>
      </c>
      <c r="B57" s="26" t="s">
        <v>12</v>
      </c>
      <c r="C57" s="26">
        <v>20</v>
      </c>
      <c r="D57" s="26" t="s">
        <v>13</v>
      </c>
      <c r="E57" s="27" t="s">
        <v>41</v>
      </c>
      <c r="F57" s="28">
        <v>421698000</v>
      </c>
      <c r="G57" s="28">
        <v>0</v>
      </c>
      <c r="H57" s="28">
        <v>0</v>
      </c>
      <c r="I57" s="28">
        <v>0</v>
      </c>
      <c r="J57" s="28">
        <v>0</v>
      </c>
      <c r="K57" s="28">
        <f t="shared" si="0"/>
        <v>0</v>
      </c>
      <c r="L57" s="28">
        <f t="shared" si="54"/>
        <v>421698000</v>
      </c>
      <c r="M57" s="119">
        <f t="shared" si="18"/>
        <v>7.305200779924754E-5</v>
      </c>
      <c r="N57" s="28">
        <v>0</v>
      </c>
      <c r="O57" s="31">
        <v>224368416</v>
      </c>
      <c r="P57" s="28">
        <f t="shared" si="55"/>
        <v>197329584</v>
      </c>
      <c r="Q57" s="31">
        <v>224368416</v>
      </c>
      <c r="R57" s="28">
        <f t="shared" si="56"/>
        <v>197329584</v>
      </c>
      <c r="S57" s="28">
        <f t="shared" si="57"/>
        <v>0</v>
      </c>
      <c r="T57" s="28">
        <v>0</v>
      </c>
      <c r="U57" s="28">
        <f t="shared" si="58"/>
        <v>224368416</v>
      </c>
      <c r="V57" s="28">
        <v>0</v>
      </c>
      <c r="W57" s="29">
        <f t="shared" si="59"/>
        <v>0</v>
      </c>
      <c r="X57" s="30">
        <f t="shared" si="3"/>
        <v>0.53205947384146945</v>
      </c>
      <c r="Y57" s="30">
        <f t="shared" si="4"/>
        <v>0</v>
      </c>
      <c r="Z57" s="30">
        <f t="shared" si="34"/>
        <v>0</v>
      </c>
      <c r="AA57" s="30">
        <f t="shared" si="35"/>
        <v>0</v>
      </c>
      <c r="AB57" s="30" t="s">
        <v>267</v>
      </c>
    </row>
    <row r="58" spans="1:28" ht="36" customHeight="1" x14ac:dyDescent="0.25">
      <c r="A58" s="25" t="s">
        <v>318</v>
      </c>
      <c r="B58" s="26" t="s">
        <v>12</v>
      </c>
      <c r="C58" s="26">
        <v>20</v>
      </c>
      <c r="D58" s="26" t="s">
        <v>13</v>
      </c>
      <c r="E58" s="27" t="s">
        <v>319</v>
      </c>
      <c r="F58" s="28">
        <v>386250000</v>
      </c>
      <c r="G58" s="28">
        <v>0</v>
      </c>
      <c r="H58" s="28">
        <v>0</v>
      </c>
      <c r="I58" s="28">
        <v>0</v>
      </c>
      <c r="J58" s="28">
        <v>0</v>
      </c>
      <c r="K58" s="28">
        <f t="shared" si="0"/>
        <v>0</v>
      </c>
      <c r="L58" s="28">
        <f t="shared" si="54"/>
        <v>386250000</v>
      </c>
      <c r="M58" s="119">
        <f t="shared" si="18"/>
        <v>6.6911244569477121E-5</v>
      </c>
      <c r="N58" s="28">
        <v>0</v>
      </c>
      <c r="O58" s="31">
        <v>386250000</v>
      </c>
      <c r="P58" s="28">
        <f t="shared" si="55"/>
        <v>0</v>
      </c>
      <c r="Q58" s="31">
        <v>19055921</v>
      </c>
      <c r="R58" s="28">
        <f t="shared" si="56"/>
        <v>367194079</v>
      </c>
      <c r="S58" s="28">
        <f t="shared" si="57"/>
        <v>367194079</v>
      </c>
      <c r="T58" s="28">
        <v>19055921</v>
      </c>
      <c r="U58" s="28">
        <f t="shared" si="58"/>
        <v>0</v>
      </c>
      <c r="V58" s="28">
        <v>19055921</v>
      </c>
      <c r="W58" s="29">
        <f t="shared" si="59"/>
        <v>0</v>
      </c>
      <c r="X58" s="30">
        <f t="shared" si="3"/>
        <v>4.9335717799352752E-2</v>
      </c>
      <c r="Y58" s="30">
        <f t="shared" si="4"/>
        <v>4.9335717799352752E-2</v>
      </c>
      <c r="Z58" s="30">
        <f t="shared" si="34"/>
        <v>4.9335717799352752E-2</v>
      </c>
      <c r="AA58" s="30">
        <f t="shared" si="35"/>
        <v>1</v>
      </c>
      <c r="AB58" s="30">
        <f t="shared" si="36"/>
        <v>1</v>
      </c>
    </row>
    <row r="59" spans="1:28" ht="49.5" customHeight="1" x14ac:dyDescent="0.25">
      <c r="A59" s="20" t="s">
        <v>42</v>
      </c>
      <c r="B59" s="26"/>
      <c r="C59" s="26"/>
      <c r="D59" s="26"/>
      <c r="E59" s="22" t="s">
        <v>43</v>
      </c>
      <c r="F59" s="34">
        <f>+F60+F61+F62</f>
        <v>9992637352</v>
      </c>
      <c r="G59" s="34">
        <f>+G60+G61+G62</f>
        <v>0</v>
      </c>
      <c r="H59" s="34">
        <f>+H60+H61+H62</f>
        <v>0</v>
      </c>
      <c r="I59" s="34">
        <f>+I60+I61+I62</f>
        <v>0</v>
      </c>
      <c r="J59" s="34">
        <f>+J60+J61+J62</f>
        <v>0</v>
      </c>
      <c r="K59" s="34">
        <f t="shared" si="0"/>
        <v>0</v>
      </c>
      <c r="L59" s="34">
        <f>+L60+L61+L62</f>
        <v>9992637352</v>
      </c>
      <c r="M59" s="117">
        <f t="shared" si="18"/>
        <v>1.731054502922367E-3</v>
      </c>
      <c r="N59" s="34">
        <f t="shared" ref="N59:W59" si="60">+N60+N61+N62</f>
        <v>0</v>
      </c>
      <c r="O59" s="34">
        <f>+O60+O61+O62</f>
        <v>6128981977</v>
      </c>
      <c r="P59" s="34">
        <f>+P60+P61+P62</f>
        <v>3863655375</v>
      </c>
      <c r="Q59" s="34">
        <f t="shared" si="60"/>
        <v>5469126986</v>
      </c>
      <c r="R59" s="34">
        <f>+R60+R61+R62</f>
        <v>4523510366</v>
      </c>
      <c r="S59" s="34">
        <f t="shared" si="60"/>
        <v>659854991</v>
      </c>
      <c r="T59" s="34">
        <f t="shared" si="60"/>
        <v>1470721029.3800001</v>
      </c>
      <c r="U59" s="34">
        <f t="shared" si="60"/>
        <v>3998405956.6199999</v>
      </c>
      <c r="V59" s="34">
        <f t="shared" si="60"/>
        <v>1470721029.3800001</v>
      </c>
      <c r="W59" s="34">
        <f t="shared" si="60"/>
        <v>0</v>
      </c>
      <c r="X59" s="24">
        <f t="shared" si="3"/>
        <v>0.54731566786073438</v>
      </c>
      <c r="Y59" s="24">
        <f t="shared" si="4"/>
        <v>0.14718046673490448</v>
      </c>
      <c r="Z59" s="24">
        <f t="shared" si="34"/>
        <v>0.14718046673490448</v>
      </c>
      <c r="AA59" s="24">
        <f t="shared" si="35"/>
        <v>0.26891330794563489</v>
      </c>
      <c r="AB59" s="24">
        <f t="shared" si="36"/>
        <v>1</v>
      </c>
    </row>
    <row r="60" spans="1:28" ht="28.5" customHeight="1" x14ac:dyDescent="0.25">
      <c r="A60" s="25" t="s">
        <v>320</v>
      </c>
      <c r="B60" s="26" t="s">
        <v>12</v>
      </c>
      <c r="C60" s="26">
        <v>20</v>
      </c>
      <c r="D60" s="26" t="s">
        <v>13</v>
      </c>
      <c r="E60" s="27" t="s">
        <v>321</v>
      </c>
      <c r="F60" s="28">
        <v>1637544870</v>
      </c>
      <c r="G60" s="28">
        <v>0</v>
      </c>
      <c r="H60" s="28">
        <v>0</v>
      </c>
      <c r="I60" s="28">
        <v>0</v>
      </c>
      <c r="J60" s="28">
        <v>0</v>
      </c>
      <c r="K60" s="28">
        <f t="shared" si="0"/>
        <v>0</v>
      </c>
      <c r="L60" s="28">
        <f>+F60+K60</f>
        <v>1637544870</v>
      </c>
      <c r="M60" s="119">
        <f t="shared" si="18"/>
        <v>2.8367680333996797E-4</v>
      </c>
      <c r="N60" s="28">
        <v>0</v>
      </c>
      <c r="O60" s="28">
        <v>1102557146</v>
      </c>
      <c r="P60" s="28">
        <f t="shared" si="55"/>
        <v>534987724</v>
      </c>
      <c r="Q60" s="28">
        <v>1102532155</v>
      </c>
      <c r="R60" s="28">
        <f>+L60-Q60</f>
        <v>535012715</v>
      </c>
      <c r="S60" s="28">
        <f>O60-Q60</f>
        <v>24991</v>
      </c>
      <c r="T60" s="28">
        <v>939197774</v>
      </c>
      <c r="U60" s="28">
        <f>+Q60-T60</f>
        <v>163334381</v>
      </c>
      <c r="V60" s="28">
        <v>939197774</v>
      </c>
      <c r="W60" s="29">
        <f>+T60-V60</f>
        <v>0</v>
      </c>
      <c r="X60" s="30">
        <f t="shared" si="3"/>
        <v>0.67328363038992634</v>
      </c>
      <c r="Y60" s="30">
        <f t="shared" si="4"/>
        <v>0.57354017664261014</v>
      </c>
      <c r="Z60" s="30">
        <f t="shared" si="34"/>
        <v>0.57354017664261014</v>
      </c>
      <c r="AA60" s="30">
        <f t="shared" si="35"/>
        <v>0.85185522230868627</v>
      </c>
      <c r="AB60" s="30">
        <f t="shared" si="36"/>
        <v>1</v>
      </c>
    </row>
    <row r="61" spans="1:28" ht="28.5" customHeight="1" x14ac:dyDescent="0.25">
      <c r="A61" s="25" t="s">
        <v>322</v>
      </c>
      <c r="B61" s="26" t="s">
        <v>12</v>
      </c>
      <c r="C61" s="26">
        <v>20</v>
      </c>
      <c r="D61" s="26" t="s">
        <v>13</v>
      </c>
      <c r="E61" s="27" t="s">
        <v>323</v>
      </c>
      <c r="F61" s="28">
        <v>8350831932</v>
      </c>
      <c r="G61" s="28">
        <v>0</v>
      </c>
      <c r="H61" s="28">
        <v>0</v>
      </c>
      <c r="I61" s="28">
        <v>0</v>
      </c>
      <c r="J61" s="28">
        <v>0</v>
      </c>
      <c r="K61" s="28">
        <f t="shared" si="0"/>
        <v>0</v>
      </c>
      <c r="L61" s="28">
        <f>+F61+K61</f>
        <v>8350831932</v>
      </c>
      <c r="M61" s="119">
        <f t="shared" si="18"/>
        <v>1.4466396317427861E-3</v>
      </c>
      <c r="N61" s="28">
        <v>0</v>
      </c>
      <c r="O61" s="28">
        <v>5025058434</v>
      </c>
      <c r="P61" s="28">
        <f t="shared" si="55"/>
        <v>3325773498</v>
      </c>
      <c r="Q61" s="28">
        <v>4365228434</v>
      </c>
      <c r="R61" s="28">
        <f>+L61-Q61</f>
        <v>3985603498</v>
      </c>
      <c r="S61" s="28">
        <f>O61-Q61</f>
        <v>659830000</v>
      </c>
      <c r="T61" s="28">
        <v>531523255.38</v>
      </c>
      <c r="U61" s="28">
        <f>+Q61-T61</f>
        <v>3833705178.6199999</v>
      </c>
      <c r="V61" s="28">
        <v>531523255.38</v>
      </c>
      <c r="W61" s="29">
        <f>+T61-V61</f>
        <v>0</v>
      </c>
      <c r="X61" s="30">
        <f t="shared" si="3"/>
        <v>0.52272976747054956</v>
      </c>
      <c r="Y61" s="30">
        <f t="shared" si="4"/>
        <v>6.3649138158705793E-2</v>
      </c>
      <c r="Z61" s="30">
        <f t="shared" si="34"/>
        <v>6.3649138158705793E-2</v>
      </c>
      <c r="AA61" s="30">
        <f t="shared" si="35"/>
        <v>0.12176298753120419</v>
      </c>
      <c r="AB61" s="30">
        <f t="shared" si="36"/>
        <v>1</v>
      </c>
    </row>
    <row r="62" spans="1:28" ht="35.25" customHeight="1" x14ac:dyDescent="0.25">
      <c r="A62" s="25" t="s">
        <v>44</v>
      </c>
      <c r="B62" s="26" t="s">
        <v>12</v>
      </c>
      <c r="C62" s="26">
        <v>20</v>
      </c>
      <c r="D62" s="26" t="s">
        <v>13</v>
      </c>
      <c r="E62" s="27" t="s">
        <v>45</v>
      </c>
      <c r="F62" s="28">
        <v>4260550</v>
      </c>
      <c r="G62" s="28">
        <v>0</v>
      </c>
      <c r="H62" s="28">
        <v>0</v>
      </c>
      <c r="I62" s="28">
        <v>0</v>
      </c>
      <c r="J62" s="28">
        <v>0</v>
      </c>
      <c r="K62" s="28">
        <f t="shared" si="0"/>
        <v>0</v>
      </c>
      <c r="L62" s="28">
        <f>+F62+K62</f>
        <v>4260550</v>
      </c>
      <c r="M62" s="120">
        <f t="shared" si="18"/>
        <v>7.3806783961290816E-7</v>
      </c>
      <c r="N62" s="28">
        <v>0</v>
      </c>
      <c r="O62" s="28">
        <v>1366397</v>
      </c>
      <c r="P62" s="28">
        <f t="shared" si="55"/>
        <v>2894153</v>
      </c>
      <c r="Q62" s="28">
        <v>1366397</v>
      </c>
      <c r="R62" s="28">
        <f>+L62-Q62</f>
        <v>2894153</v>
      </c>
      <c r="S62" s="28">
        <f>O62-Q62</f>
        <v>0</v>
      </c>
      <c r="T62" s="28">
        <v>0</v>
      </c>
      <c r="U62" s="28">
        <f>+Q62-T62</f>
        <v>1366397</v>
      </c>
      <c r="V62" s="28">
        <v>0</v>
      </c>
      <c r="W62" s="29">
        <f>+T62-V62</f>
        <v>0</v>
      </c>
      <c r="X62" s="30">
        <f t="shared" si="3"/>
        <v>0.32070906338383542</v>
      </c>
      <c r="Y62" s="30">
        <f t="shared" si="4"/>
        <v>0</v>
      </c>
      <c r="Z62" s="30">
        <f t="shared" si="34"/>
        <v>0</v>
      </c>
      <c r="AA62" s="30">
        <f t="shared" si="35"/>
        <v>0</v>
      </c>
      <c r="AB62" s="30" t="s">
        <v>267</v>
      </c>
    </row>
    <row r="63" spans="1:28" ht="49.5" customHeight="1" x14ac:dyDescent="0.25">
      <c r="A63" s="20" t="s">
        <v>46</v>
      </c>
      <c r="B63" s="26"/>
      <c r="C63" s="26"/>
      <c r="D63" s="26"/>
      <c r="E63" s="22" t="s">
        <v>47</v>
      </c>
      <c r="F63" s="34">
        <f>SUM(F64:F69)</f>
        <v>7651445831</v>
      </c>
      <c r="G63" s="34">
        <f>SUM(G64:G69)</f>
        <v>0</v>
      </c>
      <c r="H63" s="34">
        <f>SUM(H64:H69)</f>
        <v>0</v>
      </c>
      <c r="I63" s="34">
        <f>SUM(I64:I69)</f>
        <v>70000000</v>
      </c>
      <c r="J63" s="34">
        <f>SUM(J64:J69)</f>
        <v>70000000</v>
      </c>
      <c r="K63" s="34">
        <f t="shared" si="0"/>
        <v>0</v>
      </c>
      <c r="L63" s="34">
        <f>SUM(L64:L69)</f>
        <v>7651445831</v>
      </c>
      <c r="M63" s="117">
        <f t="shared" si="18"/>
        <v>1.3254828823511899E-3</v>
      </c>
      <c r="N63" s="34">
        <f t="shared" ref="N63:W63" si="61">SUM(N64:N69)</f>
        <v>0</v>
      </c>
      <c r="O63" s="34">
        <f>SUM(O64:O69)</f>
        <v>6267564392.6700001</v>
      </c>
      <c r="P63" s="34">
        <f>SUM(P64:P69)</f>
        <v>1383881438.3299999</v>
      </c>
      <c r="Q63" s="34">
        <f t="shared" si="61"/>
        <v>5858006963.2399998</v>
      </c>
      <c r="R63" s="34">
        <f>SUM(R64:R69)</f>
        <v>1793438867.7600002</v>
      </c>
      <c r="S63" s="34">
        <f t="shared" si="61"/>
        <v>409557429.43000001</v>
      </c>
      <c r="T63" s="34">
        <f t="shared" si="61"/>
        <v>71926687.569999993</v>
      </c>
      <c r="U63" s="34">
        <f t="shared" si="61"/>
        <v>5786080275.6700001</v>
      </c>
      <c r="V63" s="34">
        <f t="shared" si="61"/>
        <v>3365825.57</v>
      </c>
      <c r="W63" s="34">
        <f t="shared" si="61"/>
        <v>68560862</v>
      </c>
      <c r="X63" s="24">
        <f t="shared" si="3"/>
        <v>0.76560784623295075</v>
      </c>
      <c r="Y63" s="24">
        <f t="shared" si="4"/>
        <v>9.4004047285530593E-3</v>
      </c>
      <c r="Z63" s="24">
        <f t="shared" si="34"/>
        <v>4.3989405980805404E-4</v>
      </c>
      <c r="AA63" s="24">
        <f t="shared" si="35"/>
        <v>1.2278354741015556E-2</v>
      </c>
      <c r="AB63" s="24">
        <f t="shared" si="36"/>
        <v>4.6795225579161201E-2</v>
      </c>
    </row>
    <row r="64" spans="1:28" ht="32.25" customHeight="1" x14ac:dyDescent="0.25">
      <c r="A64" s="25" t="s">
        <v>48</v>
      </c>
      <c r="B64" s="26" t="s">
        <v>12</v>
      </c>
      <c r="C64" s="26">
        <v>20</v>
      </c>
      <c r="D64" s="26" t="s">
        <v>13</v>
      </c>
      <c r="E64" s="27" t="s">
        <v>49</v>
      </c>
      <c r="F64" s="28">
        <v>2184505767</v>
      </c>
      <c r="G64" s="28">
        <v>0</v>
      </c>
      <c r="H64" s="28">
        <v>0</v>
      </c>
      <c r="I64" s="28">
        <v>0</v>
      </c>
      <c r="J64" s="28">
        <v>70000000</v>
      </c>
      <c r="K64" s="28">
        <f t="shared" si="0"/>
        <v>-70000000</v>
      </c>
      <c r="L64" s="28">
        <f t="shared" ref="L64:L69" si="62">+F64+K64</f>
        <v>2114505767</v>
      </c>
      <c r="M64" s="119">
        <f t="shared" si="18"/>
        <v>3.6630216833477493E-4</v>
      </c>
      <c r="N64" s="28">
        <v>0</v>
      </c>
      <c r="O64" s="28">
        <v>1974657208</v>
      </c>
      <c r="P64" s="28">
        <f t="shared" si="55"/>
        <v>139848559</v>
      </c>
      <c r="Q64" s="28">
        <v>1974278372</v>
      </c>
      <c r="R64" s="28">
        <f t="shared" ref="R64:R69" si="63">+L64-Q64</f>
        <v>140227395</v>
      </c>
      <c r="S64" s="28">
        <f t="shared" ref="S64:S69" si="64">O64-Q64</f>
        <v>378836</v>
      </c>
      <c r="T64" s="28">
        <v>59026830</v>
      </c>
      <c r="U64" s="28">
        <f t="shared" ref="U64:U69" si="65">+Q64-T64</f>
        <v>1915251542</v>
      </c>
      <c r="V64" s="28">
        <v>21164</v>
      </c>
      <c r="W64" s="29">
        <f t="shared" ref="W64:W69" si="66">+T64-V64</f>
        <v>59005666</v>
      </c>
      <c r="X64" s="30">
        <f t="shared" si="3"/>
        <v>0.93368313428676497</v>
      </c>
      <c r="Y64" s="30">
        <f t="shared" si="4"/>
        <v>2.7915189885599399E-2</v>
      </c>
      <c r="Z64" s="30">
        <f t="shared" si="34"/>
        <v>1.0008958277766664E-5</v>
      </c>
      <c r="AA64" s="30">
        <f t="shared" si="35"/>
        <v>2.989792667393917E-2</v>
      </c>
      <c r="AB64" s="30">
        <f t="shared" si="36"/>
        <v>3.5854881585204557E-4</v>
      </c>
    </row>
    <row r="65" spans="1:29" ht="32.25" customHeight="1" x14ac:dyDescent="0.25">
      <c r="A65" s="25" t="s">
        <v>50</v>
      </c>
      <c r="B65" s="26" t="s">
        <v>12</v>
      </c>
      <c r="C65" s="26">
        <v>20</v>
      </c>
      <c r="D65" s="26" t="s">
        <v>13</v>
      </c>
      <c r="E65" s="27" t="s">
        <v>51</v>
      </c>
      <c r="F65" s="28">
        <v>3068205231</v>
      </c>
      <c r="G65" s="28">
        <v>0</v>
      </c>
      <c r="H65" s="28">
        <v>0</v>
      </c>
      <c r="I65" s="28">
        <v>70000000</v>
      </c>
      <c r="J65" s="28">
        <v>0</v>
      </c>
      <c r="K65" s="28">
        <f t="shared" si="0"/>
        <v>70000000</v>
      </c>
      <c r="L65" s="28">
        <f t="shared" si="62"/>
        <v>3138205231</v>
      </c>
      <c r="M65" s="119">
        <f t="shared" si="18"/>
        <v>5.4364069312790541E-4</v>
      </c>
      <c r="N65" s="28">
        <v>0</v>
      </c>
      <c r="O65" s="28">
        <v>3074112615</v>
      </c>
      <c r="P65" s="28">
        <f t="shared" si="55"/>
        <v>64092616</v>
      </c>
      <c r="Q65" s="28">
        <v>2957394960</v>
      </c>
      <c r="R65" s="28">
        <f t="shared" si="63"/>
        <v>180810271</v>
      </c>
      <c r="S65" s="28">
        <f t="shared" si="64"/>
        <v>116717655</v>
      </c>
      <c r="T65" s="28">
        <v>12563196</v>
      </c>
      <c r="U65" s="28">
        <f t="shared" si="65"/>
        <v>2944831764</v>
      </c>
      <c r="V65" s="28">
        <v>3008000</v>
      </c>
      <c r="W65" s="29">
        <f t="shared" si="66"/>
        <v>9555196</v>
      </c>
      <c r="X65" s="30">
        <f t="shared" si="3"/>
        <v>0.94238417895238036</v>
      </c>
      <c r="Y65" s="30">
        <f t="shared" si="4"/>
        <v>4.003306054013776E-3</v>
      </c>
      <c r="Z65" s="30">
        <f t="shared" si="34"/>
        <v>9.5850965076668692E-4</v>
      </c>
      <c r="AA65" s="30">
        <f t="shared" si="35"/>
        <v>4.248061611628634E-3</v>
      </c>
      <c r="AB65" s="30">
        <f t="shared" si="36"/>
        <v>0.23942952095947559</v>
      </c>
    </row>
    <row r="66" spans="1:29" ht="44.25" customHeight="1" x14ac:dyDescent="0.25">
      <c r="A66" s="25" t="s">
        <v>52</v>
      </c>
      <c r="B66" s="26" t="s">
        <v>12</v>
      </c>
      <c r="C66" s="26">
        <v>20</v>
      </c>
      <c r="D66" s="26" t="s">
        <v>13</v>
      </c>
      <c r="E66" s="27" t="s">
        <v>53</v>
      </c>
      <c r="F66" s="28">
        <v>373553600</v>
      </c>
      <c r="G66" s="28">
        <v>0</v>
      </c>
      <c r="H66" s="28">
        <v>0</v>
      </c>
      <c r="I66" s="28">
        <v>0</v>
      </c>
      <c r="J66" s="28">
        <v>0</v>
      </c>
      <c r="K66" s="28">
        <f t="shared" si="0"/>
        <v>0</v>
      </c>
      <c r="L66" s="28">
        <f t="shared" si="62"/>
        <v>373553600</v>
      </c>
      <c r="M66" s="119">
        <f t="shared" si="18"/>
        <v>6.4711809163517492E-5</v>
      </c>
      <c r="N66" s="28">
        <v>0</v>
      </c>
      <c r="O66" s="28">
        <v>258583600</v>
      </c>
      <c r="P66" s="28">
        <f t="shared" si="55"/>
        <v>114970000</v>
      </c>
      <c r="Q66" s="28">
        <v>49947661.57</v>
      </c>
      <c r="R66" s="28">
        <f t="shared" si="63"/>
        <v>323605938.43000001</v>
      </c>
      <c r="S66" s="28">
        <f t="shared" si="64"/>
        <v>208635938.43000001</v>
      </c>
      <c r="T66" s="28">
        <v>336661.57</v>
      </c>
      <c r="U66" s="28">
        <f t="shared" si="65"/>
        <v>49611000</v>
      </c>
      <c r="V66" s="28">
        <v>336661.57</v>
      </c>
      <c r="W66" s="29">
        <f t="shared" si="66"/>
        <v>0</v>
      </c>
      <c r="X66" s="30">
        <f t="shared" si="3"/>
        <v>0.13370949060589965</v>
      </c>
      <c r="Y66" s="30">
        <f t="shared" si="4"/>
        <v>9.0124033070488414E-4</v>
      </c>
      <c r="Z66" s="30">
        <f t="shared" si="34"/>
        <v>9.0124033070488414E-4</v>
      </c>
      <c r="AA66" s="30">
        <f t="shared" si="35"/>
        <v>6.7402869207035835E-3</v>
      </c>
      <c r="AB66" s="30">
        <f t="shared" si="36"/>
        <v>1</v>
      </c>
    </row>
    <row r="67" spans="1:29" ht="32.25" customHeight="1" x14ac:dyDescent="0.25">
      <c r="A67" s="25" t="s">
        <v>54</v>
      </c>
      <c r="B67" s="26" t="s">
        <v>12</v>
      </c>
      <c r="C67" s="26">
        <v>20</v>
      </c>
      <c r="D67" s="26" t="s">
        <v>13</v>
      </c>
      <c r="E67" s="27" t="s">
        <v>55</v>
      </c>
      <c r="F67" s="28">
        <v>1353159517</v>
      </c>
      <c r="G67" s="28">
        <v>0</v>
      </c>
      <c r="H67" s="28">
        <v>0</v>
      </c>
      <c r="I67" s="28">
        <v>0</v>
      </c>
      <c r="J67" s="28">
        <v>0</v>
      </c>
      <c r="K67" s="28">
        <f t="shared" si="0"/>
        <v>0</v>
      </c>
      <c r="L67" s="28">
        <f t="shared" si="62"/>
        <v>1353159517</v>
      </c>
      <c r="M67" s="119">
        <f t="shared" si="18"/>
        <v>2.3441187672104216E-4</v>
      </c>
      <c r="N67" s="28">
        <v>0</v>
      </c>
      <c r="O67" s="28">
        <v>658373969.66999996</v>
      </c>
      <c r="P67" s="28">
        <f t="shared" si="55"/>
        <v>694785547.33000004</v>
      </c>
      <c r="Q67" s="28">
        <v>658273969.66999996</v>
      </c>
      <c r="R67" s="28">
        <f t="shared" si="63"/>
        <v>694885547.33000004</v>
      </c>
      <c r="S67" s="28">
        <f t="shared" si="64"/>
        <v>100000</v>
      </c>
      <c r="T67" s="28">
        <v>0</v>
      </c>
      <c r="U67" s="28">
        <f t="shared" si="65"/>
        <v>658273969.66999996</v>
      </c>
      <c r="V67" s="28">
        <v>0</v>
      </c>
      <c r="W67" s="29">
        <f t="shared" si="66"/>
        <v>0</v>
      </c>
      <c r="X67" s="30">
        <f t="shared" si="3"/>
        <v>0.48647181754994817</v>
      </c>
      <c r="Y67" s="30">
        <f t="shared" si="4"/>
        <v>0</v>
      </c>
      <c r="Z67" s="30">
        <f t="shared" si="34"/>
        <v>0</v>
      </c>
      <c r="AA67" s="30">
        <f t="shared" si="35"/>
        <v>0</v>
      </c>
      <c r="AB67" s="30" t="s">
        <v>267</v>
      </c>
    </row>
    <row r="68" spans="1:29" ht="50.25" customHeight="1" x14ac:dyDescent="0.25">
      <c r="A68" s="25" t="s">
        <v>56</v>
      </c>
      <c r="B68" s="26" t="s">
        <v>12</v>
      </c>
      <c r="C68" s="26">
        <v>20</v>
      </c>
      <c r="D68" s="26" t="s">
        <v>13</v>
      </c>
      <c r="E68" s="27" t="s">
        <v>57</v>
      </c>
      <c r="F68" s="28">
        <v>213650000</v>
      </c>
      <c r="G68" s="28">
        <v>0</v>
      </c>
      <c r="H68" s="28">
        <v>0</v>
      </c>
      <c r="I68" s="28">
        <v>0</v>
      </c>
      <c r="J68" s="28">
        <v>0</v>
      </c>
      <c r="K68" s="28">
        <f t="shared" si="0"/>
        <v>0</v>
      </c>
      <c r="L68" s="28">
        <f t="shared" si="62"/>
        <v>213650000</v>
      </c>
      <c r="M68" s="121">
        <f t="shared" si="18"/>
        <v>3.7011229520436987E-5</v>
      </c>
      <c r="N68" s="28">
        <v>0</v>
      </c>
      <c r="O68" s="28">
        <v>83700000</v>
      </c>
      <c r="P68" s="28">
        <f t="shared" si="55"/>
        <v>129950000</v>
      </c>
      <c r="Q68" s="28">
        <v>0</v>
      </c>
      <c r="R68" s="28">
        <f t="shared" si="63"/>
        <v>213650000</v>
      </c>
      <c r="S68" s="28">
        <f t="shared" si="64"/>
        <v>83700000</v>
      </c>
      <c r="T68" s="28">
        <v>0</v>
      </c>
      <c r="U68" s="28">
        <f t="shared" si="65"/>
        <v>0</v>
      </c>
      <c r="V68" s="28">
        <v>0</v>
      </c>
      <c r="W68" s="29">
        <f t="shared" si="66"/>
        <v>0</v>
      </c>
      <c r="X68" s="30">
        <f t="shared" si="3"/>
        <v>0</v>
      </c>
      <c r="Y68" s="30">
        <f t="shared" si="4"/>
        <v>0</v>
      </c>
      <c r="Z68" s="30">
        <f t="shared" si="34"/>
        <v>0</v>
      </c>
      <c r="AA68" s="30" t="s">
        <v>267</v>
      </c>
      <c r="AB68" s="30" t="s">
        <v>267</v>
      </c>
    </row>
    <row r="69" spans="1:29" ht="49.5" customHeight="1" x14ac:dyDescent="0.25">
      <c r="A69" s="25" t="s">
        <v>324</v>
      </c>
      <c r="B69" s="26" t="s">
        <v>12</v>
      </c>
      <c r="C69" s="26">
        <v>20</v>
      </c>
      <c r="D69" s="26" t="s">
        <v>13</v>
      </c>
      <c r="E69" s="27" t="s">
        <v>325</v>
      </c>
      <c r="F69" s="28">
        <v>458371716</v>
      </c>
      <c r="G69" s="28">
        <v>0</v>
      </c>
      <c r="H69" s="28">
        <v>0</v>
      </c>
      <c r="I69" s="28">
        <v>0</v>
      </c>
      <c r="J69" s="28">
        <v>0</v>
      </c>
      <c r="K69" s="28">
        <f t="shared" si="0"/>
        <v>0</v>
      </c>
      <c r="L69" s="28">
        <f t="shared" si="62"/>
        <v>458371716</v>
      </c>
      <c r="M69" s="119">
        <f t="shared" si="18"/>
        <v>7.9405105483513041E-5</v>
      </c>
      <c r="N69" s="28">
        <v>0</v>
      </c>
      <c r="O69" s="28">
        <v>218137000</v>
      </c>
      <c r="P69" s="28">
        <f t="shared" si="55"/>
        <v>240234716</v>
      </c>
      <c r="Q69" s="28">
        <v>218112000</v>
      </c>
      <c r="R69" s="28">
        <f t="shared" si="63"/>
        <v>240259716</v>
      </c>
      <c r="S69" s="28">
        <f t="shared" si="64"/>
        <v>25000</v>
      </c>
      <c r="T69" s="28">
        <v>0</v>
      </c>
      <c r="U69" s="28">
        <f t="shared" si="65"/>
        <v>218112000</v>
      </c>
      <c r="V69" s="28">
        <v>0</v>
      </c>
      <c r="W69" s="29">
        <f t="shared" si="66"/>
        <v>0</v>
      </c>
      <c r="X69" s="30">
        <f t="shared" si="3"/>
        <v>0.47584087845420198</v>
      </c>
      <c r="Y69" s="30">
        <f t="shared" si="4"/>
        <v>0</v>
      </c>
      <c r="Z69" s="30">
        <f t="shared" si="34"/>
        <v>0</v>
      </c>
      <c r="AA69" s="30">
        <f t="shared" si="35"/>
        <v>0</v>
      </c>
      <c r="AB69" s="30" t="s">
        <v>267</v>
      </c>
    </row>
    <row r="70" spans="1:29" ht="32.25" customHeight="1" x14ac:dyDescent="0.25">
      <c r="A70" s="20" t="s">
        <v>58</v>
      </c>
      <c r="B70" s="26"/>
      <c r="C70" s="26"/>
      <c r="D70" s="26"/>
      <c r="E70" s="22" t="s">
        <v>59</v>
      </c>
      <c r="F70" s="34">
        <f>SUM(F71:F75)</f>
        <v>587900000</v>
      </c>
      <c r="G70" s="34">
        <f>SUM(G71:G75)</f>
        <v>0</v>
      </c>
      <c r="H70" s="34">
        <f>SUM(H71:H75)</f>
        <v>0</v>
      </c>
      <c r="I70" s="34">
        <f>SUM(I71:I75)</f>
        <v>0</v>
      </c>
      <c r="J70" s="34">
        <f>SUM(J71:J75)</f>
        <v>0</v>
      </c>
      <c r="K70" s="34">
        <f t="shared" si="0"/>
        <v>0</v>
      </c>
      <c r="L70" s="34">
        <f>SUM(L71:L75)</f>
        <v>587900000</v>
      </c>
      <c r="M70" s="117">
        <f t="shared" si="18"/>
        <v>1.0184367814212453E-4</v>
      </c>
      <c r="N70" s="34">
        <f t="shared" ref="N70:W70" si="67">SUM(N71:N75)</f>
        <v>0</v>
      </c>
      <c r="O70" s="34">
        <f>SUM(O71:O75)</f>
        <v>351502150</v>
      </c>
      <c r="P70" s="34">
        <f>SUM(P71:P75)</f>
        <v>236397850</v>
      </c>
      <c r="Q70" s="34">
        <f t="shared" si="67"/>
        <v>350173296</v>
      </c>
      <c r="R70" s="34">
        <f>SUM(R71:R75)</f>
        <v>237726704</v>
      </c>
      <c r="S70" s="34">
        <f t="shared" si="67"/>
        <v>1328854</v>
      </c>
      <c r="T70" s="34">
        <f t="shared" si="67"/>
        <v>173296</v>
      </c>
      <c r="U70" s="34">
        <f t="shared" si="67"/>
        <v>350000000</v>
      </c>
      <c r="V70" s="34">
        <f t="shared" si="67"/>
        <v>173296</v>
      </c>
      <c r="W70" s="34">
        <f t="shared" si="67"/>
        <v>0</v>
      </c>
      <c r="X70" s="24">
        <f t="shared" si="3"/>
        <v>0.59563411464534788</v>
      </c>
      <c r="Y70" s="24">
        <f t="shared" si="4"/>
        <v>2.9477121959516924E-4</v>
      </c>
      <c r="Z70" s="24">
        <f t="shared" si="34"/>
        <v>2.9477121959516924E-4</v>
      </c>
      <c r="AA70" s="24">
        <f t="shared" si="35"/>
        <v>4.948863947638086E-4</v>
      </c>
      <c r="AB70" s="24">
        <f t="shared" si="36"/>
        <v>1</v>
      </c>
    </row>
    <row r="71" spans="1:29" ht="33" customHeight="1" x14ac:dyDescent="0.25">
      <c r="A71" s="25" t="s">
        <v>326</v>
      </c>
      <c r="B71" s="26" t="s">
        <v>12</v>
      </c>
      <c r="C71" s="26">
        <v>20</v>
      </c>
      <c r="D71" s="26" t="s">
        <v>13</v>
      </c>
      <c r="E71" s="27" t="s">
        <v>327</v>
      </c>
      <c r="F71" s="28">
        <v>282000000</v>
      </c>
      <c r="G71" s="28">
        <v>0</v>
      </c>
      <c r="H71" s="28">
        <v>0</v>
      </c>
      <c r="I71" s="28">
        <v>0</v>
      </c>
      <c r="J71" s="28">
        <v>0</v>
      </c>
      <c r="K71" s="28">
        <f t="shared" ref="K71:K134" si="68">+G71-H71+I71-J71</f>
        <v>0</v>
      </c>
      <c r="L71" s="28">
        <f t="shared" ref="L71:L76" si="69">+F71+K71</f>
        <v>282000000</v>
      </c>
      <c r="M71" s="121">
        <f t="shared" si="18"/>
        <v>4.8851704773055146E-5</v>
      </c>
      <c r="N71" s="28">
        <v>0</v>
      </c>
      <c r="O71" s="28">
        <v>120001000</v>
      </c>
      <c r="P71" s="28">
        <f t="shared" si="55"/>
        <v>161999000</v>
      </c>
      <c r="Q71" s="28">
        <v>120000000</v>
      </c>
      <c r="R71" s="28">
        <f t="shared" ref="R71:R76" si="70">+L71-Q71</f>
        <v>162000000</v>
      </c>
      <c r="S71" s="28">
        <f t="shared" ref="S71:S76" si="71">O71-Q71</f>
        <v>1000</v>
      </c>
      <c r="T71" s="28">
        <v>0</v>
      </c>
      <c r="U71" s="28">
        <f t="shared" ref="U71:U76" si="72">+Q71-T71</f>
        <v>120000000</v>
      </c>
      <c r="V71" s="28">
        <v>0</v>
      </c>
      <c r="W71" s="29">
        <f t="shared" ref="W71:W76" si="73">+T71-V71</f>
        <v>0</v>
      </c>
      <c r="X71" s="30">
        <f t="shared" ref="X71:X91" si="74">+Q71/L71</f>
        <v>0.42553191489361702</v>
      </c>
      <c r="Y71" s="30">
        <f t="shared" ref="Y71:Y91" si="75">+T71/L71</f>
        <v>0</v>
      </c>
      <c r="Z71" s="30">
        <f t="shared" si="34"/>
        <v>0</v>
      </c>
      <c r="AA71" s="30">
        <f t="shared" si="35"/>
        <v>0</v>
      </c>
      <c r="AB71" s="30" t="s">
        <v>267</v>
      </c>
    </row>
    <row r="72" spans="1:29" ht="33" customHeight="1" x14ac:dyDescent="0.25">
      <c r="A72" s="25" t="s">
        <v>60</v>
      </c>
      <c r="B72" s="26" t="s">
        <v>12</v>
      </c>
      <c r="C72" s="26">
        <v>20</v>
      </c>
      <c r="D72" s="26" t="s">
        <v>13</v>
      </c>
      <c r="E72" s="27" t="s">
        <v>61</v>
      </c>
      <c r="F72" s="28">
        <v>35000000</v>
      </c>
      <c r="G72" s="28">
        <v>0</v>
      </c>
      <c r="H72" s="28">
        <v>0</v>
      </c>
      <c r="I72" s="28">
        <v>0</v>
      </c>
      <c r="J72" s="28">
        <v>0</v>
      </c>
      <c r="K72" s="28">
        <f t="shared" si="68"/>
        <v>0</v>
      </c>
      <c r="L72" s="28">
        <f t="shared" si="69"/>
        <v>35000000</v>
      </c>
      <c r="M72" s="121">
        <f t="shared" si="18"/>
        <v>6.0631548477196096E-6</v>
      </c>
      <c r="N72" s="28">
        <v>0</v>
      </c>
      <c r="O72" s="28">
        <v>350</v>
      </c>
      <c r="P72" s="28">
        <f t="shared" si="55"/>
        <v>34999650</v>
      </c>
      <c r="Q72" s="28">
        <v>0</v>
      </c>
      <c r="R72" s="28">
        <f t="shared" si="70"/>
        <v>35000000</v>
      </c>
      <c r="S72" s="28">
        <f t="shared" si="71"/>
        <v>350</v>
      </c>
      <c r="T72" s="28">
        <v>0</v>
      </c>
      <c r="U72" s="28">
        <f t="shared" si="72"/>
        <v>0</v>
      </c>
      <c r="V72" s="28">
        <v>0</v>
      </c>
      <c r="W72" s="29">
        <f t="shared" si="73"/>
        <v>0</v>
      </c>
      <c r="X72" s="30">
        <f t="shared" si="74"/>
        <v>0</v>
      </c>
      <c r="Y72" s="30">
        <f t="shared" si="75"/>
        <v>0</v>
      </c>
      <c r="Z72" s="30">
        <f t="shared" si="34"/>
        <v>0</v>
      </c>
      <c r="AA72" s="36" t="s">
        <v>267</v>
      </c>
      <c r="AB72" s="30" t="s">
        <v>267</v>
      </c>
    </row>
    <row r="73" spans="1:29" ht="62.25" customHeight="1" x14ac:dyDescent="0.25">
      <c r="A73" s="25" t="s">
        <v>328</v>
      </c>
      <c r="B73" s="26" t="s">
        <v>12</v>
      </c>
      <c r="C73" s="26">
        <v>20</v>
      </c>
      <c r="D73" s="26" t="s">
        <v>13</v>
      </c>
      <c r="E73" s="27" t="s">
        <v>329</v>
      </c>
      <c r="F73" s="28">
        <v>1500000</v>
      </c>
      <c r="G73" s="28">
        <v>0</v>
      </c>
      <c r="H73" s="28">
        <v>0</v>
      </c>
      <c r="I73" s="28">
        <v>0</v>
      </c>
      <c r="J73" s="28">
        <v>0</v>
      </c>
      <c r="K73" s="28">
        <f t="shared" si="68"/>
        <v>0</v>
      </c>
      <c r="L73" s="28">
        <f t="shared" si="69"/>
        <v>1500000</v>
      </c>
      <c r="M73" s="120">
        <f t="shared" si="18"/>
        <v>2.5984949347369757E-7</v>
      </c>
      <c r="N73" s="28">
        <v>0</v>
      </c>
      <c r="O73" s="28">
        <v>1500000</v>
      </c>
      <c r="P73" s="28">
        <f t="shared" si="55"/>
        <v>0</v>
      </c>
      <c r="Q73" s="28">
        <v>173296</v>
      </c>
      <c r="R73" s="28">
        <f t="shared" si="70"/>
        <v>1326704</v>
      </c>
      <c r="S73" s="28">
        <f t="shared" si="71"/>
        <v>1326704</v>
      </c>
      <c r="T73" s="28">
        <v>173296</v>
      </c>
      <c r="U73" s="28">
        <f t="shared" si="72"/>
        <v>0</v>
      </c>
      <c r="V73" s="28">
        <v>173296</v>
      </c>
      <c r="W73" s="29">
        <f t="shared" si="73"/>
        <v>0</v>
      </c>
      <c r="X73" s="30">
        <f t="shared" si="74"/>
        <v>0.11553066666666667</v>
      </c>
      <c r="Y73" s="30">
        <f t="shared" si="75"/>
        <v>0.11553066666666667</v>
      </c>
      <c r="Z73" s="30">
        <f t="shared" si="34"/>
        <v>0.11553066666666667</v>
      </c>
      <c r="AA73" s="30">
        <f t="shared" si="35"/>
        <v>1</v>
      </c>
      <c r="AB73" s="30">
        <f t="shared" si="36"/>
        <v>1</v>
      </c>
    </row>
    <row r="74" spans="1:29" ht="33" customHeight="1" x14ac:dyDescent="0.25">
      <c r="A74" s="25" t="s">
        <v>330</v>
      </c>
      <c r="B74" s="26" t="s">
        <v>12</v>
      </c>
      <c r="C74" s="26">
        <v>20</v>
      </c>
      <c r="D74" s="26" t="s">
        <v>13</v>
      </c>
      <c r="E74" s="27" t="s">
        <v>331</v>
      </c>
      <c r="F74" s="28">
        <v>239400000</v>
      </c>
      <c r="G74" s="28">
        <v>0</v>
      </c>
      <c r="H74" s="28">
        <v>0</v>
      </c>
      <c r="I74" s="28">
        <v>0</v>
      </c>
      <c r="J74" s="28">
        <v>0</v>
      </c>
      <c r="K74" s="28">
        <f t="shared" si="68"/>
        <v>0</v>
      </c>
      <c r="L74" s="31">
        <f t="shared" si="69"/>
        <v>239400000</v>
      </c>
      <c r="M74" s="121">
        <f t="shared" si="18"/>
        <v>4.1471979158402135E-5</v>
      </c>
      <c r="N74" s="28">
        <v>0</v>
      </c>
      <c r="O74" s="28">
        <v>200000800</v>
      </c>
      <c r="P74" s="28">
        <f t="shared" si="55"/>
        <v>39399200</v>
      </c>
      <c r="Q74" s="28">
        <v>200000000</v>
      </c>
      <c r="R74" s="28">
        <f t="shared" si="70"/>
        <v>39400000</v>
      </c>
      <c r="S74" s="28">
        <f t="shared" si="71"/>
        <v>800</v>
      </c>
      <c r="T74" s="28">
        <v>0</v>
      </c>
      <c r="U74" s="28">
        <f t="shared" si="72"/>
        <v>200000000</v>
      </c>
      <c r="V74" s="28">
        <v>0</v>
      </c>
      <c r="W74" s="29">
        <f t="shared" si="73"/>
        <v>0</v>
      </c>
      <c r="X74" s="30">
        <f t="shared" si="74"/>
        <v>0.83542188805346695</v>
      </c>
      <c r="Y74" s="30">
        <f t="shared" si="75"/>
        <v>0</v>
      </c>
      <c r="Z74" s="30">
        <f t="shared" si="34"/>
        <v>0</v>
      </c>
      <c r="AA74" s="30">
        <f t="shared" si="35"/>
        <v>0</v>
      </c>
      <c r="AB74" s="30" t="s">
        <v>267</v>
      </c>
    </row>
    <row r="75" spans="1:29" ht="33" customHeight="1" x14ac:dyDescent="0.25">
      <c r="A75" s="25" t="s">
        <v>332</v>
      </c>
      <c r="B75" s="26" t="s">
        <v>12</v>
      </c>
      <c r="C75" s="26">
        <v>20</v>
      </c>
      <c r="D75" s="26" t="s">
        <v>13</v>
      </c>
      <c r="E75" s="27" t="s">
        <v>333</v>
      </c>
      <c r="F75" s="28">
        <v>30000000</v>
      </c>
      <c r="G75" s="28">
        <v>0</v>
      </c>
      <c r="H75" s="28">
        <v>0</v>
      </c>
      <c r="I75" s="28">
        <v>0</v>
      </c>
      <c r="J75" s="28">
        <v>0</v>
      </c>
      <c r="K75" s="28">
        <f t="shared" si="68"/>
        <v>0</v>
      </c>
      <c r="L75" s="31">
        <f t="shared" si="69"/>
        <v>30000000</v>
      </c>
      <c r="M75" s="121">
        <f t="shared" si="18"/>
        <v>5.1969898694739513E-6</v>
      </c>
      <c r="N75" s="28">
        <v>0</v>
      </c>
      <c r="O75" s="28">
        <v>30000000</v>
      </c>
      <c r="P75" s="28">
        <f t="shared" si="55"/>
        <v>0</v>
      </c>
      <c r="Q75" s="28">
        <v>30000000</v>
      </c>
      <c r="R75" s="28">
        <f t="shared" si="70"/>
        <v>0</v>
      </c>
      <c r="S75" s="28">
        <f t="shared" si="71"/>
        <v>0</v>
      </c>
      <c r="T75" s="28">
        <v>0</v>
      </c>
      <c r="U75" s="28">
        <f t="shared" si="72"/>
        <v>30000000</v>
      </c>
      <c r="V75" s="28">
        <v>0</v>
      </c>
      <c r="W75" s="29">
        <f t="shared" si="73"/>
        <v>0</v>
      </c>
      <c r="X75" s="30">
        <f t="shared" si="74"/>
        <v>1</v>
      </c>
      <c r="Y75" s="30">
        <f t="shared" si="75"/>
        <v>0</v>
      </c>
      <c r="Z75" s="30">
        <f t="shared" si="34"/>
        <v>0</v>
      </c>
      <c r="AA75" s="30">
        <f t="shared" si="35"/>
        <v>0</v>
      </c>
      <c r="AB75" s="30" t="s">
        <v>267</v>
      </c>
    </row>
    <row r="76" spans="1:29" ht="26.25" customHeight="1" x14ac:dyDescent="0.25">
      <c r="A76" s="20" t="s">
        <v>62</v>
      </c>
      <c r="B76" s="26" t="s">
        <v>12</v>
      </c>
      <c r="C76" s="26">
        <v>20</v>
      </c>
      <c r="D76" s="26" t="s">
        <v>13</v>
      </c>
      <c r="E76" s="22" t="s">
        <v>63</v>
      </c>
      <c r="F76" s="34">
        <v>45000000</v>
      </c>
      <c r="G76" s="34">
        <v>0</v>
      </c>
      <c r="H76" s="34">
        <v>0</v>
      </c>
      <c r="I76" s="34">
        <v>0</v>
      </c>
      <c r="J76" s="34">
        <v>0</v>
      </c>
      <c r="K76" s="34">
        <f t="shared" si="68"/>
        <v>0</v>
      </c>
      <c r="L76" s="34">
        <f t="shared" si="69"/>
        <v>45000000</v>
      </c>
      <c r="M76" s="123">
        <f t="shared" si="18"/>
        <v>7.795484804210927E-6</v>
      </c>
      <c r="N76" s="34">
        <v>0</v>
      </c>
      <c r="O76" s="34">
        <v>6000000</v>
      </c>
      <c r="P76" s="34">
        <f t="shared" si="55"/>
        <v>39000000</v>
      </c>
      <c r="Q76" s="34">
        <v>6000000</v>
      </c>
      <c r="R76" s="34">
        <f t="shared" si="70"/>
        <v>39000000</v>
      </c>
      <c r="S76" s="34">
        <f t="shared" si="71"/>
        <v>0</v>
      </c>
      <c r="T76" s="34">
        <v>6000000</v>
      </c>
      <c r="U76" s="34">
        <f t="shared" si="72"/>
        <v>0</v>
      </c>
      <c r="V76" s="34">
        <v>0</v>
      </c>
      <c r="W76" s="35">
        <f t="shared" si="73"/>
        <v>6000000</v>
      </c>
      <c r="X76" s="24">
        <f t="shared" si="74"/>
        <v>0.13333333333333333</v>
      </c>
      <c r="Y76" s="24">
        <f t="shared" si="75"/>
        <v>0.13333333333333333</v>
      </c>
      <c r="Z76" s="24">
        <f t="shared" si="34"/>
        <v>0</v>
      </c>
      <c r="AA76" s="24">
        <f t="shared" si="35"/>
        <v>1</v>
      </c>
      <c r="AB76" s="24">
        <f t="shared" si="36"/>
        <v>0</v>
      </c>
    </row>
    <row r="77" spans="1:29" ht="26.25" customHeight="1" x14ac:dyDescent="0.25">
      <c r="A77" s="20" t="s">
        <v>64</v>
      </c>
      <c r="B77" s="26"/>
      <c r="C77" s="26"/>
      <c r="D77" s="26"/>
      <c r="E77" s="22" t="s">
        <v>65</v>
      </c>
      <c r="F77" s="34">
        <f>+F78+F81+F86+F87</f>
        <v>14851097370</v>
      </c>
      <c r="G77" s="34">
        <f t="shared" ref="G77:I77" si="76">+G78+G81+G86+G87</f>
        <v>0</v>
      </c>
      <c r="H77" s="34">
        <f t="shared" si="76"/>
        <v>0</v>
      </c>
      <c r="I77" s="34">
        <f t="shared" si="76"/>
        <v>0</v>
      </c>
      <c r="J77" s="34">
        <f>+J78+J81+J86+J87</f>
        <v>0</v>
      </c>
      <c r="K77" s="34">
        <f t="shared" si="68"/>
        <v>0</v>
      </c>
      <c r="L77" s="34">
        <f>+L78+L81+L86+L87</f>
        <v>14851097370</v>
      </c>
      <c r="M77" s="123">
        <f t="shared" si="18"/>
        <v>2.5727000860820415E-3</v>
      </c>
      <c r="N77" s="34">
        <f t="shared" ref="N77:U77" si="77">+N78+N81+N86+N87</f>
        <v>5574395000</v>
      </c>
      <c r="O77" s="34">
        <f t="shared" si="77"/>
        <v>202764000</v>
      </c>
      <c r="P77" s="34">
        <f t="shared" si="77"/>
        <v>14648333370</v>
      </c>
      <c r="Q77" s="34">
        <f t="shared" si="77"/>
        <v>1394363.17</v>
      </c>
      <c r="R77" s="34">
        <f t="shared" si="77"/>
        <v>14849703006.83</v>
      </c>
      <c r="S77" s="34">
        <f t="shared" si="77"/>
        <v>201369636.83000001</v>
      </c>
      <c r="T77" s="34">
        <f t="shared" si="77"/>
        <v>0</v>
      </c>
      <c r="U77" s="34">
        <f t="shared" si="77"/>
        <v>1394363.17</v>
      </c>
      <c r="V77" s="34">
        <f t="shared" ref="V77:W77" si="78">+V78+V81+V86</f>
        <v>0</v>
      </c>
      <c r="W77" s="34">
        <f t="shared" si="78"/>
        <v>0</v>
      </c>
      <c r="X77" s="24">
        <f t="shared" si="74"/>
        <v>9.3889571609481667E-5</v>
      </c>
      <c r="Y77" s="24">
        <f t="shared" si="75"/>
        <v>0</v>
      </c>
      <c r="Z77" s="24">
        <f t="shared" si="34"/>
        <v>0</v>
      </c>
      <c r="AA77" s="24">
        <f t="shared" si="35"/>
        <v>0</v>
      </c>
      <c r="AB77" s="24" t="s">
        <v>267</v>
      </c>
    </row>
    <row r="78" spans="1:29" ht="26.25" customHeight="1" x14ac:dyDescent="0.25">
      <c r="A78" s="20" t="s">
        <v>334</v>
      </c>
      <c r="B78" s="21"/>
      <c r="C78" s="21"/>
      <c r="D78" s="26"/>
      <c r="E78" s="22" t="s">
        <v>335</v>
      </c>
      <c r="F78" s="34">
        <f>+F79</f>
        <v>5574395000</v>
      </c>
      <c r="G78" s="34">
        <f t="shared" ref="G78:J79" si="79">+G79</f>
        <v>0</v>
      </c>
      <c r="H78" s="34">
        <f t="shared" si="79"/>
        <v>0</v>
      </c>
      <c r="I78" s="34">
        <f t="shared" si="79"/>
        <v>0</v>
      </c>
      <c r="J78" s="34">
        <f t="shared" si="79"/>
        <v>0</v>
      </c>
      <c r="K78" s="34">
        <f t="shared" si="68"/>
        <v>0</v>
      </c>
      <c r="L78" s="34">
        <f>+L79</f>
        <v>5574395000</v>
      </c>
      <c r="M78" s="117">
        <f t="shared" si="18"/>
        <v>9.6566914478154152E-4</v>
      </c>
      <c r="N78" s="34">
        <f t="shared" ref="N78:W79" si="80">+N79</f>
        <v>5574395000</v>
      </c>
      <c r="O78" s="34">
        <f>+O79</f>
        <v>0</v>
      </c>
      <c r="P78" s="34">
        <f>+P79</f>
        <v>5574395000</v>
      </c>
      <c r="Q78" s="34">
        <f t="shared" si="80"/>
        <v>0</v>
      </c>
      <c r="R78" s="34">
        <f t="shared" si="80"/>
        <v>5574395000</v>
      </c>
      <c r="S78" s="34">
        <f t="shared" si="80"/>
        <v>0</v>
      </c>
      <c r="T78" s="34">
        <f t="shared" si="80"/>
        <v>0</v>
      </c>
      <c r="U78" s="34">
        <f t="shared" si="80"/>
        <v>0</v>
      </c>
      <c r="V78" s="34">
        <f t="shared" si="80"/>
        <v>0</v>
      </c>
      <c r="W78" s="34">
        <f t="shared" si="80"/>
        <v>0</v>
      </c>
      <c r="X78" s="24">
        <f t="shared" si="74"/>
        <v>0</v>
      </c>
      <c r="Y78" s="24">
        <f t="shared" si="75"/>
        <v>0</v>
      </c>
      <c r="Z78" s="24">
        <f t="shared" si="34"/>
        <v>0</v>
      </c>
      <c r="AA78" s="24" t="s">
        <v>267</v>
      </c>
      <c r="AB78" s="24" t="s">
        <v>267</v>
      </c>
    </row>
    <row r="79" spans="1:29" ht="26.25" customHeight="1" x14ac:dyDescent="0.25">
      <c r="A79" s="20" t="s">
        <v>336</v>
      </c>
      <c r="B79" s="21"/>
      <c r="C79" s="21"/>
      <c r="D79" s="26"/>
      <c r="E79" s="22" t="s">
        <v>337</v>
      </c>
      <c r="F79" s="34">
        <f>+F80</f>
        <v>5574395000</v>
      </c>
      <c r="G79" s="34">
        <f t="shared" si="79"/>
        <v>0</v>
      </c>
      <c r="H79" s="34">
        <f t="shared" si="79"/>
        <v>0</v>
      </c>
      <c r="I79" s="34">
        <f t="shared" si="79"/>
        <v>0</v>
      </c>
      <c r="J79" s="34">
        <f t="shared" si="79"/>
        <v>0</v>
      </c>
      <c r="K79" s="34">
        <f t="shared" si="68"/>
        <v>0</v>
      </c>
      <c r="L79" s="34">
        <f>+L80</f>
        <v>5574395000</v>
      </c>
      <c r="M79" s="117">
        <f t="shared" si="18"/>
        <v>9.6566914478154152E-4</v>
      </c>
      <c r="N79" s="34">
        <f t="shared" si="80"/>
        <v>5574395000</v>
      </c>
      <c r="O79" s="34">
        <f>+O80</f>
        <v>0</v>
      </c>
      <c r="P79" s="34">
        <f>+P80</f>
        <v>5574395000</v>
      </c>
      <c r="Q79" s="34">
        <f t="shared" si="80"/>
        <v>0</v>
      </c>
      <c r="R79" s="34">
        <f t="shared" si="80"/>
        <v>5574395000</v>
      </c>
      <c r="S79" s="34">
        <f t="shared" si="80"/>
        <v>0</v>
      </c>
      <c r="T79" s="34">
        <f t="shared" si="80"/>
        <v>0</v>
      </c>
      <c r="U79" s="34">
        <f t="shared" si="80"/>
        <v>0</v>
      </c>
      <c r="V79" s="34">
        <f t="shared" si="80"/>
        <v>0</v>
      </c>
      <c r="W79" s="34">
        <f t="shared" si="80"/>
        <v>0</v>
      </c>
      <c r="X79" s="24">
        <f t="shared" si="74"/>
        <v>0</v>
      </c>
      <c r="Y79" s="24">
        <f t="shared" si="75"/>
        <v>0</v>
      </c>
      <c r="Z79" s="24">
        <f t="shared" si="34"/>
        <v>0</v>
      </c>
      <c r="AA79" s="24" t="s">
        <v>267</v>
      </c>
      <c r="AB79" s="24" t="s">
        <v>267</v>
      </c>
      <c r="AC79" s="1" t="s">
        <v>338</v>
      </c>
    </row>
    <row r="80" spans="1:29" ht="49.5" customHeight="1" x14ac:dyDescent="0.25">
      <c r="A80" s="25" t="s">
        <v>339</v>
      </c>
      <c r="B80" s="26" t="s">
        <v>12</v>
      </c>
      <c r="C80" s="26">
        <v>20</v>
      </c>
      <c r="D80" s="26" t="s">
        <v>13</v>
      </c>
      <c r="E80" s="27" t="s">
        <v>340</v>
      </c>
      <c r="F80" s="39">
        <v>5574395000</v>
      </c>
      <c r="G80" s="28">
        <v>0</v>
      </c>
      <c r="H80" s="28">
        <v>0</v>
      </c>
      <c r="I80" s="28"/>
      <c r="J80" s="28"/>
      <c r="K80" s="28">
        <f t="shared" si="68"/>
        <v>0</v>
      </c>
      <c r="L80" s="28">
        <f>+F80+K80</f>
        <v>5574395000</v>
      </c>
      <c r="M80" s="119">
        <f t="shared" ref="M80:M143" si="81">L80/$L$260</f>
        <v>9.6566914478154152E-4</v>
      </c>
      <c r="N80" s="39">
        <v>5574395000</v>
      </c>
      <c r="O80" s="28">
        <v>0</v>
      </c>
      <c r="P80" s="28">
        <f t="shared" ref="P80" si="82">L80-O80</f>
        <v>5574395000</v>
      </c>
      <c r="Q80" s="28">
        <v>0</v>
      </c>
      <c r="R80" s="28">
        <f>+L80-Q80</f>
        <v>5574395000</v>
      </c>
      <c r="S80" s="28">
        <f>O80-Q80</f>
        <v>0</v>
      </c>
      <c r="T80" s="28">
        <v>0</v>
      </c>
      <c r="U80" s="28">
        <f>+Q80-T80</f>
        <v>0</v>
      </c>
      <c r="V80" s="28">
        <v>0</v>
      </c>
      <c r="W80" s="29">
        <f>+T80-V80</f>
        <v>0</v>
      </c>
      <c r="X80" s="30">
        <f t="shared" si="74"/>
        <v>0</v>
      </c>
      <c r="Y80" s="30">
        <f t="shared" si="75"/>
        <v>0</v>
      </c>
      <c r="Z80" s="30">
        <f t="shared" si="34"/>
        <v>0</v>
      </c>
      <c r="AA80" s="30" t="s">
        <v>267</v>
      </c>
      <c r="AB80" s="30" t="s">
        <v>267</v>
      </c>
    </row>
    <row r="81" spans="1:28" ht="31.5" customHeight="1" x14ac:dyDescent="0.25">
      <c r="A81" s="20" t="s">
        <v>341</v>
      </c>
      <c r="B81" s="21"/>
      <c r="C81" s="21"/>
      <c r="D81" s="26"/>
      <c r="E81" s="22" t="s">
        <v>342</v>
      </c>
      <c r="F81" s="34">
        <f t="shared" ref="F81:L82" si="83">+F82</f>
        <v>193264000</v>
      </c>
      <c r="G81" s="34">
        <f t="shared" si="83"/>
        <v>0</v>
      </c>
      <c r="H81" s="34">
        <f t="shared" si="83"/>
        <v>0</v>
      </c>
      <c r="I81" s="34">
        <f t="shared" si="83"/>
        <v>0</v>
      </c>
      <c r="J81" s="34">
        <f t="shared" si="83"/>
        <v>0</v>
      </c>
      <c r="K81" s="34">
        <f t="shared" si="68"/>
        <v>0</v>
      </c>
      <c r="L81" s="34">
        <f t="shared" si="83"/>
        <v>193264000</v>
      </c>
      <c r="M81" s="123">
        <f t="shared" si="81"/>
        <v>3.3479701671133789E-5</v>
      </c>
      <c r="N81" s="34">
        <f t="shared" ref="N81:W82" si="84">+N82</f>
        <v>0</v>
      </c>
      <c r="O81" s="34">
        <f t="shared" si="84"/>
        <v>193264000</v>
      </c>
      <c r="P81" s="34">
        <f t="shared" si="84"/>
        <v>0</v>
      </c>
      <c r="Q81" s="34">
        <f t="shared" si="84"/>
        <v>0</v>
      </c>
      <c r="R81" s="34">
        <f t="shared" si="84"/>
        <v>193264000</v>
      </c>
      <c r="S81" s="34">
        <f t="shared" si="84"/>
        <v>193264000</v>
      </c>
      <c r="T81" s="34">
        <f t="shared" si="84"/>
        <v>0</v>
      </c>
      <c r="U81" s="34">
        <f t="shared" si="84"/>
        <v>0</v>
      </c>
      <c r="V81" s="34">
        <f t="shared" si="84"/>
        <v>0</v>
      </c>
      <c r="W81" s="34">
        <f t="shared" si="84"/>
        <v>0</v>
      </c>
      <c r="X81" s="24">
        <f t="shared" si="74"/>
        <v>0</v>
      </c>
      <c r="Y81" s="24">
        <f t="shared" si="75"/>
        <v>0</v>
      </c>
      <c r="Z81" s="24">
        <f t="shared" si="34"/>
        <v>0</v>
      </c>
      <c r="AA81" s="24" t="s">
        <v>267</v>
      </c>
      <c r="AB81" s="24" t="s">
        <v>267</v>
      </c>
    </row>
    <row r="82" spans="1:28" ht="31.5" customHeight="1" x14ac:dyDescent="0.25">
      <c r="A82" s="20" t="s">
        <v>343</v>
      </c>
      <c r="B82" s="26"/>
      <c r="C82" s="26"/>
      <c r="D82" s="26"/>
      <c r="E82" s="22" t="s">
        <v>344</v>
      </c>
      <c r="F82" s="34">
        <f t="shared" si="83"/>
        <v>193264000</v>
      </c>
      <c r="G82" s="34">
        <f t="shared" si="83"/>
        <v>0</v>
      </c>
      <c r="H82" s="34">
        <f t="shared" si="83"/>
        <v>0</v>
      </c>
      <c r="I82" s="34">
        <f t="shared" si="83"/>
        <v>0</v>
      </c>
      <c r="J82" s="34">
        <f t="shared" si="83"/>
        <v>0</v>
      </c>
      <c r="K82" s="34">
        <f t="shared" si="68"/>
        <v>0</v>
      </c>
      <c r="L82" s="34">
        <f t="shared" si="83"/>
        <v>193264000</v>
      </c>
      <c r="M82" s="123">
        <f t="shared" si="81"/>
        <v>3.3479701671133789E-5</v>
      </c>
      <c r="N82" s="34">
        <f t="shared" si="84"/>
        <v>0</v>
      </c>
      <c r="O82" s="34">
        <f t="shared" si="84"/>
        <v>193264000</v>
      </c>
      <c r="P82" s="34">
        <f t="shared" si="84"/>
        <v>0</v>
      </c>
      <c r="Q82" s="34">
        <f t="shared" si="84"/>
        <v>0</v>
      </c>
      <c r="R82" s="34">
        <f t="shared" si="84"/>
        <v>193264000</v>
      </c>
      <c r="S82" s="34">
        <f t="shared" si="84"/>
        <v>193264000</v>
      </c>
      <c r="T82" s="34">
        <f t="shared" si="84"/>
        <v>0</v>
      </c>
      <c r="U82" s="34">
        <f t="shared" si="84"/>
        <v>0</v>
      </c>
      <c r="V82" s="34">
        <f t="shared" si="84"/>
        <v>0</v>
      </c>
      <c r="W82" s="34">
        <f t="shared" si="84"/>
        <v>0</v>
      </c>
      <c r="X82" s="24">
        <f t="shared" si="74"/>
        <v>0</v>
      </c>
      <c r="Y82" s="24">
        <f t="shared" si="75"/>
        <v>0</v>
      </c>
      <c r="Z82" s="24">
        <f t="shared" si="34"/>
        <v>0</v>
      </c>
      <c r="AA82" s="24" t="s">
        <v>267</v>
      </c>
      <c r="AB82" s="24" t="s">
        <v>267</v>
      </c>
    </row>
    <row r="83" spans="1:28" ht="34.5" customHeight="1" x14ac:dyDescent="0.25">
      <c r="A83" s="20" t="s">
        <v>345</v>
      </c>
      <c r="B83" s="26"/>
      <c r="C83" s="26"/>
      <c r="D83" s="26"/>
      <c r="E83" s="22" t="s">
        <v>346</v>
      </c>
      <c r="F83" s="34">
        <f>+F84+F85</f>
        <v>193264000</v>
      </c>
      <c r="G83" s="34">
        <f>+G84+G85</f>
        <v>0</v>
      </c>
      <c r="H83" s="34">
        <f>+H84+H85</f>
        <v>0</v>
      </c>
      <c r="I83" s="34">
        <f>+I84+I85</f>
        <v>0</v>
      </c>
      <c r="J83" s="34">
        <f>+J84+J85</f>
        <v>0</v>
      </c>
      <c r="K83" s="34">
        <f t="shared" si="68"/>
        <v>0</v>
      </c>
      <c r="L83" s="34">
        <f>+L84+L85</f>
        <v>193264000</v>
      </c>
      <c r="M83" s="123">
        <f t="shared" si="81"/>
        <v>3.3479701671133789E-5</v>
      </c>
      <c r="N83" s="34">
        <f t="shared" ref="N83:W83" si="85">+N84+N85</f>
        <v>0</v>
      </c>
      <c r="O83" s="34">
        <f>+O84+O85</f>
        <v>193264000</v>
      </c>
      <c r="P83" s="34">
        <f>+P84+P85</f>
        <v>0</v>
      </c>
      <c r="Q83" s="34">
        <f t="shared" si="85"/>
        <v>0</v>
      </c>
      <c r="R83" s="34">
        <f>+R84+R85</f>
        <v>193264000</v>
      </c>
      <c r="S83" s="34">
        <f t="shared" si="85"/>
        <v>193264000</v>
      </c>
      <c r="T83" s="34">
        <f t="shared" si="85"/>
        <v>0</v>
      </c>
      <c r="U83" s="34">
        <f t="shared" si="85"/>
        <v>0</v>
      </c>
      <c r="V83" s="34">
        <f t="shared" si="85"/>
        <v>0</v>
      </c>
      <c r="W83" s="34">
        <f t="shared" si="85"/>
        <v>0</v>
      </c>
      <c r="X83" s="24">
        <f t="shared" si="74"/>
        <v>0</v>
      </c>
      <c r="Y83" s="24">
        <f t="shared" si="75"/>
        <v>0</v>
      </c>
      <c r="Z83" s="24">
        <f t="shared" si="34"/>
        <v>0</v>
      </c>
      <c r="AA83" s="24" t="s">
        <v>267</v>
      </c>
      <c r="AB83" s="24" t="s">
        <v>267</v>
      </c>
    </row>
    <row r="84" spans="1:28" ht="30" customHeight="1" x14ac:dyDescent="0.25">
      <c r="A84" s="25" t="s">
        <v>347</v>
      </c>
      <c r="B84" s="26" t="s">
        <v>12</v>
      </c>
      <c r="C84" s="26">
        <v>20</v>
      </c>
      <c r="D84" s="26" t="s">
        <v>13</v>
      </c>
      <c r="E84" s="27" t="s">
        <v>348</v>
      </c>
      <c r="F84" s="28">
        <v>92662153</v>
      </c>
      <c r="G84" s="28">
        <v>0</v>
      </c>
      <c r="H84" s="28">
        <v>0</v>
      </c>
      <c r="I84" s="28">
        <v>0</v>
      </c>
      <c r="J84" s="28">
        <v>0</v>
      </c>
      <c r="K84" s="28">
        <f t="shared" si="68"/>
        <v>0</v>
      </c>
      <c r="L84" s="28">
        <f>+F84+K84</f>
        <v>92662153</v>
      </c>
      <c r="M84" s="121">
        <f t="shared" si="81"/>
        <v>1.6052142347488179E-5</v>
      </c>
      <c r="N84" s="28">
        <v>0</v>
      </c>
      <c r="O84" s="28">
        <v>92662153</v>
      </c>
      <c r="P84" s="28">
        <f t="shared" ref="P84:P87" si="86">L84-O84</f>
        <v>0</v>
      </c>
      <c r="Q84" s="28">
        <v>0</v>
      </c>
      <c r="R84" s="28">
        <f>+L84-Q84</f>
        <v>92662153</v>
      </c>
      <c r="S84" s="28">
        <f>O84-Q84</f>
        <v>92662153</v>
      </c>
      <c r="T84" s="28">
        <v>0</v>
      </c>
      <c r="U84" s="28">
        <f>+Q84-T84</f>
        <v>0</v>
      </c>
      <c r="V84" s="28">
        <v>0</v>
      </c>
      <c r="W84" s="29">
        <f>+T84-V84</f>
        <v>0</v>
      </c>
      <c r="X84" s="30">
        <f t="shared" si="74"/>
        <v>0</v>
      </c>
      <c r="Y84" s="30">
        <f t="shared" si="75"/>
        <v>0</v>
      </c>
      <c r="Z84" s="30">
        <f t="shared" si="34"/>
        <v>0</v>
      </c>
      <c r="AA84" s="30" t="s">
        <v>267</v>
      </c>
      <c r="AB84" s="30" t="s">
        <v>267</v>
      </c>
    </row>
    <row r="85" spans="1:28" ht="37.5" customHeight="1" x14ac:dyDescent="0.25">
      <c r="A85" s="25" t="s">
        <v>349</v>
      </c>
      <c r="B85" s="26" t="s">
        <v>12</v>
      </c>
      <c r="C85" s="26">
        <v>20</v>
      </c>
      <c r="D85" s="26" t="s">
        <v>13</v>
      </c>
      <c r="E85" s="27" t="s">
        <v>350</v>
      </c>
      <c r="F85" s="28">
        <v>100601847</v>
      </c>
      <c r="G85" s="28">
        <v>0</v>
      </c>
      <c r="H85" s="28">
        <v>0</v>
      </c>
      <c r="I85" s="28">
        <v>0</v>
      </c>
      <c r="J85" s="28">
        <v>0</v>
      </c>
      <c r="K85" s="28">
        <f t="shared" si="68"/>
        <v>0</v>
      </c>
      <c r="L85" s="28">
        <f>+F85+K85</f>
        <v>100601847</v>
      </c>
      <c r="M85" s="121">
        <f t="shared" si="81"/>
        <v>1.7427559323645614E-5</v>
      </c>
      <c r="N85" s="28">
        <v>0</v>
      </c>
      <c r="O85" s="28">
        <v>100601847</v>
      </c>
      <c r="P85" s="28">
        <f t="shared" si="86"/>
        <v>0</v>
      </c>
      <c r="Q85" s="28">
        <v>0</v>
      </c>
      <c r="R85" s="28">
        <f>+L85-Q85</f>
        <v>100601847</v>
      </c>
      <c r="S85" s="28">
        <f>O85-Q85</f>
        <v>100601847</v>
      </c>
      <c r="T85" s="28">
        <v>0</v>
      </c>
      <c r="U85" s="28">
        <f>+Q85-T85</f>
        <v>0</v>
      </c>
      <c r="V85" s="28">
        <v>0</v>
      </c>
      <c r="W85" s="29">
        <f>+T85-V85</f>
        <v>0</v>
      </c>
      <c r="X85" s="30">
        <f t="shared" si="74"/>
        <v>0</v>
      </c>
      <c r="Y85" s="30">
        <f t="shared" si="75"/>
        <v>0</v>
      </c>
      <c r="Z85" s="30">
        <f t="shared" si="34"/>
        <v>0</v>
      </c>
      <c r="AA85" s="30" t="s">
        <v>267</v>
      </c>
      <c r="AB85" s="30" t="s">
        <v>267</v>
      </c>
    </row>
    <row r="86" spans="1:28" ht="29.25" customHeight="1" x14ac:dyDescent="0.25">
      <c r="A86" s="20" t="s">
        <v>66</v>
      </c>
      <c r="B86" s="26" t="s">
        <v>67</v>
      </c>
      <c r="C86" s="26">
        <v>10</v>
      </c>
      <c r="D86" s="26" t="s">
        <v>13</v>
      </c>
      <c r="E86" s="22" t="s">
        <v>68</v>
      </c>
      <c r="F86" s="34">
        <v>1451042370</v>
      </c>
      <c r="G86" s="34">
        <v>0</v>
      </c>
      <c r="H86" s="34">
        <v>0</v>
      </c>
      <c r="I86" s="34">
        <v>0</v>
      </c>
      <c r="J86" s="34">
        <v>0</v>
      </c>
      <c r="K86" s="34">
        <f t="shared" si="68"/>
        <v>0</v>
      </c>
      <c r="L86" s="34">
        <f t="shared" ref="L86:L87" si="87">+F86+K86</f>
        <v>1451042370</v>
      </c>
      <c r="M86" s="123">
        <f t="shared" si="81"/>
        <v>2.5136841656891578E-4</v>
      </c>
      <c r="N86" s="34">
        <v>0</v>
      </c>
      <c r="O86" s="34">
        <v>0</v>
      </c>
      <c r="P86" s="126">
        <f t="shared" si="86"/>
        <v>1451042370</v>
      </c>
      <c r="Q86" s="34">
        <v>0</v>
      </c>
      <c r="R86" s="126">
        <f t="shared" ref="R86:R87" si="88">+L86-Q86</f>
        <v>1451042370</v>
      </c>
      <c r="S86" s="34">
        <f t="shared" ref="S86:S87" si="89">O86-Q86</f>
        <v>0</v>
      </c>
      <c r="T86" s="34">
        <v>0</v>
      </c>
      <c r="U86" s="126">
        <f t="shared" ref="U86:U87" si="90">+Q86-T86</f>
        <v>0</v>
      </c>
      <c r="V86" s="34">
        <v>0</v>
      </c>
      <c r="W86" s="127">
        <f t="shared" ref="W86:W87" si="91">+T86-V86</f>
        <v>0</v>
      </c>
      <c r="X86" s="24">
        <f t="shared" si="74"/>
        <v>0</v>
      </c>
      <c r="Y86" s="24">
        <f t="shared" si="75"/>
        <v>0</v>
      </c>
      <c r="Z86" s="24">
        <f t="shared" si="34"/>
        <v>0</v>
      </c>
      <c r="AA86" s="24" t="s">
        <v>267</v>
      </c>
      <c r="AB86" s="24" t="s">
        <v>267</v>
      </c>
    </row>
    <row r="87" spans="1:28" ht="29.25" customHeight="1" x14ac:dyDescent="0.25">
      <c r="A87" s="20" t="s">
        <v>66</v>
      </c>
      <c r="B87" s="26" t="s">
        <v>12</v>
      </c>
      <c r="C87" s="26">
        <v>20</v>
      </c>
      <c r="D87" s="26" t="s">
        <v>13</v>
      </c>
      <c r="E87" s="22" t="s">
        <v>68</v>
      </c>
      <c r="F87" s="34">
        <v>7632396000</v>
      </c>
      <c r="G87" s="34">
        <v>0</v>
      </c>
      <c r="H87" s="34">
        <v>0</v>
      </c>
      <c r="I87" s="34">
        <v>0</v>
      </c>
      <c r="J87" s="34">
        <v>0</v>
      </c>
      <c r="K87" s="34">
        <f t="shared" si="68"/>
        <v>0</v>
      </c>
      <c r="L87" s="34">
        <f t="shared" si="87"/>
        <v>7632396000</v>
      </c>
      <c r="M87" s="123">
        <f t="shared" si="81"/>
        <v>1.3221828230604502E-3</v>
      </c>
      <c r="N87" s="34">
        <v>0</v>
      </c>
      <c r="O87" s="34">
        <v>9500000</v>
      </c>
      <c r="P87" s="126">
        <f t="shared" si="86"/>
        <v>7622896000</v>
      </c>
      <c r="Q87" s="34">
        <v>1394363.17</v>
      </c>
      <c r="R87" s="126">
        <f t="shared" si="88"/>
        <v>7631001636.8299999</v>
      </c>
      <c r="S87" s="34">
        <f t="shared" si="89"/>
        <v>8105636.8300000001</v>
      </c>
      <c r="T87" s="34">
        <v>0</v>
      </c>
      <c r="U87" s="126">
        <f t="shared" si="90"/>
        <v>1394363.17</v>
      </c>
      <c r="V87" s="34">
        <v>0</v>
      </c>
      <c r="W87" s="127">
        <f t="shared" si="91"/>
        <v>0</v>
      </c>
      <c r="X87" s="24">
        <f t="shared" si="74"/>
        <v>1.8269009757879438E-4</v>
      </c>
      <c r="Y87" s="24">
        <f t="shared" si="75"/>
        <v>0</v>
      </c>
      <c r="Z87" s="24">
        <f t="shared" si="34"/>
        <v>0</v>
      </c>
      <c r="AA87" s="24">
        <f t="shared" ref="AA87" si="92">+T87/Q87</f>
        <v>0</v>
      </c>
      <c r="AB87" s="24" t="s">
        <v>267</v>
      </c>
    </row>
    <row r="88" spans="1:28" ht="33" customHeight="1" x14ac:dyDescent="0.25">
      <c r="A88" s="20" t="s">
        <v>351</v>
      </c>
      <c r="B88" s="21"/>
      <c r="C88" s="21"/>
      <c r="D88" s="26"/>
      <c r="E88" s="22" t="s">
        <v>352</v>
      </c>
      <c r="F88" s="34">
        <f t="shared" ref="F88:J89" si="93">+F89</f>
        <v>14051472000</v>
      </c>
      <c r="G88" s="34">
        <f t="shared" si="93"/>
        <v>0</v>
      </c>
      <c r="H88" s="34">
        <f t="shared" si="93"/>
        <v>0</v>
      </c>
      <c r="I88" s="34">
        <f t="shared" si="93"/>
        <v>0</v>
      </c>
      <c r="J88" s="34">
        <f t="shared" si="93"/>
        <v>0</v>
      </c>
      <c r="K88" s="34">
        <f t="shared" si="68"/>
        <v>0</v>
      </c>
      <c r="L88" s="34">
        <f>+L89</f>
        <v>14051472000</v>
      </c>
      <c r="M88" s="117">
        <f t="shared" si="81"/>
        <v>2.4341785878398961E-3</v>
      </c>
      <c r="N88" s="34">
        <f t="shared" ref="N88:W89" si="94">+N89</f>
        <v>0</v>
      </c>
      <c r="O88" s="34">
        <f t="shared" si="94"/>
        <v>0</v>
      </c>
      <c r="P88" s="34">
        <f>+P89</f>
        <v>14051472000</v>
      </c>
      <c r="Q88" s="34">
        <f t="shared" si="94"/>
        <v>0</v>
      </c>
      <c r="R88" s="34">
        <f>+R89</f>
        <v>14051472000</v>
      </c>
      <c r="S88" s="34">
        <f t="shared" si="94"/>
        <v>0</v>
      </c>
      <c r="T88" s="34">
        <f t="shared" si="94"/>
        <v>0</v>
      </c>
      <c r="U88" s="34">
        <f t="shared" si="94"/>
        <v>0</v>
      </c>
      <c r="V88" s="34">
        <f t="shared" si="94"/>
        <v>0</v>
      </c>
      <c r="W88" s="34">
        <f t="shared" si="94"/>
        <v>0</v>
      </c>
      <c r="X88" s="24">
        <f t="shared" si="74"/>
        <v>0</v>
      </c>
      <c r="Y88" s="24">
        <f t="shared" si="75"/>
        <v>0</v>
      </c>
      <c r="Z88" s="24">
        <f t="shared" si="34"/>
        <v>0</v>
      </c>
      <c r="AA88" s="24" t="s">
        <v>267</v>
      </c>
      <c r="AB88" s="24" t="s">
        <v>267</v>
      </c>
    </row>
    <row r="89" spans="1:28" ht="33" customHeight="1" x14ac:dyDescent="0.25">
      <c r="A89" s="20" t="s">
        <v>353</v>
      </c>
      <c r="B89" s="21"/>
      <c r="C89" s="21"/>
      <c r="D89" s="26"/>
      <c r="E89" s="22" t="s">
        <v>354</v>
      </c>
      <c r="F89" s="34">
        <f t="shared" si="93"/>
        <v>14051472000</v>
      </c>
      <c r="G89" s="34">
        <f t="shared" si="93"/>
        <v>0</v>
      </c>
      <c r="H89" s="34">
        <f t="shared" si="93"/>
        <v>0</v>
      </c>
      <c r="I89" s="34">
        <f t="shared" si="93"/>
        <v>0</v>
      </c>
      <c r="J89" s="34">
        <f t="shared" si="93"/>
        <v>0</v>
      </c>
      <c r="K89" s="34">
        <f t="shared" si="68"/>
        <v>0</v>
      </c>
      <c r="L89" s="34">
        <f>+L90</f>
        <v>14051472000</v>
      </c>
      <c r="M89" s="117">
        <f t="shared" si="81"/>
        <v>2.4341785878398961E-3</v>
      </c>
      <c r="N89" s="34">
        <f t="shared" si="94"/>
        <v>0</v>
      </c>
      <c r="O89" s="34">
        <f t="shared" si="94"/>
        <v>0</v>
      </c>
      <c r="P89" s="34">
        <f>+P90</f>
        <v>14051472000</v>
      </c>
      <c r="Q89" s="34">
        <f t="shared" si="94"/>
        <v>0</v>
      </c>
      <c r="R89" s="34">
        <f>+R90</f>
        <v>14051472000</v>
      </c>
      <c r="S89" s="34">
        <f t="shared" si="94"/>
        <v>0</v>
      </c>
      <c r="T89" s="34">
        <f t="shared" si="94"/>
        <v>0</v>
      </c>
      <c r="U89" s="34">
        <f t="shared" si="94"/>
        <v>0</v>
      </c>
      <c r="V89" s="34">
        <f t="shared" si="94"/>
        <v>0</v>
      </c>
      <c r="W89" s="34">
        <f t="shared" si="94"/>
        <v>0</v>
      </c>
      <c r="X89" s="24">
        <f t="shared" si="74"/>
        <v>0</v>
      </c>
      <c r="Y89" s="24">
        <f t="shared" si="75"/>
        <v>0</v>
      </c>
      <c r="Z89" s="24">
        <f t="shared" si="34"/>
        <v>0</v>
      </c>
      <c r="AA89" s="24" t="s">
        <v>267</v>
      </c>
      <c r="AB89" s="24" t="s">
        <v>267</v>
      </c>
    </row>
    <row r="90" spans="1:28" ht="28.5" customHeight="1" thickBot="1" x14ac:dyDescent="0.3">
      <c r="A90" s="40" t="s">
        <v>355</v>
      </c>
      <c r="B90" s="41" t="s">
        <v>12</v>
      </c>
      <c r="C90" s="41">
        <v>20</v>
      </c>
      <c r="D90" s="41" t="s">
        <v>13</v>
      </c>
      <c r="E90" s="128" t="s">
        <v>356</v>
      </c>
      <c r="F90" s="42">
        <v>14051472000</v>
      </c>
      <c r="G90" s="42">
        <v>0</v>
      </c>
      <c r="H90" s="42">
        <v>0</v>
      </c>
      <c r="I90" s="42"/>
      <c r="J90" s="42">
        <v>0</v>
      </c>
      <c r="K90" s="42">
        <f t="shared" si="68"/>
        <v>0</v>
      </c>
      <c r="L90" s="42">
        <f>+F90+K90</f>
        <v>14051472000</v>
      </c>
      <c r="M90" s="129">
        <f t="shared" si="81"/>
        <v>2.4341785878398961E-3</v>
      </c>
      <c r="N90" s="42">
        <v>0</v>
      </c>
      <c r="O90" s="28">
        <v>0</v>
      </c>
      <c r="P90" s="28">
        <f t="shared" ref="P90" si="95">L90-O90</f>
        <v>14051472000</v>
      </c>
      <c r="Q90" s="28">
        <v>0</v>
      </c>
      <c r="R90" s="42">
        <f>+L90-Q90</f>
        <v>14051472000</v>
      </c>
      <c r="S90" s="28">
        <f>O90-Q90</f>
        <v>0</v>
      </c>
      <c r="T90" s="28">
        <v>0</v>
      </c>
      <c r="U90" s="42">
        <f>+Q90-T90</f>
        <v>0</v>
      </c>
      <c r="V90" s="28">
        <v>0</v>
      </c>
      <c r="W90" s="43">
        <f>+T90-V90</f>
        <v>0</v>
      </c>
      <c r="X90" s="130">
        <f t="shared" si="74"/>
        <v>0</v>
      </c>
      <c r="Y90" s="130">
        <f t="shared" si="75"/>
        <v>0</v>
      </c>
      <c r="Z90" s="130">
        <f t="shared" si="34"/>
        <v>0</v>
      </c>
      <c r="AA90" s="30" t="s">
        <v>267</v>
      </c>
      <c r="AB90" s="30" t="s">
        <v>267</v>
      </c>
    </row>
    <row r="91" spans="1:28" s="2" customFormat="1" ht="28.5" customHeight="1" thickBot="1" x14ac:dyDescent="0.3">
      <c r="A91" s="11" t="s">
        <v>357</v>
      </c>
      <c r="B91" s="12"/>
      <c r="C91" s="12"/>
      <c r="D91" s="12"/>
      <c r="E91" s="13" t="s">
        <v>358</v>
      </c>
      <c r="F91" s="14">
        <f>+F92</f>
        <v>1167604335047</v>
      </c>
      <c r="G91" s="14">
        <f t="shared" ref="G91:J91" si="96">+G92</f>
        <v>0</v>
      </c>
      <c r="H91" s="14">
        <f t="shared" si="96"/>
        <v>0</v>
      </c>
      <c r="I91" s="14">
        <f t="shared" si="96"/>
        <v>0</v>
      </c>
      <c r="J91" s="14">
        <f t="shared" si="96"/>
        <v>0</v>
      </c>
      <c r="K91" s="14">
        <f t="shared" si="68"/>
        <v>0</v>
      </c>
      <c r="L91" s="14">
        <f>+L92</f>
        <v>1167604335047</v>
      </c>
      <c r="M91" s="113">
        <f t="shared" si="81"/>
        <v>0.20226759669310429</v>
      </c>
      <c r="N91" s="14">
        <f t="shared" ref="N91:W91" si="97">+N92</f>
        <v>0</v>
      </c>
      <c r="O91" s="14">
        <f t="shared" si="97"/>
        <v>0</v>
      </c>
      <c r="P91" s="14">
        <f t="shared" si="97"/>
        <v>1167604335047</v>
      </c>
      <c r="Q91" s="14">
        <f t="shared" si="97"/>
        <v>0</v>
      </c>
      <c r="R91" s="14">
        <f t="shared" si="97"/>
        <v>1167604335047</v>
      </c>
      <c r="S91" s="14">
        <f t="shared" si="97"/>
        <v>0</v>
      </c>
      <c r="T91" s="14">
        <f t="shared" si="97"/>
        <v>0</v>
      </c>
      <c r="U91" s="14">
        <f t="shared" si="97"/>
        <v>0</v>
      </c>
      <c r="V91" s="14">
        <f t="shared" si="97"/>
        <v>0</v>
      </c>
      <c r="W91" s="14">
        <f t="shared" si="97"/>
        <v>0</v>
      </c>
      <c r="X91" s="15">
        <f t="shared" si="74"/>
        <v>0</v>
      </c>
      <c r="Y91" s="15">
        <f t="shared" si="75"/>
        <v>0</v>
      </c>
      <c r="Z91" s="15">
        <f t="shared" si="34"/>
        <v>0</v>
      </c>
      <c r="AA91" s="15" t="s">
        <v>267</v>
      </c>
      <c r="AB91" s="114" t="s">
        <v>267</v>
      </c>
    </row>
    <row r="92" spans="1:28" ht="23.25" customHeight="1" x14ac:dyDescent="0.25">
      <c r="A92" s="20" t="s">
        <v>359</v>
      </c>
      <c r="B92" s="21"/>
      <c r="C92" s="21"/>
      <c r="D92" s="26"/>
      <c r="E92" s="22" t="s">
        <v>360</v>
      </c>
      <c r="F92" s="35">
        <f>+F93+F96</f>
        <v>1167604335047</v>
      </c>
      <c r="G92" s="35">
        <f>+G93+G96</f>
        <v>0</v>
      </c>
      <c r="H92" s="35">
        <f>+H93+H96</f>
        <v>0</v>
      </c>
      <c r="I92" s="35">
        <f>+I93+I96</f>
        <v>0</v>
      </c>
      <c r="J92" s="35">
        <f>+J93+J96</f>
        <v>0</v>
      </c>
      <c r="K92" s="35">
        <f t="shared" si="68"/>
        <v>0</v>
      </c>
      <c r="L92" s="35">
        <f>+L93+L96</f>
        <v>1167604335047</v>
      </c>
      <c r="M92" s="117">
        <f t="shared" si="81"/>
        <v>0.20226759669310429</v>
      </c>
      <c r="N92" s="35">
        <f>+N93</f>
        <v>0</v>
      </c>
      <c r="O92" s="35">
        <f>+O93+O96</f>
        <v>0</v>
      </c>
      <c r="P92" s="35">
        <f>+P93</f>
        <v>1167604335047</v>
      </c>
      <c r="Q92" s="35">
        <f>+Q93+Q96</f>
        <v>0</v>
      </c>
      <c r="R92" s="35">
        <f>+R93</f>
        <v>1167604335047</v>
      </c>
      <c r="S92" s="35">
        <f>+S93</f>
        <v>0</v>
      </c>
      <c r="T92" s="35">
        <f>+T93+T96</f>
        <v>0</v>
      </c>
      <c r="U92" s="35">
        <f>+U93</f>
        <v>0</v>
      </c>
      <c r="V92" s="35">
        <f>+V93+V96</f>
        <v>0</v>
      </c>
      <c r="W92" s="35">
        <f>+W93</f>
        <v>0</v>
      </c>
      <c r="X92" s="24">
        <f>+Q92/L92</f>
        <v>0</v>
      </c>
      <c r="Y92" s="24">
        <f>+T92/L92</f>
        <v>0</v>
      </c>
      <c r="Z92" s="24">
        <f>+V92/L92</f>
        <v>0</v>
      </c>
      <c r="AA92" s="24" t="s">
        <v>267</v>
      </c>
      <c r="AB92" s="131" t="s">
        <v>267</v>
      </c>
    </row>
    <row r="93" spans="1:28" ht="23.25" customHeight="1" x14ac:dyDescent="0.25">
      <c r="A93" s="20" t="s">
        <v>361</v>
      </c>
      <c r="B93" s="21"/>
      <c r="C93" s="21"/>
      <c r="D93" s="26"/>
      <c r="E93" s="22" t="s">
        <v>362</v>
      </c>
      <c r="F93" s="35">
        <f t="shared" ref="F93:J94" si="98">+F94</f>
        <v>139786580047</v>
      </c>
      <c r="G93" s="35">
        <f t="shared" si="98"/>
        <v>0</v>
      </c>
      <c r="H93" s="35">
        <f t="shared" si="98"/>
        <v>0</v>
      </c>
      <c r="I93" s="35">
        <f t="shared" si="98"/>
        <v>0</v>
      </c>
      <c r="J93" s="35">
        <f t="shared" si="98"/>
        <v>0</v>
      </c>
      <c r="K93" s="35">
        <f t="shared" si="68"/>
        <v>0</v>
      </c>
      <c r="L93" s="35">
        <f>+L94</f>
        <v>139786580047</v>
      </c>
      <c r="M93" s="117">
        <f t="shared" si="81"/>
        <v>2.4215648013088953E-2</v>
      </c>
      <c r="N93" s="35">
        <f>+N94+N96</f>
        <v>0</v>
      </c>
      <c r="O93" s="35">
        <f>+O94</f>
        <v>0</v>
      </c>
      <c r="P93" s="35">
        <f>+P94+P96</f>
        <v>1167604335047</v>
      </c>
      <c r="Q93" s="35">
        <f>+Q94</f>
        <v>0</v>
      </c>
      <c r="R93" s="35">
        <f>+R94+R96</f>
        <v>1167604335047</v>
      </c>
      <c r="S93" s="35">
        <f>+S94+S96</f>
        <v>0</v>
      </c>
      <c r="T93" s="35">
        <f>+T94</f>
        <v>0</v>
      </c>
      <c r="U93" s="35">
        <f>+U94+U96</f>
        <v>0</v>
      </c>
      <c r="V93" s="35">
        <f>+V94</f>
        <v>0</v>
      </c>
      <c r="W93" s="35">
        <f>+W94+W96</f>
        <v>0</v>
      </c>
      <c r="X93" s="24">
        <f>+Q93/L93</f>
        <v>0</v>
      </c>
      <c r="Y93" s="24">
        <f>+T93/L93</f>
        <v>0</v>
      </c>
      <c r="Z93" s="24">
        <f t="shared" ref="Z93:Z156" si="99">+V93/L93</f>
        <v>0</v>
      </c>
      <c r="AA93" s="24" t="s">
        <v>267</v>
      </c>
      <c r="AB93" s="131" t="s">
        <v>267</v>
      </c>
    </row>
    <row r="94" spans="1:28" s="2" customFormat="1" ht="23.25" customHeight="1" x14ac:dyDescent="0.25">
      <c r="A94" s="20" t="s">
        <v>363</v>
      </c>
      <c r="B94" s="26"/>
      <c r="C94" s="26"/>
      <c r="D94" s="26"/>
      <c r="E94" s="22" t="s">
        <v>364</v>
      </c>
      <c r="F94" s="35">
        <f t="shared" si="98"/>
        <v>139786580047</v>
      </c>
      <c r="G94" s="35">
        <f t="shared" si="98"/>
        <v>0</v>
      </c>
      <c r="H94" s="35">
        <f t="shared" si="98"/>
        <v>0</v>
      </c>
      <c r="I94" s="35">
        <f t="shared" si="98"/>
        <v>0</v>
      </c>
      <c r="J94" s="35">
        <f t="shared" si="98"/>
        <v>0</v>
      </c>
      <c r="K94" s="35">
        <f t="shared" si="68"/>
        <v>0</v>
      </c>
      <c r="L94" s="35">
        <f>+L95</f>
        <v>139786580047</v>
      </c>
      <c r="M94" s="117">
        <f t="shared" si="81"/>
        <v>2.4215648013088953E-2</v>
      </c>
      <c r="N94" s="35">
        <f>+N95</f>
        <v>0</v>
      </c>
      <c r="O94" s="35">
        <f>+O95</f>
        <v>0</v>
      </c>
      <c r="P94" s="35">
        <f>+P95</f>
        <v>139786580047</v>
      </c>
      <c r="Q94" s="35">
        <f>+Q95</f>
        <v>0</v>
      </c>
      <c r="R94" s="35">
        <f>+R95</f>
        <v>139786580047</v>
      </c>
      <c r="S94" s="35">
        <f>+S95</f>
        <v>0</v>
      </c>
      <c r="T94" s="35">
        <f>+T95</f>
        <v>0</v>
      </c>
      <c r="U94" s="35">
        <f>+U95</f>
        <v>0</v>
      </c>
      <c r="V94" s="35">
        <f>+V95</f>
        <v>0</v>
      </c>
      <c r="W94" s="35">
        <f>+W95</f>
        <v>0</v>
      </c>
      <c r="X94" s="24">
        <f>+X95</f>
        <v>0</v>
      </c>
      <c r="Y94" s="24">
        <f>+Y95</f>
        <v>0</v>
      </c>
      <c r="Z94" s="24">
        <f t="shared" si="99"/>
        <v>0</v>
      </c>
      <c r="AA94" s="24" t="s">
        <v>267</v>
      </c>
      <c r="AB94" s="131" t="s">
        <v>267</v>
      </c>
    </row>
    <row r="95" spans="1:28" ht="23.25" customHeight="1" x14ac:dyDescent="0.25">
      <c r="A95" s="25" t="s">
        <v>365</v>
      </c>
      <c r="B95" s="26" t="s">
        <v>67</v>
      </c>
      <c r="C95" s="26">
        <v>11</v>
      </c>
      <c r="D95" s="26" t="s">
        <v>366</v>
      </c>
      <c r="E95" s="27" t="s">
        <v>67</v>
      </c>
      <c r="F95" s="29">
        <v>139786580047</v>
      </c>
      <c r="G95" s="29">
        <v>0</v>
      </c>
      <c r="H95" s="29">
        <v>0</v>
      </c>
      <c r="I95" s="29"/>
      <c r="J95" s="29">
        <v>0</v>
      </c>
      <c r="K95" s="29">
        <f t="shared" si="68"/>
        <v>0</v>
      </c>
      <c r="L95" s="29">
        <f>+F95+K95</f>
        <v>139786580047</v>
      </c>
      <c r="M95" s="117">
        <f t="shared" si="81"/>
        <v>2.4215648013088953E-2</v>
      </c>
      <c r="N95" s="29">
        <v>0</v>
      </c>
      <c r="O95" s="28">
        <v>0</v>
      </c>
      <c r="P95" s="43">
        <f>L95-O95</f>
        <v>139786580047</v>
      </c>
      <c r="Q95" s="28">
        <v>0</v>
      </c>
      <c r="R95" s="43">
        <f>+L95-Q95</f>
        <v>139786580047</v>
      </c>
      <c r="S95" s="28">
        <f>O95-Q95</f>
        <v>0</v>
      </c>
      <c r="T95" s="28">
        <v>0</v>
      </c>
      <c r="U95" s="43">
        <f>+Q95-T95</f>
        <v>0</v>
      </c>
      <c r="V95" s="28">
        <v>0</v>
      </c>
      <c r="W95" s="43">
        <f>+T95-V95</f>
        <v>0</v>
      </c>
      <c r="X95" s="130">
        <f t="shared" ref="X95:X158" si="100">+Q95/L95</f>
        <v>0</v>
      </c>
      <c r="Y95" s="130">
        <f t="shared" ref="Y95:Y158" si="101">+T95/L95</f>
        <v>0</v>
      </c>
      <c r="Z95" s="130">
        <f t="shared" si="99"/>
        <v>0</v>
      </c>
      <c r="AA95" s="24" t="s">
        <v>267</v>
      </c>
      <c r="AB95" s="131" t="s">
        <v>267</v>
      </c>
    </row>
    <row r="96" spans="1:28" ht="23.25" customHeight="1" x14ac:dyDescent="0.25">
      <c r="A96" s="20" t="s">
        <v>367</v>
      </c>
      <c r="B96" s="21"/>
      <c r="C96" s="21"/>
      <c r="D96" s="26"/>
      <c r="E96" s="22" t="s">
        <v>368</v>
      </c>
      <c r="F96" s="35">
        <f>+F97</f>
        <v>1027817755000</v>
      </c>
      <c r="G96" s="35">
        <f>+G97</f>
        <v>0</v>
      </c>
      <c r="H96" s="35">
        <f>+H97</f>
        <v>0</v>
      </c>
      <c r="I96" s="35">
        <f>+I97</f>
        <v>0</v>
      </c>
      <c r="J96" s="35">
        <f>+J97</f>
        <v>0</v>
      </c>
      <c r="K96" s="35">
        <f t="shared" si="68"/>
        <v>0</v>
      </c>
      <c r="L96" s="35">
        <f>+L97</f>
        <v>1027817755000</v>
      </c>
      <c r="M96" s="117">
        <f t="shared" si="81"/>
        <v>0.17805194868001534</v>
      </c>
      <c r="N96" s="35">
        <f t="shared" ref="N96:W96" si="102">+N97</f>
        <v>0</v>
      </c>
      <c r="O96" s="35">
        <f t="shared" si="102"/>
        <v>0</v>
      </c>
      <c r="P96" s="35">
        <f t="shared" si="102"/>
        <v>1027817755000</v>
      </c>
      <c r="Q96" s="35">
        <f t="shared" si="102"/>
        <v>0</v>
      </c>
      <c r="R96" s="35">
        <f t="shared" si="102"/>
        <v>1027817755000</v>
      </c>
      <c r="S96" s="35">
        <f t="shared" si="102"/>
        <v>0</v>
      </c>
      <c r="T96" s="35">
        <f t="shared" si="102"/>
        <v>0</v>
      </c>
      <c r="U96" s="35">
        <f t="shared" si="102"/>
        <v>0</v>
      </c>
      <c r="V96" s="35">
        <f t="shared" si="102"/>
        <v>0</v>
      </c>
      <c r="W96" s="35">
        <f t="shared" si="102"/>
        <v>0</v>
      </c>
      <c r="X96" s="24">
        <f t="shared" si="100"/>
        <v>0</v>
      </c>
      <c r="Y96" s="24">
        <f t="shared" si="101"/>
        <v>0</v>
      </c>
      <c r="Z96" s="24">
        <f t="shared" si="99"/>
        <v>0</v>
      </c>
      <c r="AA96" s="24" t="s">
        <v>267</v>
      </c>
      <c r="AB96" s="131" t="s">
        <v>267</v>
      </c>
    </row>
    <row r="97" spans="1:28" ht="23.25" customHeight="1" thickBot="1" x14ac:dyDescent="0.3">
      <c r="A97" s="40" t="s">
        <v>369</v>
      </c>
      <c r="B97" s="41" t="s">
        <v>67</v>
      </c>
      <c r="C97" s="41">
        <v>11</v>
      </c>
      <c r="D97" s="41" t="s">
        <v>13</v>
      </c>
      <c r="E97" s="128" t="s">
        <v>370</v>
      </c>
      <c r="F97" s="28">
        <v>1027817755000</v>
      </c>
      <c r="G97" s="43">
        <v>0</v>
      </c>
      <c r="H97" s="43">
        <v>0</v>
      </c>
      <c r="I97" s="43">
        <v>0</v>
      </c>
      <c r="J97" s="43">
        <v>0</v>
      </c>
      <c r="K97" s="43">
        <f t="shared" si="68"/>
        <v>0</v>
      </c>
      <c r="L97" s="43">
        <f>+F97+K97</f>
        <v>1027817755000</v>
      </c>
      <c r="M97" s="129">
        <f t="shared" si="81"/>
        <v>0.17805194868001534</v>
      </c>
      <c r="N97" s="43">
        <v>0</v>
      </c>
      <c r="O97" s="28">
        <v>0</v>
      </c>
      <c r="P97" s="43">
        <f>L97-O97</f>
        <v>1027817755000</v>
      </c>
      <c r="Q97" s="28">
        <v>0</v>
      </c>
      <c r="R97" s="43">
        <f>+L97-Q97</f>
        <v>1027817755000</v>
      </c>
      <c r="S97" s="28">
        <f>O97-Q97</f>
        <v>0</v>
      </c>
      <c r="T97" s="28">
        <v>0</v>
      </c>
      <c r="U97" s="43">
        <f>+Q97-T97</f>
        <v>0</v>
      </c>
      <c r="V97" s="28">
        <v>0</v>
      </c>
      <c r="W97" s="43">
        <f>+T97-V97</f>
        <v>0</v>
      </c>
      <c r="X97" s="130">
        <f t="shared" si="100"/>
        <v>0</v>
      </c>
      <c r="Y97" s="130">
        <f t="shared" si="101"/>
        <v>0</v>
      </c>
      <c r="Z97" s="130">
        <f t="shared" si="99"/>
        <v>0</v>
      </c>
      <c r="AA97" s="30" t="s">
        <v>267</v>
      </c>
      <c r="AB97" s="130" t="s">
        <v>267</v>
      </c>
    </row>
    <row r="98" spans="1:28" s="2" customFormat="1" ht="24" customHeight="1" thickBot="1" x14ac:dyDescent="0.3">
      <c r="A98" s="11" t="s">
        <v>69</v>
      </c>
      <c r="B98" s="12"/>
      <c r="C98" s="12"/>
      <c r="D98" s="12"/>
      <c r="E98" s="13" t="s">
        <v>70</v>
      </c>
      <c r="F98" s="14">
        <f>+F99+F201+F211+F223+F233+F239</f>
        <v>4505182025012</v>
      </c>
      <c r="G98" s="14">
        <f t="shared" ref="G98:J98" si="103">+G99+G201+G211+G223+G233+G239</f>
        <v>0</v>
      </c>
      <c r="H98" s="14">
        <f t="shared" si="103"/>
        <v>0</v>
      </c>
      <c r="I98" s="14">
        <f t="shared" si="103"/>
        <v>0</v>
      </c>
      <c r="J98" s="14">
        <f t="shared" si="103"/>
        <v>0</v>
      </c>
      <c r="K98" s="14">
        <f t="shared" si="68"/>
        <v>0</v>
      </c>
      <c r="L98" s="14">
        <f>+L99+L201+L211+L223+L233+L239</f>
        <v>4505182025012</v>
      </c>
      <c r="M98" s="113">
        <f t="shared" si="81"/>
        <v>0.78044617813745021</v>
      </c>
      <c r="N98" s="14">
        <f t="shared" ref="N98:W98" si="104">+N99+N201+N211+N223+N233+N239</f>
        <v>0</v>
      </c>
      <c r="O98" s="14">
        <f t="shared" si="104"/>
        <v>4321900820066</v>
      </c>
      <c r="P98" s="14">
        <f t="shared" si="104"/>
        <v>183281204946</v>
      </c>
      <c r="Q98" s="14">
        <f t="shared" si="104"/>
        <v>4286178351826.8203</v>
      </c>
      <c r="R98" s="14">
        <f t="shared" si="104"/>
        <v>219003673185.17999</v>
      </c>
      <c r="S98" s="14">
        <f t="shared" si="104"/>
        <v>35722468239.18</v>
      </c>
      <c r="T98" s="14">
        <f t="shared" si="104"/>
        <v>317316345183</v>
      </c>
      <c r="U98" s="14">
        <f t="shared" si="104"/>
        <v>3968862006643.8198</v>
      </c>
      <c r="V98" s="14">
        <f t="shared" si="104"/>
        <v>317274429395</v>
      </c>
      <c r="W98" s="14">
        <f t="shared" si="104"/>
        <v>41915788</v>
      </c>
      <c r="X98" s="15">
        <f t="shared" si="100"/>
        <v>0.95138849618743293</v>
      </c>
      <c r="Y98" s="15">
        <f t="shared" si="101"/>
        <v>7.0433634739132389E-2</v>
      </c>
      <c r="Z98" s="15">
        <f t="shared" si="99"/>
        <v>7.042433083359266E-2</v>
      </c>
      <c r="AA98" s="15">
        <f t="shared" ref="AA98:AA161" si="105">+T98/Q98</f>
        <v>7.4032464152537183E-2</v>
      </c>
      <c r="AB98" s="15">
        <f t="shared" ref="AB98:AB161" si="106">+V98/T98</f>
        <v>0.99986790536120718</v>
      </c>
    </row>
    <row r="99" spans="1:28" ht="24" customHeight="1" x14ac:dyDescent="0.25">
      <c r="A99" s="16" t="s">
        <v>71</v>
      </c>
      <c r="B99" s="17"/>
      <c r="C99" s="17"/>
      <c r="D99" s="44"/>
      <c r="E99" s="18" t="s">
        <v>72</v>
      </c>
      <c r="F99" s="45">
        <f>+F100</f>
        <v>4351815240292</v>
      </c>
      <c r="G99" s="45">
        <f>+G100</f>
        <v>0</v>
      </c>
      <c r="H99" s="45">
        <f>+H100</f>
        <v>0</v>
      </c>
      <c r="I99" s="45">
        <f>+I100</f>
        <v>0</v>
      </c>
      <c r="J99" s="45">
        <f>+J100</f>
        <v>0</v>
      </c>
      <c r="K99" s="45">
        <f t="shared" si="68"/>
        <v>0</v>
      </c>
      <c r="L99" s="45">
        <f>+L100</f>
        <v>4351815240292</v>
      </c>
      <c r="M99" s="116">
        <f t="shared" si="81"/>
        <v>0.75387799058732907</v>
      </c>
      <c r="N99" s="45">
        <f t="shared" ref="N99:W99" si="107">+N100</f>
        <v>0</v>
      </c>
      <c r="O99" s="45">
        <f t="shared" si="107"/>
        <v>4248449877377.5</v>
      </c>
      <c r="P99" s="45">
        <f t="shared" si="107"/>
        <v>103365362914.5</v>
      </c>
      <c r="Q99" s="45">
        <f t="shared" si="107"/>
        <v>4244492280015.5601</v>
      </c>
      <c r="R99" s="45">
        <f t="shared" si="107"/>
        <v>107322960276.44</v>
      </c>
      <c r="S99" s="45">
        <f t="shared" si="107"/>
        <v>3957597361.9400005</v>
      </c>
      <c r="T99" s="45">
        <f t="shared" si="107"/>
        <v>317283854304.85999</v>
      </c>
      <c r="U99" s="45">
        <f t="shared" si="107"/>
        <v>3927208425710.7002</v>
      </c>
      <c r="V99" s="45">
        <f t="shared" si="107"/>
        <v>317273738637.06</v>
      </c>
      <c r="W99" s="45">
        <f t="shared" si="107"/>
        <v>10115667.799999999</v>
      </c>
      <c r="X99" s="19">
        <f t="shared" si="100"/>
        <v>0.97533834633355465</v>
      </c>
      <c r="Y99" s="19">
        <f t="shared" si="101"/>
        <v>7.2908392655835902E-2</v>
      </c>
      <c r="Z99" s="19">
        <f t="shared" si="99"/>
        <v>7.290606818495618E-2</v>
      </c>
      <c r="AA99" s="19">
        <f t="shared" si="105"/>
        <v>7.4751898077123333E-2</v>
      </c>
      <c r="AB99" s="19">
        <f t="shared" si="106"/>
        <v>0.99996811792449336</v>
      </c>
    </row>
    <row r="100" spans="1:28" ht="24" customHeight="1" x14ac:dyDescent="0.25">
      <c r="A100" s="20" t="s">
        <v>73</v>
      </c>
      <c r="B100" s="21"/>
      <c r="C100" s="21"/>
      <c r="D100" s="26"/>
      <c r="E100" s="22" t="s">
        <v>74</v>
      </c>
      <c r="F100" s="34">
        <f>+F101+F105+F109+F113+F117+F121+F125+F129+F133+F137+F141+F145+F149+F153+F157+F161+F165+F170+F173+F177+F181+F185+F189+F193</f>
        <v>4351815240292</v>
      </c>
      <c r="G100" s="34">
        <f>+G101+G105+G109+G113+G117+G121+G125+G129+G133+G137+G141+G145+G149+G153+G157+G161+G165+G170+G173+G177+G181+G185+G189+G193</f>
        <v>0</v>
      </c>
      <c r="H100" s="34">
        <f>+H101+H105+H109+H113+H117+H121+H125+H129+H133+H137+H141+H145+H149+H153+H157+H161+H165+H170+H173+H177+H181+H185+H189+H193</f>
        <v>0</v>
      </c>
      <c r="I100" s="34">
        <f>+I101+I105+I109+I113+I117+I121+I125+I129+I133+I137+I141+I145+I149+I153+I157+I161+I165+I170+I173+I177+I181+I185+I189+I193</f>
        <v>0</v>
      </c>
      <c r="J100" s="34">
        <f>+J101+J105+J109+J113+J117+J121+J125+J129+J133+J137+J141+J145+J149+J153+J157+J161+J165+J170+J173+J177+J181+J185+J189+J193</f>
        <v>0</v>
      </c>
      <c r="K100" s="34">
        <f t="shared" si="68"/>
        <v>0</v>
      </c>
      <c r="L100" s="34">
        <f>+L101+L105+L109+L113+L117+L121+L125+L129+L133+L137+L141+L145+L149+L153+L157+L161+L165+L170+L173+L177+L181+L185+L189+L193</f>
        <v>4351815240292</v>
      </c>
      <c r="M100" s="117">
        <f t="shared" si="81"/>
        <v>0.75387799058732907</v>
      </c>
      <c r="N100" s="34">
        <f t="shared" ref="N100:W100" si="108">+N101+N105+N109+N113+N117+N121+N125+N129+N133+N137+N141+N145+N149+N153+N157+N161+N165+N170+N173+N177+N181+N185+N189+N193</f>
        <v>0</v>
      </c>
      <c r="O100" s="34">
        <f t="shared" si="108"/>
        <v>4248449877377.5</v>
      </c>
      <c r="P100" s="34">
        <f t="shared" si="108"/>
        <v>103365362914.5</v>
      </c>
      <c r="Q100" s="34">
        <f t="shared" si="108"/>
        <v>4244492280015.5601</v>
      </c>
      <c r="R100" s="34">
        <f t="shared" si="108"/>
        <v>107322960276.44</v>
      </c>
      <c r="S100" s="34">
        <f t="shared" si="108"/>
        <v>3957597361.9400005</v>
      </c>
      <c r="T100" s="34">
        <f t="shared" si="108"/>
        <v>317283854304.85999</v>
      </c>
      <c r="U100" s="34">
        <f t="shared" si="108"/>
        <v>3927208425710.7002</v>
      </c>
      <c r="V100" s="34">
        <f t="shared" si="108"/>
        <v>317273738637.06</v>
      </c>
      <c r="W100" s="34">
        <f t="shared" si="108"/>
        <v>10115667.799999999</v>
      </c>
      <c r="X100" s="24">
        <f t="shared" si="100"/>
        <v>0.97533834633355465</v>
      </c>
      <c r="Y100" s="24">
        <f t="shared" si="101"/>
        <v>7.2908392655835902E-2</v>
      </c>
      <c r="Z100" s="24">
        <f t="shared" si="99"/>
        <v>7.290606818495618E-2</v>
      </c>
      <c r="AA100" s="24">
        <f t="shared" si="105"/>
        <v>7.4751898077123333E-2</v>
      </c>
      <c r="AB100" s="24">
        <f t="shared" si="106"/>
        <v>0.99996811792449336</v>
      </c>
    </row>
    <row r="101" spans="1:28" ht="54" customHeight="1" x14ac:dyDescent="0.25">
      <c r="A101" s="20" t="s">
        <v>371</v>
      </c>
      <c r="B101" s="26"/>
      <c r="C101" s="26"/>
      <c r="D101" s="26"/>
      <c r="E101" s="22" t="s">
        <v>372</v>
      </c>
      <c r="F101" s="34">
        <f t="shared" ref="F101:J103" si="109">+F102</f>
        <v>199229942693</v>
      </c>
      <c r="G101" s="34">
        <f t="shared" si="109"/>
        <v>0</v>
      </c>
      <c r="H101" s="34">
        <f t="shared" si="109"/>
        <v>0</v>
      </c>
      <c r="I101" s="34">
        <f t="shared" si="109"/>
        <v>0</v>
      </c>
      <c r="J101" s="34">
        <f t="shared" si="109"/>
        <v>0</v>
      </c>
      <c r="K101" s="34">
        <f t="shared" si="68"/>
        <v>0</v>
      </c>
      <c r="L101" s="34">
        <f>+L102</f>
        <v>199229942693</v>
      </c>
      <c r="M101" s="117">
        <f t="shared" si="81"/>
        <v>3.4513199795713233E-2</v>
      </c>
      <c r="N101" s="34">
        <f t="shared" ref="N101:W103" si="110">+N102</f>
        <v>0</v>
      </c>
      <c r="O101" s="34">
        <f t="shared" si="110"/>
        <v>199229942693</v>
      </c>
      <c r="P101" s="34">
        <f t="shared" si="110"/>
        <v>0</v>
      </c>
      <c r="Q101" s="34">
        <f t="shared" si="110"/>
        <v>199229942693</v>
      </c>
      <c r="R101" s="34">
        <f t="shared" si="110"/>
        <v>0</v>
      </c>
      <c r="S101" s="34">
        <f t="shared" si="110"/>
        <v>0</v>
      </c>
      <c r="T101" s="34">
        <f t="shared" si="110"/>
        <v>667460180</v>
      </c>
      <c r="U101" s="34">
        <f t="shared" si="110"/>
        <v>198562482513</v>
      </c>
      <c r="V101" s="34">
        <f t="shared" si="110"/>
        <v>667460180</v>
      </c>
      <c r="W101" s="34">
        <f t="shared" si="110"/>
        <v>0</v>
      </c>
      <c r="X101" s="24">
        <f t="shared" si="100"/>
        <v>1</v>
      </c>
      <c r="Y101" s="24">
        <f t="shared" si="101"/>
        <v>3.350200130451834E-3</v>
      </c>
      <c r="Z101" s="24">
        <f t="shared" si="99"/>
        <v>3.350200130451834E-3</v>
      </c>
      <c r="AA101" s="24">
        <f t="shared" si="105"/>
        <v>3.350200130451834E-3</v>
      </c>
      <c r="AB101" s="24">
        <f t="shared" si="106"/>
        <v>1</v>
      </c>
    </row>
    <row r="102" spans="1:28" ht="54" customHeight="1" x14ac:dyDescent="0.25">
      <c r="A102" s="20" t="s">
        <v>373</v>
      </c>
      <c r="B102" s="46"/>
      <c r="C102" s="46"/>
      <c r="D102" s="26"/>
      <c r="E102" s="22" t="s">
        <v>372</v>
      </c>
      <c r="F102" s="34">
        <f t="shared" si="109"/>
        <v>199229942693</v>
      </c>
      <c r="G102" s="34">
        <f t="shared" si="109"/>
        <v>0</v>
      </c>
      <c r="H102" s="34">
        <f t="shared" si="109"/>
        <v>0</v>
      </c>
      <c r="I102" s="34">
        <f t="shared" si="109"/>
        <v>0</v>
      </c>
      <c r="J102" s="34">
        <f t="shared" si="109"/>
        <v>0</v>
      </c>
      <c r="K102" s="34">
        <f t="shared" si="68"/>
        <v>0</v>
      </c>
      <c r="L102" s="34">
        <f>+L103</f>
        <v>199229942693</v>
      </c>
      <c r="M102" s="117">
        <f t="shared" si="81"/>
        <v>3.4513199795713233E-2</v>
      </c>
      <c r="N102" s="34">
        <f t="shared" si="110"/>
        <v>0</v>
      </c>
      <c r="O102" s="34">
        <f t="shared" si="110"/>
        <v>199229942693</v>
      </c>
      <c r="P102" s="34">
        <f t="shared" si="110"/>
        <v>0</v>
      </c>
      <c r="Q102" s="34">
        <f t="shared" si="110"/>
        <v>199229942693</v>
      </c>
      <c r="R102" s="34">
        <f t="shared" si="110"/>
        <v>0</v>
      </c>
      <c r="S102" s="34">
        <f t="shared" si="110"/>
        <v>0</v>
      </c>
      <c r="T102" s="34">
        <f t="shared" si="110"/>
        <v>667460180</v>
      </c>
      <c r="U102" s="34">
        <f t="shared" si="110"/>
        <v>198562482513</v>
      </c>
      <c r="V102" s="34">
        <f t="shared" si="110"/>
        <v>667460180</v>
      </c>
      <c r="W102" s="34">
        <f t="shared" si="110"/>
        <v>0</v>
      </c>
      <c r="X102" s="24">
        <f t="shared" si="100"/>
        <v>1</v>
      </c>
      <c r="Y102" s="24">
        <f t="shared" si="101"/>
        <v>3.350200130451834E-3</v>
      </c>
      <c r="Z102" s="24">
        <f t="shared" si="99"/>
        <v>3.350200130451834E-3</v>
      </c>
      <c r="AA102" s="24">
        <f t="shared" si="105"/>
        <v>3.350200130451834E-3</v>
      </c>
      <c r="AB102" s="24">
        <f t="shared" si="106"/>
        <v>1</v>
      </c>
    </row>
    <row r="103" spans="1:28" ht="30" customHeight="1" x14ac:dyDescent="0.25">
      <c r="A103" s="20" t="s">
        <v>374</v>
      </c>
      <c r="B103" s="46"/>
      <c r="C103" s="46"/>
      <c r="D103" s="26"/>
      <c r="E103" s="22" t="s">
        <v>375</v>
      </c>
      <c r="F103" s="34">
        <f t="shared" si="109"/>
        <v>199229942693</v>
      </c>
      <c r="G103" s="34">
        <f t="shared" si="109"/>
        <v>0</v>
      </c>
      <c r="H103" s="34">
        <f t="shared" si="109"/>
        <v>0</v>
      </c>
      <c r="I103" s="34">
        <f t="shared" si="109"/>
        <v>0</v>
      </c>
      <c r="J103" s="34">
        <f t="shared" si="109"/>
        <v>0</v>
      </c>
      <c r="K103" s="34">
        <f t="shared" si="68"/>
        <v>0</v>
      </c>
      <c r="L103" s="34">
        <f>+L104</f>
        <v>199229942693</v>
      </c>
      <c r="M103" s="117">
        <f t="shared" si="81"/>
        <v>3.4513199795713233E-2</v>
      </c>
      <c r="N103" s="34">
        <f t="shared" si="110"/>
        <v>0</v>
      </c>
      <c r="O103" s="34">
        <f t="shared" si="110"/>
        <v>199229942693</v>
      </c>
      <c r="P103" s="34">
        <f t="shared" si="110"/>
        <v>0</v>
      </c>
      <c r="Q103" s="34">
        <f t="shared" si="110"/>
        <v>199229942693</v>
      </c>
      <c r="R103" s="34">
        <f t="shared" si="110"/>
        <v>0</v>
      </c>
      <c r="S103" s="34">
        <f t="shared" si="110"/>
        <v>0</v>
      </c>
      <c r="T103" s="34">
        <f t="shared" si="110"/>
        <v>667460180</v>
      </c>
      <c r="U103" s="34">
        <f t="shared" si="110"/>
        <v>198562482513</v>
      </c>
      <c r="V103" s="34">
        <f t="shared" si="110"/>
        <v>667460180</v>
      </c>
      <c r="W103" s="34">
        <f t="shared" si="110"/>
        <v>0</v>
      </c>
      <c r="X103" s="24">
        <f t="shared" si="100"/>
        <v>1</v>
      </c>
      <c r="Y103" s="24">
        <f t="shared" si="101"/>
        <v>3.350200130451834E-3</v>
      </c>
      <c r="Z103" s="24">
        <f t="shared" si="99"/>
        <v>3.350200130451834E-3</v>
      </c>
      <c r="AA103" s="24">
        <f t="shared" si="105"/>
        <v>3.350200130451834E-3</v>
      </c>
      <c r="AB103" s="24">
        <f t="shared" si="106"/>
        <v>1</v>
      </c>
    </row>
    <row r="104" spans="1:28" ht="30" customHeight="1" x14ac:dyDescent="0.25">
      <c r="A104" s="25" t="s">
        <v>376</v>
      </c>
      <c r="B104" s="26" t="s">
        <v>67</v>
      </c>
      <c r="C104" s="26">
        <v>13</v>
      </c>
      <c r="D104" s="26" t="s">
        <v>13</v>
      </c>
      <c r="E104" s="27" t="s">
        <v>75</v>
      </c>
      <c r="F104" s="28">
        <v>199229942693</v>
      </c>
      <c r="G104" s="28">
        <v>0</v>
      </c>
      <c r="H104" s="28">
        <v>0</v>
      </c>
      <c r="I104" s="28">
        <v>0</v>
      </c>
      <c r="J104" s="28">
        <v>0</v>
      </c>
      <c r="K104" s="28">
        <f t="shared" si="68"/>
        <v>0</v>
      </c>
      <c r="L104" s="28">
        <f>+F104+K104</f>
        <v>199229942693</v>
      </c>
      <c r="M104" s="119">
        <f t="shared" si="81"/>
        <v>3.4513199795713233E-2</v>
      </c>
      <c r="N104" s="28">
        <v>0</v>
      </c>
      <c r="O104" s="28">
        <v>199229942693</v>
      </c>
      <c r="P104" s="28">
        <f>L104-O104</f>
        <v>0</v>
      </c>
      <c r="Q104" s="28">
        <v>199229942693</v>
      </c>
      <c r="R104" s="28">
        <f>+L104-Q104</f>
        <v>0</v>
      </c>
      <c r="S104" s="28">
        <f>O104-Q104</f>
        <v>0</v>
      </c>
      <c r="T104" s="28">
        <v>667460180</v>
      </c>
      <c r="U104" s="28">
        <f>+Q104-T104</f>
        <v>198562482513</v>
      </c>
      <c r="V104" s="28">
        <v>667460180</v>
      </c>
      <c r="W104" s="29">
        <f>+T104-V104</f>
        <v>0</v>
      </c>
      <c r="X104" s="30">
        <f t="shared" si="100"/>
        <v>1</v>
      </c>
      <c r="Y104" s="30">
        <f t="shared" si="101"/>
        <v>3.350200130451834E-3</v>
      </c>
      <c r="Z104" s="30">
        <f t="shared" si="99"/>
        <v>3.350200130451834E-3</v>
      </c>
      <c r="AA104" s="30">
        <f t="shared" si="105"/>
        <v>3.350200130451834E-3</v>
      </c>
      <c r="AB104" s="130">
        <f t="shared" si="106"/>
        <v>1</v>
      </c>
    </row>
    <row r="105" spans="1:28" ht="49.5" customHeight="1" x14ac:dyDescent="0.25">
      <c r="A105" s="20" t="s">
        <v>377</v>
      </c>
      <c r="B105" s="46"/>
      <c r="C105" s="46"/>
      <c r="D105" s="26"/>
      <c r="E105" s="22" t="s">
        <v>378</v>
      </c>
      <c r="F105" s="34">
        <f t="shared" ref="F105:J107" si="111">+F106</f>
        <v>3111246158</v>
      </c>
      <c r="G105" s="34">
        <f t="shared" si="111"/>
        <v>0</v>
      </c>
      <c r="H105" s="34">
        <f t="shared" si="111"/>
        <v>0</v>
      </c>
      <c r="I105" s="34">
        <f t="shared" si="111"/>
        <v>0</v>
      </c>
      <c r="J105" s="34">
        <f t="shared" si="111"/>
        <v>0</v>
      </c>
      <c r="K105" s="34">
        <f t="shared" si="68"/>
        <v>0</v>
      </c>
      <c r="L105" s="34">
        <f>+L106</f>
        <v>3111246158</v>
      </c>
      <c r="M105" s="117">
        <f t="shared" si="81"/>
        <v>5.3897049215219177E-4</v>
      </c>
      <c r="N105" s="34">
        <f t="shared" ref="N105:R107" si="112">+N106</f>
        <v>0</v>
      </c>
      <c r="O105" s="34">
        <f t="shared" si="112"/>
        <v>3111246158</v>
      </c>
      <c r="P105" s="34">
        <f t="shared" si="112"/>
        <v>0</v>
      </c>
      <c r="Q105" s="34">
        <f t="shared" si="112"/>
        <v>3111246158</v>
      </c>
      <c r="R105" s="34">
        <f t="shared" si="112"/>
        <v>0</v>
      </c>
      <c r="S105" s="34">
        <v>0</v>
      </c>
      <c r="T105" s="34">
        <f t="shared" ref="T105:W107" si="113">+T106</f>
        <v>0</v>
      </c>
      <c r="U105" s="34">
        <f t="shared" si="113"/>
        <v>3111246158</v>
      </c>
      <c r="V105" s="34">
        <f t="shared" si="113"/>
        <v>0</v>
      </c>
      <c r="W105" s="34">
        <f t="shared" si="113"/>
        <v>0</v>
      </c>
      <c r="X105" s="24">
        <f t="shared" si="100"/>
        <v>1</v>
      </c>
      <c r="Y105" s="24">
        <f t="shared" si="101"/>
        <v>0</v>
      </c>
      <c r="Z105" s="24">
        <f t="shared" si="99"/>
        <v>0</v>
      </c>
      <c r="AA105" s="24">
        <f t="shared" si="105"/>
        <v>0</v>
      </c>
      <c r="AB105" s="24" t="s">
        <v>267</v>
      </c>
    </row>
    <row r="106" spans="1:28" ht="49.5" customHeight="1" x14ac:dyDescent="0.25">
      <c r="A106" s="20" t="s">
        <v>379</v>
      </c>
      <c r="B106" s="26"/>
      <c r="C106" s="26"/>
      <c r="D106" s="26"/>
      <c r="E106" s="47" t="s">
        <v>378</v>
      </c>
      <c r="F106" s="34">
        <f t="shared" si="111"/>
        <v>3111246158</v>
      </c>
      <c r="G106" s="34">
        <f t="shared" si="111"/>
        <v>0</v>
      </c>
      <c r="H106" s="34">
        <f t="shared" si="111"/>
        <v>0</v>
      </c>
      <c r="I106" s="34">
        <f t="shared" si="111"/>
        <v>0</v>
      </c>
      <c r="J106" s="34">
        <f t="shared" si="111"/>
        <v>0</v>
      </c>
      <c r="K106" s="34">
        <f t="shared" si="68"/>
        <v>0</v>
      </c>
      <c r="L106" s="34">
        <f>+L107</f>
        <v>3111246158</v>
      </c>
      <c r="M106" s="117">
        <f t="shared" si="81"/>
        <v>5.3897049215219177E-4</v>
      </c>
      <c r="N106" s="34">
        <f t="shared" si="112"/>
        <v>0</v>
      </c>
      <c r="O106" s="34">
        <f t="shared" si="112"/>
        <v>3111246158</v>
      </c>
      <c r="P106" s="34">
        <f t="shared" si="112"/>
        <v>0</v>
      </c>
      <c r="Q106" s="34">
        <f t="shared" si="112"/>
        <v>3111246158</v>
      </c>
      <c r="R106" s="34">
        <f t="shared" si="112"/>
        <v>0</v>
      </c>
      <c r="S106" s="34">
        <v>0</v>
      </c>
      <c r="T106" s="34">
        <f t="shared" si="113"/>
        <v>0</v>
      </c>
      <c r="U106" s="34">
        <f t="shared" si="113"/>
        <v>3111246158</v>
      </c>
      <c r="V106" s="34">
        <f t="shared" si="113"/>
        <v>0</v>
      </c>
      <c r="W106" s="34">
        <f t="shared" si="113"/>
        <v>0</v>
      </c>
      <c r="X106" s="24">
        <f t="shared" si="100"/>
        <v>1</v>
      </c>
      <c r="Y106" s="24">
        <f t="shared" si="101"/>
        <v>0</v>
      </c>
      <c r="Z106" s="24">
        <f t="shared" si="99"/>
        <v>0</v>
      </c>
      <c r="AA106" s="24">
        <f t="shared" si="105"/>
        <v>0</v>
      </c>
      <c r="AB106" s="24" t="s">
        <v>267</v>
      </c>
    </row>
    <row r="107" spans="1:28" ht="32.25" customHeight="1" x14ac:dyDescent="0.25">
      <c r="A107" s="20" t="s">
        <v>380</v>
      </c>
      <c r="B107" s="26"/>
      <c r="C107" s="26"/>
      <c r="D107" s="26"/>
      <c r="E107" s="22" t="s">
        <v>375</v>
      </c>
      <c r="F107" s="34">
        <f t="shared" si="111"/>
        <v>3111246158</v>
      </c>
      <c r="G107" s="34">
        <f t="shared" si="111"/>
        <v>0</v>
      </c>
      <c r="H107" s="34">
        <f t="shared" si="111"/>
        <v>0</v>
      </c>
      <c r="I107" s="34">
        <f t="shared" si="111"/>
        <v>0</v>
      </c>
      <c r="J107" s="34">
        <f t="shared" si="111"/>
        <v>0</v>
      </c>
      <c r="K107" s="34">
        <f t="shared" si="68"/>
        <v>0</v>
      </c>
      <c r="L107" s="34">
        <f>+L108</f>
        <v>3111246158</v>
      </c>
      <c r="M107" s="117">
        <f t="shared" si="81"/>
        <v>5.3897049215219177E-4</v>
      </c>
      <c r="N107" s="34">
        <f t="shared" si="112"/>
        <v>0</v>
      </c>
      <c r="O107" s="34">
        <f t="shared" si="112"/>
        <v>3111246158</v>
      </c>
      <c r="P107" s="34">
        <f t="shared" si="112"/>
        <v>0</v>
      </c>
      <c r="Q107" s="34">
        <f t="shared" si="112"/>
        <v>3111246158</v>
      </c>
      <c r="R107" s="34">
        <f t="shared" si="112"/>
        <v>0</v>
      </c>
      <c r="S107" s="34">
        <v>0</v>
      </c>
      <c r="T107" s="34">
        <f t="shared" si="113"/>
        <v>0</v>
      </c>
      <c r="U107" s="34">
        <f t="shared" si="113"/>
        <v>3111246158</v>
      </c>
      <c r="V107" s="34">
        <f t="shared" si="113"/>
        <v>0</v>
      </c>
      <c r="W107" s="34">
        <f t="shared" si="113"/>
        <v>0</v>
      </c>
      <c r="X107" s="24">
        <f t="shared" si="100"/>
        <v>1</v>
      </c>
      <c r="Y107" s="24">
        <f t="shared" si="101"/>
        <v>0</v>
      </c>
      <c r="Z107" s="24">
        <f t="shared" si="99"/>
        <v>0</v>
      </c>
      <c r="AA107" s="24">
        <f t="shared" si="105"/>
        <v>0</v>
      </c>
      <c r="AB107" s="24" t="s">
        <v>267</v>
      </c>
    </row>
    <row r="108" spans="1:28" ht="30" customHeight="1" x14ac:dyDescent="0.25">
      <c r="A108" s="25" t="s">
        <v>381</v>
      </c>
      <c r="B108" s="26" t="s">
        <v>67</v>
      </c>
      <c r="C108" s="26">
        <v>13</v>
      </c>
      <c r="D108" s="26" t="s">
        <v>13</v>
      </c>
      <c r="E108" s="27" t="s">
        <v>75</v>
      </c>
      <c r="F108" s="28">
        <v>3111246158</v>
      </c>
      <c r="G108" s="28">
        <v>0</v>
      </c>
      <c r="H108" s="28">
        <v>0</v>
      </c>
      <c r="I108" s="28">
        <v>0</v>
      </c>
      <c r="J108" s="28">
        <v>0</v>
      </c>
      <c r="K108" s="28">
        <f t="shared" si="68"/>
        <v>0</v>
      </c>
      <c r="L108" s="28">
        <f>+F108+K108</f>
        <v>3111246158</v>
      </c>
      <c r="M108" s="119">
        <f t="shared" si="81"/>
        <v>5.3897049215219177E-4</v>
      </c>
      <c r="N108" s="28">
        <v>0</v>
      </c>
      <c r="O108" s="28">
        <v>3111246158</v>
      </c>
      <c r="P108" s="28">
        <f>L108-O108</f>
        <v>0</v>
      </c>
      <c r="Q108" s="28">
        <v>3111246158</v>
      </c>
      <c r="R108" s="28">
        <f>+L108-Q108</f>
        <v>0</v>
      </c>
      <c r="S108" s="28">
        <f>O108-Q108</f>
        <v>0</v>
      </c>
      <c r="T108" s="28">
        <v>0</v>
      </c>
      <c r="U108" s="28">
        <f>+Q108-T108</f>
        <v>3111246158</v>
      </c>
      <c r="V108" s="28">
        <v>0</v>
      </c>
      <c r="W108" s="29">
        <f>+T108-V108</f>
        <v>0</v>
      </c>
      <c r="X108" s="30">
        <f t="shared" si="100"/>
        <v>1</v>
      </c>
      <c r="Y108" s="30">
        <f t="shared" si="101"/>
        <v>0</v>
      </c>
      <c r="Z108" s="30">
        <f t="shared" si="99"/>
        <v>0</v>
      </c>
      <c r="AA108" s="30">
        <f t="shared" si="105"/>
        <v>0</v>
      </c>
      <c r="AB108" s="130" t="s">
        <v>267</v>
      </c>
    </row>
    <row r="109" spans="1:28" ht="87" customHeight="1" x14ac:dyDescent="0.25">
      <c r="A109" s="20" t="s">
        <v>382</v>
      </c>
      <c r="B109" s="26"/>
      <c r="C109" s="26"/>
      <c r="D109" s="26"/>
      <c r="E109" s="22" t="s">
        <v>383</v>
      </c>
      <c r="F109" s="34">
        <f t="shared" ref="F109:J111" si="114">+F110</f>
        <v>267568660974</v>
      </c>
      <c r="G109" s="34">
        <f t="shared" si="114"/>
        <v>0</v>
      </c>
      <c r="H109" s="34">
        <f t="shared" si="114"/>
        <v>0</v>
      </c>
      <c r="I109" s="34">
        <f t="shared" si="114"/>
        <v>0</v>
      </c>
      <c r="J109" s="34">
        <f t="shared" si="114"/>
        <v>0</v>
      </c>
      <c r="K109" s="34">
        <f t="shared" si="68"/>
        <v>0</v>
      </c>
      <c r="L109" s="34">
        <f>+L110</f>
        <v>267568660974</v>
      </c>
      <c r="M109" s="117">
        <f t="shared" si="81"/>
        <v>4.6351720682352937E-2</v>
      </c>
      <c r="N109" s="34">
        <f t="shared" ref="N109:R111" si="115">+N110</f>
        <v>0</v>
      </c>
      <c r="O109" s="34">
        <f t="shared" si="115"/>
        <v>267568660974</v>
      </c>
      <c r="P109" s="34">
        <f t="shared" si="115"/>
        <v>0</v>
      </c>
      <c r="Q109" s="34">
        <f t="shared" si="115"/>
        <v>267568660974</v>
      </c>
      <c r="R109" s="34">
        <f t="shared" si="115"/>
        <v>0</v>
      </c>
      <c r="S109" s="34">
        <v>0</v>
      </c>
      <c r="T109" s="34">
        <f t="shared" ref="T109:W111" si="116">+T110</f>
        <v>515340818</v>
      </c>
      <c r="U109" s="34">
        <f t="shared" si="116"/>
        <v>267053320156</v>
      </c>
      <c r="V109" s="34">
        <f t="shared" si="116"/>
        <v>515340818</v>
      </c>
      <c r="W109" s="34">
        <f t="shared" si="116"/>
        <v>0</v>
      </c>
      <c r="X109" s="24">
        <f t="shared" si="100"/>
        <v>1</v>
      </c>
      <c r="Y109" s="24">
        <f t="shared" si="101"/>
        <v>1.9260133683969677E-3</v>
      </c>
      <c r="Z109" s="24">
        <f t="shared" si="99"/>
        <v>1.9260133683969677E-3</v>
      </c>
      <c r="AA109" s="24">
        <f t="shared" si="105"/>
        <v>1.9260133683969677E-3</v>
      </c>
      <c r="AB109" s="24">
        <f t="shared" si="106"/>
        <v>1</v>
      </c>
    </row>
    <row r="110" spans="1:28" ht="84" customHeight="1" x14ac:dyDescent="0.25">
      <c r="A110" s="20" t="s">
        <v>384</v>
      </c>
      <c r="B110" s="46"/>
      <c r="C110" s="46"/>
      <c r="D110" s="26"/>
      <c r="E110" s="22" t="s">
        <v>383</v>
      </c>
      <c r="F110" s="34">
        <f t="shared" si="114"/>
        <v>267568660974</v>
      </c>
      <c r="G110" s="34">
        <f t="shared" si="114"/>
        <v>0</v>
      </c>
      <c r="H110" s="34">
        <f t="shared" si="114"/>
        <v>0</v>
      </c>
      <c r="I110" s="34">
        <f t="shared" si="114"/>
        <v>0</v>
      </c>
      <c r="J110" s="34">
        <f t="shared" si="114"/>
        <v>0</v>
      </c>
      <c r="K110" s="34">
        <f t="shared" si="68"/>
        <v>0</v>
      </c>
      <c r="L110" s="34">
        <f>+L111</f>
        <v>267568660974</v>
      </c>
      <c r="M110" s="117">
        <f t="shared" si="81"/>
        <v>4.6351720682352937E-2</v>
      </c>
      <c r="N110" s="34">
        <f t="shared" si="115"/>
        <v>0</v>
      </c>
      <c r="O110" s="34">
        <f t="shared" si="115"/>
        <v>267568660974</v>
      </c>
      <c r="P110" s="34">
        <f t="shared" si="115"/>
        <v>0</v>
      </c>
      <c r="Q110" s="34">
        <f t="shared" si="115"/>
        <v>267568660974</v>
      </c>
      <c r="R110" s="34">
        <f t="shared" si="115"/>
        <v>0</v>
      </c>
      <c r="S110" s="34">
        <v>0</v>
      </c>
      <c r="T110" s="34">
        <f t="shared" si="116"/>
        <v>515340818</v>
      </c>
      <c r="U110" s="34">
        <f t="shared" si="116"/>
        <v>267053320156</v>
      </c>
      <c r="V110" s="34">
        <f t="shared" si="116"/>
        <v>515340818</v>
      </c>
      <c r="W110" s="34">
        <f t="shared" si="116"/>
        <v>0</v>
      </c>
      <c r="X110" s="24">
        <f t="shared" si="100"/>
        <v>1</v>
      </c>
      <c r="Y110" s="24">
        <f t="shared" si="101"/>
        <v>1.9260133683969677E-3</v>
      </c>
      <c r="Z110" s="24">
        <f t="shared" si="99"/>
        <v>1.9260133683969677E-3</v>
      </c>
      <c r="AA110" s="24">
        <f t="shared" si="105"/>
        <v>1.9260133683969677E-3</v>
      </c>
      <c r="AB110" s="24">
        <f t="shared" si="106"/>
        <v>1</v>
      </c>
    </row>
    <row r="111" spans="1:28" ht="32.25" customHeight="1" x14ac:dyDescent="0.25">
      <c r="A111" s="20" t="s">
        <v>385</v>
      </c>
      <c r="B111" s="46"/>
      <c r="C111" s="46"/>
      <c r="D111" s="26"/>
      <c r="E111" s="22" t="s">
        <v>76</v>
      </c>
      <c r="F111" s="34">
        <f t="shared" si="114"/>
        <v>267568660974</v>
      </c>
      <c r="G111" s="34">
        <f t="shared" si="114"/>
        <v>0</v>
      </c>
      <c r="H111" s="34">
        <f t="shared" si="114"/>
        <v>0</v>
      </c>
      <c r="I111" s="34">
        <f t="shared" si="114"/>
        <v>0</v>
      </c>
      <c r="J111" s="34">
        <f t="shared" si="114"/>
        <v>0</v>
      </c>
      <c r="K111" s="34">
        <f t="shared" si="68"/>
        <v>0</v>
      </c>
      <c r="L111" s="34">
        <f>+L112</f>
        <v>267568660974</v>
      </c>
      <c r="M111" s="117">
        <f t="shared" si="81"/>
        <v>4.6351720682352937E-2</v>
      </c>
      <c r="N111" s="34">
        <f t="shared" si="115"/>
        <v>0</v>
      </c>
      <c r="O111" s="34">
        <f t="shared" si="115"/>
        <v>267568660974</v>
      </c>
      <c r="P111" s="34">
        <f t="shared" si="115"/>
        <v>0</v>
      </c>
      <c r="Q111" s="34">
        <f t="shared" si="115"/>
        <v>267568660974</v>
      </c>
      <c r="R111" s="34">
        <f t="shared" si="115"/>
        <v>0</v>
      </c>
      <c r="S111" s="34">
        <v>0</v>
      </c>
      <c r="T111" s="34">
        <f t="shared" si="116"/>
        <v>515340818</v>
      </c>
      <c r="U111" s="34">
        <f t="shared" si="116"/>
        <v>267053320156</v>
      </c>
      <c r="V111" s="34">
        <f t="shared" si="116"/>
        <v>515340818</v>
      </c>
      <c r="W111" s="34">
        <f t="shared" si="116"/>
        <v>0</v>
      </c>
      <c r="X111" s="24">
        <f t="shared" si="100"/>
        <v>1</v>
      </c>
      <c r="Y111" s="24">
        <f t="shared" si="101"/>
        <v>1.9260133683969677E-3</v>
      </c>
      <c r="Z111" s="24">
        <f t="shared" si="99"/>
        <v>1.9260133683969677E-3</v>
      </c>
      <c r="AA111" s="24">
        <f t="shared" si="105"/>
        <v>1.9260133683969677E-3</v>
      </c>
      <c r="AB111" s="24">
        <f t="shared" si="106"/>
        <v>1</v>
      </c>
    </row>
    <row r="112" spans="1:28" ht="30" customHeight="1" x14ac:dyDescent="0.25">
      <c r="A112" s="25" t="s">
        <v>386</v>
      </c>
      <c r="B112" s="26" t="s">
        <v>67</v>
      </c>
      <c r="C112" s="26">
        <v>13</v>
      </c>
      <c r="D112" s="26" t="s">
        <v>13</v>
      </c>
      <c r="E112" s="27" t="s">
        <v>75</v>
      </c>
      <c r="F112" s="28">
        <v>267568660974</v>
      </c>
      <c r="G112" s="28">
        <v>0</v>
      </c>
      <c r="H112" s="28">
        <v>0</v>
      </c>
      <c r="I112" s="28">
        <v>0</v>
      </c>
      <c r="J112" s="28">
        <v>0</v>
      </c>
      <c r="K112" s="28">
        <f t="shared" si="68"/>
        <v>0</v>
      </c>
      <c r="L112" s="28">
        <f>+F112+K112</f>
        <v>267568660974</v>
      </c>
      <c r="M112" s="119">
        <f t="shared" si="81"/>
        <v>4.6351720682352937E-2</v>
      </c>
      <c r="N112" s="28">
        <v>0</v>
      </c>
      <c r="O112" s="28">
        <v>267568660974</v>
      </c>
      <c r="P112" s="28">
        <f>L112-O112</f>
        <v>0</v>
      </c>
      <c r="Q112" s="28">
        <v>267568660974</v>
      </c>
      <c r="R112" s="28">
        <f>+L112-Q112</f>
        <v>0</v>
      </c>
      <c r="S112" s="28">
        <f>O112-Q112</f>
        <v>0</v>
      </c>
      <c r="T112" s="28">
        <v>515340818</v>
      </c>
      <c r="U112" s="28">
        <f>+Q112-T112</f>
        <v>267053320156</v>
      </c>
      <c r="V112" s="28">
        <v>515340818</v>
      </c>
      <c r="W112" s="29">
        <f>+T112-V112</f>
        <v>0</v>
      </c>
      <c r="X112" s="30">
        <f t="shared" si="100"/>
        <v>1</v>
      </c>
      <c r="Y112" s="30">
        <f t="shared" si="101"/>
        <v>1.9260133683969677E-3</v>
      </c>
      <c r="Z112" s="30">
        <f t="shared" si="99"/>
        <v>1.9260133683969677E-3</v>
      </c>
      <c r="AA112" s="30">
        <f t="shared" si="105"/>
        <v>1.9260133683969677E-3</v>
      </c>
      <c r="AB112" s="24">
        <f t="shared" si="106"/>
        <v>1</v>
      </c>
    </row>
    <row r="113" spans="1:28" ht="80.25" customHeight="1" x14ac:dyDescent="0.25">
      <c r="A113" s="20" t="s">
        <v>387</v>
      </c>
      <c r="B113" s="26"/>
      <c r="C113" s="26"/>
      <c r="D113" s="26"/>
      <c r="E113" s="47" t="s">
        <v>388</v>
      </c>
      <c r="F113" s="34">
        <f t="shared" ref="F113:J115" si="117">+F114</f>
        <v>175859178607</v>
      </c>
      <c r="G113" s="34">
        <f t="shared" si="117"/>
        <v>0</v>
      </c>
      <c r="H113" s="34">
        <f t="shared" si="117"/>
        <v>0</v>
      </c>
      <c r="I113" s="34">
        <f t="shared" si="117"/>
        <v>0</v>
      </c>
      <c r="J113" s="34">
        <f t="shared" si="117"/>
        <v>0</v>
      </c>
      <c r="K113" s="34">
        <f t="shared" si="68"/>
        <v>0</v>
      </c>
      <c r="L113" s="34">
        <f>+L114</f>
        <v>175859178607</v>
      </c>
      <c r="M113" s="117">
        <f t="shared" si="81"/>
        <v>3.0464612322486307E-2</v>
      </c>
      <c r="N113" s="34">
        <f t="shared" ref="N113:W115" si="118">+N114</f>
        <v>0</v>
      </c>
      <c r="O113" s="34">
        <f t="shared" si="118"/>
        <v>175859178607</v>
      </c>
      <c r="P113" s="34">
        <f t="shared" si="118"/>
        <v>0</v>
      </c>
      <c r="Q113" s="34">
        <f t="shared" si="118"/>
        <v>175859178607</v>
      </c>
      <c r="R113" s="34">
        <f t="shared" si="118"/>
        <v>0</v>
      </c>
      <c r="S113" s="34">
        <f t="shared" si="118"/>
        <v>0</v>
      </c>
      <c r="T113" s="34">
        <f t="shared" si="118"/>
        <v>589163443</v>
      </c>
      <c r="U113" s="34">
        <f t="shared" si="118"/>
        <v>175270015164</v>
      </c>
      <c r="V113" s="34">
        <f t="shared" si="118"/>
        <v>589163443</v>
      </c>
      <c r="W113" s="34">
        <f t="shared" si="118"/>
        <v>0</v>
      </c>
      <c r="X113" s="24">
        <f t="shared" si="100"/>
        <v>1</v>
      </c>
      <c r="Y113" s="24">
        <f t="shared" si="101"/>
        <v>3.3502001298244925E-3</v>
      </c>
      <c r="Z113" s="24">
        <f t="shared" si="99"/>
        <v>3.3502001298244925E-3</v>
      </c>
      <c r="AA113" s="24">
        <f t="shared" si="105"/>
        <v>3.3502001298244925E-3</v>
      </c>
      <c r="AB113" s="24">
        <f t="shared" si="106"/>
        <v>1</v>
      </c>
    </row>
    <row r="114" spans="1:28" ht="80.25" customHeight="1" x14ac:dyDescent="0.25">
      <c r="A114" s="20" t="s">
        <v>389</v>
      </c>
      <c r="B114" s="46"/>
      <c r="C114" s="46"/>
      <c r="D114" s="26"/>
      <c r="E114" s="47" t="s">
        <v>388</v>
      </c>
      <c r="F114" s="34">
        <f t="shared" si="117"/>
        <v>175859178607</v>
      </c>
      <c r="G114" s="34">
        <f t="shared" si="117"/>
        <v>0</v>
      </c>
      <c r="H114" s="34">
        <f t="shared" si="117"/>
        <v>0</v>
      </c>
      <c r="I114" s="34">
        <f t="shared" si="117"/>
        <v>0</v>
      </c>
      <c r="J114" s="34">
        <f t="shared" si="117"/>
        <v>0</v>
      </c>
      <c r="K114" s="34">
        <f t="shared" si="68"/>
        <v>0</v>
      </c>
      <c r="L114" s="34">
        <f>+L115</f>
        <v>175859178607</v>
      </c>
      <c r="M114" s="117">
        <f t="shared" si="81"/>
        <v>3.0464612322486307E-2</v>
      </c>
      <c r="N114" s="34">
        <f t="shared" si="118"/>
        <v>0</v>
      </c>
      <c r="O114" s="34">
        <f t="shared" si="118"/>
        <v>175859178607</v>
      </c>
      <c r="P114" s="34">
        <f t="shared" si="118"/>
        <v>0</v>
      </c>
      <c r="Q114" s="34">
        <f t="shared" si="118"/>
        <v>175859178607</v>
      </c>
      <c r="R114" s="34">
        <f t="shared" si="118"/>
        <v>0</v>
      </c>
      <c r="S114" s="34">
        <f t="shared" si="118"/>
        <v>0</v>
      </c>
      <c r="T114" s="34">
        <f t="shared" si="118"/>
        <v>589163443</v>
      </c>
      <c r="U114" s="34">
        <f t="shared" si="118"/>
        <v>175270015164</v>
      </c>
      <c r="V114" s="34">
        <f t="shared" si="118"/>
        <v>589163443</v>
      </c>
      <c r="W114" s="34">
        <f t="shared" si="118"/>
        <v>0</v>
      </c>
      <c r="X114" s="24">
        <f t="shared" si="100"/>
        <v>1</v>
      </c>
      <c r="Y114" s="24">
        <f t="shared" si="101"/>
        <v>3.3502001298244925E-3</v>
      </c>
      <c r="Z114" s="24">
        <f t="shared" si="99"/>
        <v>3.3502001298244925E-3</v>
      </c>
      <c r="AA114" s="24">
        <f t="shared" si="105"/>
        <v>3.3502001298244925E-3</v>
      </c>
      <c r="AB114" s="24">
        <f t="shared" si="106"/>
        <v>1</v>
      </c>
    </row>
    <row r="115" spans="1:28" ht="28.5" customHeight="1" x14ac:dyDescent="0.25">
      <c r="A115" s="20" t="s">
        <v>390</v>
      </c>
      <c r="B115" s="46"/>
      <c r="C115" s="46"/>
      <c r="D115" s="26"/>
      <c r="E115" s="22" t="s">
        <v>76</v>
      </c>
      <c r="F115" s="34">
        <f t="shared" si="117"/>
        <v>175859178607</v>
      </c>
      <c r="G115" s="34">
        <f t="shared" si="117"/>
        <v>0</v>
      </c>
      <c r="H115" s="34">
        <f t="shared" si="117"/>
        <v>0</v>
      </c>
      <c r="I115" s="34">
        <f t="shared" si="117"/>
        <v>0</v>
      </c>
      <c r="J115" s="34">
        <f t="shared" si="117"/>
        <v>0</v>
      </c>
      <c r="K115" s="34">
        <f t="shared" si="68"/>
        <v>0</v>
      </c>
      <c r="L115" s="34">
        <f>+L116</f>
        <v>175859178607</v>
      </c>
      <c r="M115" s="117">
        <f t="shared" si="81"/>
        <v>3.0464612322486307E-2</v>
      </c>
      <c r="N115" s="34">
        <f t="shared" si="118"/>
        <v>0</v>
      </c>
      <c r="O115" s="34">
        <f t="shared" si="118"/>
        <v>175859178607</v>
      </c>
      <c r="P115" s="34">
        <f t="shared" si="118"/>
        <v>0</v>
      </c>
      <c r="Q115" s="34">
        <f t="shared" si="118"/>
        <v>175859178607</v>
      </c>
      <c r="R115" s="34">
        <f t="shared" si="118"/>
        <v>0</v>
      </c>
      <c r="S115" s="34">
        <f t="shared" si="118"/>
        <v>0</v>
      </c>
      <c r="T115" s="34">
        <f t="shared" si="118"/>
        <v>589163443</v>
      </c>
      <c r="U115" s="34">
        <f t="shared" si="118"/>
        <v>175270015164</v>
      </c>
      <c r="V115" s="34">
        <f t="shared" si="118"/>
        <v>589163443</v>
      </c>
      <c r="W115" s="34">
        <f t="shared" si="118"/>
        <v>0</v>
      </c>
      <c r="X115" s="24">
        <f t="shared" si="100"/>
        <v>1</v>
      </c>
      <c r="Y115" s="24">
        <f t="shared" si="101"/>
        <v>3.3502001298244925E-3</v>
      </c>
      <c r="Z115" s="24">
        <f t="shared" si="99"/>
        <v>3.3502001298244925E-3</v>
      </c>
      <c r="AA115" s="24">
        <f t="shared" si="105"/>
        <v>3.3502001298244925E-3</v>
      </c>
      <c r="AB115" s="24">
        <f t="shared" si="106"/>
        <v>1</v>
      </c>
    </row>
    <row r="116" spans="1:28" ht="30" customHeight="1" x14ac:dyDescent="0.25">
      <c r="A116" s="25" t="s">
        <v>391</v>
      </c>
      <c r="B116" s="26" t="s">
        <v>67</v>
      </c>
      <c r="C116" s="26">
        <v>13</v>
      </c>
      <c r="D116" s="26" t="s">
        <v>13</v>
      </c>
      <c r="E116" s="27" t="s">
        <v>75</v>
      </c>
      <c r="F116" s="28">
        <v>175859178607</v>
      </c>
      <c r="G116" s="28">
        <v>0</v>
      </c>
      <c r="H116" s="28">
        <v>0</v>
      </c>
      <c r="I116" s="28">
        <v>0</v>
      </c>
      <c r="J116" s="28">
        <v>0</v>
      </c>
      <c r="K116" s="28">
        <f t="shared" si="68"/>
        <v>0</v>
      </c>
      <c r="L116" s="28">
        <f>+F116+K116</f>
        <v>175859178607</v>
      </c>
      <c r="M116" s="119">
        <f t="shared" si="81"/>
        <v>3.0464612322486307E-2</v>
      </c>
      <c r="N116" s="28">
        <v>0</v>
      </c>
      <c r="O116" s="28">
        <v>175859178607</v>
      </c>
      <c r="P116" s="28">
        <f>L116-O116</f>
        <v>0</v>
      </c>
      <c r="Q116" s="28">
        <v>175859178607</v>
      </c>
      <c r="R116" s="28">
        <f>+L116-Q116</f>
        <v>0</v>
      </c>
      <c r="S116" s="28">
        <f>O116-Q116</f>
        <v>0</v>
      </c>
      <c r="T116" s="28">
        <v>589163443</v>
      </c>
      <c r="U116" s="28">
        <f>+Q116-T116</f>
        <v>175270015164</v>
      </c>
      <c r="V116" s="28">
        <v>589163443</v>
      </c>
      <c r="W116" s="29">
        <f>+T116-V116</f>
        <v>0</v>
      </c>
      <c r="X116" s="30">
        <f t="shared" si="100"/>
        <v>1</v>
      </c>
      <c r="Y116" s="30">
        <f t="shared" si="101"/>
        <v>3.3502001298244925E-3</v>
      </c>
      <c r="Z116" s="30">
        <f t="shared" si="99"/>
        <v>3.3502001298244925E-3</v>
      </c>
      <c r="AA116" s="30">
        <f t="shared" si="105"/>
        <v>3.3502001298244925E-3</v>
      </c>
      <c r="AB116" s="130">
        <f t="shared" si="106"/>
        <v>1</v>
      </c>
    </row>
    <row r="117" spans="1:28" ht="61.5" customHeight="1" x14ac:dyDescent="0.25">
      <c r="A117" s="20" t="s">
        <v>392</v>
      </c>
      <c r="B117" s="21"/>
      <c r="C117" s="21"/>
      <c r="D117" s="21"/>
      <c r="E117" s="22" t="s">
        <v>393</v>
      </c>
      <c r="F117" s="34">
        <f t="shared" ref="F117:J119" si="119">+F118</f>
        <v>253083219752</v>
      </c>
      <c r="G117" s="34">
        <f t="shared" si="119"/>
        <v>0</v>
      </c>
      <c r="H117" s="34">
        <f t="shared" si="119"/>
        <v>0</v>
      </c>
      <c r="I117" s="34">
        <f t="shared" si="119"/>
        <v>0</v>
      </c>
      <c r="J117" s="34">
        <f t="shared" si="119"/>
        <v>0</v>
      </c>
      <c r="K117" s="34">
        <f t="shared" si="68"/>
        <v>0</v>
      </c>
      <c r="L117" s="34">
        <f>+L118</f>
        <v>253083219752</v>
      </c>
      <c r="M117" s="117">
        <f t="shared" si="81"/>
        <v>4.3842364306166462E-2</v>
      </c>
      <c r="N117" s="34">
        <f t="shared" ref="N117:R119" si="120">+N118</f>
        <v>0</v>
      </c>
      <c r="O117" s="34">
        <f t="shared" si="120"/>
        <v>253083219752</v>
      </c>
      <c r="P117" s="34">
        <f t="shared" si="120"/>
        <v>0</v>
      </c>
      <c r="Q117" s="34">
        <f t="shared" si="120"/>
        <v>253083219752</v>
      </c>
      <c r="R117" s="34">
        <f t="shared" si="120"/>
        <v>0</v>
      </c>
      <c r="S117" s="34">
        <v>0</v>
      </c>
      <c r="T117" s="34">
        <f t="shared" ref="T117:W119" si="121">+T118</f>
        <v>8076357952</v>
      </c>
      <c r="U117" s="34">
        <f t="shared" si="121"/>
        <v>245006861800</v>
      </c>
      <c r="V117" s="34">
        <f t="shared" si="121"/>
        <v>8076357952</v>
      </c>
      <c r="W117" s="34">
        <f t="shared" si="121"/>
        <v>0</v>
      </c>
      <c r="X117" s="24">
        <f t="shared" si="100"/>
        <v>1</v>
      </c>
      <c r="Y117" s="24">
        <f t="shared" si="101"/>
        <v>3.1911866618079786E-2</v>
      </c>
      <c r="Z117" s="24">
        <f t="shared" si="99"/>
        <v>3.1911866618079786E-2</v>
      </c>
      <c r="AA117" s="24">
        <f t="shared" si="105"/>
        <v>3.1911866618079786E-2</v>
      </c>
      <c r="AB117" s="24">
        <f t="shared" si="106"/>
        <v>1</v>
      </c>
    </row>
    <row r="118" spans="1:28" ht="61.5" customHeight="1" x14ac:dyDescent="0.25">
      <c r="A118" s="20" t="s">
        <v>394</v>
      </c>
      <c r="B118" s="48"/>
      <c r="C118" s="48"/>
      <c r="D118" s="21"/>
      <c r="E118" s="47" t="s">
        <v>393</v>
      </c>
      <c r="F118" s="34">
        <f t="shared" si="119"/>
        <v>253083219752</v>
      </c>
      <c r="G118" s="34">
        <f t="shared" si="119"/>
        <v>0</v>
      </c>
      <c r="H118" s="34">
        <f t="shared" si="119"/>
        <v>0</v>
      </c>
      <c r="I118" s="34">
        <f t="shared" si="119"/>
        <v>0</v>
      </c>
      <c r="J118" s="34">
        <f t="shared" si="119"/>
        <v>0</v>
      </c>
      <c r="K118" s="34">
        <f t="shared" si="68"/>
        <v>0</v>
      </c>
      <c r="L118" s="34">
        <f>+L119</f>
        <v>253083219752</v>
      </c>
      <c r="M118" s="117">
        <f t="shared" si="81"/>
        <v>4.3842364306166462E-2</v>
      </c>
      <c r="N118" s="34">
        <f t="shared" si="120"/>
        <v>0</v>
      </c>
      <c r="O118" s="34">
        <f t="shared" si="120"/>
        <v>253083219752</v>
      </c>
      <c r="P118" s="34">
        <f t="shared" si="120"/>
        <v>0</v>
      </c>
      <c r="Q118" s="34">
        <f t="shared" si="120"/>
        <v>253083219752</v>
      </c>
      <c r="R118" s="34">
        <f t="shared" si="120"/>
        <v>0</v>
      </c>
      <c r="S118" s="34">
        <v>0</v>
      </c>
      <c r="T118" s="34">
        <f t="shared" si="121"/>
        <v>8076357952</v>
      </c>
      <c r="U118" s="34">
        <f t="shared" si="121"/>
        <v>245006861800</v>
      </c>
      <c r="V118" s="34">
        <f t="shared" si="121"/>
        <v>8076357952</v>
      </c>
      <c r="W118" s="34">
        <f t="shared" si="121"/>
        <v>0</v>
      </c>
      <c r="X118" s="24">
        <f t="shared" si="100"/>
        <v>1</v>
      </c>
      <c r="Y118" s="24">
        <f t="shared" si="101"/>
        <v>3.1911866618079786E-2</v>
      </c>
      <c r="Z118" s="24">
        <f t="shared" si="99"/>
        <v>3.1911866618079786E-2</v>
      </c>
      <c r="AA118" s="24">
        <f t="shared" si="105"/>
        <v>3.1911866618079786E-2</v>
      </c>
      <c r="AB118" s="24">
        <f t="shared" si="106"/>
        <v>1</v>
      </c>
    </row>
    <row r="119" spans="1:28" ht="35.25" customHeight="1" x14ac:dyDescent="0.25">
      <c r="A119" s="20" t="s">
        <v>395</v>
      </c>
      <c r="B119" s="48"/>
      <c r="C119" s="48"/>
      <c r="D119" s="21"/>
      <c r="E119" s="22" t="s">
        <v>76</v>
      </c>
      <c r="F119" s="34">
        <f t="shared" si="119"/>
        <v>253083219752</v>
      </c>
      <c r="G119" s="34">
        <f t="shared" si="119"/>
        <v>0</v>
      </c>
      <c r="H119" s="34">
        <f t="shared" si="119"/>
        <v>0</v>
      </c>
      <c r="I119" s="34">
        <f t="shared" si="119"/>
        <v>0</v>
      </c>
      <c r="J119" s="34">
        <f t="shared" si="119"/>
        <v>0</v>
      </c>
      <c r="K119" s="34">
        <f t="shared" si="68"/>
        <v>0</v>
      </c>
      <c r="L119" s="34">
        <f>+L120</f>
        <v>253083219752</v>
      </c>
      <c r="M119" s="117">
        <f t="shared" si="81"/>
        <v>4.3842364306166462E-2</v>
      </c>
      <c r="N119" s="34">
        <f t="shared" si="120"/>
        <v>0</v>
      </c>
      <c r="O119" s="34">
        <f t="shared" si="120"/>
        <v>253083219752</v>
      </c>
      <c r="P119" s="34">
        <f t="shared" si="120"/>
        <v>0</v>
      </c>
      <c r="Q119" s="34">
        <f t="shared" si="120"/>
        <v>253083219752</v>
      </c>
      <c r="R119" s="34">
        <f t="shared" si="120"/>
        <v>0</v>
      </c>
      <c r="S119" s="34">
        <v>0</v>
      </c>
      <c r="T119" s="34">
        <f t="shared" si="121"/>
        <v>8076357952</v>
      </c>
      <c r="U119" s="34">
        <f t="shared" si="121"/>
        <v>245006861800</v>
      </c>
      <c r="V119" s="34">
        <f t="shared" si="121"/>
        <v>8076357952</v>
      </c>
      <c r="W119" s="34">
        <f t="shared" si="121"/>
        <v>0</v>
      </c>
      <c r="X119" s="24">
        <f t="shared" si="100"/>
        <v>1</v>
      </c>
      <c r="Y119" s="24">
        <f t="shared" si="101"/>
        <v>3.1911866618079786E-2</v>
      </c>
      <c r="Z119" s="24">
        <f t="shared" si="99"/>
        <v>3.1911866618079786E-2</v>
      </c>
      <c r="AA119" s="24">
        <f t="shared" si="105"/>
        <v>3.1911866618079786E-2</v>
      </c>
      <c r="AB119" s="24">
        <f t="shared" si="106"/>
        <v>1</v>
      </c>
    </row>
    <row r="120" spans="1:28" ht="30" customHeight="1" x14ac:dyDescent="0.25">
      <c r="A120" s="25" t="s">
        <v>396</v>
      </c>
      <c r="B120" s="26" t="s">
        <v>67</v>
      </c>
      <c r="C120" s="26">
        <v>13</v>
      </c>
      <c r="D120" s="26" t="s">
        <v>13</v>
      </c>
      <c r="E120" s="27" t="s">
        <v>75</v>
      </c>
      <c r="F120" s="28">
        <v>253083219752</v>
      </c>
      <c r="G120" s="28">
        <v>0</v>
      </c>
      <c r="H120" s="28">
        <v>0</v>
      </c>
      <c r="I120" s="28">
        <v>0</v>
      </c>
      <c r="J120" s="28">
        <v>0</v>
      </c>
      <c r="K120" s="28">
        <f t="shared" si="68"/>
        <v>0</v>
      </c>
      <c r="L120" s="28">
        <f>+F120+K120</f>
        <v>253083219752</v>
      </c>
      <c r="M120" s="119">
        <f t="shared" si="81"/>
        <v>4.3842364306166462E-2</v>
      </c>
      <c r="N120" s="28">
        <v>0</v>
      </c>
      <c r="O120" s="28">
        <v>253083219752</v>
      </c>
      <c r="P120" s="28">
        <f>L120-O120</f>
        <v>0</v>
      </c>
      <c r="Q120" s="28">
        <v>253083219752</v>
      </c>
      <c r="R120" s="28">
        <f>+L120-Q120</f>
        <v>0</v>
      </c>
      <c r="S120" s="28">
        <f>O120-Q120</f>
        <v>0</v>
      </c>
      <c r="T120" s="28">
        <v>8076357952</v>
      </c>
      <c r="U120" s="28">
        <f>+Q120-T120</f>
        <v>245006861800</v>
      </c>
      <c r="V120" s="28">
        <v>8076357952</v>
      </c>
      <c r="W120" s="29">
        <f>+T120-V120</f>
        <v>0</v>
      </c>
      <c r="X120" s="30">
        <f t="shared" si="100"/>
        <v>1</v>
      </c>
      <c r="Y120" s="30">
        <f t="shared" si="101"/>
        <v>3.1911866618079786E-2</v>
      </c>
      <c r="Z120" s="30">
        <f t="shared" si="99"/>
        <v>3.1911866618079786E-2</v>
      </c>
      <c r="AA120" s="30">
        <f t="shared" si="105"/>
        <v>3.1911866618079786E-2</v>
      </c>
      <c r="AB120" s="130">
        <f t="shared" si="106"/>
        <v>1</v>
      </c>
    </row>
    <row r="121" spans="1:28" ht="81.75" customHeight="1" x14ac:dyDescent="0.25">
      <c r="A121" s="20" t="s">
        <v>397</v>
      </c>
      <c r="B121" s="26"/>
      <c r="C121" s="26"/>
      <c r="D121" s="26"/>
      <c r="E121" s="22" t="s">
        <v>398</v>
      </c>
      <c r="F121" s="34">
        <f t="shared" ref="F121:J123" si="122">+F122</f>
        <v>243923443489</v>
      </c>
      <c r="G121" s="34">
        <f t="shared" si="122"/>
        <v>0</v>
      </c>
      <c r="H121" s="34">
        <f t="shared" si="122"/>
        <v>0</v>
      </c>
      <c r="I121" s="34">
        <f t="shared" si="122"/>
        <v>0</v>
      </c>
      <c r="J121" s="34">
        <f t="shared" si="122"/>
        <v>0</v>
      </c>
      <c r="K121" s="34">
        <f t="shared" si="68"/>
        <v>0</v>
      </c>
      <c r="L121" s="34">
        <f>+L122</f>
        <v>243923443489</v>
      </c>
      <c r="M121" s="117">
        <f t="shared" si="81"/>
        <v>4.2255588824651164E-2</v>
      </c>
      <c r="N121" s="34">
        <f t="shared" ref="N121:R123" si="123">+N122</f>
        <v>0</v>
      </c>
      <c r="O121" s="34">
        <f t="shared" si="123"/>
        <v>243923443489</v>
      </c>
      <c r="P121" s="34">
        <f t="shared" si="123"/>
        <v>0</v>
      </c>
      <c r="Q121" s="34">
        <f t="shared" si="123"/>
        <v>243923443489</v>
      </c>
      <c r="R121" s="34">
        <f t="shared" si="123"/>
        <v>0</v>
      </c>
      <c r="S121" s="34">
        <v>0</v>
      </c>
      <c r="T121" s="34">
        <f t="shared" ref="T121:W123" si="124">+T122</f>
        <v>21653320129</v>
      </c>
      <c r="U121" s="34">
        <f t="shared" si="124"/>
        <v>222270123360</v>
      </c>
      <c r="V121" s="34">
        <f t="shared" si="124"/>
        <v>21653320129</v>
      </c>
      <c r="W121" s="34">
        <f t="shared" si="124"/>
        <v>0</v>
      </c>
      <c r="X121" s="24">
        <f t="shared" si="100"/>
        <v>1</v>
      </c>
      <c r="Y121" s="24">
        <f t="shared" si="101"/>
        <v>8.8770967723635311E-2</v>
      </c>
      <c r="Z121" s="24">
        <f t="shared" si="99"/>
        <v>8.8770967723635311E-2</v>
      </c>
      <c r="AA121" s="24">
        <f t="shared" si="105"/>
        <v>8.8770967723635311E-2</v>
      </c>
      <c r="AB121" s="24">
        <f t="shared" si="106"/>
        <v>1</v>
      </c>
    </row>
    <row r="122" spans="1:28" ht="78.75" customHeight="1" x14ac:dyDescent="0.25">
      <c r="A122" s="20" t="s">
        <v>399</v>
      </c>
      <c r="B122" s="46"/>
      <c r="C122" s="46"/>
      <c r="D122" s="26"/>
      <c r="E122" s="22" t="s">
        <v>398</v>
      </c>
      <c r="F122" s="34">
        <f t="shared" si="122"/>
        <v>243923443489</v>
      </c>
      <c r="G122" s="34">
        <f t="shared" si="122"/>
        <v>0</v>
      </c>
      <c r="H122" s="34">
        <f t="shared" si="122"/>
        <v>0</v>
      </c>
      <c r="I122" s="34">
        <f t="shared" si="122"/>
        <v>0</v>
      </c>
      <c r="J122" s="34">
        <f t="shared" si="122"/>
        <v>0</v>
      </c>
      <c r="K122" s="34">
        <f t="shared" si="68"/>
        <v>0</v>
      </c>
      <c r="L122" s="34">
        <f>+L123</f>
        <v>243923443489</v>
      </c>
      <c r="M122" s="117">
        <f t="shared" si="81"/>
        <v>4.2255588824651164E-2</v>
      </c>
      <c r="N122" s="34">
        <f t="shared" si="123"/>
        <v>0</v>
      </c>
      <c r="O122" s="34">
        <f t="shared" si="123"/>
        <v>243923443489</v>
      </c>
      <c r="P122" s="34">
        <f t="shared" si="123"/>
        <v>0</v>
      </c>
      <c r="Q122" s="34">
        <f t="shared" si="123"/>
        <v>243923443489</v>
      </c>
      <c r="R122" s="34">
        <f t="shared" si="123"/>
        <v>0</v>
      </c>
      <c r="S122" s="34">
        <v>0</v>
      </c>
      <c r="T122" s="34">
        <f t="shared" si="124"/>
        <v>21653320129</v>
      </c>
      <c r="U122" s="34">
        <f t="shared" si="124"/>
        <v>222270123360</v>
      </c>
      <c r="V122" s="34">
        <f t="shared" si="124"/>
        <v>21653320129</v>
      </c>
      <c r="W122" s="34">
        <f t="shared" si="124"/>
        <v>0</v>
      </c>
      <c r="X122" s="24">
        <f t="shared" si="100"/>
        <v>1</v>
      </c>
      <c r="Y122" s="24">
        <f t="shared" si="101"/>
        <v>8.8770967723635311E-2</v>
      </c>
      <c r="Z122" s="24">
        <f t="shared" si="99"/>
        <v>8.8770967723635311E-2</v>
      </c>
      <c r="AA122" s="24">
        <f t="shared" si="105"/>
        <v>8.8770967723635311E-2</v>
      </c>
      <c r="AB122" s="24">
        <f t="shared" si="106"/>
        <v>1</v>
      </c>
    </row>
    <row r="123" spans="1:28" ht="40.5" customHeight="1" x14ac:dyDescent="0.25">
      <c r="A123" s="20" t="s">
        <v>400</v>
      </c>
      <c r="B123" s="46"/>
      <c r="C123" s="46"/>
      <c r="D123" s="26"/>
      <c r="E123" s="22" t="s">
        <v>76</v>
      </c>
      <c r="F123" s="34">
        <f t="shared" si="122"/>
        <v>243923443489</v>
      </c>
      <c r="G123" s="34">
        <f t="shared" si="122"/>
        <v>0</v>
      </c>
      <c r="H123" s="34">
        <f t="shared" si="122"/>
        <v>0</v>
      </c>
      <c r="I123" s="34">
        <f t="shared" si="122"/>
        <v>0</v>
      </c>
      <c r="J123" s="34">
        <f t="shared" si="122"/>
        <v>0</v>
      </c>
      <c r="K123" s="34">
        <f t="shared" si="68"/>
        <v>0</v>
      </c>
      <c r="L123" s="34">
        <f>+L124</f>
        <v>243923443489</v>
      </c>
      <c r="M123" s="117">
        <f t="shared" si="81"/>
        <v>4.2255588824651164E-2</v>
      </c>
      <c r="N123" s="34">
        <f t="shared" si="123"/>
        <v>0</v>
      </c>
      <c r="O123" s="34">
        <f t="shared" si="123"/>
        <v>243923443489</v>
      </c>
      <c r="P123" s="34">
        <f t="shared" si="123"/>
        <v>0</v>
      </c>
      <c r="Q123" s="34">
        <f t="shared" si="123"/>
        <v>243923443489</v>
      </c>
      <c r="R123" s="34">
        <f t="shared" si="123"/>
        <v>0</v>
      </c>
      <c r="S123" s="34">
        <v>0</v>
      </c>
      <c r="T123" s="34">
        <f t="shared" si="124"/>
        <v>21653320129</v>
      </c>
      <c r="U123" s="34">
        <f t="shared" si="124"/>
        <v>222270123360</v>
      </c>
      <c r="V123" s="34">
        <f t="shared" si="124"/>
        <v>21653320129</v>
      </c>
      <c r="W123" s="34">
        <f t="shared" si="124"/>
        <v>0</v>
      </c>
      <c r="X123" s="24">
        <f t="shared" si="100"/>
        <v>1</v>
      </c>
      <c r="Y123" s="24">
        <f t="shared" si="101"/>
        <v>8.8770967723635311E-2</v>
      </c>
      <c r="Z123" s="24">
        <f t="shared" si="99"/>
        <v>8.8770967723635311E-2</v>
      </c>
      <c r="AA123" s="24">
        <f t="shared" si="105"/>
        <v>8.8770967723635311E-2</v>
      </c>
      <c r="AB123" s="24">
        <f t="shared" si="106"/>
        <v>1</v>
      </c>
    </row>
    <row r="124" spans="1:28" ht="30" customHeight="1" x14ac:dyDescent="0.25">
      <c r="A124" s="25" t="s">
        <v>401</v>
      </c>
      <c r="B124" s="26" t="s">
        <v>67</v>
      </c>
      <c r="C124" s="26">
        <v>13</v>
      </c>
      <c r="D124" s="26" t="s">
        <v>13</v>
      </c>
      <c r="E124" s="27" t="s">
        <v>75</v>
      </c>
      <c r="F124" s="28">
        <v>243923443489</v>
      </c>
      <c r="G124" s="28">
        <v>0</v>
      </c>
      <c r="H124" s="28">
        <v>0</v>
      </c>
      <c r="I124" s="28">
        <v>0</v>
      </c>
      <c r="J124" s="28">
        <v>0</v>
      </c>
      <c r="K124" s="28">
        <f t="shared" si="68"/>
        <v>0</v>
      </c>
      <c r="L124" s="28">
        <f>+F124+K124</f>
        <v>243923443489</v>
      </c>
      <c r="M124" s="119">
        <f t="shared" si="81"/>
        <v>4.2255588824651164E-2</v>
      </c>
      <c r="N124" s="28">
        <v>0</v>
      </c>
      <c r="O124" s="28">
        <v>243923443489</v>
      </c>
      <c r="P124" s="28">
        <f>L124-O124</f>
        <v>0</v>
      </c>
      <c r="Q124" s="28">
        <v>243923443489</v>
      </c>
      <c r="R124" s="28">
        <f>+L124-Q124</f>
        <v>0</v>
      </c>
      <c r="S124" s="28">
        <f>O124-Q124</f>
        <v>0</v>
      </c>
      <c r="T124" s="28">
        <v>21653320129</v>
      </c>
      <c r="U124" s="28">
        <f>+Q124-T124</f>
        <v>222270123360</v>
      </c>
      <c r="V124" s="28">
        <v>21653320129</v>
      </c>
      <c r="W124" s="29">
        <f>+T124-V124</f>
        <v>0</v>
      </c>
      <c r="X124" s="30">
        <f t="shared" si="100"/>
        <v>1</v>
      </c>
      <c r="Y124" s="30">
        <f t="shared" si="101"/>
        <v>8.8770967723635311E-2</v>
      </c>
      <c r="Z124" s="30">
        <f t="shared" si="99"/>
        <v>8.8770967723635311E-2</v>
      </c>
      <c r="AA124" s="30">
        <f t="shared" si="105"/>
        <v>8.8770967723635311E-2</v>
      </c>
      <c r="AB124" s="130">
        <f t="shared" si="106"/>
        <v>1</v>
      </c>
    </row>
    <row r="125" spans="1:28" ht="72.75" customHeight="1" x14ac:dyDescent="0.25">
      <c r="A125" s="20" t="s">
        <v>402</v>
      </c>
      <c r="B125" s="26"/>
      <c r="C125" s="26"/>
      <c r="D125" s="26"/>
      <c r="E125" s="22" t="s">
        <v>403</v>
      </c>
      <c r="F125" s="34">
        <f t="shared" ref="F125:J127" si="125">+F126</f>
        <v>173754342655</v>
      </c>
      <c r="G125" s="34">
        <f t="shared" si="125"/>
        <v>0</v>
      </c>
      <c r="H125" s="34">
        <f t="shared" si="125"/>
        <v>0</v>
      </c>
      <c r="I125" s="34">
        <f t="shared" si="125"/>
        <v>0</v>
      </c>
      <c r="J125" s="34">
        <f t="shared" si="125"/>
        <v>0</v>
      </c>
      <c r="K125" s="34">
        <f t="shared" si="68"/>
        <v>0</v>
      </c>
      <c r="L125" s="34">
        <f>+L126</f>
        <v>173754342655</v>
      </c>
      <c r="M125" s="117">
        <f t="shared" si="81"/>
        <v>3.0099985285171355E-2</v>
      </c>
      <c r="N125" s="34">
        <f t="shared" ref="N125:R127" si="126">+N126</f>
        <v>0</v>
      </c>
      <c r="O125" s="34">
        <f t="shared" si="126"/>
        <v>173754342655</v>
      </c>
      <c r="P125" s="34">
        <f t="shared" si="126"/>
        <v>0</v>
      </c>
      <c r="Q125" s="34">
        <f t="shared" si="126"/>
        <v>173754342655</v>
      </c>
      <c r="R125" s="34">
        <f t="shared" si="126"/>
        <v>0</v>
      </c>
      <c r="S125" s="34">
        <v>0</v>
      </c>
      <c r="T125" s="34">
        <f t="shared" ref="T125:W127" si="127">+T126</f>
        <v>26218470693</v>
      </c>
      <c r="U125" s="34">
        <f t="shared" si="127"/>
        <v>147535871962</v>
      </c>
      <c r="V125" s="34">
        <f t="shared" si="127"/>
        <v>26218470693</v>
      </c>
      <c r="W125" s="34">
        <f t="shared" si="127"/>
        <v>0</v>
      </c>
      <c r="X125" s="24">
        <f t="shared" si="100"/>
        <v>1</v>
      </c>
      <c r="Y125" s="24">
        <f t="shared" si="101"/>
        <v>0.15089390165665326</v>
      </c>
      <c r="Z125" s="24">
        <f t="shared" si="99"/>
        <v>0.15089390165665326</v>
      </c>
      <c r="AA125" s="24">
        <f t="shared" si="105"/>
        <v>0.15089390165665326</v>
      </c>
      <c r="AB125" s="24">
        <f t="shared" si="106"/>
        <v>1</v>
      </c>
    </row>
    <row r="126" spans="1:28" ht="72.75" customHeight="1" x14ac:dyDescent="0.25">
      <c r="A126" s="20" t="s">
        <v>404</v>
      </c>
      <c r="B126" s="46"/>
      <c r="C126" s="46"/>
      <c r="D126" s="26"/>
      <c r="E126" s="47" t="s">
        <v>403</v>
      </c>
      <c r="F126" s="34">
        <f t="shared" si="125"/>
        <v>173754342655</v>
      </c>
      <c r="G126" s="34">
        <f t="shared" si="125"/>
        <v>0</v>
      </c>
      <c r="H126" s="34">
        <f t="shared" si="125"/>
        <v>0</v>
      </c>
      <c r="I126" s="34">
        <f t="shared" si="125"/>
        <v>0</v>
      </c>
      <c r="J126" s="34">
        <f t="shared" si="125"/>
        <v>0</v>
      </c>
      <c r="K126" s="34">
        <f t="shared" si="68"/>
        <v>0</v>
      </c>
      <c r="L126" s="34">
        <f>+L127</f>
        <v>173754342655</v>
      </c>
      <c r="M126" s="117">
        <f t="shared" si="81"/>
        <v>3.0099985285171355E-2</v>
      </c>
      <c r="N126" s="34">
        <f t="shared" si="126"/>
        <v>0</v>
      </c>
      <c r="O126" s="34">
        <f t="shared" si="126"/>
        <v>173754342655</v>
      </c>
      <c r="P126" s="34">
        <f t="shared" si="126"/>
        <v>0</v>
      </c>
      <c r="Q126" s="34">
        <f t="shared" si="126"/>
        <v>173754342655</v>
      </c>
      <c r="R126" s="34">
        <f t="shared" si="126"/>
        <v>0</v>
      </c>
      <c r="S126" s="34">
        <v>0</v>
      </c>
      <c r="T126" s="34">
        <f t="shared" si="127"/>
        <v>26218470693</v>
      </c>
      <c r="U126" s="34">
        <f t="shared" si="127"/>
        <v>147535871962</v>
      </c>
      <c r="V126" s="34">
        <f t="shared" si="127"/>
        <v>26218470693</v>
      </c>
      <c r="W126" s="34">
        <f t="shared" si="127"/>
        <v>0</v>
      </c>
      <c r="X126" s="24">
        <f t="shared" si="100"/>
        <v>1</v>
      </c>
      <c r="Y126" s="24">
        <f t="shared" si="101"/>
        <v>0.15089390165665326</v>
      </c>
      <c r="Z126" s="24">
        <f t="shared" si="99"/>
        <v>0.15089390165665326</v>
      </c>
      <c r="AA126" s="24">
        <f t="shared" si="105"/>
        <v>0.15089390165665326</v>
      </c>
      <c r="AB126" s="24">
        <f t="shared" si="106"/>
        <v>1</v>
      </c>
    </row>
    <row r="127" spans="1:28" ht="32.25" customHeight="1" x14ac:dyDescent="0.25">
      <c r="A127" s="20" t="s">
        <v>405</v>
      </c>
      <c r="B127" s="46"/>
      <c r="C127" s="46"/>
      <c r="D127" s="26"/>
      <c r="E127" s="22" t="s">
        <v>76</v>
      </c>
      <c r="F127" s="34">
        <f t="shared" si="125"/>
        <v>173754342655</v>
      </c>
      <c r="G127" s="34">
        <f t="shared" si="125"/>
        <v>0</v>
      </c>
      <c r="H127" s="34">
        <f t="shared" si="125"/>
        <v>0</v>
      </c>
      <c r="I127" s="34">
        <f t="shared" si="125"/>
        <v>0</v>
      </c>
      <c r="J127" s="34">
        <f t="shared" si="125"/>
        <v>0</v>
      </c>
      <c r="K127" s="34">
        <f t="shared" si="68"/>
        <v>0</v>
      </c>
      <c r="L127" s="34">
        <f>+L128</f>
        <v>173754342655</v>
      </c>
      <c r="M127" s="117">
        <f t="shared" si="81"/>
        <v>3.0099985285171355E-2</v>
      </c>
      <c r="N127" s="34">
        <f t="shared" si="126"/>
        <v>0</v>
      </c>
      <c r="O127" s="34">
        <f t="shared" si="126"/>
        <v>173754342655</v>
      </c>
      <c r="P127" s="34">
        <f t="shared" si="126"/>
        <v>0</v>
      </c>
      <c r="Q127" s="34">
        <f t="shared" si="126"/>
        <v>173754342655</v>
      </c>
      <c r="R127" s="34">
        <f t="shared" si="126"/>
        <v>0</v>
      </c>
      <c r="S127" s="34">
        <v>0</v>
      </c>
      <c r="T127" s="34">
        <f t="shared" si="127"/>
        <v>26218470693</v>
      </c>
      <c r="U127" s="34">
        <f t="shared" si="127"/>
        <v>147535871962</v>
      </c>
      <c r="V127" s="34">
        <f t="shared" si="127"/>
        <v>26218470693</v>
      </c>
      <c r="W127" s="34">
        <f t="shared" si="127"/>
        <v>0</v>
      </c>
      <c r="X127" s="24">
        <f t="shared" si="100"/>
        <v>1</v>
      </c>
      <c r="Y127" s="24">
        <f t="shared" si="101"/>
        <v>0.15089390165665326</v>
      </c>
      <c r="Z127" s="24">
        <f t="shared" si="99"/>
        <v>0.15089390165665326</v>
      </c>
      <c r="AA127" s="24">
        <f t="shared" si="105"/>
        <v>0.15089390165665326</v>
      </c>
      <c r="AB127" s="24">
        <f t="shared" si="106"/>
        <v>1</v>
      </c>
    </row>
    <row r="128" spans="1:28" ht="30" customHeight="1" x14ac:dyDescent="0.25">
      <c r="A128" s="25" t="s">
        <v>406</v>
      </c>
      <c r="B128" s="26" t="s">
        <v>67</v>
      </c>
      <c r="C128" s="26">
        <v>13</v>
      </c>
      <c r="D128" s="26" t="s">
        <v>13</v>
      </c>
      <c r="E128" s="27" t="s">
        <v>75</v>
      </c>
      <c r="F128" s="28">
        <v>173754342655</v>
      </c>
      <c r="G128" s="28">
        <v>0</v>
      </c>
      <c r="H128" s="28">
        <v>0</v>
      </c>
      <c r="I128" s="28">
        <v>0</v>
      </c>
      <c r="J128" s="28">
        <v>0</v>
      </c>
      <c r="K128" s="28">
        <f t="shared" si="68"/>
        <v>0</v>
      </c>
      <c r="L128" s="28">
        <f>+F128+K128</f>
        <v>173754342655</v>
      </c>
      <c r="M128" s="119">
        <f t="shared" si="81"/>
        <v>3.0099985285171355E-2</v>
      </c>
      <c r="N128" s="28">
        <v>0</v>
      </c>
      <c r="O128" s="28">
        <v>173754342655</v>
      </c>
      <c r="P128" s="28">
        <f>L128-O128</f>
        <v>0</v>
      </c>
      <c r="Q128" s="28">
        <v>173754342655</v>
      </c>
      <c r="R128" s="28">
        <f>+L128-Q128</f>
        <v>0</v>
      </c>
      <c r="S128" s="28">
        <f>O128-Q128</f>
        <v>0</v>
      </c>
      <c r="T128" s="28">
        <v>26218470693</v>
      </c>
      <c r="U128" s="28">
        <f>+Q128-T128</f>
        <v>147535871962</v>
      </c>
      <c r="V128" s="28">
        <v>26218470693</v>
      </c>
      <c r="W128" s="29">
        <f>+T128-V128</f>
        <v>0</v>
      </c>
      <c r="X128" s="30">
        <f t="shared" si="100"/>
        <v>1</v>
      </c>
      <c r="Y128" s="30">
        <f t="shared" si="101"/>
        <v>0.15089390165665326</v>
      </c>
      <c r="Z128" s="30">
        <f t="shared" si="99"/>
        <v>0.15089390165665326</v>
      </c>
      <c r="AA128" s="30">
        <f t="shared" si="105"/>
        <v>0.15089390165665326</v>
      </c>
      <c r="AB128" s="130">
        <f t="shared" si="106"/>
        <v>1</v>
      </c>
    </row>
    <row r="129" spans="1:28" ht="87" customHeight="1" x14ac:dyDescent="0.25">
      <c r="A129" s="20" t="s">
        <v>407</v>
      </c>
      <c r="B129" s="26"/>
      <c r="C129" s="26"/>
      <c r="D129" s="26"/>
      <c r="E129" s="22" t="s">
        <v>408</v>
      </c>
      <c r="F129" s="34">
        <f t="shared" ref="F129:J131" si="128">+F130</f>
        <v>188036887431</v>
      </c>
      <c r="G129" s="34">
        <f t="shared" si="128"/>
        <v>0</v>
      </c>
      <c r="H129" s="34">
        <f t="shared" si="128"/>
        <v>0</v>
      </c>
      <c r="I129" s="34">
        <f t="shared" si="128"/>
        <v>0</v>
      </c>
      <c r="J129" s="34">
        <f t="shared" si="128"/>
        <v>0</v>
      </c>
      <c r="K129" s="34">
        <f t="shared" si="68"/>
        <v>0</v>
      </c>
      <c r="L129" s="34">
        <f>+L130</f>
        <v>188036887431</v>
      </c>
      <c r="M129" s="117">
        <f t="shared" si="81"/>
        <v>3.2574193302210695E-2</v>
      </c>
      <c r="N129" s="34">
        <f t="shared" ref="N129:R131" si="129">+N130</f>
        <v>0</v>
      </c>
      <c r="O129" s="34">
        <f t="shared" si="129"/>
        <v>188036887431</v>
      </c>
      <c r="P129" s="34">
        <f t="shared" si="129"/>
        <v>0</v>
      </c>
      <c r="Q129" s="34">
        <f t="shared" si="129"/>
        <v>188036887431</v>
      </c>
      <c r="R129" s="34">
        <f t="shared" si="129"/>
        <v>0</v>
      </c>
      <c r="S129" s="34">
        <v>0</v>
      </c>
      <c r="T129" s="34">
        <f t="shared" ref="T129:W131" si="130">+T130</f>
        <v>31914916292</v>
      </c>
      <c r="U129" s="34">
        <f t="shared" si="130"/>
        <v>156121971139</v>
      </c>
      <c r="V129" s="34">
        <f t="shared" si="130"/>
        <v>31914916292</v>
      </c>
      <c r="W129" s="34">
        <f t="shared" si="130"/>
        <v>0</v>
      </c>
      <c r="X129" s="24">
        <f t="shared" si="100"/>
        <v>1</v>
      </c>
      <c r="Y129" s="24">
        <f t="shared" si="101"/>
        <v>0.1697268909735126</v>
      </c>
      <c r="Z129" s="24">
        <f t="shared" si="99"/>
        <v>0.1697268909735126</v>
      </c>
      <c r="AA129" s="24">
        <f t="shared" si="105"/>
        <v>0.1697268909735126</v>
      </c>
      <c r="AB129" s="24">
        <f t="shared" si="106"/>
        <v>1</v>
      </c>
    </row>
    <row r="130" spans="1:28" ht="85.5" customHeight="1" x14ac:dyDescent="0.25">
      <c r="A130" s="20" t="s">
        <v>409</v>
      </c>
      <c r="B130" s="46"/>
      <c r="C130" s="46"/>
      <c r="D130" s="26"/>
      <c r="E130" s="47" t="s">
        <v>408</v>
      </c>
      <c r="F130" s="34">
        <f t="shared" si="128"/>
        <v>188036887431</v>
      </c>
      <c r="G130" s="34">
        <f t="shared" si="128"/>
        <v>0</v>
      </c>
      <c r="H130" s="34">
        <f t="shared" si="128"/>
        <v>0</v>
      </c>
      <c r="I130" s="34">
        <f t="shared" si="128"/>
        <v>0</v>
      </c>
      <c r="J130" s="34">
        <f t="shared" si="128"/>
        <v>0</v>
      </c>
      <c r="K130" s="34">
        <f t="shared" si="68"/>
        <v>0</v>
      </c>
      <c r="L130" s="34">
        <f>+L131</f>
        <v>188036887431</v>
      </c>
      <c r="M130" s="117">
        <f t="shared" si="81"/>
        <v>3.2574193302210695E-2</v>
      </c>
      <c r="N130" s="34">
        <f t="shared" si="129"/>
        <v>0</v>
      </c>
      <c r="O130" s="34">
        <f t="shared" si="129"/>
        <v>188036887431</v>
      </c>
      <c r="P130" s="34">
        <f t="shared" si="129"/>
        <v>0</v>
      </c>
      <c r="Q130" s="34">
        <f t="shared" si="129"/>
        <v>188036887431</v>
      </c>
      <c r="R130" s="34">
        <f t="shared" si="129"/>
        <v>0</v>
      </c>
      <c r="S130" s="34">
        <v>0</v>
      </c>
      <c r="T130" s="34">
        <f t="shared" si="130"/>
        <v>31914916292</v>
      </c>
      <c r="U130" s="34">
        <f t="shared" si="130"/>
        <v>156121971139</v>
      </c>
      <c r="V130" s="34">
        <f t="shared" si="130"/>
        <v>31914916292</v>
      </c>
      <c r="W130" s="34">
        <f t="shared" si="130"/>
        <v>0</v>
      </c>
      <c r="X130" s="24">
        <f t="shared" si="100"/>
        <v>1</v>
      </c>
      <c r="Y130" s="24">
        <f t="shared" si="101"/>
        <v>0.1697268909735126</v>
      </c>
      <c r="Z130" s="24">
        <f t="shared" si="99"/>
        <v>0.1697268909735126</v>
      </c>
      <c r="AA130" s="24">
        <f t="shared" si="105"/>
        <v>0.1697268909735126</v>
      </c>
      <c r="AB130" s="24">
        <f t="shared" si="106"/>
        <v>1</v>
      </c>
    </row>
    <row r="131" spans="1:28" ht="31.5" customHeight="1" x14ac:dyDescent="0.25">
      <c r="A131" s="20" t="s">
        <v>410</v>
      </c>
      <c r="B131" s="46"/>
      <c r="C131" s="46"/>
      <c r="D131" s="26"/>
      <c r="E131" s="22" t="s">
        <v>76</v>
      </c>
      <c r="F131" s="34">
        <f t="shared" si="128"/>
        <v>188036887431</v>
      </c>
      <c r="G131" s="34">
        <f t="shared" si="128"/>
        <v>0</v>
      </c>
      <c r="H131" s="34">
        <f t="shared" si="128"/>
        <v>0</v>
      </c>
      <c r="I131" s="34">
        <f t="shared" si="128"/>
        <v>0</v>
      </c>
      <c r="J131" s="34">
        <f t="shared" si="128"/>
        <v>0</v>
      </c>
      <c r="K131" s="34">
        <f t="shared" si="68"/>
        <v>0</v>
      </c>
      <c r="L131" s="34">
        <f>+L132</f>
        <v>188036887431</v>
      </c>
      <c r="M131" s="117">
        <f t="shared" si="81"/>
        <v>3.2574193302210695E-2</v>
      </c>
      <c r="N131" s="34">
        <f t="shared" si="129"/>
        <v>0</v>
      </c>
      <c r="O131" s="34">
        <f t="shared" si="129"/>
        <v>188036887431</v>
      </c>
      <c r="P131" s="34">
        <f t="shared" si="129"/>
        <v>0</v>
      </c>
      <c r="Q131" s="34">
        <f t="shared" si="129"/>
        <v>188036887431</v>
      </c>
      <c r="R131" s="34">
        <f t="shared" si="129"/>
        <v>0</v>
      </c>
      <c r="S131" s="34">
        <v>0</v>
      </c>
      <c r="T131" s="34">
        <f t="shared" si="130"/>
        <v>31914916292</v>
      </c>
      <c r="U131" s="34">
        <f t="shared" si="130"/>
        <v>156121971139</v>
      </c>
      <c r="V131" s="34">
        <f t="shared" si="130"/>
        <v>31914916292</v>
      </c>
      <c r="W131" s="34">
        <f t="shared" si="130"/>
        <v>0</v>
      </c>
      <c r="X131" s="24">
        <f t="shared" si="100"/>
        <v>1</v>
      </c>
      <c r="Y131" s="24">
        <f t="shared" si="101"/>
        <v>0.1697268909735126</v>
      </c>
      <c r="Z131" s="24">
        <f t="shared" si="99"/>
        <v>0.1697268909735126</v>
      </c>
      <c r="AA131" s="24">
        <f t="shared" si="105"/>
        <v>0.1697268909735126</v>
      </c>
      <c r="AB131" s="24">
        <f t="shared" si="106"/>
        <v>1</v>
      </c>
    </row>
    <row r="132" spans="1:28" ht="30" customHeight="1" x14ac:dyDescent="0.25">
      <c r="A132" s="25" t="s">
        <v>411</v>
      </c>
      <c r="B132" s="26" t="s">
        <v>67</v>
      </c>
      <c r="C132" s="26">
        <v>13</v>
      </c>
      <c r="D132" s="26" t="s">
        <v>13</v>
      </c>
      <c r="E132" s="27" t="s">
        <v>75</v>
      </c>
      <c r="F132" s="28">
        <v>188036887431</v>
      </c>
      <c r="G132" s="28">
        <v>0</v>
      </c>
      <c r="H132" s="28">
        <v>0</v>
      </c>
      <c r="I132" s="28">
        <v>0</v>
      </c>
      <c r="J132" s="28">
        <v>0</v>
      </c>
      <c r="K132" s="28">
        <f t="shared" si="68"/>
        <v>0</v>
      </c>
      <c r="L132" s="28">
        <f>+F132+K132</f>
        <v>188036887431</v>
      </c>
      <c r="M132" s="119">
        <f t="shared" si="81"/>
        <v>3.2574193302210695E-2</v>
      </c>
      <c r="N132" s="28">
        <v>0</v>
      </c>
      <c r="O132" s="28">
        <v>188036887431</v>
      </c>
      <c r="P132" s="28">
        <f>L132-O132</f>
        <v>0</v>
      </c>
      <c r="Q132" s="28">
        <v>188036887431</v>
      </c>
      <c r="R132" s="28">
        <f>+L132-Q132</f>
        <v>0</v>
      </c>
      <c r="S132" s="28">
        <f>O132-Q132</f>
        <v>0</v>
      </c>
      <c r="T132" s="28">
        <v>31914916292</v>
      </c>
      <c r="U132" s="28">
        <f>+Q132-T132</f>
        <v>156121971139</v>
      </c>
      <c r="V132" s="28">
        <v>31914916292</v>
      </c>
      <c r="W132" s="29">
        <f>+T132-V132</f>
        <v>0</v>
      </c>
      <c r="X132" s="30">
        <f t="shared" si="100"/>
        <v>1</v>
      </c>
      <c r="Y132" s="30">
        <f t="shared" si="101"/>
        <v>0.1697268909735126</v>
      </c>
      <c r="Z132" s="30">
        <f t="shared" si="99"/>
        <v>0.1697268909735126</v>
      </c>
      <c r="AA132" s="30">
        <f t="shared" si="105"/>
        <v>0.1697268909735126</v>
      </c>
      <c r="AB132" s="130">
        <f t="shared" si="106"/>
        <v>1</v>
      </c>
    </row>
    <row r="133" spans="1:28" ht="65.25" customHeight="1" x14ac:dyDescent="0.25">
      <c r="A133" s="20" t="s">
        <v>412</v>
      </c>
      <c r="B133" s="26"/>
      <c r="C133" s="26"/>
      <c r="D133" s="26"/>
      <c r="E133" s="22" t="s">
        <v>413</v>
      </c>
      <c r="F133" s="34">
        <f t="shared" ref="F133:J135" si="131">+F134</f>
        <v>230526549416</v>
      </c>
      <c r="G133" s="34">
        <f t="shared" si="131"/>
        <v>0</v>
      </c>
      <c r="H133" s="34">
        <f t="shared" si="131"/>
        <v>0</v>
      </c>
      <c r="I133" s="34">
        <f t="shared" si="131"/>
        <v>0</v>
      </c>
      <c r="J133" s="34">
        <f t="shared" si="131"/>
        <v>0</v>
      </c>
      <c r="K133" s="34">
        <f t="shared" si="68"/>
        <v>0</v>
      </c>
      <c r="L133" s="34">
        <f>+L134</f>
        <v>230526549416</v>
      </c>
      <c r="M133" s="117">
        <f t="shared" si="81"/>
        <v>3.9934804731991277E-2</v>
      </c>
      <c r="N133" s="34">
        <f t="shared" ref="N133:R135" si="132">+N134</f>
        <v>0</v>
      </c>
      <c r="O133" s="34">
        <f t="shared" si="132"/>
        <v>230526549416</v>
      </c>
      <c r="P133" s="34">
        <f t="shared" si="132"/>
        <v>0</v>
      </c>
      <c r="Q133" s="34">
        <f t="shared" si="132"/>
        <v>230526549416</v>
      </c>
      <c r="R133" s="34">
        <f t="shared" si="132"/>
        <v>0</v>
      </c>
      <c r="S133" s="34">
        <v>0</v>
      </c>
      <c r="T133" s="34">
        <f t="shared" ref="T133:W135" si="133">+T134</f>
        <v>27184528940</v>
      </c>
      <c r="U133" s="34">
        <f t="shared" si="133"/>
        <v>203342020476</v>
      </c>
      <c r="V133" s="34">
        <f t="shared" si="133"/>
        <v>27184528940</v>
      </c>
      <c r="W133" s="34">
        <f t="shared" si="133"/>
        <v>0</v>
      </c>
      <c r="X133" s="24">
        <f t="shared" si="100"/>
        <v>1</v>
      </c>
      <c r="Y133" s="24">
        <f t="shared" si="101"/>
        <v>0.11792363616627848</v>
      </c>
      <c r="Z133" s="24">
        <f t="shared" si="99"/>
        <v>0.11792363616627848</v>
      </c>
      <c r="AA133" s="24">
        <f t="shared" si="105"/>
        <v>0.11792363616627848</v>
      </c>
      <c r="AB133" s="24">
        <f t="shared" si="106"/>
        <v>1</v>
      </c>
    </row>
    <row r="134" spans="1:28" ht="63.75" customHeight="1" x14ac:dyDescent="0.25">
      <c r="A134" s="20" t="s">
        <v>414</v>
      </c>
      <c r="B134" s="46"/>
      <c r="C134" s="46"/>
      <c r="D134" s="26"/>
      <c r="E134" s="47" t="s">
        <v>413</v>
      </c>
      <c r="F134" s="34">
        <f t="shared" si="131"/>
        <v>230526549416</v>
      </c>
      <c r="G134" s="34">
        <f t="shared" si="131"/>
        <v>0</v>
      </c>
      <c r="H134" s="34">
        <f t="shared" si="131"/>
        <v>0</v>
      </c>
      <c r="I134" s="34">
        <f t="shared" si="131"/>
        <v>0</v>
      </c>
      <c r="J134" s="34">
        <f t="shared" si="131"/>
        <v>0</v>
      </c>
      <c r="K134" s="34">
        <f t="shared" si="68"/>
        <v>0</v>
      </c>
      <c r="L134" s="34">
        <f>+L135</f>
        <v>230526549416</v>
      </c>
      <c r="M134" s="117">
        <f t="shared" si="81"/>
        <v>3.9934804731991277E-2</v>
      </c>
      <c r="N134" s="34">
        <f t="shared" si="132"/>
        <v>0</v>
      </c>
      <c r="O134" s="34">
        <f t="shared" si="132"/>
        <v>230526549416</v>
      </c>
      <c r="P134" s="34">
        <f t="shared" si="132"/>
        <v>0</v>
      </c>
      <c r="Q134" s="34">
        <f t="shared" si="132"/>
        <v>230526549416</v>
      </c>
      <c r="R134" s="34">
        <f t="shared" si="132"/>
        <v>0</v>
      </c>
      <c r="S134" s="34">
        <v>0</v>
      </c>
      <c r="T134" s="34">
        <f t="shared" si="133"/>
        <v>27184528940</v>
      </c>
      <c r="U134" s="34">
        <f t="shared" si="133"/>
        <v>203342020476</v>
      </c>
      <c r="V134" s="34">
        <f t="shared" si="133"/>
        <v>27184528940</v>
      </c>
      <c r="W134" s="34">
        <f t="shared" si="133"/>
        <v>0</v>
      </c>
      <c r="X134" s="24">
        <f t="shared" si="100"/>
        <v>1</v>
      </c>
      <c r="Y134" s="24">
        <f t="shared" si="101"/>
        <v>0.11792363616627848</v>
      </c>
      <c r="Z134" s="24">
        <f t="shared" si="99"/>
        <v>0.11792363616627848</v>
      </c>
      <c r="AA134" s="24">
        <f t="shared" si="105"/>
        <v>0.11792363616627848</v>
      </c>
      <c r="AB134" s="24">
        <f t="shared" si="106"/>
        <v>1</v>
      </c>
    </row>
    <row r="135" spans="1:28" ht="38.25" customHeight="1" x14ac:dyDescent="0.25">
      <c r="A135" s="20" t="s">
        <v>415</v>
      </c>
      <c r="B135" s="46"/>
      <c r="C135" s="46"/>
      <c r="D135" s="26"/>
      <c r="E135" s="22" t="s">
        <v>76</v>
      </c>
      <c r="F135" s="34">
        <f t="shared" si="131"/>
        <v>230526549416</v>
      </c>
      <c r="G135" s="34">
        <f t="shared" si="131"/>
        <v>0</v>
      </c>
      <c r="H135" s="34">
        <f t="shared" si="131"/>
        <v>0</v>
      </c>
      <c r="I135" s="34">
        <f t="shared" si="131"/>
        <v>0</v>
      </c>
      <c r="J135" s="34">
        <f t="shared" si="131"/>
        <v>0</v>
      </c>
      <c r="K135" s="34">
        <f t="shared" ref="K135:K198" si="134">+G135-H135+I135-J135</f>
        <v>0</v>
      </c>
      <c r="L135" s="34">
        <f>+L136</f>
        <v>230526549416</v>
      </c>
      <c r="M135" s="117">
        <f t="shared" si="81"/>
        <v>3.9934804731991277E-2</v>
      </c>
      <c r="N135" s="34">
        <f t="shared" si="132"/>
        <v>0</v>
      </c>
      <c r="O135" s="34">
        <f t="shared" si="132"/>
        <v>230526549416</v>
      </c>
      <c r="P135" s="34">
        <f t="shared" si="132"/>
        <v>0</v>
      </c>
      <c r="Q135" s="34">
        <f t="shared" si="132"/>
        <v>230526549416</v>
      </c>
      <c r="R135" s="34">
        <f t="shared" si="132"/>
        <v>0</v>
      </c>
      <c r="S135" s="34">
        <v>0</v>
      </c>
      <c r="T135" s="34">
        <f t="shared" si="133"/>
        <v>27184528940</v>
      </c>
      <c r="U135" s="34">
        <f t="shared" si="133"/>
        <v>203342020476</v>
      </c>
      <c r="V135" s="34">
        <f t="shared" si="133"/>
        <v>27184528940</v>
      </c>
      <c r="W135" s="34">
        <f t="shared" si="133"/>
        <v>0</v>
      </c>
      <c r="X135" s="24">
        <f t="shared" si="100"/>
        <v>1</v>
      </c>
      <c r="Y135" s="24">
        <f t="shared" si="101"/>
        <v>0.11792363616627848</v>
      </c>
      <c r="Z135" s="24">
        <f t="shared" si="99"/>
        <v>0.11792363616627848</v>
      </c>
      <c r="AA135" s="24">
        <f t="shared" si="105"/>
        <v>0.11792363616627848</v>
      </c>
      <c r="AB135" s="24">
        <f t="shared" si="106"/>
        <v>1</v>
      </c>
    </row>
    <row r="136" spans="1:28" ht="30" customHeight="1" x14ac:dyDescent="0.25">
      <c r="A136" s="25" t="s">
        <v>416</v>
      </c>
      <c r="B136" s="26" t="s">
        <v>67</v>
      </c>
      <c r="C136" s="26">
        <v>13</v>
      </c>
      <c r="D136" s="26" t="s">
        <v>13</v>
      </c>
      <c r="E136" s="27" t="s">
        <v>75</v>
      </c>
      <c r="F136" s="28">
        <v>230526549416</v>
      </c>
      <c r="G136" s="28">
        <v>0</v>
      </c>
      <c r="H136" s="28">
        <v>0</v>
      </c>
      <c r="I136" s="28">
        <v>0</v>
      </c>
      <c r="J136" s="28">
        <v>0</v>
      </c>
      <c r="K136" s="28">
        <f t="shared" si="134"/>
        <v>0</v>
      </c>
      <c r="L136" s="28">
        <f>+F136+K136</f>
        <v>230526549416</v>
      </c>
      <c r="M136" s="119">
        <f t="shared" si="81"/>
        <v>3.9934804731991277E-2</v>
      </c>
      <c r="N136" s="28">
        <v>0</v>
      </c>
      <c r="O136" s="28">
        <v>230526549416</v>
      </c>
      <c r="P136" s="28">
        <f>L136-O136</f>
        <v>0</v>
      </c>
      <c r="Q136" s="28">
        <v>230526549416</v>
      </c>
      <c r="R136" s="28">
        <f>+L136-Q136</f>
        <v>0</v>
      </c>
      <c r="S136" s="28">
        <f>O136-Q136</f>
        <v>0</v>
      </c>
      <c r="T136" s="28">
        <v>27184528940</v>
      </c>
      <c r="U136" s="28">
        <f>+Q136-T136</f>
        <v>203342020476</v>
      </c>
      <c r="V136" s="28">
        <v>27184528940</v>
      </c>
      <c r="W136" s="29">
        <f>+T136-V136</f>
        <v>0</v>
      </c>
      <c r="X136" s="30">
        <f t="shared" si="100"/>
        <v>1</v>
      </c>
      <c r="Y136" s="30">
        <f t="shared" si="101"/>
        <v>0.11792363616627848</v>
      </c>
      <c r="Z136" s="30">
        <f t="shared" si="99"/>
        <v>0.11792363616627848</v>
      </c>
      <c r="AA136" s="30">
        <f t="shared" si="105"/>
        <v>0.11792363616627848</v>
      </c>
      <c r="AB136" s="130">
        <f t="shared" si="106"/>
        <v>1</v>
      </c>
    </row>
    <row r="137" spans="1:28" ht="49.5" customHeight="1" x14ac:dyDescent="0.25">
      <c r="A137" s="49" t="s">
        <v>77</v>
      </c>
      <c r="B137" s="26"/>
      <c r="C137" s="26"/>
      <c r="D137" s="26"/>
      <c r="E137" s="22" t="s">
        <v>78</v>
      </c>
      <c r="F137" s="34">
        <f t="shared" ref="F137:J138" si="135">+F138</f>
        <v>12654096592</v>
      </c>
      <c r="G137" s="34">
        <f t="shared" si="135"/>
        <v>0</v>
      </c>
      <c r="H137" s="34">
        <f t="shared" si="135"/>
        <v>0</v>
      </c>
      <c r="I137" s="34">
        <f t="shared" si="135"/>
        <v>0</v>
      </c>
      <c r="J137" s="34">
        <f t="shared" si="135"/>
        <v>0</v>
      </c>
      <c r="K137" s="34">
        <f t="shared" si="134"/>
        <v>0</v>
      </c>
      <c r="L137" s="34">
        <f>+F137+K137</f>
        <v>12654096592</v>
      </c>
      <c r="M137" s="117">
        <f t="shared" si="81"/>
        <v>2.1921070598656285E-3</v>
      </c>
      <c r="N137" s="34">
        <f>+N138</f>
        <v>0</v>
      </c>
      <c r="O137" s="34">
        <f>+O138</f>
        <v>12031213677.5</v>
      </c>
      <c r="P137" s="34">
        <f>L137-O137</f>
        <v>622882914.5</v>
      </c>
      <c r="Q137" s="34">
        <f>+Q138</f>
        <v>10331136315.559999</v>
      </c>
      <c r="R137" s="34">
        <f>+L137-Q137</f>
        <v>2322960276.4400005</v>
      </c>
      <c r="S137" s="34">
        <f>+S138</f>
        <v>1700077361.9400005</v>
      </c>
      <c r="T137" s="34">
        <f>+T138</f>
        <v>18751095.859999999</v>
      </c>
      <c r="U137" s="34">
        <f>+Q137-T137</f>
        <v>10312385219.699999</v>
      </c>
      <c r="V137" s="34">
        <f>+V138</f>
        <v>8635428.0600000005</v>
      </c>
      <c r="W137" s="34">
        <f>+W138</f>
        <v>10115667.799999999</v>
      </c>
      <c r="X137" s="24">
        <f t="shared" si="100"/>
        <v>0.81642622532938536</v>
      </c>
      <c r="Y137" s="24">
        <f t="shared" si="101"/>
        <v>1.4818201934585012E-3</v>
      </c>
      <c r="Z137" s="24">
        <f t="shared" si="99"/>
        <v>6.8242153813330084E-4</v>
      </c>
      <c r="AA137" s="24">
        <f t="shared" si="105"/>
        <v>1.8150080772584981E-3</v>
      </c>
      <c r="AB137" s="24">
        <f t="shared" si="106"/>
        <v>0.46052924716902388</v>
      </c>
    </row>
    <row r="138" spans="1:28" ht="49.5" customHeight="1" x14ac:dyDescent="0.25">
      <c r="A138" s="20" t="s">
        <v>79</v>
      </c>
      <c r="B138" s="46"/>
      <c r="C138" s="46"/>
      <c r="D138" s="26"/>
      <c r="E138" s="22" t="s">
        <v>78</v>
      </c>
      <c r="F138" s="34">
        <f t="shared" si="135"/>
        <v>12654096592</v>
      </c>
      <c r="G138" s="34">
        <f t="shared" si="135"/>
        <v>0</v>
      </c>
      <c r="H138" s="34">
        <f t="shared" si="135"/>
        <v>0</v>
      </c>
      <c r="I138" s="34">
        <f t="shared" si="135"/>
        <v>0</v>
      </c>
      <c r="J138" s="34">
        <f t="shared" si="135"/>
        <v>0</v>
      </c>
      <c r="K138" s="34">
        <f t="shared" si="134"/>
        <v>0</v>
      </c>
      <c r="L138" s="34">
        <f>+L139</f>
        <v>12654096592</v>
      </c>
      <c r="M138" s="117">
        <f t="shared" si="81"/>
        <v>2.1921070598656285E-3</v>
      </c>
      <c r="N138" s="34">
        <f>+N139</f>
        <v>0</v>
      </c>
      <c r="O138" s="34">
        <f>+O139</f>
        <v>12031213677.5</v>
      </c>
      <c r="P138" s="34">
        <f>+P139</f>
        <v>622882914.5</v>
      </c>
      <c r="Q138" s="34">
        <f>+Q139</f>
        <v>10331136315.559999</v>
      </c>
      <c r="R138" s="34">
        <f>+R139</f>
        <v>2322960276.4400005</v>
      </c>
      <c r="S138" s="34">
        <f>+S139</f>
        <v>1700077361.9400005</v>
      </c>
      <c r="T138" s="34">
        <f>+T139</f>
        <v>18751095.859999999</v>
      </c>
      <c r="U138" s="34">
        <f>+U139</f>
        <v>10312385219.699999</v>
      </c>
      <c r="V138" s="34">
        <f>+V139</f>
        <v>8635428.0600000005</v>
      </c>
      <c r="W138" s="34">
        <f>+W139</f>
        <v>10115667.799999999</v>
      </c>
      <c r="X138" s="24">
        <f t="shared" si="100"/>
        <v>0.81642622532938536</v>
      </c>
      <c r="Y138" s="24">
        <f t="shared" si="101"/>
        <v>1.4818201934585012E-3</v>
      </c>
      <c r="Z138" s="24">
        <f t="shared" si="99"/>
        <v>6.8242153813330084E-4</v>
      </c>
      <c r="AA138" s="24">
        <f t="shared" si="105"/>
        <v>1.8150080772584981E-3</v>
      </c>
      <c r="AB138" s="24">
        <f t="shared" si="106"/>
        <v>0.46052924716902388</v>
      </c>
    </row>
    <row r="139" spans="1:28" ht="49.5" customHeight="1" x14ac:dyDescent="0.25">
      <c r="A139" s="20" t="s">
        <v>80</v>
      </c>
      <c r="B139" s="46"/>
      <c r="C139" s="46"/>
      <c r="D139" s="26"/>
      <c r="E139" s="22" t="s">
        <v>81</v>
      </c>
      <c r="F139" s="34">
        <f>SUM(F140:F140)</f>
        <v>12654096592</v>
      </c>
      <c r="G139" s="34">
        <f>SUM(G140:G140)</f>
        <v>0</v>
      </c>
      <c r="H139" s="34">
        <f>SUM(H140:H140)</f>
        <v>0</v>
      </c>
      <c r="I139" s="34">
        <f>SUM(I140:I140)</f>
        <v>0</v>
      </c>
      <c r="J139" s="34">
        <f>SUM(J140:J140)</f>
        <v>0</v>
      </c>
      <c r="K139" s="34">
        <f t="shared" si="134"/>
        <v>0</v>
      </c>
      <c r="L139" s="34">
        <f>SUM(L140:L140)</f>
        <v>12654096592</v>
      </c>
      <c r="M139" s="117">
        <f t="shared" si="81"/>
        <v>2.1921070598656285E-3</v>
      </c>
      <c r="N139" s="34">
        <f t="shared" ref="N139:W139" si="136">SUM(N140:N140)</f>
        <v>0</v>
      </c>
      <c r="O139" s="34">
        <f t="shared" si="136"/>
        <v>12031213677.5</v>
      </c>
      <c r="P139" s="34">
        <f t="shared" si="136"/>
        <v>622882914.5</v>
      </c>
      <c r="Q139" s="34">
        <f t="shared" si="136"/>
        <v>10331136315.559999</v>
      </c>
      <c r="R139" s="34">
        <f t="shared" si="136"/>
        <v>2322960276.4400005</v>
      </c>
      <c r="S139" s="34">
        <f t="shared" si="136"/>
        <v>1700077361.9400005</v>
      </c>
      <c r="T139" s="34">
        <f t="shared" si="136"/>
        <v>18751095.859999999</v>
      </c>
      <c r="U139" s="34">
        <f t="shared" si="136"/>
        <v>10312385219.699999</v>
      </c>
      <c r="V139" s="34">
        <f t="shared" si="136"/>
        <v>8635428.0600000005</v>
      </c>
      <c r="W139" s="34">
        <f t="shared" si="136"/>
        <v>10115667.799999999</v>
      </c>
      <c r="X139" s="24">
        <f t="shared" si="100"/>
        <v>0.81642622532938536</v>
      </c>
      <c r="Y139" s="24">
        <f t="shared" si="101"/>
        <v>1.4818201934585012E-3</v>
      </c>
      <c r="Z139" s="24">
        <f t="shared" si="99"/>
        <v>6.8242153813330084E-4</v>
      </c>
      <c r="AA139" s="24">
        <f t="shared" si="105"/>
        <v>1.8150080772584981E-3</v>
      </c>
      <c r="AB139" s="24">
        <f t="shared" si="106"/>
        <v>0.46052924716902388</v>
      </c>
    </row>
    <row r="140" spans="1:28" ht="30" customHeight="1" x14ac:dyDescent="0.25">
      <c r="A140" s="25" t="s">
        <v>82</v>
      </c>
      <c r="B140" s="26" t="s">
        <v>67</v>
      </c>
      <c r="C140" s="26">
        <v>13</v>
      </c>
      <c r="D140" s="26" t="s">
        <v>13</v>
      </c>
      <c r="E140" s="27" t="s">
        <v>75</v>
      </c>
      <c r="F140" s="28">
        <v>12654096592</v>
      </c>
      <c r="G140" s="28">
        <v>0</v>
      </c>
      <c r="H140" s="28">
        <v>0</v>
      </c>
      <c r="I140" s="28">
        <v>0</v>
      </c>
      <c r="J140" s="28">
        <v>0</v>
      </c>
      <c r="K140" s="28">
        <f t="shared" si="134"/>
        <v>0</v>
      </c>
      <c r="L140" s="28">
        <f>+F140+K140</f>
        <v>12654096592</v>
      </c>
      <c r="M140" s="119">
        <f t="shared" si="81"/>
        <v>2.1921070598656285E-3</v>
      </c>
      <c r="N140" s="28">
        <v>0</v>
      </c>
      <c r="O140" s="28">
        <v>12031213677.5</v>
      </c>
      <c r="P140" s="28">
        <f>L140-O140</f>
        <v>622882914.5</v>
      </c>
      <c r="Q140" s="28">
        <v>10331136315.559999</v>
      </c>
      <c r="R140" s="28">
        <f>+L140-Q140</f>
        <v>2322960276.4400005</v>
      </c>
      <c r="S140" s="28">
        <f>O140-Q140</f>
        <v>1700077361.9400005</v>
      </c>
      <c r="T140" s="28">
        <v>18751095.859999999</v>
      </c>
      <c r="U140" s="28">
        <f>+Q140-T140</f>
        <v>10312385219.699999</v>
      </c>
      <c r="V140" s="28">
        <v>8635428.0600000005</v>
      </c>
      <c r="W140" s="29">
        <f>+T140-V140</f>
        <v>10115667.799999999</v>
      </c>
      <c r="X140" s="30">
        <f t="shared" si="100"/>
        <v>0.81642622532938536</v>
      </c>
      <c r="Y140" s="30">
        <f t="shared" si="101"/>
        <v>1.4818201934585012E-3</v>
      </c>
      <c r="Z140" s="30">
        <f t="shared" si="99"/>
        <v>6.8242153813330084E-4</v>
      </c>
      <c r="AA140" s="30">
        <f t="shared" si="105"/>
        <v>1.8150080772584981E-3</v>
      </c>
      <c r="AB140" s="130">
        <f t="shared" si="106"/>
        <v>0.46052924716902388</v>
      </c>
    </row>
    <row r="141" spans="1:28" ht="69.75" customHeight="1" x14ac:dyDescent="0.25">
      <c r="A141" s="20" t="s">
        <v>417</v>
      </c>
      <c r="B141" s="46"/>
      <c r="C141" s="46"/>
      <c r="D141" s="26"/>
      <c r="E141" s="22" t="s">
        <v>418</v>
      </c>
      <c r="F141" s="34">
        <f t="shared" ref="F141:J143" si="137">+F142</f>
        <v>222571821813</v>
      </c>
      <c r="G141" s="34">
        <f t="shared" si="137"/>
        <v>0</v>
      </c>
      <c r="H141" s="34">
        <f t="shared" si="137"/>
        <v>0</v>
      </c>
      <c r="I141" s="34">
        <f t="shared" si="137"/>
        <v>0</v>
      </c>
      <c r="J141" s="34">
        <f t="shared" si="137"/>
        <v>0</v>
      </c>
      <c r="K141" s="34">
        <f t="shared" si="134"/>
        <v>0</v>
      </c>
      <c r="L141" s="34">
        <f>+L142</f>
        <v>222571821813</v>
      </c>
      <c r="M141" s="117">
        <f t="shared" si="81"/>
        <v>3.8556783439750747E-2</v>
      </c>
      <c r="N141" s="34">
        <f t="shared" ref="N141:W143" si="138">+N142</f>
        <v>0</v>
      </c>
      <c r="O141" s="34">
        <f t="shared" si="138"/>
        <v>222571821813</v>
      </c>
      <c r="P141" s="34">
        <f t="shared" si="138"/>
        <v>0</v>
      </c>
      <c r="Q141" s="34">
        <f t="shared" si="138"/>
        <v>222571821813</v>
      </c>
      <c r="R141" s="34">
        <f t="shared" si="138"/>
        <v>0</v>
      </c>
      <c r="S141" s="34">
        <f t="shared" si="138"/>
        <v>0</v>
      </c>
      <c r="T141" s="34">
        <f t="shared" si="138"/>
        <v>7839829655</v>
      </c>
      <c r="U141" s="34">
        <f t="shared" si="138"/>
        <v>214731992158</v>
      </c>
      <c r="V141" s="34">
        <f t="shared" si="138"/>
        <v>7839829655</v>
      </c>
      <c r="W141" s="34">
        <f t="shared" si="138"/>
        <v>0</v>
      </c>
      <c r="X141" s="24">
        <f t="shared" si="100"/>
        <v>1</v>
      </c>
      <c r="Y141" s="24">
        <f t="shared" si="101"/>
        <v>3.522381939968508E-2</v>
      </c>
      <c r="Z141" s="24">
        <f t="shared" si="99"/>
        <v>3.522381939968508E-2</v>
      </c>
      <c r="AA141" s="24">
        <f t="shared" si="105"/>
        <v>3.522381939968508E-2</v>
      </c>
      <c r="AB141" s="131">
        <f t="shared" si="106"/>
        <v>1</v>
      </c>
    </row>
    <row r="142" spans="1:28" ht="70.5" customHeight="1" x14ac:dyDescent="0.25">
      <c r="A142" s="20" t="s">
        <v>419</v>
      </c>
      <c r="B142" s="26"/>
      <c r="C142" s="26"/>
      <c r="D142" s="26"/>
      <c r="E142" s="47" t="s">
        <v>418</v>
      </c>
      <c r="F142" s="34">
        <f t="shared" si="137"/>
        <v>222571821813</v>
      </c>
      <c r="G142" s="34">
        <f t="shared" si="137"/>
        <v>0</v>
      </c>
      <c r="H142" s="34">
        <f t="shared" si="137"/>
        <v>0</v>
      </c>
      <c r="I142" s="34">
        <f t="shared" si="137"/>
        <v>0</v>
      </c>
      <c r="J142" s="34">
        <f t="shared" si="137"/>
        <v>0</v>
      </c>
      <c r="K142" s="34">
        <f t="shared" si="134"/>
        <v>0</v>
      </c>
      <c r="L142" s="34">
        <f>+L143</f>
        <v>222571821813</v>
      </c>
      <c r="M142" s="117">
        <f t="shared" si="81"/>
        <v>3.8556783439750747E-2</v>
      </c>
      <c r="N142" s="34">
        <f t="shared" si="138"/>
        <v>0</v>
      </c>
      <c r="O142" s="34">
        <f t="shared" si="138"/>
        <v>222571821813</v>
      </c>
      <c r="P142" s="34">
        <f t="shared" si="138"/>
        <v>0</v>
      </c>
      <c r="Q142" s="34">
        <f t="shared" si="138"/>
        <v>222571821813</v>
      </c>
      <c r="R142" s="34">
        <f t="shared" si="138"/>
        <v>0</v>
      </c>
      <c r="S142" s="34">
        <f t="shared" si="138"/>
        <v>0</v>
      </c>
      <c r="T142" s="34">
        <f t="shared" si="138"/>
        <v>7839829655</v>
      </c>
      <c r="U142" s="34">
        <f t="shared" si="138"/>
        <v>214731992158</v>
      </c>
      <c r="V142" s="34">
        <f t="shared" si="138"/>
        <v>7839829655</v>
      </c>
      <c r="W142" s="34">
        <f t="shared" si="138"/>
        <v>0</v>
      </c>
      <c r="X142" s="24">
        <f t="shared" si="100"/>
        <v>1</v>
      </c>
      <c r="Y142" s="24">
        <f t="shared" si="101"/>
        <v>3.522381939968508E-2</v>
      </c>
      <c r="Z142" s="24">
        <f t="shared" si="99"/>
        <v>3.522381939968508E-2</v>
      </c>
      <c r="AA142" s="24">
        <f t="shared" si="105"/>
        <v>3.522381939968508E-2</v>
      </c>
      <c r="AB142" s="131">
        <f t="shared" si="106"/>
        <v>1</v>
      </c>
    </row>
    <row r="143" spans="1:28" ht="29.25" customHeight="1" x14ac:dyDescent="0.25">
      <c r="A143" s="20" t="s">
        <v>420</v>
      </c>
      <c r="B143" s="26"/>
      <c r="C143" s="26"/>
      <c r="D143" s="26"/>
      <c r="E143" s="22" t="s">
        <v>76</v>
      </c>
      <c r="F143" s="34">
        <f t="shared" si="137"/>
        <v>222571821813</v>
      </c>
      <c r="G143" s="34">
        <f t="shared" si="137"/>
        <v>0</v>
      </c>
      <c r="H143" s="34">
        <f t="shared" si="137"/>
        <v>0</v>
      </c>
      <c r="I143" s="34">
        <f t="shared" si="137"/>
        <v>0</v>
      </c>
      <c r="J143" s="34">
        <f t="shared" si="137"/>
        <v>0</v>
      </c>
      <c r="K143" s="34">
        <f t="shared" si="134"/>
        <v>0</v>
      </c>
      <c r="L143" s="34">
        <f>+L144</f>
        <v>222571821813</v>
      </c>
      <c r="M143" s="117">
        <f t="shared" si="81"/>
        <v>3.8556783439750747E-2</v>
      </c>
      <c r="N143" s="34">
        <f t="shared" si="138"/>
        <v>0</v>
      </c>
      <c r="O143" s="34">
        <f t="shared" si="138"/>
        <v>222571821813</v>
      </c>
      <c r="P143" s="34">
        <f t="shared" si="138"/>
        <v>0</v>
      </c>
      <c r="Q143" s="34">
        <f t="shared" si="138"/>
        <v>222571821813</v>
      </c>
      <c r="R143" s="34">
        <f t="shared" si="138"/>
        <v>0</v>
      </c>
      <c r="S143" s="34">
        <f t="shared" si="138"/>
        <v>0</v>
      </c>
      <c r="T143" s="34">
        <f t="shared" si="138"/>
        <v>7839829655</v>
      </c>
      <c r="U143" s="34">
        <f t="shared" si="138"/>
        <v>214731992158</v>
      </c>
      <c r="V143" s="34">
        <f t="shared" si="138"/>
        <v>7839829655</v>
      </c>
      <c r="W143" s="34">
        <f t="shared" si="138"/>
        <v>0</v>
      </c>
      <c r="X143" s="24">
        <f t="shared" si="100"/>
        <v>1</v>
      </c>
      <c r="Y143" s="24">
        <f t="shared" si="101"/>
        <v>3.522381939968508E-2</v>
      </c>
      <c r="Z143" s="24">
        <f t="shared" si="99"/>
        <v>3.522381939968508E-2</v>
      </c>
      <c r="AA143" s="24">
        <f t="shared" si="105"/>
        <v>3.522381939968508E-2</v>
      </c>
      <c r="AB143" s="131">
        <f t="shared" si="106"/>
        <v>1</v>
      </c>
    </row>
    <row r="144" spans="1:28" ht="30" customHeight="1" x14ac:dyDescent="0.25">
      <c r="A144" s="25" t="s">
        <v>421</v>
      </c>
      <c r="B144" s="26" t="s">
        <v>67</v>
      </c>
      <c r="C144" s="26">
        <v>13</v>
      </c>
      <c r="D144" s="26" t="s">
        <v>13</v>
      </c>
      <c r="E144" s="27" t="s">
        <v>75</v>
      </c>
      <c r="F144" s="28">
        <v>222571821813</v>
      </c>
      <c r="G144" s="28">
        <v>0</v>
      </c>
      <c r="H144" s="28">
        <v>0</v>
      </c>
      <c r="I144" s="28">
        <v>0</v>
      </c>
      <c r="J144" s="28">
        <v>0</v>
      </c>
      <c r="K144" s="28">
        <f t="shared" si="134"/>
        <v>0</v>
      </c>
      <c r="L144" s="28">
        <f>+F144+K144</f>
        <v>222571821813</v>
      </c>
      <c r="M144" s="117">
        <f t="shared" ref="M144:M207" si="139">L144/$L$260</f>
        <v>3.8556783439750747E-2</v>
      </c>
      <c r="N144" s="28">
        <v>0</v>
      </c>
      <c r="O144" s="28">
        <v>222571821813</v>
      </c>
      <c r="P144" s="28">
        <f>L144-O144</f>
        <v>0</v>
      </c>
      <c r="Q144" s="28">
        <v>222571821813</v>
      </c>
      <c r="R144" s="28">
        <f>+L144-Q144</f>
        <v>0</v>
      </c>
      <c r="S144" s="28">
        <f>O144-Q144</f>
        <v>0</v>
      </c>
      <c r="T144" s="28">
        <v>7839829655</v>
      </c>
      <c r="U144" s="28">
        <f>+Q144-T144</f>
        <v>214731992158</v>
      </c>
      <c r="V144" s="28">
        <v>7839829655</v>
      </c>
      <c r="W144" s="29">
        <f>+T144-V144</f>
        <v>0</v>
      </c>
      <c r="X144" s="30">
        <f t="shared" si="100"/>
        <v>1</v>
      </c>
      <c r="Y144" s="30">
        <f t="shared" si="101"/>
        <v>3.522381939968508E-2</v>
      </c>
      <c r="Z144" s="30">
        <f t="shared" si="99"/>
        <v>3.522381939968508E-2</v>
      </c>
      <c r="AA144" s="30">
        <f t="shared" si="105"/>
        <v>3.522381939968508E-2</v>
      </c>
      <c r="AB144" s="130">
        <f t="shared" si="106"/>
        <v>1</v>
      </c>
    </row>
    <row r="145" spans="1:28" ht="49.5" customHeight="1" x14ac:dyDescent="0.25">
      <c r="A145" s="20" t="s">
        <v>422</v>
      </c>
      <c r="B145" s="46"/>
      <c r="C145" s="46"/>
      <c r="D145" s="46"/>
      <c r="E145" s="22" t="s">
        <v>423</v>
      </c>
      <c r="F145" s="34">
        <f t="shared" ref="F145:J147" si="140">+F146</f>
        <v>256174672458</v>
      </c>
      <c r="G145" s="34">
        <f t="shared" si="140"/>
        <v>0</v>
      </c>
      <c r="H145" s="34">
        <f t="shared" si="140"/>
        <v>0</v>
      </c>
      <c r="I145" s="34">
        <f t="shared" si="140"/>
        <v>0</v>
      </c>
      <c r="J145" s="34">
        <f t="shared" si="140"/>
        <v>0</v>
      </c>
      <c r="K145" s="34">
        <f t="shared" si="134"/>
        <v>0</v>
      </c>
      <c r="L145" s="34">
        <f>+L146</f>
        <v>256174672458</v>
      </c>
      <c r="M145" s="117">
        <f t="shared" si="139"/>
        <v>4.4377905919334458E-2</v>
      </c>
      <c r="N145" s="34">
        <f t="shared" ref="N145:W147" si="141">+N146</f>
        <v>0</v>
      </c>
      <c r="O145" s="34">
        <f t="shared" si="141"/>
        <v>256174672458</v>
      </c>
      <c r="P145" s="34">
        <f t="shared" si="141"/>
        <v>0</v>
      </c>
      <c r="Q145" s="34">
        <f t="shared" si="141"/>
        <v>256174672458</v>
      </c>
      <c r="R145" s="34">
        <f t="shared" si="141"/>
        <v>0</v>
      </c>
      <c r="S145" s="34">
        <f t="shared" si="141"/>
        <v>0</v>
      </c>
      <c r="T145" s="34">
        <f t="shared" si="141"/>
        <v>783848182</v>
      </c>
      <c r="U145" s="34">
        <f t="shared" si="141"/>
        <v>255390824276</v>
      </c>
      <c r="V145" s="34">
        <f t="shared" si="141"/>
        <v>783848182</v>
      </c>
      <c r="W145" s="34">
        <f t="shared" si="141"/>
        <v>0</v>
      </c>
      <c r="X145" s="24">
        <f t="shared" si="100"/>
        <v>1</v>
      </c>
      <c r="Y145" s="24">
        <f t="shared" si="101"/>
        <v>3.0598192025736363E-3</v>
      </c>
      <c r="Z145" s="24">
        <f t="shared" si="99"/>
        <v>3.0598192025736363E-3</v>
      </c>
      <c r="AA145" s="24">
        <f t="shared" si="105"/>
        <v>3.0598192025736363E-3</v>
      </c>
      <c r="AB145" s="131">
        <f t="shared" si="106"/>
        <v>1</v>
      </c>
    </row>
    <row r="146" spans="1:28" ht="49.5" customHeight="1" x14ac:dyDescent="0.25">
      <c r="A146" s="20" t="s">
        <v>424</v>
      </c>
      <c r="B146" s="26"/>
      <c r="C146" s="26"/>
      <c r="D146" s="26"/>
      <c r="E146" s="22" t="s">
        <v>423</v>
      </c>
      <c r="F146" s="34">
        <f t="shared" si="140"/>
        <v>256174672458</v>
      </c>
      <c r="G146" s="34">
        <f t="shared" si="140"/>
        <v>0</v>
      </c>
      <c r="H146" s="34">
        <f t="shared" si="140"/>
        <v>0</v>
      </c>
      <c r="I146" s="34">
        <f t="shared" si="140"/>
        <v>0</v>
      </c>
      <c r="J146" s="34">
        <f t="shared" si="140"/>
        <v>0</v>
      </c>
      <c r="K146" s="34">
        <f t="shared" si="134"/>
        <v>0</v>
      </c>
      <c r="L146" s="34">
        <f>+L147</f>
        <v>256174672458</v>
      </c>
      <c r="M146" s="117">
        <f t="shared" si="139"/>
        <v>4.4377905919334458E-2</v>
      </c>
      <c r="N146" s="34">
        <f t="shared" si="141"/>
        <v>0</v>
      </c>
      <c r="O146" s="34">
        <f t="shared" si="141"/>
        <v>256174672458</v>
      </c>
      <c r="P146" s="34">
        <f t="shared" si="141"/>
        <v>0</v>
      </c>
      <c r="Q146" s="34">
        <f t="shared" si="141"/>
        <v>256174672458</v>
      </c>
      <c r="R146" s="34">
        <f t="shared" si="141"/>
        <v>0</v>
      </c>
      <c r="S146" s="34">
        <f t="shared" si="141"/>
        <v>0</v>
      </c>
      <c r="T146" s="34">
        <f t="shared" si="141"/>
        <v>783848182</v>
      </c>
      <c r="U146" s="34">
        <f t="shared" si="141"/>
        <v>255390824276</v>
      </c>
      <c r="V146" s="34">
        <f t="shared" si="141"/>
        <v>783848182</v>
      </c>
      <c r="W146" s="34">
        <f t="shared" si="141"/>
        <v>0</v>
      </c>
      <c r="X146" s="24">
        <f t="shared" si="100"/>
        <v>1</v>
      </c>
      <c r="Y146" s="24">
        <f t="shared" si="101"/>
        <v>3.0598192025736363E-3</v>
      </c>
      <c r="Z146" s="24">
        <f t="shared" si="99"/>
        <v>3.0598192025736363E-3</v>
      </c>
      <c r="AA146" s="24">
        <f t="shared" si="105"/>
        <v>3.0598192025736363E-3</v>
      </c>
      <c r="AB146" s="131">
        <f t="shared" si="106"/>
        <v>1</v>
      </c>
    </row>
    <row r="147" spans="1:28" ht="32.25" customHeight="1" x14ac:dyDescent="0.25">
      <c r="A147" s="20" t="s">
        <v>425</v>
      </c>
      <c r="B147" s="26"/>
      <c r="C147" s="26"/>
      <c r="D147" s="26"/>
      <c r="E147" s="22" t="s">
        <v>76</v>
      </c>
      <c r="F147" s="34">
        <f t="shared" si="140"/>
        <v>256174672458</v>
      </c>
      <c r="G147" s="34">
        <f t="shared" si="140"/>
        <v>0</v>
      </c>
      <c r="H147" s="34">
        <f t="shared" si="140"/>
        <v>0</v>
      </c>
      <c r="I147" s="34">
        <f t="shared" si="140"/>
        <v>0</v>
      </c>
      <c r="J147" s="34">
        <f t="shared" si="140"/>
        <v>0</v>
      </c>
      <c r="K147" s="34">
        <f t="shared" si="134"/>
        <v>0</v>
      </c>
      <c r="L147" s="34">
        <f>+L148</f>
        <v>256174672458</v>
      </c>
      <c r="M147" s="117">
        <f t="shared" si="139"/>
        <v>4.4377905919334458E-2</v>
      </c>
      <c r="N147" s="34">
        <f t="shared" si="141"/>
        <v>0</v>
      </c>
      <c r="O147" s="34">
        <f t="shared" si="141"/>
        <v>256174672458</v>
      </c>
      <c r="P147" s="34">
        <f t="shared" si="141"/>
        <v>0</v>
      </c>
      <c r="Q147" s="34">
        <f t="shared" si="141"/>
        <v>256174672458</v>
      </c>
      <c r="R147" s="34">
        <f t="shared" si="141"/>
        <v>0</v>
      </c>
      <c r="S147" s="34">
        <f t="shared" si="141"/>
        <v>0</v>
      </c>
      <c r="T147" s="34">
        <f t="shared" si="141"/>
        <v>783848182</v>
      </c>
      <c r="U147" s="34">
        <f t="shared" si="141"/>
        <v>255390824276</v>
      </c>
      <c r="V147" s="34">
        <f t="shared" si="141"/>
        <v>783848182</v>
      </c>
      <c r="W147" s="34">
        <f t="shared" si="141"/>
        <v>0</v>
      </c>
      <c r="X147" s="24">
        <f t="shared" si="100"/>
        <v>1</v>
      </c>
      <c r="Y147" s="24">
        <f t="shared" si="101"/>
        <v>3.0598192025736363E-3</v>
      </c>
      <c r="Z147" s="24">
        <f t="shared" si="99"/>
        <v>3.0598192025736363E-3</v>
      </c>
      <c r="AA147" s="24">
        <f t="shared" si="105"/>
        <v>3.0598192025736363E-3</v>
      </c>
      <c r="AB147" s="131">
        <f t="shared" si="106"/>
        <v>1</v>
      </c>
    </row>
    <row r="148" spans="1:28" ht="30" customHeight="1" x14ac:dyDescent="0.25">
      <c r="A148" s="25" t="s">
        <v>426</v>
      </c>
      <c r="B148" s="26" t="s">
        <v>67</v>
      </c>
      <c r="C148" s="26">
        <v>13</v>
      </c>
      <c r="D148" s="26" t="s">
        <v>13</v>
      </c>
      <c r="E148" s="27" t="s">
        <v>75</v>
      </c>
      <c r="F148" s="28">
        <v>256174672458</v>
      </c>
      <c r="G148" s="28">
        <v>0</v>
      </c>
      <c r="H148" s="28">
        <v>0</v>
      </c>
      <c r="I148" s="28">
        <v>0</v>
      </c>
      <c r="J148" s="28">
        <v>0</v>
      </c>
      <c r="K148" s="28">
        <f t="shared" si="134"/>
        <v>0</v>
      </c>
      <c r="L148" s="28">
        <f>+F148+K148</f>
        <v>256174672458</v>
      </c>
      <c r="M148" s="119">
        <f t="shared" si="139"/>
        <v>4.4377905919334458E-2</v>
      </c>
      <c r="N148" s="28">
        <v>0</v>
      </c>
      <c r="O148" s="28">
        <v>256174672458</v>
      </c>
      <c r="P148" s="28">
        <f>L148-O148</f>
        <v>0</v>
      </c>
      <c r="Q148" s="28">
        <v>256174672458</v>
      </c>
      <c r="R148" s="28">
        <f>+L148-Q148</f>
        <v>0</v>
      </c>
      <c r="S148" s="28">
        <f>O148-Q148</f>
        <v>0</v>
      </c>
      <c r="T148" s="28">
        <v>783848182</v>
      </c>
      <c r="U148" s="28">
        <f>+Q148-T148</f>
        <v>255390824276</v>
      </c>
      <c r="V148" s="28">
        <v>783848182</v>
      </c>
      <c r="W148" s="29">
        <f>+T148-V148</f>
        <v>0</v>
      </c>
      <c r="X148" s="30">
        <f t="shared" si="100"/>
        <v>1</v>
      </c>
      <c r="Y148" s="30">
        <f t="shared" si="101"/>
        <v>3.0598192025736363E-3</v>
      </c>
      <c r="Z148" s="30">
        <f t="shared" si="99"/>
        <v>3.0598192025736363E-3</v>
      </c>
      <c r="AA148" s="30">
        <f t="shared" si="105"/>
        <v>3.0598192025736363E-3</v>
      </c>
      <c r="AB148" s="130">
        <f t="shared" si="106"/>
        <v>1</v>
      </c>
    </row>
    <row r="149" spans="1:28" ht="66.75" customHeight="1" x14ac:dyDescent="0.25">
      <c r="A149" s="20" t="s">
        <v>427</v>
      </c>
      <c r="B149" s="46"/>
      <c r="C149" s="46"/>
      <c r="D149" s="46"/>
      <c r="E149" s="22" t="s">
        <v>428</v>
      </c>
      <c r="F149" s="34">
        <f t="shared" ref="F149:J151" si="142">+F150</f>
        <v>133566456234</v>
      </c>
      <c r="G149" s="34">
        <f t="shared" si="142"/>
        <v>0</v>
      </c>
      <c r="H149" s="34">
        <f t="shared" si="142"/>
        <v>0</v>
      </c>
      <c r="I149" s="34">
        <f t="shared" si="142"/>
        <v>0</v>
      </c>
      <c r="J149" s="34">
        <f t="shared" si="142"/>
        <v>0</v>
      </c>
      <c r="K149" s="34">
        <f t="shared" si="134"/>
        <v>0</v>
      </c>
      <c r="L149" s="34">
        <f>+L150</f>
        <v>133566456234</v>
      </c>
      <c r="M149" s="117">
        <f t="shared" si="139"/>
        <v>2.3138117331654464E-2</v>
      </c>
      <c r="N149" s="34">
        <f t="shared" ref="N149:W151" si="143">+N150</f>
        <v>0</v>
      </c>
      <c r="O149" s="34">
        <f t="shared" si="143"/>
        <v>133566456234</v>
      </c>
      <c r="P149" s="34">
        <f t="shared" si="143"/>
        <v>0</v>
      </c>
      <c r="Q149" s="34">
        <f t="shared" si="143"/>
        <v>133566456234</v>
      </c>
      <c r="R149" s="34">
        <f t="shared" si="143"/>
        <v>0</v>
      </c>
      <c r="S149" s="34">
        <f t="shared" si="143"/>
        <v>0</v>
      </c>
      <c r="T149" s="34">
        <f t="shared" si="143"/>
        <v>426302018</v>
      </c>
      <c r="U149" s="34">
        <f t="shared" si="143"/>
        <v>133140154216</v>
      </c>
      <c r="V149" s="34">
        <f t="shared" si="143"/>
        <v>426302018</v>
      </c>
      <c r="W149" s="34">
        <f t="shared" si="143"/>
        <v>0</v>
      </c>
      <c r="X149" s="24">
        <f t="shared" si="100"/>
        <v>1</v>
      </c>
      <c r="Y149" s="24">
        <f t="shared" si="101"/>
        <v>3.1916847239934687E-3</v>
      </c>
      <c r="Z149" s="24">
        <f t="shared" si="99"/>
        <v>3.1916847239934687E-3</v>
      </c>
      <c r="AA149" s="24">
        <f t="shared" si="105"/>
        <v>3.1916847239934687E-3</v>
      </c>
      <c r="AB149" s="131">
        <f t="shared" si="106"/>
        <v>1</v>
      </c>
    </row>
    <row r="150" spans="1:28" ht="66.75" customHeight="1" x14ac:dyDescent="0.25">
      <c r="A150" s="20" t="s">
        <v>429</v>
      </c>
      <c r="B150" s="26"/>
      <c r="C150" s="26"/>
      <c r="D150" s="26"/>
      <c r="E150" s="47" t="s">
        <v>428</v>
      </c>
      <c r="F150" s="34">
        <f t="shared" si="142"/>
        <v>133566456234</v>
      </c>
      <c r="G150" s="34">
        <f t="shared" si="142"/>
        <v>0</v>
      </c>
      <c r="H150" s="34">
        <f t="shared" si="142"/>
        <v>0</v>
      </c>
      <c r="I150" s="34">
        <f t="shared" si="142"/>
        <v>0</v>
      </c>
      <c r="J150" s="34">
        <f t="shared" si="142"/>
        <v>0</v>
      </c>
      <c r="K150" s="34">
        <f t="shared" si="134"/>
        <v>0</v>
      </c>
      <c r="L150" s="34">
        <f>+L151</f>
        <v>133566456234</v>
      </c>
      <c r="M150" s="117">
        <f t="shared" si="139"/>
        <v>2.3138117331654464E-2</v>
      </c>
      <c r="N150" s="34">
        <f t="shared" si="143"/>
        <v>0</v>
      </c>
      <c r="O150" s="34">
        <f t="shared" si="143"/>
        <v>133566456234</v>
      </c>
      <c r="P150" s="34">
        <f t="shared" si="143"/>
        <v>0</v>
      </c>
      <c r="Q150" s="34">
        <f t="shared" si="143"/>
        <v>133566456234</v>
      </c>
      <c r="R150" s="34">
        <f t="shared" si="143"/>
        <v>0</v>
      </c>
      <c r="S150" s="34">
        <f t="shared" si="143"/>
        <v>0</v>
      </c>
      <c r="T150" s="34">
        <f t="shared" si="143"/>
        <v>426302018</v>
      </c>
      <c r="U150" s="34">
        <f t="shared" si="143"/>
        <v>133140154216</v>
      </c>
      <c r="V150" s="34">
        <f t="shared" si="143"/>
        <v>426302018</v>
      </c>
      <c r="W150" s="34">
        <f t="shared" si="143"/>
        <v>0</v>
      </c>
      <c r="X150" s="24">
        <f t="shared" si="100"/>
        <v>1</v>
      </c>
      <c r="Y150" s="24">
        <f t="shared" si="101"/>
        <v>3.1916847239934687E-3</v>
      </c>
      <c r="Z150" s="24">
        <f t="shared" si="99"/>
        <v>3.1916847239934687E-3</v>
      </c>
      <c r="AA150" s="24">
        <f t="shared" si="105"/>
        <v>3.1916847239934687E-3</v>
      </c>
      <c r="AB150" s="131">
        <f t="shared" si="106"/>
        <v>1</v>
      </c>
    </row>
    <row r="151" spans="1:28" ht="38.25" customHeight="1" x14ac:dyDescent="0.25">
      <c r="A151" s="20" t="s">
        <v>430</v>
      </c>
      <c r="B151" s="26"/>
      <c r="C151" s="26"/>
      <c r="D151" s="26"/>
      <c r="E151" s="22" t="s">
        <v>76</v>
      </c>
      <c r="F151" s="34">
        <f t="shared" si="142"/>
        <v>133566456234</v>
      </c>
      <c r="G151" s="34">
        <f t="shared" si="142"/>
        <v>0</v>
      </c>
      <c r="H151" s="34">
        <f t="shared" si="142"/>
        <v>0</v>
      </c>
      <c r="I151" s="34">
        <f t="shared" si="142"/>
        <v>0</v>
      </c>
      <c r="J151" s="34">
        <f t="shared" si="142"/>
        <v>0</v>
      </c>
      <c r="K151" s="34">
        <f t="shared" si="134"/>
        <v>0</v>
      </c>
      <c r="L151" s="34">
        <f>+L152</f>
        <v>133566456234</v>
      </c>
      <c r="M151" s="117">
        <f t="shared" si="139"/>
        <v>2.3138117331654464E-2</v>
      </c>
      <c r="N151" s="34">
        <f t="shared" si="143"/>
        <v>0</v>
      </c>
      <c r="O151" s="34">
        <f t="shared" si="143"/>
        <v>133566456234</v>
      </c>
      <c r="P151" s="34">
        <f t="shared" si="143"/>
        <v>0</v>
      </c>
      <c r="Q151" s="34">
        <f t="shared" si="143"/>
        <v>133566456234</v>
      </c>
      <c r="R151" s="34">
        <f t="shared" si="143"/>
        <v>0</v>
      </c>
      <c r="S151" s="34">
        <f t="shared" si="143"/>
        <v>0</v>
      </c>
      <c r="T151" s="34">
        <f t="shared" si="143"/>
        <v>426302018</v>
      </c>
      <c r="U151" s="34">
        <f t="shared" si="143"/>
        <v>133140154216</v>
      </c>
      <c r="V151" s="34">
        <f t="shared" si="143"/>
        <v>426302018</v>
      </c>
      <c r="W151" s="34">
        <f t="shared" si="143"/>
        <v>0</v>
      </c>
      <c r="X151" s="24">
        <f t="shared" si="100"/>
        <v>1</v>
      </c>
      <c r="Y151" s="24">
        <f t="shared" si="101"/>
        <v>3.1916847239934687E-3</v>
      </c>
      <c r="Z151" s="24">
        <f t="shared" si="99"/>
        <v>3.1916847239934687E-3</v>
      </c>
      <c r="AA151" s="24">
        <f t="shared" si="105"/>
        <v>3.1916847239934687E-3</v>
      </c>
      <c r="AB151" s="131">
        <f t="shared" si="106"/>
        <v>1</v>
      </c>
    </row>
    <row r="152" spans="1:28" ht="30" customHeight="1" x14ac:dyDescent="0.25">
      <c r="A152" s="25" t="s">
        <v>431</v>
      </c>
      <c r="B152" s="26" t="s">
        <v>67</v>
      </c>
      <c r="C152" s="26">
        <v>13</v>
      </c>
      <c r="D152" s="26" t="s">
        <v>13</v>
      </c>
      <c r="E152" s="27" t="s">
        <v>75</v>
      </c>
      <c r="F152" s="28">
        <v>133566456234</v>
      </c>
      <c r="G152" s="28">
        <v>0</v>
      </c>
      <c r="H152" s="28">
        <v>0</v>
      </c>
      <c r="I152" s="28">
        <v>0</v>
      </c>
      <c r="J152" s="28">
        <v>0</v>
      </c>
      <c r="K152" s="28">
        <f t="shared" si="134"/>
        <v>0</v>
      </c>
      <c r="L152" s="28">
        <f>+F152+K152</f>
        <v>133566456234</v>
      </c>
      <c r="M152" s="119">
        <f t="shared" si="139"/>
        <v>2.3138117331654464E-2</v>
      </c>
      <c r="N152" s="28">
        <v>0</v>
      </c>
      <c r="O152" s="28">
        <v>133566456234</v>
      </c>
      <c r="P152" s="28">
        <f>L152-O152</f>
        <v>0</v>
      </c>
      <c r="Q152" s="28">
        <v>133566456234</v>
      </c>
      <c r="R152" s="28">
        <f>+L152-Q152</f>
        <v>0</v>
      </c>
      <c r="S152" s="28">
        <f>O152-Q152</f>
        <v>0</v>
      </c>
      <c r="T152" s="28">
        <v>426302018</v>
      </c>
      <c r="U152" s="28">
        <f>+Q152-T152</f>
        <v>133140154216</v>
      </c>
      <c r="V152" s="28">
        <v>426302018</v>
      </c>
      <c r="W152" s="29">
        <f>+T152-V152</f>
        <v>0</v>
      </c>
      <c r="X152" s="30">
        <f t="shared" si="100"/>
        <v>1</v>
      </c>
      <c r="Y152" s="30">
        <f t="shared" si="101"/>
        <v>3.1916847239934687E-3</v>
      </c>
      <c r="Z152" s="30">
        <f t="shared" si="99"/>
        <v>3.1916847239934687E-3</v>
      </c>
      <c r="AA152" s="30">
        <f t="shared" si="105"/>
        <v>3.1916847239934687E-3</v>
      </c>
      <c r="AB152" s="131">
        <f t="shared" si="106"/>
        <v>1</v>
      </c>
    </row>
    <row r="153" spans="1:28" ht="67.5" customHeight="1" x14ac:dyDescent="0.25">
      <c r="A153" s="20" t="s">
        <v>432</v>
      </c>
      <c r="B153" s="46"/>
      <c r="C153" s="46"/>
      <c r="D153" s="46"/>
      <c r="E153" s="22" t="s">
        <v>433</v>
      </c>
      <c r="F153" s="34">
        <f t="shared" ref="F153:J155" si="144">+F154</f>
        <v>92126982346</v>
      </c>
      <c r="G153" s="34">
        <f t="shared" si="144"/>
        <v>0</v>
      </c>
      <c r="H153" s="34">
        <f t="shared" si="144"/>
        <v>0</v>
      </c>
      <c r="I153" s="34">
        <f t="shared" si="144"/>
        <v>0</v>
      </c>
      <c r="J153" s="34">
        <f t="shared" si="144"/>
        <v>0</v>
      </c>
      <c r="K153" s="34">
        <f t="shared" si="134"/>
        <v>0</v>
      </c>
      <c r="L153" s="34">
        <f>+L154</f>
        <v>92126982346</v>
      </c>
      <c r="M153" s="117">
        <f t="shared" si="139"/>
        <v>1.5959433131912251E-2</v>
      </c>
      <c r="N153" s="34">
        <f t="shared" ref="N153:W155" si="145">+N154</f>
        <v>0</v>
      </c>
      <c r="O153" s="34">
        <f t="shared" si="145"/>
        <v>92126982346</v>
      </c>
      <c r="P153" s="34">
        <f t="shared" si="145"/>
        <v>0</v>
      </c>
      <c r="Q153" s="34">
        <f t="shared" si="145"/>
        <v>92126982346</v>
      </c>
      <c r="R153" s="34">
        <f t="shared" si="145"/>
        <v>0</v>
      </c>
      <c r="S153" s="34">
        <f t="shared" si="145"/>
        <v>0</v>
      </c>
      <c r="T153" s="34">
        <f t="shared" si="145"/>
        <v>308643829</v>
      </c>
      <c r="U153" s="34">
        <f t="shared" si="145"/>
        <v>91818338517</v>
      </c>
      <c r="V153" s="34">
        <f t="shared" si="145"/>
        <v>308643829</v>
      </c>
      <c r="W153" s="34">
        <f t="shared" si="145"/>
        <v>0</v>
      </c>
      <c r="X153" s="24">
        <f t="shared" si="100"/>
        <v>1</v>
      </c>
      <c r="Y153" s="24">
        <f t="shared" si="101"/>
        <v>3.3502001383354852E-3</v>
      </c>
      <c r="Z153" s="24">
        <f t="shared" si="99"/>
        <v>3.3502001383354852E-3</v>
      </c>
      <c r="AA153" s="24">
        <f t="shared" si="105"/>
        <v>3.3502001383354852E-3</v>
      </c>
      <c r="AB153" s="131">
        <f t="shared" si="106"/>
        <v>1</v>
      </c>
    </row>
    <row r="154" spans="1:28" ht="67.5" customHeight="1" x14ac:dyDescent="0.25">
      <c r="A154" s="20" t="s">
        <v>434</v>
      </c>
      <c r="B154" s="26"/>
      <c r="C154" s="26"/>
      <c r="D154" s="26"/>
      <c r="E154" s="47" t="s">
        <v>433</v>
      </c>
      <c r="F154" s="34">
        <f t="shared" si="144"/>
        <v>92126982346</v>
      </c>
      <c r="G154" s="34">
        <f t="shared" si="144"/>
        <v>0</v>
      </c>
      <c r="H154" s="34">
        <f t="shared" si="144"/>
        <v>0</v>
      </c>
      <c r="I154" s="34">
        <f t="shared" si="144"/>
        <v>0</v>
      </c>
      <c r="J154" s="34">
        <f t="shared" si="144"/>
        <v>0</v>
      </c>
      <c r="K154" s="34">
        <f t="shared" si="134"/>
        <v>0</v>
      </c>
      <c r="L154" s="34">
        <f>+L155</f>
        <v>92126982346</v>
      </c>
      <c r="M154" s="117">
        <f t="shared" si="139"/>
        <v>1.5959433131912251E-2</v>
      </c>
      <c r="N154" s="34">
        <f t="shared" si="145"/>
        <v>0</v>
      </c>
      <c r="O154" s="34">
        <f t="shared" si="145"/>
        <v>92126982346</v>
      </c>
      <c r="P154" s="34">
        <f t="shared" si="145"/>
        <v>0</v>
      </c>
      <c r="Q154" s="34">
        <f t="shared" si="145"/>
        <v>92126982346</v>
      </c>
      <c r="R154" s="34">
        <f t="shared" si="145"/>
        <v>0</v>
      </c>
      <c r="S154" s="34">
        <f t="shared" si="145"/>
        <v>0</v>
      </c>
      <c r="T154" s="34">
        <f t="shared" si="145"/>
        <v>308643829</v>
      </c>
      <c r="U154" s="34">
        <f t="shared" si="145"/>
        <v>91818338517</v>
      </c>
      <c r="V154" s="34">
        <f t="shared" si="145"/>
        <v>308643829</v>
      </c>
      <c r="W154" s="34">
        <f t="shared" si="145"/>
        <v>0</v>
      </c>
      <c r="X154" s="24">
        <f t="shared" si="100"/>
        <v>1</v>
      </c>
      <c r="Y154" s="24">
        <f t="shared" si="101"/>
        <v>3.3502001383354852E-3</v>
      </c>
      <c r="Z154" s="24">
        <f t="shared" si="99"/>
        <v>3.3502001383354852E-3</v>
      </c>
      <c r="AA154" s="24">
        <f t="shared" si="105"/>
        <v>3.3502001383354852E-3</v>
      </c>
      <c r="AB154" s="131">
        <f t="shared" si="106"/>
        <v>1</v>
      </c>
    </row>
    <row r="155" spans="1:28" ht="32.25" customHeight="1" x14ac:dyDescent="0.25">
      <c r="A155" s="20" t="s">
        <v>435</v>
      </c>
      <c r="B155" s="26"/>
      <c r="C155" s="26"/>
      <c r="D155" s="26"/>
      <c r="E155" s="22" t="s">
        <v>76</v>
      </c>
      <c r="F155" s="34">
        <f t="shared" si="144"/>
        <v>92126982346</v>
      </c>
      <c r="G155" s="34">
        <f t="shared" si="144"/>
        <v>0</v>
      </c>
      <c r="H155" s="34">
        <f t="shared" si="144"/>
        <v>0</v>
      </c>
      <c r="I155" s="34">
        <f t="shared" si="144"/>
        <v>0</v>
      </c>
      <c r="J155" s="34">
        <f t="shared" si="144"/>
        <v>0</v>
      </c>
      <c r="K155" s="34">
        <f t="shared" si="134"/>
        <v>0</v>
      </c>
      <c r="L155" s="34">
        <f>+L156</f>
        <v>92126982346</v>
      </c>
      <c r="M155" s="117">
        <f t="shared" si="139"/>
        <v>1.5959433131912251E-2</v>
      </c>
      <c r="N155" s="34">
        <f t="shared" si="145"/>
        <v>0</v>
      </c>
      <c r="O155" s="34">
        <f t="shared" si="145"/>
        <v>92126982346</v>
      </c>
      <c r="P155" s="34">
        <f t="shared" si="145"/>
        <v>0</v>
      </c>
      <c r="Q155" s="34">
        <f t="shared" si="145"/>
        <v>92126982346</v>
      </c>
      <c r="R155" s="34">
        <f t="shared" si="145"/>
        <v>0</v>
      </c>
      <c r="S155" s="34">
        <f t="shared" si="145"/>
        <v>0</v>
      </c>
      <c r="T155" s="34">
        <f t="shared" si="145"/>
        <v>308643829</v>
      </c>
      <c r="U155" s="34">
        <f t="shared" si="145"/>
        <v>91818338517</v>
      </c>
      <c r="V155" s="34">
        <f t="shared" si="145"/>
        <v>308643829</v>
      </c>
      <c r="W155" s="34">
        <f t="shared" si="145"/>
        <v>0</v>
      </c>
      <c r="X155" s="24">
        <f t="shared" si="100"/>
        <v>1</v>
      </c>
      <c r="Y155" s="24">
        <f t="shared" si="101"/>
        <v>3.3502001383354852E-3</v>
      </c>
      <c r="Z155" s="24">
        <f t="shared" si="99"/>
        <v>3.3502001383354852E-3</v>
      </c>
      <c r="AA155" s="24">
        <f t="shared" si="105"/>
        <v>3.3502001383354852E-3</v>
      </c>
      <c r="AB155" s="131">
        <f t="shared" si="106"/>
        <v>1</v>
      </c>
    </row>
    <row r="156" spans="1:28" ht="30" customHeight="1" x14ac:dyDescent="0.25">
      <c r="A156" s="25" t="s">
        <v>436</v>
      </c>
      <c r="B156" s="26" t="s">
        <v>67</v>
      </c>
      <c r="C156" s="26">
        <v>13</v>
      </c>
      <c r="D156" s="26" t="s">
        <v>13</v>
      </c>
      <c r="E156" s="27" t="s">
        <v>75</v>
      </c>
      <c r="F156" s="28">
        <v>92126982346</v>
      </c>
      <c r="G156" s="28">
        <v>0</v>
      </c>
      <c r="H156" s="28">
        <v>0</v>
      </c>
      <c r="I156" s="28">
        <v>0</v>
      </c>
      <c r="J156" s="28">
        <v>0</v>
      </c>
      <c r="K156" s="28">
        <f t="shared" si="134"/>
        <v>0</v>
      </c>
      <c r="L156" s="28">
        <f>+F156+K156</f>
        <v>92126982346</v>
      </c>
      <c r="M156" s="119">
        <f t="shared" si="139"/>
        <v>1.5959433131912251E-2</v>
      </c>
      <c r="N156" s="28">
        <v>0</v>
      </c>
      <c r="O156" s="28">
        <v>92126982346</v>
      </c>
      <c r="P156" s="28">
        <f>L156-O156</f>
        <v>0</v>
      </c>
      <c r="Q156" s="28">
        <v>92126982346</v>
      </c>
      <c r="R156" s="28">
        <f>+L156-Q156</f>
        <v>0</v>
      </c>
      <c r="S156" s="28">
        <f>O156-Q156</f>
        <v>0</v>
      </c>
      <c r="T156" s="28">
        <v>308643829</v>
      </c>
      <c r="U156" s="28">
        <f>+Q156-T156</f>
        <v>91818338517</v>
      </c>
      <c r="V156" s="28">
        <v>308643829</v>
      </c>
      <c r="W156" s="29">
        <f>+T156-V156</f>
        <v>0</v>
      </c>
      <c r="X156" s="30">
        <f t="shared" si="100"/>
        <v>1</v>
      </c>
      <c r="Y156" s="30">
        <f t="shared" si="101"/>
        <v>3.3502001383354852E-3</v>
      </c>
      <c r="Z156" s="30">
        <f t="shared" si="99"/>
        <v>3.3502001383354852E-3</v>
      </c>
      <c r="AA156" s="30">
        <f t="shared" si="105"/>
        <v>3.3502001383354852E-3</v>
      </c>
      <c r="AB156" s="130">
        <f t="shared" si="106"/>
        <v>1</v>
      </c>
    </row>
    <row r="157" spans="1:28" ht="95.25" customHeight="1" x14ac:dyDescent="0.25">
      <c r="A157" s="20" t="s">
        <v>437</v>
      </c>
      <c r="B157" s="46"/>
      <c r="C157" s="46"/>
      <c r="D157" s="46"/>
      <c r="E157" s="22" t="s">
        <v>438</v>
      </c>
      <c r="F157" s="34">
        <f t="shared" ref="F157:J159" si="146">+F158</f>
        <v>177242188803</v>
      </c>
      <c r="G157" s="34">
        <f t="shared" si="146"/>
        <v>0</v>
      </c>
      <c r="H157" s="34">
        <f t="shared" si="146"/>
        <v>0</v>
      </c>
      <c r="I157" s="34">
        <f t="shared" si="146"/>
        <v>0</v>
      </c>
      <c r="J157" s="34">
        <f t="shared" si="146"/>
        <v>0</v>
      </c>
      <c r="K157" s="34">
        <f t="shared" si="134"/>
        <v>0</v>
      </c>
      <c r="L157" s="34">
        <f>+L158</f>
        <v>177242188803</v>
      </c>
      <c r="M157" s="117">
        <f t="shared" si="139"/>
        <v>3.070419532175268E-2</v>
      </c>
      <c r="N157" s="34">
        <f t="shared" ref="N157:W159" si="147">+N158</f>
        <v>0</v>
      </c>
      <c r="O157" s="34">
        <f t="shared" si="147"/>
        <v>177242188803</v>
      </c>
      <c r="P157" s="34">
        <f t="shared" si="147"/>
        <v>0</v>
      </c>
      <c r="Q157" s="34">
        <f t="shared" si="147"/>
        <v>177242188803</v>
      </c>
      <c r="R157" s="34">
        <f t="shared" si="147"/>
        <v>0</v>
      </c>
      <c r="S157" s="34">
        <f t="shared" si="147"/>
        <v>0</v>
      </c>
      <c r="T157" s="34">
        <f t="shared" si="147"/>
        <v>12868469971</v>
      </c>
      <c r="U157" s="34">
        <f t="shared" si="147"/>
        <v>164373718832</v>
      </c>
      <c r="V157" s="34">
        <f t="shared" si="147"/>
        <v>12868469971</v>
      </c>
      <c r="W157" s="34">
        <f t="shared" si="147"/>
        <v>0</v>
      </c>
      <c r="X157" s="24">
        <f t="shared" si="100"/>
        <v>1</v>
      </c>
      <c r="Y157" s="24">
        <f t="shared" si="101"/>
        <v>7.2603876412872359E-2</v>
      </c>
      <c r="Z157" s="24">
        <f t="shared" ref="Z157:Z224" si="148">+V157/L157</f>
        <v>7.2603876412872359E-2</v>
      </c>
      <c r="AA157" s="24">
        <f t="shared" si="105"/>
        <v>7.2603876412872359E-2</v>
      </c>
      <c r="AB157" s="131">
        <f t="shared" si="106"/>
        <v>1</v>
      </c>
    </row>
    <row r="158" spans="1:28" ht="95.25" customHeight="1" x14ac:dyDescent="0.25">
      <c r="A158" s="20" t="s">
        <v>439</v>
      </c>
      <c r="B158" s="26"/>
      <c r="C158" s="26"/>
      <c r="D158" s="26"/>
      <c r="E158" s="47" t="s">
        <v>438</v>
      </c>
      <c r="F158" s="34">
        <f t="shared" si="146"/>
        <v>177242188803</v>
      </c>
      <c r="G158" s="34">
        <f t="shared" si="146"/>
        <v>0</v>
      </c>
      <c r="H158" s="34">
        <f t="shared" si="146"/>
        <v>0</v>
      </c>
      <c r="I158" s="34">
        <f t="shared" si="146"/>
        <v>0</v>
      </c>
      <c r="J158" s="34">
        <f t="shared" si="146"/>
        <v>0</v>
      </c>
      <c r="K158" s="34">
        <f t="shared" si="134"/>
        <v>0</v>
      </c>
      <c r="L158" s="34">
        <f>+L159</f>
        <v>177242188803</v>
      </c>
      <c r="M158" s="117">
        <f t="shared" si="139"/>
        <v>3.070419532175268E-2</v>
      </c>
      <c r="N158" s="34">
        <f t="shared" si="147"/>
        <v>0</v>
      </c>
      <c r="O158" s="34">
        <f t="shared" si="147"/>
        <v>177242188803</v>
      </c>
      <c r="P158" s="34">
        <f t="shared" si="147"/>
        <v>0</v>
      </c>
      <c r="Q158" s="34">
        <f t="shared" si="147"/>
        <v>177242188803</v>
      </c>
      <c r="R158" s="34">
        <f t="shared" si="147"/>
        <v>0</v>
      </c>
      <c r="S158" s="34">
        <f t="shared" si="147"/>
        <v>0</v>
      </c>
      <c r="T158" s="34">
        <f t="shared" si="147"/>
        <v>12868469971</v>
      </c>
      <c r="U158" s="34">
        <f t="shared" si="147"/>
        <v>164373718832</v>
      </c>
      <c r="V158" s="34">
        <f t="shared" si="147"/>
        <v>12868469971</v>
      </c>
      <c r="W158" s="34">
        <f t="shared" si="147"/>
        <v>0</v>
      </c>
      <c r="X158" s="24">
        <f t="shared" si="100"/>
        <v>1</v>
      </c>
      <c r="Y158" s="24">
        <f t="shared" si="101"/>
        <v>7.2603876412872359E-2</v>
      </c>
      <c r="Z158" s="24">
        <f t="shared" si="148"/>
        <v>7.2603876412872359E-2</v>
      </c>
      <c r="AA158" s="24">
        <f t="shared" si="105"/>
        <v>7.2603876412872359E-2</v>
      </c>
      <c r="AB158" s="131">
        <f t="shared" si="106"/>
        <v>1</v>
      </c>
    </row>
    <row r="159" spans="1:28" ht="33" customHeight="1" x14ac:dyDescent="0.25">
      <c r="A159" s="20" t="s">
        <v>440</v>
      </c>
      <c r="B159" s="26"/>
      <c r="C159" s="26"/>
      <c r="D159" s="26"/>
      <c r="E159" s="22" t="s">
        <v>76</v>
      </c>
      <c r="F159" s="34">
        <f t="shared" si="146"/>
        <v>177242188803</v>
      </c>
      <c r="G159" s="34">
        <f t="shared" si="146"/>
        <v>0</v>
      </c>
      <c r="H159" s="34">
        <f t="shared" si="146"/>
        <v>0</v>
      </c>
      <c r="I159" s="34">
        <f t="shared" si="146"/>
        <v>0</v>
      </c>
      <c r="J159" s="34">
        <f t="shared" si="146"/>
        <v>0</v>
      </c>
      <c r="K159" s="34">
        <f t="shared" si="134"/>
        <v>0</v>
      </c>
      <c r="L159" s="34">
        <f>+L160</f>
        <v>177242188803</v>
      </c>
      <c r="M159" s="117">
        <f t="shared" si="139"/>
        <v>3.070419532175268E-2</v>
      </c>
      <c r="N159" s="34">
        <f t="shared" si="147"/>
        <v>0</v>
      </c>
      <c r="O159" s="34">
        <f t="shared" si="147"/>
        <v>177242188803</v>
      </c>
      <c r="P159" s="34">
        <f t="shared" si="147"/>
        <v>0</v>
      </c>
      <c r="Q159" s="34">
        <f t="shared" si="147"/>
        <v>177242188803</v>
      </c>
      <c r="R159" s="34">
        <f t="shared" si="147"/>
        <v>0</v>
      </c>
      <c r="S159" s="34">
        <f t="shared" si="147"/>
        <v>0</v>
      </c>
      <c r="T159" s="34">
        <f t="shared" si="147"/>
        <v>12868469971</v>
      </c>
      <c r="U159" s="34">
        <f t="shared" si="147"/>
        <v>164373718832</v>
      </c>
      <c r="V159" s="34">
        <f t="shared" si="147"/>
        <v>12868469971</v>
      </c>
      <c r="W159" s="34">
        <f t="shared" si="147"/>
        <v>0</v>
      </c>
      <c r="X159" s="24">
        <f t="shared" ref="X159:X226" si="149">+Q159/L159</f>
        <v>1</v>
      </c>
      <c r="Y159" s="24">
        <f t="shared" ref="Y159:Y226" si="150">+T159/L159</f>
        <v>7.2603876412872359E-2</v>
      </c>
      <c r="Z159" s="24">
        <f t="shared" si="148"/>
        <v>7.2603876412872359E-2</v>
      </c>
      <c r="AA159" s="24">
        <f t="shared" si="105"/>
        <v>7.2603876412872359E-2</v>
      </c>
      <c r="AB159" s="131">
        <f t="shared" si="106"/>
        <v>1</v>
      </c>
    </row>
    <row r="160" spans="1:28" ht="30" customHeight="1" x14ac:dyDescent="0.25">
      <c r="A160" s="25" t="s">
        <v>441</v>
      </c>
      <c r="B160" s="26" t="s">
        <v>67</v>
      </c>
      <c r="C160" s="26">
        <v>13</v>
      </c>
      <c r="D160" s="26" t="s">
        <v>13</v>
      </c>
      <c r="E160" s="27" t="s">
        <v>75</v>
      </c>
      <c r="F160" s="28">
        <v>177242188803</v>
      </c>
      <c r="G160" s="28">
        <v>0</v>
      </c>
      <c r="H160" s="28">
        <v>0</v>
      </c>
      <c r="I160" s="28">
        <v>0</v>
      </c>
      <c r="J160" s="28">
        <v>0</v>
      </c>
      <c r="K160" s="28">
        <f t="shared" si="134"/>
        <v>0</v>
      </c>
      <c r="L160" s="28">
        <f>+F160+K160</f>
        <v>177242188803</v>
      </c>
      <c r="M160" s="119">
        <f t="shared" si="139"/>
        <v>3.070419532175268E-2</v>
      </c>
      <c r="N160" s="28">
        <v>0</v>
      </c>
      <c r="O160" s="28">
        <v>177242188803</v>
      </c>
      <c r="P160" s="28">
        <f>L160-O160</f>
        <v>0</v>
      </c>
      <c r="Q160" s="28">
        <v>177242188803</v>
      </c>
      <c r="R160" s="28">
        <f>+L160-Q160</f>
        <v>0</v>
      </c>
      <c r="S160" s="28">
        <f>O160-Q160</f>
        <v>0</v>
      </c>
      <c r="T160" s="28">
        <v>12868469971</v>
      </c>
      <c r="U160" s="28">
        <f>+Q160-T160</f>
        <v>164373718832</v>
      </c>
      <c r="V160" s="28">
        <v>12868469971</v>
      </c>
      <c r="W160" s="29">
        <f>+T160-V160</f>
        <v>0</v>
      </c>
      <c r="X160" s="30">
        <f t="shared" si="149"/>
        <v>1</v>
      </c>
      <c r="Y160" s="30">
        <f t="shared" si="150"/>
        <v>7.2603876412872359E-2</v>
      </c>
      <c r="Z160" s="30">
        <f t="shared" si="148"/>
        <v>7.2603876412872359E-2</v>
      </c>
      <c r="AA160" s="30">
        <f t="shared" si="105"/>
        <v>7.2603876412872359E-2</v>
      </c>
      <c r="AB160" s="130">
        <f t="shared" si="106"/>
        <v>1</v>
      </c>
    </row>
    <row r="161" spans="1:28" ht="53.25" customHeight="1" x14ac:dyDescent="0.25">
      <c r="A161" s="20" t="s">
        <v>83</v>
      </c>
      <c r="B161" s="46"/>
      <c r="C161" s="46"/>
      <c r="D161" s="46"/>
      <c r="E161" s="22" t="s">
        <v>84</v>
      </c>
      <c r="F161" s="34">
        <f t="shared" ref="F161:W163" si="151">+F162</f>
        <v>186661572672</v>
      </c>
      <c r="G161" s="34">
        <f t="shared" si="151"/>
        <v>0</v>
      </c>
      <c r="H161" s="34">
        <f t="shared" si="151"/>
        <v>0</v>
      </c>
      <c r="I161" s="34">
        <f t="shared" si="151"/>
        <v>0</v>
      </c>
      <c r="J161" s="34">
        <f t="shared" si="151"/>
        <v>0</v>
      </c>
      <c r="K161" s="34">
        <f t="shared" si="134"/>
        <v>0</v>
      </c>
      <c r="L161" s="34">
        <f>+L162</f>
        <v>186661572672</v>
      </c>
      <c r="M161" s="117">
        <f t="shared" si="139"/>
        <v>3.2335943406548662E-2</v>
      </c>
      <c r="N161" s="34">
        <f t="shared" ref="N161:W162" si="152">+N162</f>
        <v>0</v>
      </c>
      <c r="O161" s="34">
        <f t="shared" si="152"/>
        <v>186661572672</v>
      </c>
      <c r="P161" s="34">
        <f t="shared" si="152"/>
        <v>0</v>
      </c>
      <c r="Q161" s="34">
        <f t="shared" si="152"/>
        <v>186661572672</v>
      </c>
      <c r="R161" s="34">
        <f t="shared" si="152"/>
        <v>0</v>
      </c>
      <c r="S161" s="34">
        <f t="shared" si="152"/>
        <v>0</v>
      </c>
      <c r="T161" s="34">
        <f t="shared" si="152"/>
        <v>65829708441</v>
      </c>
      <c r="U161" s="34">
        <f t="shared" si="152"/>
        <v>120831864231</v>
      </c>
      <c r="V161" s="34">
        <f t="shared" si="152"/>
        <v>65829708441</v>
      </c>
      <c r="W161" s="34">
        <f t="shared" si="152"/>
        <v>0</v>
      </c>
      <c r="X161" s="24">
        <f t="shared" si="149"/>
        <v>1</v>
      </c>
      <c r="Y161" s="24">
        <f t="shared" si="150"/>
        <v>0.3526687764314263</v>
      </c>
      <c r="Z161" s="24">
        <f t="shared" si="148"/>
        <v>0.3526687764314263</v>
      </c>
      <c r="AA161" s="24">
        <f t="shared" si="105"/>
        <v>0.3526687764314263</v>
      </c>
      <c r="AB161" s="131">
        <f t="shared" si="106"/>
        <v>1</v>
      </c>
    </row>
    <row r="162" spans="1:28" ht="53.25" customHeight="1" x14ac:dyDescent="0.25">
      <c r="A162" s="20" t="s">
        <v>85</v>
      </c>
      <c r="B162" s="26"/>
      <c r="C162" s="26"/>
      <c r="D162" s="26"/>
      <c r="E162" s="47" t="s">
        <v>84</v>
      </c>
      <c r="F162" s="34">
        <f t="shared" si="151"/>
        <v>186661572672</v>
      </c>
      <c r="G162" s="34">
        <f t="shared" si="151"/>
        <v>0</v>
      </c>
      <c r="H162" s="34">
        <f t="shared" si="151"/>
        <v>0</v>
      </c>
      <c r="I162" s="34">
        <f t="shared" si="151"/>
        <v>0</v>
      </c>
      <c r="J162" s="34">
        <f t="shared" si="151"/>
        <v>0</v>
      </c>
      <c r="K162" s="34">
        <f t="shared" si="134"/>
        <v>0</v>
      </c>
      <c r="L162" s="34">
        <f>+L163</f>
        <v>186661572672</v>
      </c>
      <c r="M162" s="117">
        <f t="shared" si="139"/>
        <v>3.2335943406548662E-2</v>
      </c>
      <c r="N162" s="34">
        <f t="shared" si="152"/>
        <v>0</v>
      </c>
      <c r="O162" s="34">
        <f t="shared" si="152"/>
        <v>186661572672</v>
      </c>
      <c r="P162" s="34">
        <f t="shared" si="152"/>
        <v>0</v>
      </c>
      <c r="Q162" s="34">
        <f t="shared" si="152"/>
        <v>186661572672</v>
      </c>
      <c r="R162" s="34">
        <f t="shared" si="152"/>
        <v>0</v>
      </c>
      <c r="S162" s="34">
        <f t="shared" si="152"/>
        <v>0</v>
      </c>
      <c r="T162" s="34">
        <f t="shared" si="152"/>
        <v>65829708441</v>
      </c>
      <c r="U162" s="34">
        <f t="shared" si="152"/>
        <v>120831864231</v>
      </c>
      <c r="V162" s="34">
        <f t="shared" si="152"/>
        <v>65829708441</v>
      </c>
      <c r="W162" s="34">
        <f t="shared" si="152"/>
        <v>0</v>
      </c>
      <c r="X162" s="24">
        <f t="shared" si="149"/>
        <v>1</v>
      </c>
      <c r="Y162" s="24">
        <f t="shared" si="150"/>
        <v>0.3526687764314263</v>
      </c>
      <c r="Z162" s="24">
        <f t="shared" si="148"/>
        <v>0.3526687764314263</v>
      </c>
      <c r="AA162" s="24">
        <f t="shared" ref="AA162:AA226" si="153">+T162/Q162</f>
        <v>0.3526687764314263</v>
      </c>
      <c r="AB162" s="131">
        <f t="shared" ref="AB162:AB224" si="154">+V162/T162</f>
        <v>1</v>
      </c>
    </row>
    <row r="163" spans="1:28" ht="38.25" customHeight="1" x14ac:dyDescent="0.25">
      <c r="A163" s="20" t="s">
        <v>86</v>
      </c>
      <c r="B163" s="26"/>
      <c r="C163" s="26"/>
      <c r="D163" s="26"/>
      <c r="E163" s="22" t="s">
        <v>76</v>
      </c>
      <c r="F163" s="34">
        <f t="shared" si="151"/>
        <v>186661572672</v>
      </c>
      <c r="G163" s="34">
        <f t="shared" si="151"/>
        <v>0</v>
      </c>
      <c r="H163" s="34">
        <f t="shared" si="151"/>
        <v>0</v>
      </c>
      <c r="I163" s="34">
        <f t="shared" si="151"/>
        <v>0</v>
      </c>
      <c r="J163" s="34">
        <f t="shared" si="151"/>
        <v>0</v>
      </c>
      <c r="K163" s="34">
        <f t="shared" si="134"/>
        <v>0</v>
      </c>
      <c r="L163" s="34">
        <f t="shared" si="151"/>
        <v>186661572672</v>
      </c>
      <c r="M163" s="117">
        <f t="shared" si="139"/>
        <v>3.2335943406548662E-2</v>
      </c>
      <c r="N163" s="34">
        <f t="shared" si="151"/>
        <v>0</v>
      </c>
      <c r="O163" s="34">
        <f t="shared" si="151"/>
        <v>186661572672</v>
      </c>
      <c r="P163" s="34">
        <f t="shared" si="151"/>
        <v>0</v>
      </c>
      <c r="Q163" s="34">
        <f t="shared" si="151"/>
        <v>186661572672</v>
      </c>
      <c r="R163" s="34">
        <f t="shared" si="151"/>
        <v>0</v>
      </c>
      <c r="S163" s="34">
        <f t="shared" si="151"/>
        <v>0</v>
      </c>
      <c r="T163" s="34">
        <f t="shared" si="151"/>
        <v>65829708441</v>
      </c>
      <c r="U163" s="34">
        <f t="shared" si="151"/>
        <v>120831864231</v>
      </c>
      <c r="V163" s="34">
        <f t="shared" si="151"/>
        <v>65829708441</v>
      </c>
      <c r="W163" s="34">
        <f t="shared" si="151"/>
        <v>0</v>
      </c>
      <c r="X163" s="24">
        <f t="shared" si="149"/>
        <v>1</v>
      </c>
      <c r="Y163" s="24">
        <f t="shared" si="150"/>
        <v>0.3526687764314263</v>
      </c>
      <c r="Z163" s="24">
        <f t="shared" si="148"/>
        <v>0.3526687764314263</v>
      </c>
      <c r="AA163" s="24">
        <f t="shared" si="153"/>
        <v>0.3526687764314263</v>
      </c>
      <c r="AB163" s="131">
        <f t="shared" si="154"/>
        <v>1</v>
      </c>
    </row>
    <row r="164" spans="1:28" ht="38.25" customHeight="1" x14ac:dyDescent="0.25">
      <c r="A164" s="25" t="s">
        <v>87</v>
      </c>
      <c r="B164" s="46" t="s">
        <v>67</v>
      </c>
      <c r="C164" s="46">
        <v>13</v>
      </c>
      <c r="D164" s="26" t="s">
        <v>13</v>
      </c>
      <c r="E164" s="27" t="s">
        <v>75</v>
      </c>
      <c r="F164" s="28">
        <v>186661572672</v>
      </c>
      <c r="G164" s="28">
        <v>0</v>
      </c>
      <c r="H164" s="28">
        <v>0</v>
      </c>
      <c r="I164" s="28">
        <v>0</v>
      </c>
      <c r="J164" s="28">
        <v>0</v>
      </c>
      <c r="K164" s="28">
        <f t="shared" si="134"/>
        <v>0</v>
      </c>
      <c r="L164" s="28">
        <f>+F164+K164</f>
        <v>186661572672</v>
      </c>
      <c r="M164" s="119">
        <f t="shared" si="139"/>
        <v>3.2335943406548662E-2</v>
      </c>
      <c r="N164" s="28">
        <v>0</v>
      </c>
      <c r="O164" s="28">
        <v>186661572672</v>
      </c>
      <c r="P164" s="28">
        <f>L164-O164</f>
        <v>0</v>
      </c>
      <c r="Q164" s="28">
        <v>186661572672</v>
      </c>
      <c r="R164" s="28">
        <f>+L164-Q164</f>
        <v>0</v>
      </c>
      <c r="S164" s="28">
        <f>O164-Q164</f>
        <v>0</v>
      </c>
      <c r="T164" s="28">
        <v>65829708441</v>
      </c>
      <c r="U164" s="28">
        <f>+Q164-T164</f>
        <v>120831864231</v>
      </c>
      <c r="V164" s="28">
        <v>65829708441</v>
      </c>
      <c r="W164" s="29">
        <f>+T164-V164</f>
        <v>0</v>
      </c>
      <c r="X164" s="30">
        <f t="shared" si="149"/>
        <v>1</v>
      </c>
      <c r="Y164" s="30">
        <f t="shared" si="150"/>
        <v>0.3526687764314263</v>
      </c>
      <c r="Z164" s="30">
        <f t="shared" si="148"/>
        <v>0.3526687764314263</v>
      </c>
      <c r="AA164" s="30">
        <f t="shared" si="153"/>
        <v>0.3526687764314263</v>
      </c>
      <c r="AB164" s="130">
        <f t="shared" si="154"/>
        <v>1</v>
      </c>
    </row>
    <row r="165" spans="1:28" ht="69" customHeight="1" x14ac:dyDescent="0.25">
      <c r="A165" s="20" t="s">
        <v>442</v>
      </c>
      <c r="B165" s="46"/>
      <c r="C165" s="46"/>
      <c r="D165" s="46"/>
      <c r="E165" s="22" t="s">
        <v>443</v>
      </c>
      <c r="F165" s="34">
        <f t="shared" ref="F165:J167" si="155">+F166</f>
        <v>217966528302</v>
      </c>
      <c r="G165" s="34">
        <f t="shared" si="155"/>
        <v>0</v>
      </c>
      <c r="H165" s="34">
        <f t="shared" si="155"/>
        <v>0</v>
      </c>
      <c r="I165" s="34">
        <f t="shared" si="155"/>
        <v>0</v>
      </c>
      <c r="J165" s="34">
        <f t="shared" si="155"/>
        <v>0</v>
      </c>
      <c r="K165" s="34">
        <f t="shared" si="134"/>
        <v>0</v>
      </c>
      <c r="L165" s="34">
        <f>+L166</f>
        <v>217966528302</v>
      </c>
      <c r="M165" s="117">
        <f t="shared" si="139"/>
        <v>3.7758994648996708E-2</v>
      </c>
      <c r="N165" s="34">
        <f t="shared" ref="N165:W167" si="156">+N166</f>
        <v>0</v>
      </c>
      <c r="O165" s="34">
        <f t="shared" si="156"/>
        <v>217966528302</v>
      </c>
      <c r="P165" s="34">
        <f t="shared" si="156"/>
        <v>0</v>
      </c>
      <c r="Q165" s="34">
        <f t="shared" si="156"/>
        <v>217966528302</v>
      </c>
      <c r="R165" s="34">
        <f t="shared" si="156"/>
        <v>0</v>
      </c>
      <c r="S165" s="34">
        <f t="shared" si="156"/>
        <v>0</v>
      </c>
      <c r="T165" s="34">
        <f t="shared" si="156"/>
        <v>35582322411</v>
      </c>
      <c r="U165" s="34">
        <f t="shared" si="156"/>
        <v>182384205891</v>
      </c>
      <c r="V165" s="34">
        <f t="shared" si="156"/>
        <v>35582322411</v>
      </c>
      <c r="W165" s="34">
        <f t="shared" si="156"/>
        <v>0</v>
      </c>
      <c r="X165" s="24">
        <f t="shared" si="149"/>
        <v>1</v>
      </c>
      <c r="Y165" s="24">
        <f t="shared" si="150"/>
        <v>0.16324672732181836</v>
      </c>
      <c r="Z165" s="24">
        <f t="shared" si="148"/>
        <v>0.16324672732181836</v>
      </c>
      <c r="AA165" s="24">
        <f t="shared" si="153"/>
        <v>0.16324672732181836</v>
      </c>
      <c r="AB165" s="131">
        <f t="shared" si="154"/>
        <v>1</v>
      </c>
    </row>
    <row r="166" spans="1:28" ht="69" customHeight="1" x14ac:dyDescent="0.25">
      <c r="A166" s="20" t="s">
        <v>444</v>
      </c>
      <c r="B166" s="26"/>
      <c r="C166" s="26"/>
      <c r="D166" s="26"/>
      <c r="E166" s="47" t="s">
        <v>443</v>
      </c>
      <c r="F166" s="34">
        <f t="shared" si="155"/>
        <v>217966528302</v>
      </c>
      <c r="G166" s="34">
        <f t="shared" si="155"/>
        <v>0</v>
      </c>
      <c r="H166" s="34">
        <f t="shared" si="155"/>
        <v>0</v>
      </c>
      <c r="I166" s="34">
        <f t="shared" si="155"/>
        <v>0</v>
      </c>
      <c r="J166" s="34">
        <f t="shared" si="155"/>
        <v>0</v>
      </c>
      <c r="K166" s="34">
        <f t="shared" si="134"/>
        <v>0</v>
      </c>
      <c r="L166" s="34">
        <f>+L167</f>
        <v>217966528302</v>
      </c>
      <c r="M166" s="117">
        <f t="shared" si="139"/>
        <v>3.7758994648996708E-2</v>
      </c>
      <c r="N166" s="34">
        <f t="shared" si="156"/>
        <v>0</v>
      </c>
      <c r="O166" s="34">
        <f t="shared" si="156"/>
        <v>217966528302</v>
      </c>
      <c r="P166" s="34">
        <f t="shared" si="156"/>
        <v>0</v>
      </c>
      <c r="Q166" s="34">
        <f t="shared" si="156"/>
        <v>217966528302</v>
      </c>
      <c r="R166" s="34">
        <f t="shared" si="156"/>
        <v>0</v>
      </c>
      <c r="S166" s="34">
        <f t="shared" si="156"/>
        <v>0</v>
      </c>
      <c r="T166" s="34">
        <f t="shared" si="156"/>
        <v>35582322411</v>
      </c>
      <c r="U166" s="34">
        <f t="shared" si="156"/>
        <v>182384205891</v>
      </c>
      <c r="V166" s="34">
        <f t="shared" si="156"/>
        <v>35582322411</v>
      </c>
      <c r="W166" s="34">
        <f t="shared" si="156"/>
        <v>0</v>
      </c>
      <c r="X166" s="24">
        <f t="shared" si="149"/>
        <v>1</v>
      </c>
      <c r="Y166" s="24">
        <f t="shared" si="150"/>
        <v>0.16324672732181836</v>
      </c>
      <c r="Z166" s="24">
        <f t="shared" si="148"/>
        <v>0.16324672732181836</v>
      </c>
      <c r="AA166" s="24">
        <f t="shared" si="153"/>
        <v>0.16324672732181836</v>
      </c>
      <c r="AB166" s="131">
        <f t="shared" si="154"/>
        <v>1</v>
      </c>
    </row>
    <row r="167" spans="1:28" ht="29.25" customHeight="1" x14ac:dyDescent="0.25">
      <c r="A167" s="20" t="s">
        <v>445</v>
      </c>
      <c r="B167" s="26"/>
      <c r="C167" s="26"/>
      <c r="D167" s="26"/>
      <c r="E167" s="22" t="s">
        <v>76</v>
      </c>
      <c r="F167" s="34">
        <f t="shared" si="155"/>
        <v>217966528302</v>
      </c>
      <c r="G167" s="34">
        <f t="shared" si="155"/>
        <v>0</v>
      </c>
      <c r="H167" s="34">
        <f t="shared" si="155"/>
        <v>0</v>
      </c>
      <c r="I167" s="34">
        <f t="shared" si="155"/>
        <v>0</v>
      </c>
      <c r="J167" s="34">
        <f t="shared" si="155"/>
        <v>0</v>
      </c>
      <c r="K167" s="34">
        <f t="shared" si="134"/>
        <v>0</v>
      </c>
      <c r="L167" s="34">
        <f>+L168</f>
        <v>217966528302</v>
      </c>
      <c r="M167" s="117">
        <f t="shared" si="139"/>
        <v>3.7758994648996708E-2</v>
      </c>
      <c r="N167" s="34">
        <f t="shared" si="156"/>
        <v>0</v>
      </c>
      <c r="O167" s="34">
        <f t="shared" si="156"/>
        <v>217966528302</v>
      </c>
      <c r="P167" s="34">
        <f t="shared" si="156"/>
        <v>0</v>
      </c>
      <c r="Q167" s="34">
        <f t="shared" si="156"/>
        <v>217966528302</v>
      </c>
      <c r="R167" s="34">
        <f t="shared" si="156"/>
        <v>0</v>
      </c>
      <c r="S167" s="34">
        <f t="shared" si="156"/>
        <v>0</v>
      </c>
      <c r="T167" s="34">
        <f t="shared" si="156"/>
        <v>35582322411</v>
      </c>
      <c r="U167" s="34">
        <f t="shared" si="156"/>
        <v>182384205891</v>
      </c>
      <c r="V167" s="34">
        <f t="shared" si="156"/>
        <v>35582322411</v>
      </c>
      <c r="W167" s="34">
        <f t="shared" si="156"/>
        <v>0</v>
      </c>
      <c r="X167" s="24">
        <f t="shared" si="149"/>
        <v>1</v>
      </c>
      <c r="Y167" s="24">
        <f t="shared" si="150"/>
        <v>0.16324672732181836</v>
      </c>
      <c r="Z167" s="24">
        <f t="shared" si="148"/>
        <v>0.16324672732181836</v>
      </c>
      <c r="AA167" s="24">
        <f t="shared" si="153"/>
        <v>0.16324672732181836</v>
      </c>
      <c r="AB167" s="131">
        <f t="shared" si="154"/>
        <v>1</v>
      </c>
    </row>
    <row r="168" spans="1:28" ht="30" customHeight="1" x14ac:dyDescent="0.25">
      <c r="A168" s="25" t="s">
        <v>446</v>
      </c>
      <c r="B168" s="26" t="s">
        <v>67</v>
      </c>
      <c r="C168" s="26">
        <v>13</v>
      </c>
      <c r="D168" s="26" t="s">
        <v>13</v>
      </c>
      <c r="E168" s="27" t="s">
        <v>75</v>
      </c>
      <c r="F168" s="28">
        <v>217966528302</v>
      </c>
      <c r="G168" s="28">
        <v>0</v>
      </c>
      <c r="H168" s="28">
        <v>0</v>
      </c>
      <c r="I168" s="28">
        <v>0</v>
      </c>
      <c r="J168" s="28">
        <v>0</v>
      </c>
      <c r="K168" s="28">
        <f t="shared" si="134"/>
        <v>0</v>
      </c>
      <c r="L168" s="28">
        <f>+F168+K168</f>
        <v>217966528302</v>
      </c>
      <c r="M168" s="119">
        <f t="shared" si="139"/>
        <v>3.7758994648996708E-2</v>
      </c>
      <c r="N168" s="28">
        <v>0</v>
      </c>
      <c r="O168" s="28">
        <v>217966528302</v>
      </c>
      <c r="P168" s="28">
        <f>L168-O168</f>
        <v>0</v>
      </c>
      <c r="Q168" s="28">
        <v>217966528302</v>
      </c>
      <c r="R168" s="28">
        <f>+L168-Q168</f>
        <v>0</v>
      </c>
      <c r="S168" s="28">
        <f>O168-Q168</f>
        <v>0</v>
      </c>
      <c r="T168" s="28">
        <v>35582322411</v>
      </c>
      <c r="U168" s="28">
        <f>+Q168-T168</f>
        <v>182384205891</v>
      </c>
      <c r="V168" s="28">
        <v>35582322411</v>
      </c>
      <c r="W168" s="29">
        <f>+T168-V168</f>
        <v>0</v>
      </c>
      <c r="X168" s="30">
        <f t="shared" si="149"/>
        <v>1</v>
      </c>
      <c r="Y168" s="30">
        <f t="shared" si="150"/>
        <v>0.16324672732181836</v>
      </c>
      <c r="Z168" s="30">
        <f t="shared" si="148"/>
        <v>0.16324672732181836</v>
      </c>
      <c r="AA168" s="30">
        <f t="shared" si="153"/>
        <v>0.16324672732181836</v>
      </c>
      <c r="AB168" s="130">
        <f t="shared" si="154"/>
        <v>1</v>
      </c>
    </row>
    <row r="169" spans="1:28" ht="64.5" customHeight="1" x14ac:dyDescent="0.25">
      <c r="A169" s="20" t="s">
        <v>447</v>
      </c>
      <c r="B169" s="46"/>
      <c r="C169" s="46"/>
      <c r="D169" s="46"/>
      <c r="E169" s="22" t="s">
        <v>448</v>
      </c>
      <c r="F169" s="34">
        <f t="shared" ref="F169:J171" si="157">+F170</f>
        <v>264689746048</v>
      </c>
      <c r="G169" s="34">
        <f t="shared" si="157"/>
        <v>0</v>
      </c>
      <c r="H169" s="34">
        <f t="shared" si="157"/>
        <v>0</v>
      </c>
      <c r="I169" s="34">
        <f t="shared" si="157"/>
        <v>0</v>
      </c>
      <c r="J169" s="34">
        <f t="shared" si="157"/>
        <v>0</v>
      </c>
      <c r="K169" s="34">
        <f t="shared" si="134"/>
        <v>0</v>
      </c>
      <c r="L169" s="34">
        <f>+L170</f>
        <v>264689746048</v>
      </c>
      <c r="M169" s="117">
        <f t="shared" si="139"/>
        <v>4.5852997625502961E-2</v>
      </c>
      <c r="N169" s="34">
        <f t="shared" ref="N169:W171" si="158">+N170</f>
        <v>0</v>
      </c>
      <c r="O169" s="34">
        <f t="shared" si="158"/>
        <v>264689746048</v>
      </c>
      <c r="P169" s="34">
        <f t="shared" si="158"/>
        <v>0</v>
      </c>
      <c r="Q169" s="34">
        <f t="shared" si="158"/>
        <v>264689746048</v>
      </c>
      <c r="R169" s="34">
        <f t="shared" si="158"/>
        <v>0</v>
      </c>
      <c r="S169" s="34">
        <f t="shared" si="158"/>
        <v>0</v>
      </c>
      <c r="T169" s="34">
        <f t="shared" si="158"/>
        <v>18890851579</v>
      </c>
      <c r="U169" s="34">
        <f t="shared" si="158"/>
        <v>245798894469</v>
      </c>
      <c r="V169" s="34">
        <f t="shared" si="158"/>
        <v>18890851579</v>
      </c>
      <c r="W169" s="34">
        <f t="shared" si="158"/>
        <v>0</v>
      </c>
      <c r="X169" s="24">
        <f t="shared" si="149"/>
        <v>1</v>
      </c>
      <c r="Y169" s="24">
        <f t="shared" si="150"/>
        <v>7.1369789956178542E-2</v>
      </c>
      <c r="Z169" s="24">
        <f t="shared" si="148"/>
        <v>7.1369789956178542E-2</v>
      </c>
      <c r="AA169" s="24">
        <f t="shared" si="153"/>
        <v>7.1369789956178542E-2</v>
      </c>
      <c r="AB169" s="131">
        <f t="shared" si="154"/>
        <v>1</v>
      </c>
    </row>
    <row r="170" spans="1:28" ht="64.5" customHeight="1" x14ac:dyDescent="0.25">
      <c r="A170" s="20" t="s">
        <v>449</v>
      </c>
      <c r="B170" s="26"/>
      <c r="C170" s="26"/>
      <c r="D170" s="26"/>
      <c r="E170" s="47" t="s">
        <v>448</v>
      </c>
      <c r="F170" s="34">
        <f t="shared" si="157"/>
        <v>264689746048</v>
      </c>
      <c r="G170" s="34">
        <f t="shared" si="157"/>
        <v>0</v>
      </c>
      <c r="H170" s="34">
        <f t="shared" si="157"/>
        <v>0</v>
      </c>
      <c r="I170" s="34">
        <f t="shared" si="157"/>
        <v>0</v>
      </c>
      <c r="J170" s="34">
        <f t="shared" si="157"/>
        <v>0</v>
      </c>
      <c r="K170" s="34">
        <f t="shared" si="134"/>
        <v>0</v>
      </c>
      <c r="L170" s="34">
        <f>+L171</f>
        <v>264689746048</v>
      </c>
      <c r="M170" s="117">
        <f t="shared" si="139"/>
        <v>4.5852997625502961E-2</v>
      </c>
      <c r="N170" s="34">
        <f t="shared" si="158"/>
        <v>0</v>
      </c>
      <c r="O170" s="34">
        <f t="shared" si="158"/>
        <v>264689746048</v>
      </c>
      <c r="P170" s="34">
        <f t="shared" si="158"/>
        <v>0</v>
      </c>
      <c r="Q170" s="34">
        <f t="shared" si="158"/>
        <v>264689746048</v>
      </c>
      <c r="R170" s="34">
        <f t="shared" si="158"/>
        <v>0</v>
      </c>
      <c r="S170" s="34">
        <f t="shared" si="158"/>
        <v>0</v>
      </c>
      <c r="T170" s="34">
        <f t="shared" si="158"/>
        <v>18890851579</v>
      </c>
      <c r="U170" s="34">
        <f t="shared" si="158"/>
        <v>245798894469</v>
      </c>
      <c r="V170" s="34">
        <f t="shared" si="158"/>
        <v>18890851579</v>
      </c>
      <c r="W170" s="34">
        <f t="shared" si="158"/>
        <v>0</v>
      </c>
      <c r="X170" s="24">
        <f t="shared" si="149"/>
        <v>1</v>
      </c>
      <c r="Y170" s="24">
        <f t="shared" si="150"/>
        <v>7.1369789956178542E-2</v>
      </c>
      <c r="Z170" s="24">
        <f t="shared" si="148"/>
        <v>7.1369789956178542E-2</v>
      </c>
      <c r="AA170" s="24">
        <f t="shared" si="153"/>
        <v>7.1369789956178542E-2</v>
      </c>
      <c r="AB170" s="131">
        <f t="shared" si="154"/>
        <v>1</v>
      </c>
    </row>
    <row r="171" spans="1:28" ht="32.25" customHeight="1" x14ac:dyDescent="0.25">
      <c r="A171" s="20" t="s">
        <v>450</v>
      </c>
      <c r="B171" s="26"/>
      <c r="C171" s="26"/>
      <c r="D171" s="26"/>
      <c r="E171" s="22" t="s">
        <v>76</v>
      </c>
      <c r="F171" s="34">
        <f t="shared" si="157"/>
        <v>264689746048</v>
      </c>
      <c r="G171" s="34">
        <f t="shared" si="157"/>
        <v>0</v>
      </c>
      <c r="H171" s="34">
        <f t="shared" si="157"/>
        <v>0</v>
      </c>
      <c r="I171" s="34">
        <f t="shared" si="157"/>
        <v>0</v>
      </c>
      <c r="J171" s="34">
        <f t="shared" si="157"/>
        <v>0</v>
      </c>
      <c r="K171" s="34">
        <f t="shared" si="134"/>
        <v>0</v>
      </c>
      <c r="L171" s="34">
        <f>+L172</f>
        <v>264689746048</v>
      </c>
      <c r="M171" s="117">
        <f t="shared" si="139"/>
        <v>4.5852997625502961E-2</v>
      </c>
      <c r="N171" s="34">
        <f t="shared" si="158"/>
        <v>0</v>
      </c>
      <c r="O171" s="34">
        <f t="shared" si="158"/>
        <v>264689746048</v>
      </c>
      <c r="P171" s="34">
        <f t="shared" si="158"/>
        <v>0</v>
      </c>
      <c r="Q171" s="34">
        <f t="shared" si="158"/>
        <v>264689746048</v>
      </c>
      <c r="R171" s="34">
        <f t="shared" si="158"/>
        <v>0</v>
      </c>
      <c r="S171" s="34">
        <f t="shared" si="158"/>
        <v>0</v>
      </c>
      <c r="T171" s="34">
        <f t="shared" si="158"/>
        <v>18890851579</v>
      </c>
      <c r="U171" s="34">
        <f t="shared" si="158"/>
        <v>245798894469</v>
      </c>
      <c r="V171" s="34">
        <f t="shared" si="158"/>
        <v>18890851579</v>
      </c>
      <c r="W171" s="34">
        <f t="shared" si="158"/>
        <v>0</v>
      </c>
      <c r="X171" s="24">
        <f t="shared" si="149"/>
        <v>1</v>
      </c>
      <c r="Y171" s="24">
        <f t="shared" si="150"/>
        <v>7.1369789956178542E-2</v>
      </c>
      <c r="Z171" s="24">
        <f t="shared" si="148"/>
        <v>7.1369789956178542E-2</v>
      </c>
      <c r="AA171" s="24">
        <f t="shared" si="153"/>
        <v>7.1369789956178542E-2</v>
      </c>
      <c r="AB171" s="131">
        <f t="shared" si="154"/>
        <v>1</v>
      </c>
    </row>
    <row r="172" spans="1:28" ht="30" customHeight="1" x14ac:dyDescent="0.25">
      <c r="A172" s="25" t="s">
        <v>451</v>
      </c>
      <c r="B172" s="26" t="s">
        <v>67</v>
      </c>
      <c r="C172" s="26">
        <v>13</v>
      </c>
      <c r="D172" s="26" t="s">
        <v>13</v>
      </c>
      <c r="E172" s="27" t="s">
        <v>75</v>
      </c>
      <c r="F172" s="28">
        <v>264689746048</v>
      </c>
      <c r="G172" s="28">
        <v>0</v>
      </c>
      <c r="H172" s="28">
        <v>0</v>
      </c>
      <c r="I172" s="28">
        <v>0</v>
      </c>
      <c r="J172" s="28">
        <v>0</v>
      </c>
      <c r="K172" s="28">
        <f t="shared" si="134"/>
        <v>0</v>
      </c>
      <c r="L172" s="28">
        <f>+F172+K172</f>
        <v>264689746048</v>
      </c>
      <c r="M172" s="119">
        <f t="shared" si="139"/>
        <v>4.5852997625502961E-2</v>
      </c>
      <c r="N172" s="28">
        <v>0</v>
      </c>
      <c r="O172" s="28">
        <v>264689746048</v>
      </c>
      <c r="P172" s="28">
        <f>L172-O172</f>
        <v>0</v>
      </c>
      <c r="Q172" s="28">
        <v>264689746048</v>
      </c>
      <c r="R172" s="28">
        <f>+L172-Q172</f>
        <v>0</v>
      </c>
      <c r="S172" s="28">
        <f>O172-Q172</f>
        <v>0</v>
      </c>
      <c r="T172" s="28">
        <v>18890851579</v>
      </c>
      <c r="U172" s="28">
        <f>+Q172-T172</f>
        <v>245798894469</v>
      </c>
      <c r="V172" s="28">
        <v>18890851579</v>
      </c>
      <c r="W172" s="29">
        <f>+T172-V172</f>
        <v>0</v>
      </c>
      <c r="X172" s="30">
        <f t="shared" si="149"/>
        <v>1</v>
      </c>
      <c r="Y172" s="30">
        <f t="shared" si="150"/>
        <v>7.1369789956178542E-2</v>
      </c>
      <c r="Z172" s="30">
        <f t="shared" si="148"/>
        <v>7.1369789956178542E-2</v>
      </c>
      <c r="AA172" s="30">
        <f t="shared" si="153"/>
        <v>7.1369789956178542E-2</v>
      </c>
      <c r="AB172" s="130">
        <f t="shared" si="154"/>
        <v>1</v>
      </c>
    </row>
    <row r="173" spans="1:28" ht="70.5" customHeight="1" x14ac:dyDescent="0.25">
      <c r="A173" s="20" t="s">
        <v>452</v>
      </c>
      <c r="B173" s="46"/>
      <c r="C173" s="46"/>
      <c r="D173" s="46"/>
      <c r="E173" s="22" t="s">
        <v>453</v>
      </c>
      <c r="F173" s="34">
        <f t="shared" ref="F173:J175" si="159">+F174</f>
        <v>141607661383</v>
      </c>
      <c r="G173" s="34">
        <f t="shared" si="159"/>
        <v>0</v>
      </c>
      <c r="H173" s="34">
        <f t="shared" si="159"/>
        <v>0</v>
      </c>
      <c r="I173" s="34">
        <f t="shared" si="159"/>
        <v>0</v>
      </c>
      <c r="J173" s="34">
        <f t="shared" si="159"/>
        <v>0</v>
      </c>
      <c r="K173" s="34">
        <f t="shared" si="134"/>
        <v>0</v>
      </c>
      <c r="L173" s="34">
        <f>+L174</f>
        <v>141607661383</v>
      </c>
      <c r="M173" s="117">
        <f t="shared" si="139"/>
        <v>2.4531119388244954E-2</v>
      </c>
      <c r="N173" s="34">
        <f t="shared" ref="N173:W175" si="160">+N174</f>
        <v>0</v>
      </c>
      <c r="O173" s="34">
        <f t="shared" si="160"/>
        <v>141607661383</v>
      </c>
      <c r="P173" s="34">
        <f t="shared" si="160"/>
        <v>0</v>
      </c>
      <c r="Q173" s="34">
        <f t="shared" si="160"/>
        <v>141607661383</v>
      </c>
      <c r="R173" s="34">
        <f t="shared" si="160"/>
        <v>0</v>
      </c>
      <c r="S173" s="34">
        <f t="shared" si="160"/>
        <v>0</v>
      </c>
      <c r="T173" s="34">
        <f t="shared" si="160"/>
        <v>35860807678</v>
      </c>
      <c r="U173" s="34">
        <f t="shared" si="160"/>
        <v>105746853705</v>
      </c>
      <c r="V173" s="34">
        <f t="shared" si="160"/>
        <v>35860807678</v>
      </c>
      <c r="W173" s="34">
        <f t="shared" si="160"/>
        <v>0</v>
      </c>
      <c r="X173" s="24">
        <f t="shared" si="149"/>
        <v>1</v>
      </c>
      <c r="Y173" s="24">
        <f t="shared" si="150"/>
        <v>0.25324058972352387</v>
      </c>
      <c r="Z173" s="24">
        <f t="shared" si="148"/>
        <v>0.25324058972352387</v>
      </c>
      <c r="AA173" s="24">
        <f t="shared" si="153"/>
        <v>0.25324058972352387</v>
      </c>
      <c r="AB173" s="131">
        <f t="shared" si="154"/>
        <v>1</v>
      </c>
    </row>
    <row r="174" spans="1:28" ht="70.5" customHeight="1" x14ac:dyDescent="0.25">
      <c r="A174" s="20" t="s">
        <v>454</v>
      </c>
      <c r="B174" s="26"/>
      <c r="C174" s="26"/>
      <c r="D174" s="26"/>
      <c r="E174" s="47" t="s">
        <v>453</v>
      </c>
      <c r="F174" s="34">
        <f t="shared" si="159"/>
        <v>141607661383</v>
      </c>
      <c r="G174" s="34">
        <f t="shared" si="159"/>
        <v>0</v>
      </c>
      <c r="H174" s="34">
        <f t="shared" si="159"/>
        <v>0</v>
      </c>
      <c r="I174" s="34">
        <f t="shared" si="159"/>
        <v>0</v>
      </c>
      <c r="J174" s="34">
        <f t="shared" si="159"/>
        <v>0</v>
      </c>
      <c r="K174" s="34">
        <f t="shared" si="134"/>
        <v>0</v>
      </c>
      <c r="L174" s="34">
        <f>+L175</f>
        <v>141607661383</v>
      </c>
      <c r="M174" s="117">
        <f t="shared" si="139"/>
        <v>2.4531119388244954E-2</v>
      </c>
      <c r="N174" s="34">
        <f t="shared" si="160"/>
        <v>0</v>
      </c>
      <c r="O174" s="34">
        <f t="shared" si="160"/>
        <v>141607661383</v>
      </c>
      <c r="P174" s="34">
        <f t="shared" si="160"/>
        <v>0</v>
      </c>
      <c r="Q174" s="34">
        <f t="shared" si="160"/>
        <v>141607661383</v>
      </c>
      <c r="R174" s="34">
        <f t="shared" si="160"/>
        <v>0</v>
      </c>
      <c r="S174" s="34">
        <f t="shared" si="160"/>
        <v>0</v>
      </c>
      <c r="T174" s="34">
        <f t="shared" si="160"/>
        <v>35860807678</v>
      </c>
      <c r="U174" s="34">
        <f t="shared" si="160"/>
        <v>105746853705</v>
      </c>
      <c r="V174" s="34">
        <f t="shared" si="160"/>
        <v>35860807678</v>
      </c>
      <c r="W174" s="34">
        <f t="shared" si="160"/>
        <v>0</v>
      </c>
      <c r="X174" s="24">
        <f t="shared" si="149"/>
        <v>1</v>
      </c>
      <c r="Y174" s="24">
        <f t="shared" si="150"/>
        <v>0.25324058972352387</v>
      </c>
      <c r="Z174" s="24">
        <f t="shared" si="148"/>
        <v>0.25324058972352387</v>
      </c>
      <c r="AA174" s="24">
        <f t="shared" si="153"/>
        <v>0.25324058972352387</v>
      </c>
      <c r="AB174" s="131">
        <f t="shared" si="154"/>
        <v>1</v>
      </c>
    </row>
    <row r="175" spans="1:28" ht="32.25" customHeight="1" x14ac:dyDescent="0.25">
      <c r="A175" s="20" t="s">
        <v>455</v>
      </c>
      <c r="B175" s="26"/>
      <c r="C175" s="26"/>
      <c r="D175" s="26"/>
      <c r="E175" s="22" t="s">
        <v>76</v>
      </c>
      <c r="F175" s="34">
        <f t="shared" si="159"/>
        <v>141607661383</v>
      </c>
      <c r="G175" s="34">
        <f t="shared" si="159"/>
        <v>0</v>
      </c>
      <c r="H175" s="34">
        <f t="shared" si="159"/>
        <v>0</v>
      </c>
      <c r="I175" s="34">
        <f t="shared" si="159"/>
        <v>0</v>
      </c>
      <c r="J175" s="34">
        <f t="shared" si="159"/>
        <v>0</v>
      </c>
      <c r="K175" s="34">
        <f t="shared" si="134"/>
        <v>0</v>
      </c>
      <c r="L175" s="34">
        <f>+L176</f>
        <v>141607661383</v>
      </c>
      <c r="M175" s="117">
        <f t="shared" si="139"/>
        <v>2.4531119388244954E-2</v>
      </c>
      <c r="N175" s="34">
        <f t="shared" si="160"/>
        <v>0</v>
      </c>
      <c r="O175" s="34">
        <f t="shared" si="160"/>
        <v>141607661383</v>
      </c>
      <c r="P175" s="34">
        <f t="shared" si="160"/>
        <v>0</v>
      </c>
      <c r="Q175" s="34">
        <f t="shared" si="160"/>
        <v>141607661383</v>
      </c>
      <c r="R175" s="34">
        <f t="shared" si="160"/>
        <v>0</v>
      </c>
      <c r="S175" s="34">
        <f t="shared" si="160"/>
        <v>0</v>
      </c>
      <c r="T175" s="34">
        <f t="shared" si="160"/>
        <v>35860807678</v>
      </c>
      <c r="U175" s="34">
        <f t="shared" si="160"/>
        <v>105746853705</v>
      </c>
      <c r="V175" s="34">
        <f t="shared" si="160"/>
        <v>35860807678</v>
      </c>
      <c r="W175" s="34">
        <f t="shared" si="160"/>
        <v>0</v>
      </c>
      <c r="X175" s="24">
        <f t="shared" si="149"/>
        <v>1</v>
      </c>
      <c r="Y175" s="24">
        <f t="shared" si="150"/>
        <v>0.25324058972352387</v>
      </c>
      <c r="Z175" s="24">
        <f t="shared" si="148"/>
        <v>0.25324058972352387</v>
      </c>
      <c r="AA175" s="24">
        <f t="shared" si="153"/>
        <v>0.25324058972352387</v>
      </c>
      <c r="AB175" s="131">
        <f t="shared" si="154"/>
        <v>1</v>
      </c>
    </row>
    <row r="176" spans="1:28" ht="30" customHeight="1" x14ac:dyDescent="0.25">
      <c r="A176" s="25" t="s">
        <v>456</v>
      </c>
      <c r="B176" s="26" t="s">
        <v>67</v>
      </c>
      <c r="C176" s="26">
        <v>13</v>
      </c>
      <c r="D176" s="26" t="s">
        <v>13</v>
      </c>
      <c r="E176" s="27" t="s">
        <v>75</v>
      </c>
      <c r="F176" s="28">
        <v>141607661383</v>
      </c>
      <c r="G176" s="28">
        <v>0</v>
      </c>
      <c r="H176" s="28">
        <v>0</v>
      </c>
      <c r="I176" s="28">
        <v>0</v>
      </c>
      <c r="J176" s="28">
        <v>0</v>
      </c>
      <c r="K176" s="28">
        <f t="shared" si="134"/>
        <v>0</v>
      </c>
      <c r="L176" s="28">
        <f>+F176+K176</f>
        <v>141607661383</v>
      </c>
      <c r="M176" s="119">
        <f t="shared" si="139"/>
        <v>2.4531119388244954E-2</v>
      </c>
      <c r="N176" s="28">
        <v>0</v>
      </c>
      <c r="O176" s="28">
        <v>141607661383</v>
      </c>
      <c r="P176" s="28">
        <f>L176-O176</f>
        <v>0</v>
      </c>
      <c r="Q176" s="28">
        <v>141607661383</v>
      </c>
      <c r="R176" s="28">
        <f>+L176-Q176</f>
        <v>0</v>
      </c>
      <c r="S176" s="28">
        <f>O176-Q176</f>
        <v>0</v>
      </c>
      <c r="T176" s="28">
        <v>35860807678</v>
      </c>
      <c r="U176" s="28">
        <f>+Q176-T176</f>
        <v>105746853705</v>
      </c>
      <c r="V176" s="28">
        <v>35860807678</v>
      </c>
      <c r="W176" s="29">
        <f>+T176-V176</f>
        <v>0</v>
      </c>
      <c r="X176" s="30">
        <f t="shared" si="149"/>
        <v>1</v>
      </c>
      <c r="Y176" s="30">
        <f t="shared" si="150"/>
        <v>0.25324058972352387</v>
      </c>
      <c r="Z176" s="30">
        <f t="shared" si="148"/>
        <v>0.25324058972352387</v>
      </c>
      <c r="AA176" s="30">
        <f t="shared" si="153"/>
        <v>0.25324058972352387</v>
      </c>
      <c r="AB176" s="130">
        <f t="shared" si="154"/>
        <v>1</v>
      </c>
    </row>
    <row r="177" spans="1:28" ht="70.5" customHeight="1" x14ac:dyDescent="0.25">
      <c r="A177" s="20" t="s">
        <v>457</v>
      </c>
      <c r="B177" s="46"/>
      <c r="C177" s="46"/>
      <c r="D177" s="46"/>
      <c r="E177" s="22" t="s">
        <v>458</v>
      </c>
      <c r="F177" s="34">
        <f t="shared" ref="F177:J179" si="161">+F178</f>
        <v>326484319237</v>
      </c>
      <c r="G177" s="34">
        <f t="shared" si="161"/>
        <v>0</v>
      </c>
      <c r="H177" s="34">
        <f t="shared" si="161"/>
        <v>0</v>
      </c>
      <c r="I177" s="34">
        <f t="shared" si="161"/>
        <v>0</v>
      </c>
      <c r="J177" s="34">
        <f t="shared" si="161"/>
        <v>0</v>
      </c>
      <c r="K177" s="34">
        <f t="shared" si="134"/>
        <v>0</v>
      </c>
      <c r="L177" s="34">
        <f>+L178</f>
        <v>326484319237</v>
      </c>
      <c r="M177" s="117">
        <f t="shared" si="139"/>
        <v>5.655785665389295E-2</v>
      </c>
      <c r="N177" s="34">
        <f t="shared" ref="N177:W179" si="162">+N178</f>
        <v>0</v>
      </c>
      <c r="O177" s="34">
        <f t="shared" si="162"/>
        <v>326484319237</v>
      </c>
      <c r="P177" s="34">
        <f t="shared" si="162"/>
        <v>0</v>
      </c>
      <c r="Q177" s="34">
        <f t="shared" si="162"/>
        <v>326484319237</v>
      </c>
      <c r="R177" s="34">
        <f t="shared" si="162"/>
        <v>0</v>
      </c>
      <c r="S177" s="34">
        <f t="shared" si="162"/>
        <v>0</v>
      </c>
      <c r="T177" s="34">
        <f t="shared" si="162"/>
        <v>18896410145</v>
      </c>
      <c r="U177" s="34">
        <f t="shared" si="162"/>
        <v>307587909092</v>
      </c>
      <c r="V177" s="34">
        <f t="shared" si="162"/>
        <v>18896410145</v>
      </c>
      <c r="W177" s="34">
        <f t="shared" si="162"/>
        <v>0</v>
      </c>
      <c r="X177" s="24">
        <f t="shared" si="149"/>
        <v>1</v>
      </c>
      <c r="Y177" s="24">
        <f t="shared" si="150"/>
        <v>5.7878461633812203E-2</v>
      </c>
      <c r="Z177" s="24">
        <f t="shared" si="148"/>
        <v>5.7878461633812203E-2</v>
      </c>
      <c r="AA177" s="24">
        <f t="shared" si="153"/>
        <v>5.7878461633812203E-2</v>
      </c>
      <c r="AB177" s="131">
        <f t="shared" si="154"/>
        <v>1</v>
      </c>
    </row>
    <row r="178" spans="1:28" ht="70.5" customHeight="1" x14ac:dyDescent="0.25">
      <c r="A178" s="20" t="s">
        <v>459</v>
      </c>
      <c r="B178" s="26"/>
      <c r="C178" s="26"/>
      <c r="D178" s="26"/>
      <c r="E178" s="47" t="s">
        <v>458</v>
      </c>
      <c r="F178" s="34">
        <f t="shared" si="161"/>
        <v>326484319237</v>
      </c>
      <c r="G178" s="34">
        <f t="shared" si="161"/>
        <v>0</v>
      </c>
      <c r="H178" s="34">
        <f t="shared" si="161"/>
        <v>0</v>
      </c>
      <c r="I178" s="34">
        <f t="shared" si="161"/>
        <v>0</v>
      </c>
      <c r="J178" s="34">
        <f t="shared" si="161"/>
        <v>0</v>
      </c>
      <c r="K178" s="34">
        <f t="shared" si="134"/>
        <v>0</v>
      </c>
      <c r="L178" s="34">
        <f>+L179</f>
        <v>326484319237</v>
      </c>
      <c r="M178" s="117">
        <f t="shared" si="139"/>
        <v>5.655785665389295E-2</v>
      </c>
      <c r="N178" s="34">
        <f t="shared" si="162"/>
        <v>0</v>
      </c>
      <c r="O178" s="34">
        <f t="shared" si="162"/>
        <v>326484319237</v>
      </c>
      <c r="P178" s="34">
        <f t="shared" si="162"/>
        <v>0</v>
      </c>
      <c r="Q178" s="34">
        <f t="shared" si="162"/>
        <v>326484319237</v>
      </c>
      <c r="R178" s="34">
        <f t="shared" si="162"/>
        <v>0</v>
      </c>
      <c r="S178" s="34">
        <f t="shared" si="162"/>
        <v>0</v>
      </c>
      <c r="T178" s="34">
        <f t="shared" si="162"/>
        <v>18896410145</v>
      </c>
      <c r="U178" s="34">
        <f t="shared" si="162"/>
        <v>307587909092</v>
      </c>
      <c r="V178" s="34">
        <f t="shared" si="162"/>
        <v>18896410145</v>
      </c>
      <c r="W178" s="34">
        <f t="shared" si="162"/>
        <v>0</v>
      </c>
      <c r="X178" s="24">
        <f t="shared" si="149"/>
        <v>1</v>
      </c>
      <c r="Y178" s="24">
        <f t="shared" si="150"/>
        <v>5.7878461633812203E-2</v>
      </c>
      <c r="Z178" s="24">
        <f t="shared" si="148"/>
        <v>5.7878461633812203E-2</v>
      </c>
      <c r="AA178" s="24">
        <f t="shared" si="153"/>
        <v>5.7878461633812203E-2</v>
      </c>
      <c r="AB178" s="131">
        <f t="shared" si="154"/>
        <v>1</v>
      </c>
    </row>
    <row r="179" spans="1:28" ht="34.5" customHeight="1" x14ac:dyDescent="0.25">
      <c r="A179" s="20" t="s">
        <v>460</v>
      </c>
      <c r="B179" s="26"/>
      <c r="C179" s="26"/>
      <c r="D179" s="26"/>
      <c r="E179" s="22" t="s">
        <v>76</v>
      </c>
      <c r="F179" s="34">
        <f t="shared" si="161"/>
        <v>326484319237</v>
      </c>
      <c r="G179" s="34">
        <f t="shared" si="161"/>
        <v>0</v>
      </c>
      <c r="H179" s="34">
        <f t="shared" si="161"/>
        <v>0</v>
      </c>
      <c r="I179" s="34">
        <f t="shared" si="161"/>
        <v>0</v>
      </c>
      <c r="J179" s="34">
        <f t="shared" si="161"/>
        <v>0</v>
      </c>
      <c r="K179" s="34">
        <f t="shared" si="134"/>
        <v>0</v>
      </c>
      <c r="L179" s="34">
        <f>+L180</f>
        <v>326484319237</v>
      </c>
      <c r="M179" s="117">
        <f t="shared" si="139"/>
        <v>5.655785665389295E-2</v>
      </c>
      <c r="N179" s="34">
        <f t="shared" si="162"/>
        <v>0</v>
      </c>
      <c r="O179" s="34">
        <f t="shared" si="162"/>
        <v>326484319237</v>
      </c>
      <c r="P179" s="34">
        <f t="shared" si="162"/>
        <v>0</v>
      </c>
      <c r="Q179" s="34">
        <f t="shared" si="162"/>
        <v>326484319237</v>
      </c>
      <c r="R179" s="34">
        <f t="shared" si="162"/>
        <v>0</v>
      </c>
      <c r="S179" s="34">
        <f t="shared" si="162"/>
        <v>0</v>
      </c>
      <c r="T179" s="34">
        <f t="shared" si="162"/>
        <v>18896410145</v>
      </c>
      <c r="U179" s="34">
        <f t="shared" si="162"/>
        <v>307587909092</v>
      </c>
      <c r="V179" s="34">
        <f t="shared" si="162"/>
        <v>18896410145</v>
      </c>
      <c r="W179" s="34">
        <f t="shared" si="162"/>
        <v>0</v>
      </c>
      <c r="X179" s="24">
        <f t="shared" si="149"/>
        <v>1</v>
      </c>
      <c r="Y179" s="24">
        <f t="shared" si="150"/>
        <v>5.7878461633812203E-2</v>
      </c>
      <c r="Z179" s="24">
        <f t="shared" si="148"/>
        <v>5.7878461633812203E-2</v>
      </c>
      <c r="AA179" s="24">
        <f t="shared" si="153"/>
        <v>5.7878461633812203E-2</v>
      </c>
      <c r="AB179" s="131">
        <f t="shared" si="154"/>
        <v>1</v>
      </c>
    </row>
    <row r="180" spans="1:28" ht="30" customHeight="1" x14ac:dyDescent="0.25">
      <c r="A180" s="25" t="s">
        <v>461</v>
      </c>
      <c r="B180" s="26" t="s">
        <v>67</v>
      </c>
      <c r="C180" s="26">
        <v>13</v>
      </c>
      <c r="D180" s="26" t="s">
        <v>13</v>
      </c>
      <c r="E180" s="27" t="s">
        <v>75</v>
      </c>
      <c r="F180" s="28">
        <v>326484319237</v>
      </c>
      <c r="G180" s="28">
        <v>0</v>
      </c>
      <c r="H180" s="28">
        <v>0</v>
      </c>
      <c r="I180" s="28">
        <v>0</v>
      </c>
      <c r="J180" s="28">
        <v>0</v>
      </c>
      <c r="K180" s="28">
        <f t="shared" si="134"/>
        <v>0</v>
      </c>
      <c r="L180" s="28">
        <f>+F180+K180</f>
        <v>326484319237</v>
      </c>
      <c r="M180" s="119">
        <f t="shared" si="139"/>
        <v>5.655785665389295E-2</v>
      </c>
      <c r="N180" s="28">
        <v>0</v>
      </c>
      <c r="O180" s="28">
        <v>326484319237</v>
      </c>
      <c r="P180" s="28">
        <f>L180-O180</f>
        <v>0</v>
      </c>
      <c r="Q180" s="28">
        <v>326484319237</v>
      </c>
      <c r="R180" s="28">
        <f>+L180-Q180</f>
        <v>0</v>
      </c>
      <c r="S180" s="28">
        <f>O180-Q180</f>
        <v>0</v>
      </c>
      <c r="T180" s="28">
        <v>18896410145</v>
      </c>
      <c r="U180" s="28">
        <f>+Q180-T180</f>
        <v>307587909092</v>
      </c>
      <c r="V180" s="28">
        <v>18896410145</v>
      </c>
      <c r="W180" s="29">
        <f>+T180-V180</f>
        <v>0</v>
      </c>
      <c r="X180" s="30">
        <f t="shared" si="149"/>
        <v>1</v>
      </c>
      <c r="Y180" s="30">
        <f t="shared" si="150"/>
        <v>5.7878461633812203E-2</v>
      </c>
      <c r="Z180" s="30">
        <f t="shared" si="148"/>
        <v>5.7878461633812203E-2</v>
      </c>
      <c r="AA180" s="30">
        <f t="shared" si="153"/>
        <v>5.7878461633812203E-2</v>
      </c>
      <c r="AB180" s="130">
        <f t="shared" si="154"/>
        <v>1</v>
      </c>
    </row>
    <row r="181" spans="1:28" ht="65.25" customHeight="1" x14ac:dyDescent="0.25">
      <c r="A181" s="20" t="s">
        <v>88</v>
      </c>
      <c r="B181" s="46"/>
      <c r="C181" s="46"/>
      <c r="D181" s="46"/>
      <c r="E181" s="22" t="s">
        <v>89</v>
      </c>
      <c r="F181" s="34">
        <f t="shared" ref="F181:J183" si="163">+F182</f>
        <v>103270216578</v>
      </c>
      <c r="G181" s="34">
        <f t="shared" si="163"/>
        <v>0</v>
      </c>
      <c r="H181" s="34">
        <f t="shared" si="163"/>
        <v>0</v>
      </c>
      <c r="I181" s="34">
        <f t="shared" si="163"/>
        <v>0</v>
      </c>
      <c r="J181" s="34">
        <f t="shared" si="163"/>
        <v>0</v>
      </c>
      <c r="K181" s="34">
        <f t="shared" si="134"/>
        <v>0</v>
      </c>
      <c r="L181" s="34">
        <f>+L182</f>
        <v>103270216578</v>
      </c>
      <c r="M181" s="117">
        <f t="shared" si="139"/>
        <v>1.7889808979141563E-2</v>
      </c>
      <c r="N181" s="34">
        <f t="shared" ref="N181:W183" si="164">+N182</f>
        <v>0</v>
      </c>
      <c r="O181" s="34">
        <f t="shared" si="164"/>
        <v>103270216578</v>
      </c>
      <c r="P181" s="34">
        <f t="shared" si="164"/>
        <v>0</v>
      </c>
      <c r="Q181" s="34">
        <f t="shared" si="164"/>
        <v>103270216578</v>
      </c>
      <c r="R181" s="34">
        <f t="shared" si="164"/>
        <v>0</v>
      </c>
      <c r="S181" s="34">
        <f t="shared" si="164"/>
        <v>0</v>
      </c>
      <c r="T181" s="34">
        <f t="shared" si="164"/>
        <v>2037283578</v>
      </c>
      <c r="U181" s="34">
        <f t="shared" si="164"/>
        <v>101232933000</v>
      </c>
      <c r="V181" s="34">
        <f t="shared" si="164"/>
        <v>2037283578</v>
      </c>
      <c r="W181" s="34">
        <f t="shared" si="164"/>
        <v>0</v>
      </c>
      <c r="X181" s="24">
        <f t="shared" si="149"/>
        <v>1</v>
      </c>
      <c r="Y181" s="24">
        <f t="shared" si="150"/>
        <v>1.9727697350777215E-2</v>
      </c>
      <c r="Z181" s="24">
        <f t="shared" si="148"/>
        <v>1.9727697350777215E-2</v>
      </c>
      <c r="AA181" s="24">
        <f t="shared" si="153"/>
        <v>1.9727697350777215E-2</v>
      </c>
      <c r="AB181" s="131">
        <f t="shared" si="154"/>
        <v>1</v>
      </c>
    </row>
    <row r="182" spans="1:28" ht="65.25" customHeight="1" x14ac:dyDescent="0.25">
      <c r="A182" s="20" t="s">
        <v>90</v>
      </c>
      <c r="B182" s="26"/>
      <c r="C182" s="26"/>
      <c r="D182" s="26"/>
      <c r="E182" s="47" t="s">
        <v>89</v>
      </c>
      <c r="F182" s="34">
        <f t="shared" si="163"/>
        <v>103270216578</v>
      </c>
      <c r="G182" s="34">
        <f t="shared" si="163"/>
        <v>0</v>
      </c>
      <c r="H182" s="34">
        <f t="shared" si="163"/>
        <v>0</v>
      </c>
      <c r="I182" s="34">
        <f t="shared" si="163"/>
        <v>0</v>
      </c>
      <c r="J182" s="34">
        <f t="shared" si="163"/>
        <v>0</v>
      </c>
      <c r="K182" s="34">
        <f t="shared" si="134"/>
        <v>0</v>
      </c>
      <c r="L182" s="34">
        <f>+L183</f>
        <v>103270216578</v>
      </c>
      <c r="M182" s="117">
        <f t="shared" si="139"/>
        <v>1.7889808979141563E-2</v>
      </c>
      <c r="N182" s="34">
        <f t="shared" si="164"/>
        <v>0</v>
      </c>
      <c r="O182" s="34">
        <f t="shared" si="164"/>
        <v>103270216578</v>
      </c>
      <c r="P182" s="34">
        <f t="shared" si="164"/>
        <v>0</v>
      </c>
      <c r="Q182" s="34">
        <f t="shared" si="164"/>
        <v>103270216578</v>
      </c>
      <c r="R182" s="34">
        <f t="shared" si="164"/>
        <v>0</v>
      </c>
      <c r="S182" s="34">
        <f t="shared" si="164"/>
        <v>0</v>
      </c>
      <c r="T182" s="34">
        <f t="shared" si="164"/>
        <v>2037283578</v>
      </c>
      <c r="U182" s="34">
        <f t="shared" si="164"/>
        <v>101232933000</v>
      </c>
      <c r="V182" s="34">
        <f t="shared" si="164"/>
        <v>2037283578</v>
      </c>
      <c r="W182" s="34">
        <f t="shared" si="164"/>
        <v>0</v>
      </c>
      <c r="X182" s="24">
        <f t="shared" si="149"/>
        <v>1</v>
      </c>
      <c r="Y182" s="24">
        <f t="shared" si="150"/>
        <v>1.9727697350777215E-2</v>
      </c>
      <c r="Z182" s="24">
        <f t="shared" si="148"/>
        <v>1.9727697350777215E-2</v>
      </c>
      <c r="AA182" s="24">
        <f t="shared" si="153"/>
        <v>1.9727697350777215E-2</v>
      </c>
      <c r="AB182" s="131">
        <f t="shared" si="154"/>
        <v>1</v>
      </c>
    </row>
    <row r="183" spans="1:28" ht="38.25" customHeight="1" x14ac:dyDescent="0.25">
      <c r="A183" s="20" t="s">
        <v>91</v>
      </c>
      <c r="B183" s="26"/>
      <c r="C183" s="26"/>
      <c r="D183" s="26"/>
      <c r="E183" s="22" t="s">
        <v>76</v>
      </c>
      <c r="F183" s="34">
        <f>+F184</f>
        <v>103270216578</v>
      </c>
      <c r="G183" s="34">
        <f t="shared" si="163"/>
        <v>0</v>
      </c>
      <c r="H183" s="34">
        <f t="shared" si="163"/>
        <v>0</v>
      </c>
      <c r="I183" s="34">
        <f>+I184</f>
        <v>0</v>
      </c>
      <c r="J183" s="34">
        <f>+J184</f>
        <v>0</v>
      </c>
      <c r="K183" s="34">
        <f>+K184</f>
        <v>0</v>
      </c>
      <c r="L183" s="34">
        <f>+L184</f>
        <v>103270216578</v>
      </c>
      <c r="M183" s="117">
        <f t="shared" si="139"/>
        <v>1.7889808979141563E-2</v>
      </c>
      <c r="N183" s="34">
        <f t="shared" si="164"/>
        <v>0</v>
      </c>
      <c r="O183" s="34">
        <f t="shared" si="164"/>
        <v>103270216578</v>
      </c>
      <c r="P183" s="34">
        <f t="shared" si="164"/>
        <v>0</v>
      </c>
      <c r="Q183" s="34">
        <f t="shared" si="164"/>
        <v>103270216578</v>
      </c>
      <c r="R183" s="34">
        <f t="shared" si="164"/>
        <v>0</v>
      </c>
      <c r="S183" s="34">
        <f t="shared" si="164"/>
        <v>0</v>
      </c>
      <c r="T183" s="34">
        <f t="shared" si="164"/>
        <v>2037283578</v>
      </c>
      <c r="U183" s="34">
        <f t="shared" si="164"/>
        <v>101232933000</v>
      </c>
      <c r="V183" s="34">
        <f t="shared" si="164"/>
        <v>2037283578</v>
      </c>
      <c r="W183" s="34">
        <f t="shared" si="164"/>
        <v>0</v>
      </c>
      <c r="X183" s="24">
        <f t="shared" si="149"/>
        <v>1</v>
      </c>
      <c r="Y183" s="24">
        <f t="shared" si="150"/>
        <v>1.9727697350777215E-2</v>
      </c>
      <c r="Z183" s="24">
        <f t="shared" si="148"/>
        <v>1.9727697350777215E-2</v>
      </c>
      <c r="AA183" s="24">
        <f t="shared" si="153"/>
        <v>1.9727697350777215E-2</v>
      </c>
      <c r="AB183" s="131">
        <f t="shared" si="154"/>
        <v>1</v>
      </c>
    </row>
    <row r="184" spans="1:28" ht="30" customHeight="1" x14ac:dyDescent="0.25">
      <c r="A184" s="25" t="s">
        <v>92</v>
      </c>
      <c r="B184" s="26" t="s">
        <v>67</v>
      </c>
      <c r="C184" s="26">
        <v>13</v>
      </c>
      <c r="D184" s="26" t="s">
        <v>13</v>
      </c>
      <c r="E184" s="27" t="s">
        <v>75</v>
      </c>
      <c r="F184" s="28">
        <v>103270216578</v>
      </c>
      <c r="G184" s="28">
        <v>0</v>
      </c>
      <c r="H184" s="28">
        <v>0</v>
      </c>
      <c r="I184" s="28">
        <v>0</v>
      </c>
      <c r="J184" s="28">
        <v>0</v>
      </c>
      <c r="K184" s="28">
        <f t="shared" si="134"/>
        <v>0</v>
      </c>
      <c r="L184" s="28">
        <f>+F184+K184</f>
        <v>103270216578</v>
      </c>
      <c r="M184" s="119">
        <f t="shared" si="139"/>
        <v>1.7889808979141563E-2</v>
      </c>
      <c r="N184" s="28">
        <v>0</v>
      </c>
      <c r="O184" s="28">
        <v>103270216578</v>
      </c>
      <c r="P184" s="28">
        <f>L184-O184</f>
        <v>0</v>
      </c>
      <c r="Q184" s="28">
        <v>103270216578</v>
      </c>
      <c r="R184" s="28">
        <f>+L184-Q184</f>
        <v>0</v>
      </c>
      <c r="S184" s="28">
        <f>O184-Q184</f>
        <v>0</v>
      </c>
      <c r="T184" s="28">
        <v>2037283578</v>
      </c>
      <c r="U184" s="28">
        <f>+Q184-T184</f>
        <v>101232933000</v>
      </c>
      <c r="V184" s="28">
        <v>2037283578</v>
      </c>
      <c r="W184" s="29">
        <f>+T184-V184</f>
        <v>0</v>
      </c>
      <c r="X184" s="30">
        <f>+Q184/L184</f>
        <v>1</v>
      </c>
      <c r="Y184" s="30">
        <f t="shared" si="150"/>
        <v>1.9727697350777215E-2</v>
      </c>
      <c r="Z184" s="30">
        <f t="shared" si="148"/>
        <v>1.9727697350777215E-2</v>
      </c>
      <c r="AA184" s="30">
        <f t="shared" si="153"/>
        <v>1.9727697350777215E-2</v>
      </c>
      <c r="AB184" s="130">
        <f t="shared" si="154"/>
        <v>1</v>
      </c>
    </row>
    <row r="185" spans="1:28" ht="64.5" customHeight="1" x14ac:dyDescent="0.25">
      <c r="A185" s="20" t="s">
        <v>462</v>
      </c>
      <c r="B185" s="46"/>
      <c r="C185" s="46"/>
      <c r="D185" s="46"/>
      <c r="E185" s="22" t="s">
        <v>463</v>
      </c>
      <c r="F185" s="34">
        <f t="shared" ref="F185:J187" si="165">+F186</f>
        <v>323578411182</v>
      </c>
      <c r="G185" s="34">
        <f t="shared" si="165"/>
        <v>0</v>
      </c>
      <c r="H185" s="34">
        <f t="shared" si="165"/>
        <v>0</v>
      </c>
      <c r="I185" s="34">
        <f t="shared" si="165"/>
        <v>0</v>
      </c>
      <c r="J185" s="34">
        <f t="shared" si="165"/>
        <v>0</v>
      </c>
      <c r="K185" s="34">
        <f t="shared" si="134"/>
        <v>0</v>
      </c>
      <c r="L185" s="34">
        <f>+L186</f>
        <v>323578411182</v>
      </c>
      <c r="M185" s="117">
        <f t="shared" si="139"/>
        <v>5.605445749644436E-2</v>
      </c>
      <c r="N185" s="34">
        <f t="shared" ref="N185:W187" si="166">+N186</f>
        <v>0</v>
      </c>
      <c r="O185" s="34">
        <f t="shared" si="166"/>
        <v>323578411182</v>
      </c>
      <c r="P185" s="34">
        <f t="shared" si="166"/>
        <v>0</v>
      </c>
      <c r="Q185" s="34">
        <f t="shared" si="166"/>
        <v>323578411182</v>
      </c>
      <c r="R185" s="34">
        <f t="shared" si="166"/>
        <v>0</v>
      </c>
      <c r="S185" s="34">
        <f t="shared" si="166"/>
        <v>0</v>
      </c>
      <c r="T185" s="34">
        <f t="shared" si="166"/>
        <v>1121067275</v>
      </c>
      <c r="U185" s="34">
        <f t="shared" si="166"/>
        <v>322457343907</v>
      </c>
      <c r="V185" s="34">
        <f t="shared" si="166"/>
        <v>1121067275</v>
      </c>
      <c r="W185" s="34">
        <f t="shared" si="166"/>
        <v>0</v>
      </c>
      <c r="X185" s="24">
        <f t="shared" si="149"/>
        <v>1</v>
      </c>
      <c r="Y185" s="24">
        <f t="shared" si="150"/>
        <v>3.4645923098047607E-3</v>
      </c>
      <c r="Z185" s="24">
        <f t="shared" si="148"/>
        <v>3.4645923098047607E-3</v>
      </c>
      <c r="AA185" s="24">
        <f t="shared" si="153"/>
        <v>3.4645923098047607E-3</v>
      </c>
      <c r="AB185" s="131">
        <f t="shared" si="154"/>
        <v>1</v>
      </c>
    </row>
    <row r="186" spans="1:28" ht="64.5" customHeight="1" x14ac:dyDescent="0.25">
      <c r="A186" s="20" t="s">
        <v>464</v>
      </c>
      <c r="B186" s="26"/>
      <c r="C186" s="26"/>
      <c r="D186" s="26"/>
      <c r="E186" s="22" t="s">
        <v>463</v>
      </c>
      <c r="F186" s="34">
        <f t="shared" si="165"/>
        <v>323578411182</v>
      </c>
      <c r="G186" s="34">
        <f t="shared" si="165"/>
        <v>0</v>
      </c>
      <c r="H186" s="34">
        <f t="shared" si="165"/>
        <v>0</v>
      </c>
      <c r="I186" s="34">
        <f t="shared" si="165"/>
        <v>0</v>
      </c>
      <c r="J186" s="34">
        <f t="shared" si="165"/>
        <v>0</v>
      </c>
      <c r="K186" s="34">
        <f t="shared" si="134"/>
        <v>0</v>
      </c>
      <c r="L186" s="34">
        <f>+L187</f>
        <v>323578411182</v>
      </c>
      <c r="M186" s="117">
        <f t="shared" si="139"/>
        <v>5.605445749644436E-2</v>
      </c>
      <c r="N186" s="34">
        <f t="shared" si="166"/>
        <v>0</v>
      </c>
      <c r="O186" s="34">
        <f t="shared" si="166"/>
        <v>323578411182</v>
      </c>
      <c r="P186" s="34">
        <f t="shared" si="166"/>
        <v>0</v>
      </c>
      <c r="Q186" s="34">
        <f t="shared" si="166"/>
        <v>323578411182</v>
      </c>
      <c r="R186" s="34">
        <f t="shared" si="166"/>
        <v>0</v>
      </c>
      <c r="S186" s="34">
        <f t="shared" si="166"/>
        <v>0</v>
      </c>
      <c r="T186" s="34">
        <f t="shared" si="166"/>
        <v>1121067275</v>
      </c>
      <c r="U186" s="34">
        <f t="shared" si="166"/>
        <v>322457343907</v>
      </c>
      <c r="V186" s="34">
        <f t="shared" si="166"/>
        <v>1121067275</v>
      </c>
      <c r="W186" s="34">
        <f t="shared" si="166"/>
        <v>0</v>
      </c>
      <c r="X186" s="24">
        <f t="shared" si="149"/>
        <v>1</v>
      </c>
      <c r="Y186" s="24">
        <f t="shared" si="150"/>
        <v>3.4645923098047607E-3</v>
      </c>
      <c r="Z186" s="24">
        <f t="shared" si="148"/>
        <v>3.4645923098047607E-3</v>
      </c>
      <c r="AA186" s="24">
        <f t="shared" si="153"/>
        <v>3.4645923098047607E-3</v>
      </c>
      <c r="AB186" s="131">
        <f t="shared" si="154"/>
        <v>1</v>
      </c>
    </row>
    <row r="187" spans="1:28" ht="38.25" customHeight="1" x14ac:dyDescent="0.25">
      <c r="A187" s="20" t="s">
        <v>465</v>
      </c>
      <c r="B187" s="26"/>
      <c r="C187" s="26"/>
      <c r="D187" s="26"/>
      <c r="E187" s="22" t="s">
        <v>76</v>
      </c>
      <c r="F187" s="34">
        <f t="shared" si="165"/>
        <v>323578411182</v>
      </c>
      <c r="G187" s="34">
        <f t="shared" si="165"/>
        <v>0</v>
      </c>
      <c r="H187" s="34">
        <f t="shared" si="165"/>
        <v>0</v>
      </c>
      <c r="I187" s="34">
        <f t="shared" si="165"/>
        <v>0</v>
      </c>
      <c r="J187" s="34">
        <f t="shared" si="165"/>
        <v>0</v>
      </c>
      <c r="K187" s="34">
        <f t="shared" si="134"/>
        <v>0</v>
      </c>
      <c r="L187" s="34">
        <f>+L188</f>
        <v>323578411182</v>
      </c>
      <c r="M187" s="117">
        <f t="shared" si="139"/>
        <v>5.605445749644436E-2</v>
      </c>
      <c r="N187" s="34">
        <f t="shared" si="166"/>
        <v>0</v>
      </c>
      <c r="O187" s="34">
        <f t="shared" si="166"/>
        <v>323578411182</v>
      </c>
      <c r="P187" s="34">
        <f t="shared" si="166"/>
        <v>0</v>
      </c>
      <c r="Q187" s="34">
        <f t="shared" si="166"/>
        <v>323578411182</v>
      </c>
      <c r="R187" s="34">
        <f t="shared" si="166"/>
        <v>0</v>
      </c>
      <c r="S187" s="34">
        <f t="shared" si="166"/>
        <v>0</v>
      </c>
      <c r="T187" s="34">
        <f t="shared" si="166"/>
        <v>1121067275</v>
      </c>
      <c r="U187" s="34">
        <f t="shared" si="166"/>
        <v>322457343907</v>
      </c>
      <c r="V187" s="34">
        <f t="shared" si="166"/>
        <v>1121067275</v>
      </c>
      <c r="W187" s="34">
        <f t="shared" si="166"/>
        <v>0</v>
      </c>
      <c r="X187" s="24">
        <f t="shared" si="149"/>
        <v>1</v>
      </c>
      <c r="Y187" s="24">
        <f t="shared" si="150"/>
        <v>3.4645923098047607E-3</v>
      </c>
      <c r="Z187" s="24">
        <f t="shared" si="148"/>
        <v>3.4645923098047607E-3</v>
      </c>
      <c r="AA187" s="24">
        <f t="shared" si="153"/>
        <v>3.4645923098047607E-3</v>
      </c>
      <c r="AB187" s="131">
        <f t="shared" si="154"/>
        <v>1</v>
      </c>
    </row>
    <row r="188" spans="1:28" ht="30" customHeight="1" x14ac:dyDescent="0.25">
      <c r="A188" s="25" t="s">
        <v>466</v>
      </c>
      <c r="B188" s="26" t="s">
        <v>67</v>
      </c>
      <c r="C188" s="26">
        <v>13</v>
      </c>
      <c r="D188" s="26" t="s">
        <v>13</v>
      </c>
      <c r="E188" s="27" t="s">
        <v>75</v>
      </c>
      <c r="F188" s="28">
        <v>323578411182</v>
      </c>
      <c r="G188" s="28">
        <v>0</v>
      </c>
      <c r="H188" s="28">
        <v>0</v>
      </c>
      <c r="I188" s="28">
        <v>0</v>
      </c>
      <c r="J188" s="28">
        <v>0</v>
      </c>
      <c r="K188" s="28">
        <f t="shared" si="134"/>
        <v>0</v>
      </c>
      <c r="L188" s="28">
        <f>+F188+K188</f>
        <v>323578411182</v>
      </c>
      <c r="M188" s="119">
        <f t="shared" si="139"/>
        <v>5.605445749644436E-2</v>
      </c>
      <c r="N188" s="28">
        <v>0</v>
      </c>
      <c r="O188" s="28">
        <v>323578411182</v>
      </c>
      <c r="P188" s="28">
        <f>L188-O188</f>
        <v>0</v>
      </c>
      <c r="Q188" s="28">
        <v>323578411182</v>
      </c>
      <c r="R188" s="28">
        <f>+L188-Q188</f>
        <v>0</v>
      </c>
      <c r="S188" s="28">
        <f>O188-Q188</f>
        <v>0</v>
      </c>
      <c r="T188" s="28">
        <v>1121067275</v>
      </c>
      <c r="U188" s="28">
        <f>+Q188-T188</f>
        <v>322457343907</v>
      </c>
      <c r="V188" s="28">
        <v>1121067275</v>
      </c>
      <c r="W188" s="29">
        <f>+T188-V188</f>
        <v>0</v>
      </c>
      <c r="X188" s="30">
        <f t="shared" si="149"/>
        <v>1</v>
      </c>
      <c r="Y188" s="30">
        <f t="shared" si="150"/>
        <v>3.4645923098047607E-3</v>
      </c>
      <c r="Z188" s="30">
        <f t="shared" si="148"/>
        <v>3.4645923098047607E-3</v>
      </c>
      <c r="AA188" s="30">
        <f t="shared" si="153"/>
        <v>3.4645923098047607E-3</v>
      </c>
      <c r="AB188" s="130">
        <f t="shared" si="154"/>
        <v>1</v>
      </c>
    </row>
    <row r="189" spans="1:28" ht="71.25" customHeight="1" x14ac:dyDescent="0.25">
      <c r="A189" s="20" t="s">
        <v>93</v>
      </c>
      <c r="B189" s="46"/>
      <c r="C189" s="46"/>
      <c r="D189" s="46"/>
      <c r="E189" s="22" t="s">
        <v>94</v>
      </c>
      <c r="F189" s="34">
        <f t="shared" ref="F189:J191" si="167">+F190</f>
        <v>53127095469</v>
      </c>
      <c r="G189" s="34">
        <f t="shared" si="167"/>
        <v>0</v>
      </c>
      <c r="H189" s="34">
        <f t="shared" si="167"/>
        <v>0</v>
      </c>
      <c r="I189" s="34">
        <f t="shared" si="167"/>
        <v>0</v>
      </c>
      <c r="J189" s="34">
        <f t="shared" si="167"/>
        <v>0</v>
      </c>
      <c r="K189" s="34">
        <f t="shared" si="134"/>
        <v>0</v>
      </c>
      <c r="L189" s="34">
        <f>+L190</f>
        <v>53127095469</v>
      </c>
      <c r="M189" s="117">
        <f t="shared" si="139"/>
        <v>9.2033658982322818E-3</v>
      </c>
      <c r="N189" s="34">
        <f t="shared" ref="N189:W191" si="168">+N190</f>
        <v>0</v>
      </c>
      <c r="O189" s="34">
        <f t="shared" si="168"/>
        <v>53127095469</v>
      </c>
      <c r="P189" s="34">
        <f t="shared" si="168"/>
        <v>0</v>
      </c>
      <c r="Q189" s="34">
        <f t="shared" si="168"/>
        <v>53127095469</v>
      </c>
      <c r="R189" s="34">
        <f t="shared" si="168"/>
        <v>0</v>
      </c>
      <c r="S189" s="34">
        <f t="shared" si="168"/>
        <v>0</v>
      </c>
      <c r="T189" s="34">
        <f t="shared" si="168"/>
        <v>0</v>
      </c>
      <c r="U189" s="34">
        <f t="shared" si="168"/>
        <v>53127095469</v>
      </c>
      <c r="V189" s="34">
        <f t="shared" si="168"/>
        <v>0</v>
      </c>
      <c r="W189" s="34">
        <f t="shared" si="168"/>
        <v>0</v>
      </c>
      <c r="X189" s="24">
        <f t="shared" si="149"/>
        <v>1</v>
      </c>
      <c r="Y189" s="24">
        <f t="shared" si="150"/>
        <v>0</v>
      </c>
      <c r="Z189" s="24">
        <f t="shared" si="148"/>
        <v>0</v>
      </c>
      <c r="AA189" s="24">
        <f t="shared" si="153"/>
        <v>0</v>
      </c>
      <c r="AB189" s="24" t="s">
        <v>267</v>
      </c>
    </row>
    <row r="190" spans="1:28" ht="71.25" customHeight="1" x14ac:dyDescent="0.25">
      <c r="A190" s="20" t="s">
        <v>95</v>
      </c>
      <c r="B190" s="26"/>
      <c r="C190" s="26"/>
      <c r="D190" s="26"/>
      <c r="E190" s="47" t="s">
        <v>94</v>
      </c>
      <c r="F190" s="34">
        <f t="shared" si="167"/>
        <v>53127095469</v>
      </c>
      <c r="G190" s="34">
        <f t="shared" si="167"/>
        <v>0</v>
      </c>
      <c r="H190" s="34">
        <f t="shared" si="167"/>
        <v>0</v>
      </c>
      <c r="I190" s="34">
        <f t="shared" si="167"/>
        <v>0</v>
      </c>
      <c r="J190" s="34">
        <f t="shared" si="167"/>
        <v>0</v>
      </c>
      <c r="K190" s="34">
        <f t="shared" si="134"/>
        <v>0</v>
      </c>
      <c r="L190" s="34">
        <f>+L191</f>
        <v>53127095469</v>
      </c>
      <c r="M190" s="117">
        <f t="shared" si="139"/>
        <v>9.2033658982322818E-3</v>
      </c>
      <c r="N190" s="34">
        <f t="shared" si="168"/>
        <v>0</v>
      </c>
      <c r="O190" s="34">
        <f t="shared" si="168"/>
        <v>53127095469</v>
      </c>
      <c r="P190" s="34">
        <f t="shared" si="168"/>
        <v>0</v>
      </c>
      <c r="Q190" s="34">
        <f t="shared" si="168"/>
        <v>53127095469</v>
      </c>
      <c r="R190" s="34">
        <f t="shared" si="168"/>
        <v>0</v>
      </c>
      <c r="S190" s="34">
        <f t="shared" si="168"/>
        <v>0</v>
      </c>
      <c r="T190" s="34">
        <f t="shared" si="168"/>
        <v>0</v>
      </c>
      <c r="U190" s="34">
        <f t="shared" si="168"/>
        <v>53127095469</v>
      </c>
      <c r="V190" s="34">
        <f t="shared" si="168"/>
        <v>0</v>
      </c>
      <c r="W190" s="34">
        <f t="shared" si="168"/>
        <v>0</v>
      </c>
      <c r="X190" s="24">
        <f t="shared" si="149"/>
        <v>1</v>
      </c>
      <c r="Y190" s="24">
        <f t="shared" si="150"/>
        <v>0</v>
      </c>
      <c r="Z190" s="24">
        <f t="shared" si="148"/>
        <v>0</v>
      </c>
      <c r="AA190" s="24">
        <f t="shared" si="153"/>
        <v>0</v>
      </c>
      <c r="AB190" s="24" t="s">
        <v>267</v>
      </c>
    </row>
    <row r="191" spans="1:28" ht="30.75" customHeight="1" x14ac:dyDescent="0.25">
      <c r="A191" s="20" t="s">
        <v>96</v>
      </c>
      <c r="B191" s="26"/>
      <c r="C191" s="26"/>
      <c r="D191" s="26"/>
      <c r="E191" s="22" t="s">
        <v>76</v>
      </c>
      <c r="F191" s="34">
        <f>+F192</f>
        <v>53127095469</v>
      </c>
      <c r="G191" s="34">
        <f t="shared" si="167"/>
        <v>0</v>
      </c>
      <c r="H191" s="34">
        <f t="shared" si="167"/>
        <v>0</v>
      </c>
      <c r="I191" s="34">
        <f t="shared" si="167"/>
        <v>0</v>
      </c>
      <c r="J191" s="34">
        <f>+J192</f>
        <v>0</v>
      </c>
      <c r="K191" s="34">
        <f t="shared" si="134"/>
        <v>0</v>
      </c>
      <c r="L191" s="34">
        <f>+L192</f>
        <v>53127095469</v>
      </c>
      <c r="M191" s="117">
        <f t="shared" si="139"/>
        <v>9.2033658982322818E-3</v>
      </c>
      <c r="N191" s="34">
        <f t="shared" si="168"/>
        <v>0</v>
      </c>
      <c r="O191" s="34">
        <f t="shared" si="168"/>
        <v>53127095469</v>
      </c>
      <c r="P191" s="34">
        <f t="shared" si="168"/>
        <v>0</v>
      </c>
      <c r="Q191" s="34">
        <f t="shared" si="168"/>
        <v>53127095469</v>
      </c>
      <c r="R191" s="34">
        <f t="shared" si="168"/>
        <v>0</v>
      </c>
      <c r="S191" s="34">
        <f t="shared" si="168"/>
        <v>0</v>
      </c>
      <c r="T191" s="34">
        <f t="shared" si="168"/>
        <v>0</v>
      </c>
      <c r="U191" s="34">
        <f t="shared" si="168"/>
        <v>53127095469</v>
      </c>
      <c r="V191" s="34">
        <f t="shared" si="168"/>
        <v>0</v>
      </c>
      <c r="W191" s="34">
        <f t="shared" si="168"/>
        <v>0</v>
      </c>
      <c r="X191" s="24">
        <f t="shared" si="149"/>
        <v>1</v>
      </c>
      <c r="Y191" s="24">
        <f t="shared" si="150"/>
        <v>0</v>
      </c>
      <c r="Z191" s="24">
        <f t="shared" si="148"/>
        <v>0</v>
      </c>
      <c r="AA191" s="24">
        <f t="shared" si="153"/>
        <v>0</v>
      </c>
      <c r="AB191" s="24" t="s">
        <v>267</v>
      </c>
    </row>
    <row r="192" spans="1:28" ht="30" customHeight="1" x14ac:dyDescent="0.25">
      <c r="A192" s="25" t="s">
        <v>97</v>
      </c>
      <c r="B192" s="26" t="s">
        <v>67</v>
      </c>
      <c r="C192" s="26">
        <v>13</v>
      </c>
      <c r="D192" s="26" t="s">
        <v>13</v>
      </c>
      <c r="E192" s="27" t="s">
        <v>75</v>
      </c>
      <c r="F192" s="28">
        <v>53127095469</v>
      </c>
      <c r="G192" s="28">
        <v>0</v>
      </c>
      <c r="H192" s="28">
        <v>0</v>
      </c>
      <c r="I192" s="28">
        <v>0</v>
      </c>
      <c r="J192" s="28">
        <v>0</v>
      </c>
      <c r="K192" s="28">
        <f t="shared" si="134"/>
        <v>0</v>
      </c>
      <c r="L192" s="28">
        <f>+F192+K192</f>
        <v>53127095469</v>
      </c>
      <c r="M192" s="119">
        <f t="shared" si="139"/>
        <v>9.2033658982322818E-3</v>
      </c>
      <c r="N192" s="28">
        <v>0</v>
      </c>
      <c r="O192" s="28">
        <v>53127095469</v>
      </c>
      <c r="P192" s="28">
        <f>L192-O192</f>
        <v>0</v>
      </c>
      <c r="Q192" s="28">
        <v>53127095469</v>
      </c>
      <c r="R192" s="28">
        <f>+L192-Q192</f>
        <v>0</v>
      </c>
      <c r="S192" s="28">
        <f>O192-Q192</f>
        <v>0</v>
      </c>
      <c r="T192" s="28">
        <v>0</v>
      </c>
      <c r="U192" s="28">
        <f t="shared" ref="U192" si="169">+Q192-T192</f>
        <v>53127095469</v>
      </c>
      <c r="V192" s="28">
        <v>0</v>
      </c>
      <c r="W192" s="29">
        <f>+T192-V192</f>
        <v>0</v>
      </c>
      <c r="X192" s="30">
        <f t="shared" si="149"/>
        <v>1</v>
      </c>
      <c r="Y192" s="30">
        <f t="shared" si="150"/>
        <v>0</v>
      </c>
      <c r="Z192" s="30">
        <f t="shared" si="148"/>
        <v>0</v>
      </c>
      <c r="AA192" s="30">
        <f t="shared" si="153"/>
        <v>0</v>
      </c>
      <c r="AB192" s="130" t="s">
        <v>267</v>
      </c>
    </row>
    <row r="193" spans="1:28" s="2" customFormat="1" ht="73.5" customHeight="1" x14ac:dyDescent="0.25">
      <c r="A193" s="49" t="s">
        <v>98</v>
      </c>
      <c r="B193" s="50"/>
      <c r="C193" s="21"/>
      <c r="D193" s="21"/>
      <c r="E193" s="47" t="s">
        <v>99</v>
      </c>
      <c r="F193" s="32">
        <f>+F194</f>
        <v>105000000000</v>
      </c>
      <c r="G193" s="32">
        <f>+G194</f>
        <v>0</v>
      </c>
      <c r="H193" s="32">
        <f>+H194</f>
        <v>0</v>
      </c>
      <c r="I193" s="32">
        <f>+I194</f>
        <v>0</v>
      </c>
      <c r="J193" s="32">
        <f>+J194</f>
        <v>0</v>
      </c>
      <c r="K193" s="32">
        <f t="shared" si="134"/>
        <v>0</v>
      </c>
      <c r="L193" s="33">
        <f>+F193+K193</f>
        <v>105000000000</v>
      </c>
      <c r="M193" s="117">
        <f t="shared" si="139"/>
        <v>1.8189464543158829E-2</v>
      </c>
      <c r="N193" s="33">
        <v>0</v>
      </c>
      <c r="O193" s="33">
        <f>+O194</f>
        <v>2257520000</v>
      </c>
      <c r="P193" s="33">
        <f>L193-O193</f>
        <v>102742480000</v>
      </c>
      <c r="Q193" s="33">
        <f>+Q194</f>
        <v>0</v>
      </c>
      <c r="R193" s="33">
        <f>+L193-Q193</f>
        <v>105000000000</v>
      </c>
      <c r="S193" s="33">
        <f>+S194</f>
        <v>2257520000</v>
      </c>
      <c r="T193" s="33">
        <f>+T194</f>
        <v>0</v>
      </c>
      <c r="U193" s="33">
        <f>+Q193-T193</f>
        <v>0</v>
      </c>
      <c r="V193" s="33">
        <f>+V194</f>
        <v>0</v>
      </c>
      <c r="W193" s="132">
        <f>+T193-V193</f>
        <v>0</v>
      </c>
      <c r="X193" s="24">
        <f t="shared" si="149"/>
        <v>0</v>
      </c>
      <c r="Y193" s="24">
        <f t="shared" si="150"/>
        <v>0</v>
      </c>
      <c r="Z193" s="24">
        <f t="shared" si="148"/>
        <v>0</v>
      </c>
      <c r="AA193" s="24" t="s">
        <v>267</v>
      </c>
      <c r="AB193" s="24" t="s">
        <v>267</v>
      </c>
    </row>
    <row r="194" spans="1:28" s="2" customFormat="1" ht="57" customHeight="1" x14ac:dyDescent="0.25">
      <c r="A194" s="49" t="s">
        <v>100</v>
      </c>
      <c r="B194" s="50"/>
      <c r="C194" s="21"/>
      <c r="D194" s="21"/>
      <c r="E194" s="47" t="s">
        <v>99</v>
      </c>
      <c r="F194" s="32">
        <f>+F195+F197+F199</f>
        <v>105000000000</v>
      </c>
      <c r="G194" s="32">
        <f>+G195+G197+G199</f>
        <v>0</v>
      </c>
      <c r="H194" s="32">
        <f>+H195+H197+H199</f>
        <v>0</v>
      </c>
      <c r="I194" s="32">
        <f>+I195+I197+I199</f>
        <v>0</v>
      </c>
      <c r="J194" s="32">
        <f>+J195+J197+J199</f>
        <v>0</v>
      </c>
      <c r="K194" s="32">
        <f t="shared" si="134"/>
        <v>0</v>
      </c>
      <c r="L194" s="32">
        <f>+L195+L197+L199</f>
        <v>105000000000</v>
      </c>
      <c r="M194" s="117">
        <f t="shared" si="139"/>
        <v>1.8189464543158829E-2</v>
      </c>
      <c r="N194" s="32">
        <f t="shared" ref="N194:W194" si="170">+N195+N197+N199</f>
        <v>1.8189464543158829E-2</v>
      </c>
      <c r="O194" s="32">
        <f t="shared" si="170"/>
        <v>2257520000</v>
      </c>
      <c r="P194" s="32">
        <f t="shared" si="170"/>
        <v>102742480000</v>
      </c>
      <c r="Q194" s="32">
        <f t="shared" si="170"/>
        <v>0</v>
      </c>
      <c r="R194" s="32">
        <f t="shared" si="170"/>
        <v>105000000000</v>
      </c>
      <c r="S194" s="32">
        <f t="shared" si="170"/>
        <v>2257520000</v>
      </c>
      <c r="T194" s="32">
        <f t="shared" si="170"/>
        <v>0</v>
      </c>
      <c r="U194" s="32">
        <f t="shared" si="170"/>
        <v>0</v>
      </c>
      <c r="V194" s="32">
        <f t="shared" si="170"/>
        <v>0</v>
      </c>
      <c r="W194" s="32">
        <f t="shared" si="170"/>
        <v>0</v>
      </c>
      <c r="X194" s="24">
        <f t="shared" si="149"/>
        <v>0</v>
      </c>
      <c r="Y194" s="24">
        <f t="shared" si="150"/>
        <v>0</v>
      </c>
      <c r="Z194" s="24">
        <f t="shared" si="148"/>
        <v>0</v>
      </c>
      <c r="AA194" s="24" t="s">
        <v>267</v>
      </c>
      <c r="AB194" s="24" t="s">
        <v>267</v>
      </c>
    </row>
    <row r="195" spans="1:28" s="2" customFormat="1" ht="36.75" customHeight="1" x14ac:dyDescent="0.25">
      <c r="A195" s="49" t="s">
        <v>467</v>
      </c>
      <c r="B195" s="50"/>
      <c r="C195" s="21"/>
      <c r="D195" s="21"/>
      <c r="E195" s="47" t="s">
        <v>468</v>
      </c>
      <c r="F195" s="32">
        <f>+F196</f>
        <v>12000000000</v>
      </c>
      <c r="G195" s="32">
        <f>+G196</f>
        <v>0</v>
      </c>
      <c r="H195" s="32">
        <f>+H196</f>
        <v>0</v>
      </c>
      <c r="I195" s="32">
        <f>+I196</f>
        <v>0</v>
      </c>
      <c r="J195" s="32">
        <f>+J196</f>
        <v>0</v>
      </c>
      <c r="K195" s="32">
        <f t="shared" si="134"/>
        <v>0</v>
      </c>
      <c r="L195" s="32">
        <f>+L196</f>
        <v>12000000000</v>
      </c>
      <c r="M195" s="117">
        <f t="shared" si="139"/>
        <v>2.0787959477895804E-3</v>
      </c>
      <c r="N195" s="32">
        <f t="shared" ref="N195:W195" si="171">+N196</f>
        <v>2.0787959477895804E-3</v>
      </c>
      <c r="O195" s="32">
        <f t="shared" si="171"/>
        <v>15000</v>
      </c>
      <c r="P195" s="32">
        <f t="shared" si="171"/>
        <v>11999985000</v>
      </c>
      <c r="Q195" s="32">
        <f t="shared" si="171"/>
        <v>0</v>
      </c>
      <c r="R195" s="32">
        <f t="shared" si="171"/>
        <v>12000000000</v>
      </c>
      <c r="S195" s="32">
        <f t="shared" si="171"/>
        <v>15000</v>
      </c>
      <c r="T195" s="32">
        <f t="shared" si="171"/>
        <v>0</v>
      </c>
      <c r="U195" s="32">
        <f t="shared" si="171"/>
        <v>0</v>
      </c>
      <c r="V195" s="32">
        <f t="shared" si="171"/>
        <v>0</v>
      </c>
      <c r="W195" s="32">
        <f t="shared" si="171"/>
        <v>0</v>
      </c>
      <c r="X195" s="24">
        <f t="shared" si="149"/>
        <v>0</v>
      </c>
      <c r="Y195" s="24">
        <f t="shared" si="150"/>
        <v>0</v>
      </c>
      <c r="Z195" s="24">
        <f t="shared" si="148"/>
        <v>0</v>
      </c>
      <c r="AA195" s="131" t="s">
        <v>267</v>
      </c>
      <c r="AB195" s="131" t="s">
        <v>267</v>
      </c>
    </row>
    <row r="196" spans="1:28" ht="36" customHeight="1" x14ac:dyDescent="0.25">
      <c r="A196" s="51" t="s">
        <v>469</v>
      </c>
      <c r="B196" s="52" t="s">
        <v>67</v>
      </c>
      <c r="C196" s="26">
        <v>11</v>
      </c>
      <c r="D196" s="26" t="s">
        <v>13</v>
      </c>
      <c r="E196" s="27" t="s">
        <v>75</v>
      </c>
      <c r="F196" s="28">
        <v>12000000000</v>
      </c>
      <c r="G196" s="39">
        <v>0</v>
      </c>
      <c r="H196" s="39">
        <v>0</v>
      </c>
      <c r="I196" s="39">
        <v>0</v>
      </c>
      <c r="J196" s="39">
        <v>0</v>
      </c>
      <c r="K196" s="39">
        <f t="shared" si="134"/>
        <v>0</v>
      </c>
      <c r="L196" s="28">
        <f>+F196+K196</f>
        <v>12000000000</v>
      </c>
      <c r="M196" s="119">
        <f t="shared" si="139"/>
        <v>2.0787959477895804E-3</v>
      </c>
      <c r="N196" s="28">
        <f>H196+M196</f>
        <v>2.0787959477895804E-3</v>
      </c>
      <c r="O196" s="39">
        <v>15000</v>
      </c>
      <c r="P196" s="39">
        <f>L196-O196</f>
        <v>11999985000</v>
      </c>
      <c r="Q196" s="39">
        <v>0</v>
      </c>
      <c r="R196" s="39">
        <f>+L196-Q196</f>
        <v>12000000000</v>
      </c>
      <c r="S196" s="28">
        <f>O196-Q196</f>
        <v>15000</v>
      </c>
      <c r="T196" s="39">
        <v>0</v>
      </c>
      <c r="U196" s="39">
        <f>+Q196-T196</f>
        <v>0</v>
      </c>
      <c r="V196" s="39">
        <v>0</v>
      </c>
      <c r="W196" s="29">
        <f>+T196-V196</f>
        <v>0</v>
      </c>
      <c r="X196" s="30">
        <f t="shared" si="149"/>
        <v>0</v>
      </c>
      <c r="Y196" s="30">
        <f t="shared" si="150"/>
        <v>0</v>
      </c>
      <c r="Z196" s="30">
        <f t="shared" si="148"/>
        <v>0</v>
      </c>
      <c r="AA196" s="130" t="s">
        <v>267</v>
      </c>
      <c r="AB196" s="130" t="s">
        <v>267</v>
      </c>
    </row>
    <row r="197" spans="1:28" s="2" customFormat="1" ht="36.75" customHeight="1" x14ac:dyDescent="0.25">
      <c r="A197" s="49" t="s">
        <v>470</v>
      </c>
      <c r="B197" s="50"/>
      <c r="C197" s="21"/>
      <c r="D197" s="21"/>
      <c r="E197" s="47" t="s">
        <v>471</v>
      </c>
      <c r="F197" s="32">
        <f>+F198</f>
        <v>80000000000</v>
      </c>
      <c r="G197" s="32">
        <f>+G198</f>
        <v>0</v>
      </c>
      <c r="H197" s="32">
        <f>+H198</f>
        <v>0</v>
      </c>
      <c r="I197" s="32">
        <f>+I198</f>
        <v>0</v>
      </c>
      <c r="J197" s="32">
        <f>+J198</f>
        <v>0</v>
      </c>
      <c r="K197" s="32">
        <f t="shared" si="134"/>
        <v>0</v>
      </c>
      <c r="L197" s="32">
        <f>+L198</f>
        <v>80000000000</v>
      </c>
      <c r="M197" s="117">
        <f t="shared" si="139"/>
        <v>1.3858639651930536E-2</v>
      </c>
      <c r="N197" s="32">
        <f t="shared" ref="N197:W197" si="172">+N198</f>
        <v>1.3858639651930536E-2</v>
      </c>
      <c r="O197" s="32">
        <f t="shared" si="172"/>
        <v>0</v>
      </c>
      <c r="P197" s="32">
        <f t="shared" si="172"/>
        <v>80000000000</v>
      </c>
      <c r="Q197" s="32">
        <f t="shared" si="172"/>
        <v>0</v>
      </c>
      <c r="R197" s="32">
        <f t="shared" si="172"/>
        <v>80000000000</v>
      </c>
      <c r="S197" s="32">
        <f t="shared" si="172"/>
        <v>0</v>
      </c>
      <c r="T197" s="32">
        <f t="shared" si="172"/>
        <v>0</v>
      </c>
      <c r="U197" s="32">
        <f t="shared" si="172"/>
        <v>0</v>
      </c>
      <c r="V197" s="32">
        <f t="shared" si="172"/>
        <v>0</v>
      </c>
      <c r="W197" s="32">
        <f t="shared" si="172"/>
        <v>0</v>
      </c>
      <c r="X197" s="24">
        <f t="shared" si="149"/>
        <v>0</v>
      </c>
      <c r="Y197" s="24">
        <f t="shared" si="150"/>
        <v>0</v>
      </c>
      <c r="Z197" s="24">
        <f t="shared" si="148"/>
        <v>0</v>
      </c>
      <c r="AA197" s="24" t="s">
        <v>267</v>
      </c>
      <c r="AB197" s="24" t="s">
        <v>267</v>
      </c>
    </row>
    <row r="198" spans="1:28" ht="39" customHeight="1" x14ac:dyDescent="0.25">
      <c r="A198" s="51" t="s">
        <v>472</v>
      </c>
      <c r="B198" s="52" t="s">
        <v>67</v>
      </c>
      <c r="C198" s="26">
        <v>13</v>
      </c>
      <c r="D198" s="26" t="s">
        <v>13</v>
      </c>
      <c r="E198" s="27" t="s">
        <v>75</v>
      </c>
      <c r="F198" s="39">
        <v>80000000000</v>
      </c>
      <c r="G198" s="39">
        <v>0</v>
      </c>
      <c r="H198" s="39">
        <v>0</v>
      </c>
      <c r="I198" s="39">
        <v>0</v>
      </c>
      <c r="J198" s="39">
        <v>0</v>
      </c>
      <c r="K198" s="39">
        <f t="shared" si="134"/>
        <v>0</v>
      </c>
      <c r="L198" s="28">
        <f>+F198+K198</f>
        <v>80000000000</v>
      </c>
      <c r="M198" s="117">
        <f t="shared" si="139"/>
        <v>1.3858639651930536E-2</v>
      </c>
      <c r="N198" s="28">
        <f>H198+M198</f>
        <v>1.3858639651930536E-2</v>
      </c>
      <c r="O198" s="28">
        <v>0</v>
      </c>
      <c r="P198" s="28">
        <f>L198-O198</f>
        <v>80000000000</v>
      </c>
      <c r="Q198" s="28">
        <v>0</v>
      </c>
      <c r="R198" s="28">
        <f>+L198-Q198</f>
        <v>80000000000</v>
      </c>
      <c r="S198" s="28">
        <f>O198-Q198</f>
        <v>0</v>
      </c>
      <c r="T198" s="28">
        <v>0</v>
      </c>
      <c r="U198" s="28">
        <f>+Q198-T198</f>
        <v>0</v>
      </c>
      <c r="V198" s="28">
        <v>0</v>
      </c>
      <c r="W198" s="29">
        <f>+T198-V198</f>
        <v>0</v>
      </c>
      <c r="X198" s="30">
        <f t="shared" si="149"/>
        <v>0</v>
      </c>
      <c r="Y198" s="30">
        <f t="shared" si="150"/>
        <v>0</v>
      </c>
      <c r="Z198" s="30">
        <f t="shared" si="148"/>
        <v>0</v>
      </c>
      <c r="AA198" s="30" t="s">
        <v>267</v>
      </c>
      <c r="AB198" s="130" t="s">
        <v>267</v>
      </c>
    </row>
    <row r="199" spans="1:28" ht="45" customHeight="1" x14ac:dyDescent="0.25">
      <c r="A199" s="49" t="s">
        <v>101</v>
      </c>
      <c r="B199" s="50"/>
      <c r="C199" s="21"/>
      <c r="D199" s="21"/>
      <c r="E199" s="47" t="s">
        <v>76</v>
      </c>
      <c r="F199" s="32">
        <f>+F200</f>
        <v>13000000000</v>
      </c>
      <c r="G199" s="32">
        <f>+G200</f>
        <v>0</v>
      </c>
      <c r="H199" s="32">
        <f>+H200</f>
        <v>0</v>
      </c>
      <c r="I199" s="32">
        <f>+I200</f>
        <v>0</v>
      </c>
      <c r="J199" s="32">
        <f>+J200</f>
        <v>0</v>
      </c>
      <c r="K199" s="32">
        <f t="shared" ref="K199:K260" si="173">+G199-H199+I199-J199</f>
        <v>0</v>
      </c>
      <c r="L199" s="32">
        <f>+L200</f>
        <v>13000000000</v>
      </c>
      <c r="M199" s="117">
        <f t="shared" si="139"/>
        <v>2.2520289434387122E-3</v>
      </c>
      <c r="N199" s="32">
        <f t="shared" ref="N199:W199" si="174">+N200</f>
        <v>2.2520289434387122E-3</v>
      </c>
      <c r="O199" s="32">
        <f t="shared" si="174"/>
        <v>2257505000</v>
      </c>
      <c r="P199" s="32">
        <f t="shared" si="174"/>
        <v>10742495000</v>
      </c>
      <c r="Q199" s="32">
        <f t="shared" si="174"/>
        <v>0</v>
      </c>
      <c r="R199" s="32">
        <f t="shared" si="174"/>
        <v>13000000000</v>
      </c>
      <c r="S199" s="32">
        <f t="shared" si="174"/>
        <v>2257505000</v>
      </c>
      <c r="T199" s="32">
        <f t="shared" si="174"/>
        <v>0</v>
      </c>
      <c r="U199" s="32">
        <f t="shared" si="174"/>
        <v>0</v>
      </c>
      <c r="V199" s="32">
        <f t="shared" si="174"/>
        <v>0</v>
      </c>
      <c r="W199" s="32">
        <f t="shared" si="174"/>
        <v>0</v>
      </c>
      <c r="X199" s="24">
        <f t="shared" si="149"/>
        <v>0</v>
      </c>
      <c r="Y199" s="24">
        <f t="shared" si="150"/>
        <v>0</v>
      </c>
      <c r="Z199" s="24">
        <f t="shared" si="148"/>
        <v>0</v>
      </c>
      <c r="AA199" s="24" t="s">
        <v>267</v>
      </c>
      <c r="AB199" s="24" t="s">
        <v>267</v>
      </c>
    </row>
    <row r="200" spans="1:28" ht="41.25" customHeight="1" x14ac:dyDescent="0.25">
      <c r="A200" s="51" t="s">
        <v>102</v>
      </c>
      <c r="B200" s="52" t="s">
        <v>67</v>
      </c>
      <c r="C200" s="26">
        <v>11</v>
      </c>
      <c r="D200" s="26" t="s">
        <v>13</v>
      </c>
      <c r="E200" s="27" t="s">
        <v>75</v>
      </c>
      <c r="F200" s="28">
        <v>13000000000</v>
      </c>
      <c r="G200" s="39">
        <v>0</v>
      </c>
      <c r="H200" s="39">
        <v>0</v>
      </c>
      <c r="I200" s="39">
        <v>0</v>
      </c>
      <c r="J200" s="39">
        <v>0</v>
      </c>
      <c r="K200" s="39">
        <f t="shared" si="173"/>
        <v>0</v>
      </c>
      <c r="L200" s="28">
        <f>+F200+K200</f>
        <v>13000000000</v>
      </c>
      <c r="M200" s="119">
        <f t="shared" si="139"/>
        <v>2.2520289434387122E-3</v>
      </c>
      <c r="N200" s="28">
        <f>H200+M200</f>
        <v>2.2520289434387122E-3</v>
      </c>
      <c r="O200" s="28">
        <v>2257505000</v>
      </c>
      <c r="P200" s="39">
        <f>L200-O200</f>
        <v>10742495000</v>
      </c>
      <c r="Q200" s="28">
        <v>0</v>
      </c>
      <c r="R200" s="39">
        <f>+L200-Q200</f>
        <v>13000000000</v>
      </c>
      <c r="S200" s="28">
        <f>O200-Q200</f>
        <v>2257505000</v>
      </c>
      <c r="T200" s="39">
        <v>0</v>
      </c>
      <c r="U200" s="39">
        <v>0</v>
      </c>
      <c r="V200" s="39">
        <v>0</v>
      </c>
      <c r="W200" s="29">
        <f>+T200-V200</f>
        <v>0</v>
      </c>
      <c r="X200" s="30">
        <f t="shared" si="149"/>
        <v>0</v>
      </c>
      <c r="Y200" s="30">
        <f t="shared" si="150"/>
        <v>0</v>
      </c>
      <c r="Z200" s="30">
        <f t="shared" si="148"/>
        <v>0</v>
      </c>
      <c r="AA200" s="30" t="s">
        <v>267</v>
      </c>
      <c r="AB200" s="130" t="s">
        <v>267</v>
      </c>
    </row>
    <row r="201" spans="1:28" ht="35.25" customHeight="1" x14ac:dyDescent="0.25">
      <c r="A201" s="20" t="s">
        <v>103</v>
      </c>
      <c r="B201" s="46"/>
      <c r="C201" s="46"/>
      <c r="D201" s="46"/>
      <c r="E201" s="47" t="s">
        <v>104</v>
      </c>
      <c r="F201" s="34">
        <f>+F202</f>
        <v>6042022926</v>
      </c>
      <c r="G201" s="34">
        <f t="shared" ref="G201:J201" si="175">+G202</f>
        <v>0</v>
      </c>
      <c r="H201" s="34">
        <f t="shared" si="175"/>
        <v>0</v>
      </c>
      <c r="I201" s="34">
        <f t="shared" si="175"/>
        <v>0</v>
      </c>
      <c r="J201" s="34">
        <f t="shared" si="175"/>
        <v>0</v>
      </c>
      <c r="K201" s="34">
        <f t="shared" si="173"/>
        <v>0</v>
      </c>
      <c r="L201" s="34">
        <f>+L202</f>
        <v>6042022926</v>
      </c>
      <c r="M201" s="117">
        <f t="shared" si="139"/>
        <v>1.0466777312517122E-3</v>
      </c>
      <c r="N201" s="34">
        <f t="shared" ref="N201:P201" si="176">+N202</f>
        <v>0</v>
      </c>
      <c r="O201" s="34">
        <f t="shared" si="176"/>
        <v>2060429714.5</v>
      </c>
      <c r="P201" s="34">
        <f t="shared" si="176"/>
        <v>3981593211.5</v>
      </c>
      <c r="Q201" s="34">
        <f>+Q202</f>
        <v>1861775862.5</v>
      </c>
      <c r="R201" s="34">
        <f>+R202</f>
        <v>4180247063.5</v>
      </c>
      <c r="S201" s="34">
        <f t="shared" ref="N201:W209" si="177">+S202</f>
        <v>198653852</v>
      </c>
      <c r="T201" s="34">
        <f t="shared" si="177"/>
        <v>571245</v>
      </c>
      <c r="U201" s="34">
        <f t="shared" si="177"/>
        <v>1861204617.5</v>
      </c>
      <c r="V201" s="34">
        <f t="shared" si="177"/>
        <v>571245</v>
      </c>
      <c r="W201" s="34">
        <f t="shared" si="177"/>
        <v>0</v>
      </c>
      <c r="X201" s="24">
        <f t="shared" si="149"/>
        <v>0.3081378348447531</v>
      </c>
      <c r="Y201" s="24">
        <f t="shared" si="150"/>
        <v>9.4545321491883391E-5</v>
      </c>
      <c r="Z201" s="24">
        <f t="shared" si="148"/>
        <v>9.4545321491883391E-5</v>
      </c>
      <c r="AA201" s="24">
        <f t="shared" si="153"/>
        <v>3.0682801915421222E-4</v>
      </c>
      <c r="AB201" s="24">
        <f t="shared" si="154"/>
        <v>1</v>
      </c>
    </row>
    <row r="202" spans="1:28" ht="33" customHeight="1" x14ac:dyDescent="0.25">
      <c r="A202" s="20" t="s">
        <v>105</v>
      </c>
      <c r="B202" s="26"/>
      <c r="C202" s="26"/>
      <c r="D202" s="26"/>
      <c r="E202" s="22" t="s">
        <v>74</v>
      </c>
      <c r="F202" s="34">
        <f>+F203+F207</f>
        <v>6042022926</v>
      </c>
      <c r="G202" s="34">
        <f t="shared" ref="G202:J202" si="178">+G203+G207</f>
        <v>0</v>
      </c>
      <c r="H202" s="34">
        <f t="shared" si="178"/>
        <v>0</v>
      </c>
      <c r="I202" s="34">
        <f t="shared" si="178"/>
        <v>0</v>
      </c>
      <c r="J202" s="34">
        <f t="shared" si="178"/>
        <v>0</v>
      </c>
      <c r="K202" s="34">
        <f t="shared" si="173"/>
        <v>0</v>
      </c>
      <c r="L202" s="34">
        <f>+L203+L207</f>
        <v>6042022926</v>
      </c>
      <c r="M202" s="117">
        <f t="shared" si="139"/>
        <v>1.0466777312517122E-3</v>
      </c>
      <c r="N202" s="34">
        <f t="shared" ref="N202:W202" si="179">+N203+N207</f>
        <v>0</v>
      </c>
      <c r="O202" s="34">
        <f t="shared" si="179"/>
        <v>2060429714.5</v>
      </c>
      <c r="P202" s="34">
        <f t="shared" si="179"/>
        <v>3981593211.5</v>
      </c>
      <c r="Q202" s="34">
        <f t="shared" si="179"/>
        <v>1861775862.5</v>
      </c>
      <c r="R202" s="34">
        <f t="shared" si="179"/>
        <v>4180247063.5</v>
      </c>
      <c r="S202" s="34">
        <f t="shared" si="179"/>
        <v>198653852</v>
      </c>
      <c r="T202" s="34">
        <f t="shared" si="179"/>
        <v>571245</v>
      </c>
      <c r="U202" s="34">
        <f t="shared" si="179"/>
        <v>1861204617.5</v>
      </c>
      <c r="V202" s="34">
        <f t="shared" si="179"/>
        <v>571245</v>
      </c>
      <c r="W202" s="34">
        <f t="shared" si="179"/>
        <v>0</v>
      </c>
      <c r="X202" s="24">
        <f t="shared" si="149"/>
        <v>0.3081378348447531</v>
      </c>
      <c r="Y202" s="24">
        <f t="shared" si="150"/>
        <v>9.4545321491883391E-5</v>
      </c>
      <c r="Z202" s="24">
        <f t="shared" si="148"/>
        <v>9.4545321491883391E-5</v>
      </c>
      <c r="AA202" s="24">
        <f t="shared" si="153"/>
        <v>3.0682801915421222E-4</v>
      </c>
      <c r="AB202" s="24">
        <f t="shared" si="154"/>
        <v>1</v>
      </c>
    </row>
    <row r="203" spans="1:28" ht="51.75" customHeight="1" x14ac:dyDescent="0.25">
      <c r="A203" s="20" t="s">
        <v>106</v>
      </c>
      <c r="B203" s="26"/>
      <c r="C203" s="26"/>
      <c r="D203" s="26"/>
      <c r="E203" s="22" t="s">
        <v>107</v>
      </c>
      <c r="F203" s="34">
        <f t="shared" ref="F203:J209" si="180">+F204</f>
        <v>2257022926</v>
      </c>
      <c r="G203" s="34">
        <f t="shared" si="180"/>
        <v>0</v>
      </c>
      <c r="H203" s="34">
        <f t="shared" si="180"/>
        <v>0</v>
      </c>
      <c r="I203" s="34">
        <f t="shared" si="180"/>
        <v>0</v>
      </c>
      <c r="J203" s="34">
        <f t="shared" si="180"/>
        <v>0</v>
      </c>
      <c r="K203" s="34">
        <f t="shared" si="173"/>
        <v>0</v>
      </c>
      <c r="L203" s="34">
        <f>+L204</f>
        <v>2257022926</v>
      </c>
      <c r="M203" s="117">
        <f t="shared" si="139"/>
        <v>3.9099084271974855E-4</v>
      </c>
      <c r="N203" s="34">
        <f t="shared" si="177"/>
        <v>0</v>
      </c>
      <c r="O203" s="34">
        <f t="shared" si="177"/>
        <v>2060429714.5</v>
      </c>
      <c r="P203" s="34">
        <f t="shared" si="177"/>
        <v>196593211.5</v>
      </c>
      <c r="Q203" s="34">
        <f t="shared" si="177"/>
        <v>1861775862.5</v>
      </c>
      <c r="R203" s="34">
        <f t="shared" si="177"/>
        <v>395247063.5</v>
      </c>
      <c r="S203" s="34">
        <f t="shared" si="177"/>
        <v>198653852</v>
      </c>
      <c r="T203" s="34">
        <f t="shared" si="177"/>
        <v>571245</v>
      </c>
      <c r="U203" s="34">
        <f t="shared" si="177"/>
        <v>1861204617.5</v>
      </c>
      <c r="V203" s="34">
        <f t="shared" si="177"/>
        <v>571245</v>
      </c>
      <c r="W203" s="34">
        <f t="shared" si="177"/>
        <v>0</v>
      </c>
      <c r="X203" s="24">
        <f t="shared" si="149"/>
        <v>0.82488123671810676</v>
      </c>
      <c r="Y203" s="24">
        <f t="shared" si="150"/>
        <v>2.5309667589969355E-4</v>
      </c>
      <c r="Z203" s="24">
        <f t="shared" si="148"/>
        <v>2.5309667589969355E-4</v>
      </c>
      <c r="AA203" s="24">
        <f t="shared" si="153"/>
        <v>3.0682801915421222E-4</v>
      </c>
      <c r="AB203" s="24">
        <f t="shared" si="154"/>
        <v>1</v>
      </c>
    </row>
    <row r="204" spans="1:28" ht="51.75" customHeight="1" x14ac:dyDescent="0.25">
      <c r="A204" s="20" t="s">
        <v>108</v>
      </c>
      <c r="B204" s="26"/>
      <c r="C204" s="26"/>
      <c r="D204" s="26"/>
      <c r="E204" s="22" t="s">
        <v>107</v>
      </c>
      <c r="F204" s="34">
        <f t="shared" si="180"/>
        <v>2257022926</v>
      </c>
      <c r="G204" s="34">
        <f t="shared" si="180"/>
        <v>0</v>
      </c>
      <c r="H204" s="34">
        <f t="shared" si="180"/>
        <v>0</v>
      </c>
      <c r="I204" s="34">
        <f t="shared" si="180"/>
        <v>0</v>
      </c>
      <c r="J204" s="34">
        <f t="shared" si="180"/>
        <v>0</v>
      </c>
      <c r="K204" s="34">
        <f t="shared" si="173"/>
        <v>0</v>
      </c>
      <c r="L204" s="34">
        <f>+L205</f>
        <v>2257022926</v>
      </c>
      <c r="M204" s="117">
        <f t="shared" si="139"/>
        <v>3.9099084271974855E-4</v>
      </c>
      <c r="N204" s="34">
        <f t="shared" si="177"/>
        <v>0</v>
      </c>
      <c r="O204" s="34">
        <f t="shared" si="177"/>
        <v>2060429714.5</v>
      </c>
      <c r="P204" s="34">
        <f t="shared" si="177"/>
        <v>196593211.5</v>
      </c>
      <c r="Q204" s="34">
        <f t="shared" si="177"/>
        <v>1861775862.5</v>
      </c>
      <c r="R204" s="34">
        <f t="shared" si="177"/>
        <v>395247063.5</v>
      </c>
      <c r="S204" s="34">
        <f t="shared" si="177"/>
        <v>198653852</v>
      </c>
      <c r="T204" s="34">
        <f t="shared" si="177"/>
        <v>571245</v>
      </c>
      <c r="U204" s="34">
        <f t="shared" si="177"/>
        <v>1861204617.5</v>
      </c>
      <c r="V204" s="34">
        <f t="shared" si="177"/>
        <v>571245</v>
      </c>
      <c r="W204" s="34">
        <f t="shared" si="177"/>
        <v>0</v>
      </c>
      <c r="X204" s="24">
        <f t="shared" si="149"/>
        <v>0.82488123671810676</v>
      </c>
      <c r="Y204" s="24">
        <f t="shared" si="150"/>
        <v>2.5309667589969355E-4</v>
      </c>
      <c r="Z204" s="24">
        <f t="shared" si="148"/>
        <v>2.5309667589969355E-4</v>
      </c>
      <c r="AA204" s="24">
        <f t="shared" si="153"/>
        <v>3.0682801915421222E-4</v>
      </c>
      <c r="AB204" s="24">
        <f t="shared" si="154"/>
        <v>1</v>
      </c>
    </row>
    <row r="205" spans="1:28" ht="29.25" customHeight="1" x14ac:dyDescent="0.25">
      <c r="A205" s="20" t="s">
        <v>109</v>
      </c>
      <c r="B205" s="26"/>
      <c r="C205" s="26"/>
      <c r="D205" s="26"/>
      <c r="E205" s="47" t="s">
        <v>110</v>
      </c>
      <c r="F205" s="34">
        <f t="shared" si="180"/>
        <v>2257022926</v>
      </c>
      <c r="G205" s="34">
        <f t="shared" si="180"/>
        <v>0</v>
      </c>
      <c r="H205" s="34">
        <f t="shared" si="180"/>
        <v>0</v>
      </c>
      <c r="I205" s="34">
        <f t="shared" si="180"/>
        <v>0</v>
      </c>
      <c r="J205" s="34">
        <f t="shared" si="180"/>
        <v>0</v>
      </c>
      <c r="K205" s="34">
        <f t="shared" si="173"/>
        <v>0</v>
      </c>
      <c r="L205" s="34">
        <f>+L206</f>
        <v>2257022926</v>
      </c>
      <c r="M205" s="117">
        <f t="shared" si="139"/>
        <v>3.9099084271974855E-4</v>
      </c>
      <c r="N205" s="34">
        <f t="shared" si="177"/>
        <v>0</v>
      </c>
      <c r="O205" s="34">
        <f t="shared" si="177"/>
        <v>2060429714.5</v>
      </c>
      <c r="P205" s="34">
        <f t="shared" si="177"/>
        <v>196593211.5</v>
      </c>
      <c r="Q205" s="34">
        <f t="shared" si="177"/>
        <v>1861775862.5</v>
      </c>
      <c r="R205" s="34">
        <f t="shared" si="177"/>
        <v>395247063.5</v>
      </c>
      <c r="S205" s="34">
        <f t="shared" si="177"/>
        <v>198653852</v>
      </c>
      <c r="T205" s="34">
        <f t="shared" si="177"/>
        <v>571245</v>
      </c>
      <c r="U205" s="34">
        <f t="shared" si="177"/>
        <v>1861204617.5</v>
      </c>
      <c r="V205" s="34">
        <f t="shared" si="177"/>
        <v>571245</v>
      </c>
      <c r="W205" s="34">
        <f t="shared" si="177"/>
        <v>0</v>
      </c>
      <c r="X205" s="24">
        <f t="shared" si="149"/>
        <v>0.82488123671810676</v>
      </c>
      <c r="Y205" s="24">
        <f t="shared" si="150"/>
        <v>2.5309667589969355E-4</v>
      </c>
      <c r="Z205" s="24">
        <f t="shared" si="148"/>
        <v>2.5309667589969355E-4</v>
      </c>
      <c r="AA205" s="24">
        <f t="shared" si="153"/>
        <v>3.0682801915421222E-4</v>
      </c>
      <c r="AB205" s="24">
        <f t="shared" si="154"/>
        <v>1</v>
      </c>
    </row>
    <row r="206" spans="1:28" ht="30" customHeight="1" x14ac:dyDescent="0.25">
      <c r="A206" s="25" t="s">
        <v>111</v>
      </c>
      <c r="B206" s="26" t="s">
        <v>67</v>
      </c>
      <c r="C206" s="26">
        <v>13</v>
      </c>
      <c r="D206" s="26" t="s">
        <v>13</v>
      </c>
      <c r="E206" s="27" t="s">
        <v>75</v>
      </c>
      <c r="F206" s="28">
        <v>2257022926</v>
      </c>
      <c r="G206" s="28">
        <v>0</v>
      </c>
      <c r="H206" s="28">
        <v>0</v>
      </c>
      <c r="I206" s="28">
        <v>0</v>
      </c>
      <c r="J206" s="28">
        <v>0</v>
      </c>
      <c r="K206" s="28">
        <f t="shared" si="173"/>
        <v>0</v>
      </c>
      <c r="L206" s="28">
        <f>+F206+K206</f>
        <v>2257022926</v>
      </c>
      <c r="M206" s="119">
        <f t="shared" si="139"/>
        <v>3.9099084271974855E-4</v>
      </c>
      <c r="N206" s="28">
        <v>0</v>
      </c>
      <c r="O206" s="28">
        <v>2060429714.5</v>
      </c>
      <c r="P206" s="28">
        <f>L206-O206</f>
        <v>196593211.5</v>
      </c>
      <c r="Q206" s="28">
        <v>1861775862.5</v>
      </c>
      <c r="R206" s="28">
        <f>+L206-Q206</f>
        <v>395247063.5</v>
      </c>
      <c r="S206" s="28">
        <f>O206-Q206</f>
        <v>198653852</v>
      </c>
      <c r="T206" s="28">
        <v>571245</v>
      </c>
      <c r="U206" s="28">
        <f>+Q206-T206</f>
        <v>1861204617.5</v>
      </c>
      <c r="V206" s="28">
        <v>571245</v>
      </c>
      <c r="W206" s="29">
        <f>+T206-V206</f>
        <v>0</v>
      </c>
      <c r="X206" s="30">
        <f t="shared" si="149"/>
        <v>0.82488123671810676</v>
      </c>
      <c r="Y206" s="30">
        <f t="shared" si="150"/>
        <v>2.5309667589969355E-4</v>
      </c>
      <c r="Z206" s="30">
        <f t="shared" si="148"/>
        <v>2.5309667589969355E-4</v>
      </c>
      <c r="AA206" s="30">
        <f t="shared" si="153"/>
        <v>3.0682801915421222E-4</v>
      </c>
      <c r="AB206" s="130">
        <f t="shared" si="154"/>
        <v>1</v>
      </c>
    </row>
    <row r="207" spans="1:28" ht="51.75" customHeight="1" x14ac:dyDescent="0.25">
      <c r="A207" s="20" t="s">
        <v>473</v>
      </c>
      <c r="B207" s="26"/>
      <c r="C207" s="26"/>
      <c r="D207" s="26"/>
      <c r="E207" s="22" t="s">
        <v>474</v>
      </c>
      <c r="F207" s="34">
        <f t="shared" si="180"/>
        <v>3785000000</v>
      </c>
      <c r="G207" s="34">
        <f t="shared" si="180"/>
        <v>0</v>
      </c>
      <c r="H207" s="34">
        <f t="shared" si="180"/>
        <v>0</v>
      </c>
      <c r="I207" s="34">
        <f t="shared" si="180"/>
        <v>0</v>
      </c>
      <c r="J207" s="34">
        <f t="shared" si="180"/>
        <v>0</v>
      </c>
      <c r="K207" s="34">
        <f t="shared" si="173"/>
        <v>0</v>
      </c>
      <c r="L207" s="34">
        <f>+L208</f>
        <v>3785000000</v>
      </c>
      <c r="M207" s="117">
        <f t="shared" si="139"/>
        <v>6.5568688853196355E-4</v>
      </c>
      <c r="N207" s="34">
        <f t="shared" si="177"/>
        <v>0</v>
      </c>
      <c r="O207" s="34">
        <f t="shared" si="177"/>
        <v>0</v>
      </c>
      <c r="P207" s="34">
        <f t="shared" si="177"/>
        <v>3785000000</v>
      </c>
      <c r="Q207" s="34">
        <f t="shared" si="177"/>
        <v>0</v>
      </c>
      <c r="R207" s="34">
        <f t="shared" si="177"/>
        <v>3785000000</v>
      </c>
      <c r="S207" s="34">
        <f t="shared" si="177"/>
        <v>0</v>
      </c>
      <c r="T207" s="34">
        <f t="shared" si="177"/>
        <v>0</v>
      </c>
      <c r="U207" s="34">
        <f t="shared" si="177"/>
        <v>0</v>
      </c>
      <c r="V207" s="34">
        <f t="shared" si="177"/>
        <v>0</v>
      </c>
      <c r="W207" s="34">
        <f t="shared" si="177"/>
        <v>0</v>
      </c>
      <c r="X207" s="24">
        <f t="shared" si="149"/>
        <v>0</v>
      </c>
      <c r="Y207" s="24">
        <f t="shared" si="150"/>
        <v>0</v>
      </c>
      <c r="Z207" s="24">
        <f t="shared" si="148"/>
        <v>0</v>
      </c>
      <c r="AA207" s="24" t="s">
        <v>267</v>
      </c>
      <c r="AB207" s="24" t="s">
        <v>267</v>
      </c>
    </row>
    <row r="208" spans="1:28" ht="51.75" customHeight="1" x14ac:dyDescent="0.25">
      <c r="A208" s="20" t="s">
        <v>475</v>
      </c>
      <c r="B208" s="26"/>
      <c r="C208" s="26"/>
      <c r="D208" s="26"/>
      <c r="E208" s="22" t="s">
        <v>476</v>
      </c>
      <c r="F208" s="34">
        <f t="shared" si="180"/>
        <v>3785000000</v>
      </c>
      <c r="G208" s="34">
        <f t="shared" si="180"/>
        <v>0</v>
      </c>
      <c r="H208" s="34">
        <f t="shared" si="180"/>
        <v>0</v>
      </c>
      <c r="I208" s="34">
        <f t="shared" si="180"/>
        <v>0</v>
      </c>
      <c r="J208" s="34">
        <f t="shared" si="180"/>
        <v>0</v>
      </c>
      <c r="K208" s="34">
        <f t="shared" si="173"/>
        <v>0</v>
      </c>
      <c r="L208" s="34">
        <f>+L209</f>
        <v>3785000000</v>
      </c>
      <c r="M208" s="117">
        <f t="shared" ref="M208:M260" si="181">L208/$L$260</f>
        <v>6.5568688853196355E-4</v>
      </c>
      <c r="N208" s="34">
        <f t="shared" si="177"/>
        <v>0</v>
      </c>
      <c r="O208" s="34">
        <f t="shared" si="177"/>
        <v>0</v>
      </c>
      <c r="P208" s="34">
        <f t="shared" si="177"/>
        <v>3785000000</v>
      </c>
      <c r="Q208" s="34">
        <f t="shared" si="177"/>
        <v>0</v>
      </c>
      <c r="R208" s="34">
        <f t="shared" si="177"/>
        <v>3785000000</v>
      </c>
      <c r="S208" s="34">
        <f t="shared" si="177"/>
        <v>0</v>
      </c>
      <c r="T208" s="34">
        <f t="shared" si="177"/>
        <v>0</v>
      </c>
      <c r="U208" s="34">
        <f t="shared" si="177"/>
        <v>0</v>
      </c>
      <c r="V208" s="34">
        <f t="shared" si="177"/>
        <v>0</v>
      </c>
      <c r="W208" s="34">
        <f t="shared" si="177"/>
        <v>0</v>
      </c>
      <c r="X208" s="24">
        <f t="shared" si="149"/>
        <v>0</v>
      </c>
      <c r="Y208" s="24">
        <f t="shared" si="150"/>
        <v>0</v>
      </c>
      <c r="Z208" s="24">
        <f t="shared" si="148"/>
        <v>0</v>
      </c>
      <c r="AA208" s="24" t="s">
        <v>267</v>
      </c>
      <c r="AB208" s="24" t="s">
        <v>267</v>
      </c>
    </row>
    <row r="209" spans="1:28" ht="29.25" customHeight="1" x14ac:dyDescent="0.25">
      <c r="A209" s="20" t="s">
        <v>477</v>
      </c>
      <c r="B209" s="26"/>
      <c r="C209" s="26"/>
      <c r="D209" s="26"/>
      <c r="E209" s="47" t="s">
        <v>110</v>
      </c>
      <c r="F209" s="34">
        <f t="shared" si="180"/>
        <v>3785000000</v>
      </c>
      <c r="G209" s="34">
        <f t="shared" si="180"/>
        <v>0</v>
      </c>
      <c r="H209" s="34">
        <f t="shared" si="180"/>
        <v>0</v>
      </c>
      <c r="I209" s="34">
        <f t="shared" si="180"/>
        <v>0</v>
      </c>
      <c r="J209" s="34">
        <f t="shared" si="180"/>
        <v>0</v>
      </c>
      <c r="K209" s="34">
        <f t="shared" si="173"/>
        <v>0</v>
      </c>
      <c r="L209" s="34">
        <f>+L210</f>
        <v>3785000000</v>
      </c>
      <c r="M209" s="117">
        <f t="shared" si="181"/>
        <v>6.5568688853196355E-4</v>
      </c>
      <c r="N209" s="34">
        <f t="shared" si="177"/>
        <v>0</v>
      </c>
      <c r="O209" s="34">
        <f t="shared" si="177"/>
        <v>0</v>
      </c>
      <c r="P209" s="34">
        <f t="shared" si="177"/>
        <v>3785000000</v>
      </c>
      <c r="Q209" s="34">
        <f t="shared" si="177"/>
        <v>0</v>
      </c>
      <c r="R209" s="34">
        <f t="shared" si="177"/>
        <v>3785000000</v>
      </c>
      <c r="S209" s="34">
        <f t="shared" si="177"/>
        <v>0</v>
      </c>
      <c r="T209" s="34">
        <f t="shared" si="177"/>
        <v>0</v>
      </c>
      <c r="U209" s="34">
        <f t="shared" si="177"/>
        <v>0</v>
      </c>
      <c r="V209" s="34">
        <f t="shared" si="177"/>
        <v>0</v>
      </c>
      <c r="W209" s="34">
        <f t="shared" si="177"/>
        <v>0</v>
      </c>
      <c r="X209" s="24">
        <f t="shared" si="149"/>
        <v>0</v>
      </c>
      <c r="Y209" s="24">
        <f t="shared" si="150"/>
        <v>0</v>
      </c>
      <c r="Z209" s="24">
        <f t="shared" si="148"/>
        <v>0</v>
      </c>
      <c r="AA209" s="24" t="s">
        <v>267</v>
      </c>
      <c r="AB209" s="24" t="s">
        <v>267</v>
      </c>
    </row>
    <row r="210" spans="1:28" ht="30" customHeight="1" x14ac:dyDescent="0.25">
      <c r="A210" s="25" t="s">
        <v>478</v>
      </c>
      <c r="B210" s="26" t="s">
        <v>67</v>
      </c>
      <c r="C210" s="26">
        <v>13</v>
      </c>
      <c r="D210" s="26" t="s">
        <v>13</v>
      </c>
      <c r="E210" s="27" t="s">
        <v>75</v>
      </c>
      <c r="F210" s="28">
        <v>3785000000</v>
      </c>
      <c r="G210" s="28">
        <v>0</v>
      </c>
      <c r="H210" s="28">
        <v>0</v>
      </c>
      <c r="I210" s="28">
        <v>0</v>
      </c>
      <c r="J210" s="28">
        <v>0</v>
      </c>
      <c r="K210" s="28">
        <f t="shared" si="173"/>
        <v>0</v>
      </c>
      <c r="L210" s="28">
        <f>+F210+K210</f>
        <v>3785000000</v>
      </c>
      <c r="M210" s="119">
        <f t="shared" si="181"/>
        <v>6.5568688853196355E-4</v>
      </c>
      <c r="N210" s="28">
        <v>0</v>
      </c>
      <c r="O210" s="28">
        <v>0</v>
      </c>
      <c r="P210" s="28">
        <f>L210-O210</f>
        <v>3785000000</v>
      </c>
      <c r="Q210" s="28">
        <v>0</v>
      </c>
      <c r="R210" s="28">
        <f>+L210-Q210</f>
        <v>3785000000</v>
      </c>
      <c r="S210" s="28">
        <f>O210-Q210</f>
        <v>0</v>
      </c>
      <c r="T210" s="28">
        <v>0</v>
      </c>
      <c r="U210" s="28">
        <f>+Q210-T210</f>
        <v>0</v>
      </c>
      <c r="V210" s="28">
        <v>0</v>
      </c>
      <c r="W210" s="29">
        <f>+T210-V210</f>
        <v>0</v>
      </c>
      <c r="X210" s="30">
        <f t="shared" si="149"/>
        <v>0</v>
      </c>
      <c r="Y210" s="30">
        <f t="shared" si="150"/>
        <v>0</v>
      </c>
      <c r="Z210" s="30">
        <f t="shared" si="148"/>
        <v>0</v>
      </c>
      <c r="AA210" s="30" t="s">
        <v>267</v>
      </c>
      <c r="AB210" s="130" t="s">
        <v>267</v>
      </c>
    </row>
    <row r="211" spans="1:28" ht="29.25" customHeight="1" x14ac:dyDescent="0.25">
      <c r="A211" s="20" t="s">
        <v>112</v>
      </c>
      <c r="B211" s="26"/>
      <c r="C211" s="26"/>
      <c r="D211" s="26"/>
      <c r="E211" s="22" t="s">
        <v>113</v>
      </c>
      <c r="F211" s="34">
        <f>+F212</f>
        <v>77359978684</v>
      </c>
      <c r="G211" s="34">
        <f>+G212</f>
        <v>0</v>
      </c>
      <c r="H211" s="34">
        <f>+H212</f>
        <v>0</v>
      </c>
      <c r="I211" s="34">
        <f>+I212</f>
        <v>0</v>
      </c>
      <c r="J211" s="34">
        <f>+J212</f>
        <v>0</v>
      </c>
      <c r="K211" s="34">
        <f t="shared" si="173"/>
        <v>0</v>
      </c>
      <c r="L211" s="34">
        <f>+L212</f>
        <v>77359978684</v>
      </c>
      <c r="M211" s="117">
        <f t="shared" si="181"/>
        <v>1.3401300850782293E-2</v>
      </c>
      <c r="N211" s="34">
        <f t="shared" ref="N211:W211" si="182">+N212</f>
        <v>0</v>
      </c>
      <c r="O211" s="34">
        <f t="shared" si="182"/>
        <v>49929186526</v>
      </c>
      <c r="P211" s="34">
        <f t="shared" si="182"/>
        <v>27430792158</v>
      </c>
      <c r="Q211" s="34">
        <f t="shared" si="182"/>
        <v>24328238177.700001</v>
      </c>
      <c r="R211" s="34">
        <f t="shared" si="182"/>
        <v>53031740506.300003</v>
      </c>
      <c r="S211" s="34">
        <f t="shared" si="182"/>
        <v>25600948348.299999</v>
      </c>
      <c r="T211" s="34">
        <f t="shared" si="182"/>
        <v>748.7</v>
      </c>
      <c r="U211" s="34">
        <f t="shared" si="182"/>
        <v>24328237429</v>
      </c>
      <c r="V211" s="34">
        <f t="shared" si="182"/>
        <v>748.7</v>
      </c>
      <c r="W211" s="34">
        <f t="shared" si="182"/>
        <v>0</v>
      </c>
      <c r="X211" s="24">
        <f t="shared" si="149"/>
        <v>0.31448093176286895</v>
      </c>
      <c r="Y211" s="24">
        <f t="shared" si="150"/>
        <v>9.6781308983846728E-9</v>
      </c>
      <c r="Z211" s="24">
        <f t="shared" si="148"/>
        <v>9.6781308983846728E-9</v>
      </c>
      <c r="AA211" s="24">
        <f t="shared" si="153"/>
        <v>3.0774937113460241E-8</v>
      </c>
      <c r="AB211" s="24">
        <f t="shared" si="154"/>
        <v>1</v>
      </c>
    </row>
    <row r="212" spans="1:28" ht="29.25" customHeight="1" x14ac:dyDescent="0.25">
      <c r="A212" s="20" t="s">
        <v>114</v>
      </c>
      <c r="B212" s="26"/>
      <c r="C212" s="26"/>
      <c r="D212" s="26"/>
      <c r="E212" s="22" t="s">
        <v>74</v>
      </c>
      <c r="F212" s="34">
        <f>+F213+F219</f>
        <v>77359978684</v>
      </c>
      <c r="G212" s="34">
        <f>+G213+G219</f>
        <v>0</v>
      </c>
      <c r="H212" s="34">
        <f>+H213+H219</f>
        <v>0</v>
      </c>
      <c r="I212" s="34">
        <f>+I213+I219</f>
        <v>0</v>
      </c>
      <c r="J212" s="34">
        <f>+J213+J219</f>
        <v>0</v>
      </c>
      <c r="K212" s="34">
        <f t="shared" si="173"/>
        <v>0</v>
      </c>
      <c r="L212" s="34">
        <f>+L213+L219</f>
        <v>77359978684</v>
      </c>
      <c r="M212" s="117">
        <f t="shared" si="181"/>
        <v>1.3401300850782293E-2</v>
      </c>
      <c r="N212" s="34">
        <f t="shared" ref="N212:W212" si="183">+N213+N219</f>
        <v>0</v>
      </c>
      <c r="O212" s="34">
        <f t="shared" si="183"/>
        <v>49929186526</v>
      </c>
      <c r="P212" s="34">
        <f t="shared" si="183"/>
        <v>27430792158</v>
      </c>
      <c r="Q212" s="34">
        <f t="shared" si="183"/>
        <v>24328238177.700001</v>
      </c>
      <c r="R212" s="34">
        <f t="shared" si="183"/>
        <v>53031740506.300003</v>
      </c>
      <c r="S212" s="34">
        <f t="shared" si="183"/>
        <v>25600948348.299999</v>
      </c>
      <c r="T212" s="34">
        <f t="shared" si="183"/>
        <v>748.7</v>
      </c>
      <c r="U212" s="34">
        <f t="shared" si="183"/>
        <v>24328237429</v>
      </c>
      <c r="V212" s="34">
        <f t="shared" si="183"/>
        <v>748.7</v>
      </c>
      <c r="W212" s="34">
        <f t="shared" si="183"/>
        <v>0</v>
      </c>
      <c r="X212" s="24">
        <f t="shared" si="149"/>
        <v>0.31448093176286895</v>
      </c>
      <c r="Y212" s="24">
        <f t="shared" si="150"/>
        <v>9.6781308983846728E-9</v>
      </c>
      <c r="Z212" s="24">
        <f t="shared" si="148"/>
        <v>9.6781308983846728E-9</v>
      </c>
      <c r="AA212" s="24">
        <f t="shared" si="153"/>
        <v>3.0774937113460241E-8</v>
      </c>
      <c r="AB212" s="24">
        <f t="shared" si="154"/>
        <v>1</v>
      </c>
    </row>
    <row r="213" spans="1:28" ht="49.5" customHeight="1" x14ac:dyDescent="0.25">
      <c r="A213" s="20" t="s">
        <v>115</v>
      </c>
      <c r="B213" s="26"/>
      <c r="C213" s="26"/>
      <c r="D213" s="26"/>
      <c r="E213" s="47" t="s">
        <v>116</v>
      </c>
      <c r="F213" s="34">
        <f>+F214</f>
        <v>76235881312</v>
      </c>
      <c r="G213" s="34">
        <f>+G214</f>
        <v>0</v>
      </c>
      <c r="H213" s="34">
        <f>+H214</f>
        <v>0</v>
      </c>
      <c r="I213" s="34">
        <f>+I214</f>
        <v>0</v>
      </c>
      <c r="J213" s="34">
        <f>+J214</f>
        <v>0</v>
      </c>
      <c r="K213" s="34">
        <f t="shared" si="173"/>
        <v>0</v>
      </c>
      <c r="L213" s="34">
        <f>+L214</f>
        <v>76235881312</v>
      </c>
      <c r="M213" s="117">
        <f t="shared" si="181"/>
        <v>1.3206570095629418E-2</v>
      </c>
      <c r="N213" s="34">
        <f t="shared" ref="N213:W213" si="184">+N214</f>
        <v>0</v>
      </c>
      <c r="O213" s="34">
        <f t="shared" si="184"/>
        <v>49002053305</v>
      </c>
      <c r="P213" s="34">
        <f t="shared" si="184"/>
        <v>27233828007</v>
      </c>
      <c r="Q213" s="34">
        <f t="shared" si="184"/>
        <v>23514310167</v>
      </c>
      <c r="R213" s="34">
        <f t="shared" si="184"/>
        <v>52721571145</v>
      </c>
      <c r="S213" s="34">
        <f t="shared" si="184"/>
        <v>25487743138</v>
      </c>
      <c r="T213" s="34">
        <f t="shared" si="184"/>
        <v>0</v>
      </c>
      <c r="U213" s="34">
        <f t="shared" si="184"/>
        <v>23514310167</v>
      </c>
      <c r="V213" s="34">
        <f t="shared" si="184"/>
        <v>0</v>
      </c>
      <c r="W213" s="34">
        <f t="shared" si="184"/>
        <v>0</v>
      </c>
      <c r="X213" s="24">
        <f t="shared" si="149"/>
        <v>0.30844150762508077</v>
      </c>
      <c r="Y213" s="24">
        <f t="shared" si="150"/>
        <v>0</v>
      </c>
      <c r="Z213" s="24">
        <f t="shared" si="148"/>
        <v>0</v>
      </c>
      <c r="AA213" s="24">
        <f t="shared" si="153"/>
        <v>0</v>
      </c>
      <c r="AB213" s="24" t="s">
        <v>267</v>
      </c>
    </row>
    <row r="214" spans="1:28" ht="49.5" customHeight="1" x14ac:dyDescent="0.25">
      <c r="A214" s="20" t="s">
        <v>117</v>
      </c>
      <c r="B214" s="46"/>
      <c r="C214" s="46"/>
      <c r="D214" s="46"/>
      <c r="E214" s="22" t="s">
        <v>116</v>
      </c>
      <c r="F214" s="34">
        <f>+F215+F217</f>
        <v>76235881312</v>
      </c>
      <c r="G214" s="34">
        <f>+G215+G217</f>
        <v>0</v>
      </c>
      <c r="H214" s="34">
        <f>+H215+H217</f>
        <v>0</v>
      </c>
      <c r="I214" s="34">
        <f>+I215+I217</f>
        <v>0</v>
      </c>
      <c r="J214" s="34">
        <f>+J215+J217</f>
        <v>0</v>
      </c>
      <c r="K214" s="34">
        <f t="shared" si="173"/>
        <v>0</v>
      </c>
      <c r="L214" s="34">
        <f>+L215+L217</f>
        <v>76235881312</v>
      </c>
      <c r="M214" s="117">
        <f t="shared" si="181"/>
        <v>1.3206570095629418E-2</v>
      </c>
      <c r="N214" s="34">
        <f t="shared" ref="N214:W214" si="185">+N215+N217</f>
        <v>0</v>
      </c>
      <c r="O214" s="34">
        <f t="shared" si="185"/>
        <v>49002053305</v>
      </c>
      <c r="P214" s="34">
        <f t="shared" si="185"/>
        <v>27233828007</v>
      </c>
      <c r="Q214" s="34">
        <f t="shared" si="185"/>
        <v>23514310167</v>
      </c>
      <c r="R214" s="34">
        <f t="shared" si="185"/>
        <v>52721571145</v>
      </c>
      <c r="S214" s="34">
        <f t="shared" si="185"/>
        <v>25487743138</v>
      </c>
      <c r="T214" s="34">
        <f t="shared" si="185"/>
        <v>0</v>
      </c>
      <c r="U214" s="34">
        <f t="shared" si="185"/>
        <v>23514310167</v>
      </c>
      <c r="V214" s="34">
        <f t="shared" si="185"/>
        <v>0</v>
      </c>
      <c r="W214" s="34">
        <f t="shared" si="185"/>
        <v>0</v>
      </c>
      <c r="X214" s="24">
        <f t="shared" si="149"/>
        <v>0.30844150762508077</v>
      </c>
      <c r="Y214" s="24">
        <f t="shared" si="150"/>
        <v>0</v>
      </c>
      <c r="Z214" s="24">
        <f t="shared" si="148"/>
        <v>0</v>
      </c>
      <c r="AA214" s="24">
        <f t="shared" si="153"/>
        <v>0</v>
      </c>
      <c r="AB214" s="24" t="s">
        <v>267</v>
      </c>
    </row>
    <row r="215" spans="1:28" ht="36.75" customHeight="1" x14ac:dyDescent="0.25">
      <c r="A215" s="20" t="s">
        <v>118</v>
      </c>
      <c r="B215" s="46"/>
      <c r="C215" s="46"/>
      <c r="D215" s="46"/>
      <c r="E215" s="22" t="s">
        <v>119</v>
      </c>
      <c r="F215" s="34">
        <f>+F216</f>
        <v>65370924168</v>
      </c>
      <c r="G215" s="34">
        <f>+G216</f>
        <v>0</v>
      </c>
      <c r="H215" s="34">
        <f>+H216</f>
        <v>0</v>
      </c>
      <c r="I215" s="34">
        <f>+I216</f>
        <v>0</v>
      </c>
      <c r="J215" s="34">
        <f>+J216</f>
        <v>0</v>
      </c>
      <c r="K215" s="34">
        <f t="shared" si="173"/>
        <v>0</v>
      </c>
      <c r="L215" s="34">
        <f>+L216</f>
        <v>65370924168</v>
      </c>
      <c r="M215" s="117">
        <f t="shared" si="181"/>
        <v>1.1324401021974862E-2</v>
      </c>
      <c r="N215" s="34">
        <f t="shared" ref="N215:W215" si="186">+N216</f>
        <v>0</v>
      </c>
      <c r="O215" s="34">
        <f t="shared" si="186"/>
        <v>44627166353</v>
      </c>
      <c r="P215" s="34">
        <f t="shared" si="186"/>
        <v>20743757815</v>
      </c>
      <c r="Q215" s="34">
        <f t="shared" si="186"/>
        <v>19139423215</v>
      </c>
      <c r="R215" s="34">
        <f t="shared" si="186"/>
        <v>46231500953</v>
      </c>
      <c r="S215" s="34">
        <f t="shared" si="186"/>
        <v>25487743138</v>
      </c>
      <c r="T215" s="34">
        <f t="shared" si="186"/>
        <v>0</v>
      </c>
      <c r="U215" s="34">
        <f t="shared" si="186"/>
        <v>19139423215</v>
      </c>
      <c r="V215" s="34">
        <f t="shared" si="186"/>
        <v>0</v>
      </c>
      <c r="W215" s="34">
        <f t="shared" si="186"/>
        <v>0</v>
      </c>
      <c r="X215" s="24">
        <f t="shared" si="149"/>
        <v>0.29278189743520594</v>
      </c>
      <c r="Y215" s="24">
        <f t="shared" si="150"/>
        <v>0</v>
      </c>
      <c r="Z215" s="24">
        <f t="shared" si="148"/>
        <v>0</v>
      </c>
      <c r="AA215" s="24">
        <f t="shared" si="153"/>
        <v>0</v>
      </c>
      <c r="AB215" s="24" t="s">
        <v>267</v>
      </c>
    </row>
    <row r="216" spans="1:28" ht="30" customHeight="1" x14ac:dyDescent="0.25">
      <c r="A216" s="25" t="s">
        <v>120</v>
      </c>
      <c r="B216" s="26" t="s">
        <v>12</v>
      </c>
      <c r="C216" s="26">
        <v>20</v>
      </c>
      <c r="D216" s="26" t="s">
        <v>13</v>
      </c>
      <c r="E216" s="27" t="s">
        <v>75</v>
      </c>
      <c r="F216" s="28">
        <v>65370924168</v>
      </c>
      <c r="G216" s="28">
        <v>0</v>
      </c>
      <c r="H216" s="28">
        <v>0</v>
      </c>
      <c r="I216" s="28"/>
      <c r="J216" s="28">
        <v>0</v>
      </c>
      <c r="K216" s="28">
        <f t="shared" si="173"/>
        <v>0</v>
      </c>
      <c r="L216" s="28">
        <f>+F216+K216</f>
        <v>65370924168</v>
      </c>
      <c r="M216" s="119">
        <f t="shared" si="181"/>
        <v>1.1324401021974862E-2</v>
      </c>
      <c r="N216" s="28">
        <v>0</v>
      </c>
      <c r="O216" s="28">
        <v>44627166353</v>
      </c>
      <c r="P216" s="28">
        <f>L216-O216</f>
        <v>20743757815</v>
      </c>
      <c r="Q216" s="28">
        <v>19139423215</v>
      </c>
      <c r="R216" s="28">
        <f>+L216-Q216</f>
        <v>46231500953</v>
      </c>
      <c r="S216" s="28">
        <f>O216-Q216</f>
        <v>25487743138</v>
      </c>
      <c r="T216" s="28">
        <v>0</v>
      </c>
      <c r="U216" s="28">
        <f>+Q216-T216</f>
        <v>19139423215</v>
      </c>
      <c r="V216" s="28">
        <v>0</v>
      </c>
      <c r="W216" s="29">
        <f>+T216-V216</f>
        <v>0</v>
      </c>
      <c r="X216" s="30">
        <f t="shared" si="149"/>
        <v>0.29278189743520594</v>
      </c>
      <c r="Y216" s="30">
        <f t="shared" si="150"/>
        <v>0</v>
      </c>
      <c r="Z216" s="30">
        <f t="shared" si="148"/>
        <v>0</v>
      </c>
      <c r="AA216" s="30">
        <f t="shared" si="153"/>
        <v>0</v>
      </c>
      <c r="AB216" s="130" t="s">
        <v>267</v>
      </c>
    </row>
    <row r="217" spans="1:28" ht="36.75" customHeight="1" x14ac:dyDescent="0.25">
      <c r="A217" s="20" t="s">
        <v>121</v>
      </c>
      <c r="B217" s="26"/>
      <c r="C217" s="26"/>
      <c r="D217" s="26"/>
      <c r="E217" s="22" t="s">
        <v>122</v>
      </c>
      <c r="F217" s="34">
        <f>+F218</f>
        <v>10864957144</v>
      </c>
      <c r="G217" s="34">
        <f>+G218</f>
        <v>0</v>
      </c>
      <c r="H217" s="34">
        <f>+H218</f>
        <v>0</v>
      </c>
      <c r="I217" s="34">
        <f>+I218</f>
        <v>0</v>
      </c>
      <c r="J217" s="34">
        <f>+J218</f>
        <v>0</v>
      </c>
      <c r="K217" s="34">
        <f t="shared" si="173"/>
        <v>0</v>
      </c>
      <c r="L217" s="34">
        <f>+L218</f>
        <v>10864957144</v>
      </c>
      <c r="M217" s="117">
        <f t="shared" si="181"/>
        <v>1.8821690736545546E-3</v>
      </c>
      <c r="N217" s="34">
        <f t="shared" ref="N217:W217" si="187">+N218</f>
        <v>0</v>
      </c>
      <c r="O217" s="34">
        <f t="shared" si="187"/>
        <v>4374886952</v>
      </c>
      <c r="P217" s="34">
        <f t="shared" si="187"/>
        <v>6490070192</v>
      </c>
      <c r="Q217" s="34">
        <f t="shared" si="187"/>
        <v>4374886952</v>
      </c>
      <c r="R217" s="34">
        <f t="shared" si="187"/>
        <v>6490070192</v>
      </c>
      <c r="S217" s="34">
        <f t="shared" si="187"/>
        <v>0</v>
      </c>
      <c r="T217" s="34">
        <f t="shared" si="187"/>
        <v>0</v>
      </c>
      <c r="U217" s="34">
        <f t="shared" si="187"/>
        <v>4374886952</v>
      </c>
      <c r="V217" s="34">
        <f t="shared" si="187"/>
        <v>0</v>
      </c>
      <c r="W217" s="34">
        <f t="shared" si="187"/>
        <v>0</v>
      </c>
      <c r="X217" s="24">
        <f t="shared" si="149"/>
        <v>0.40266030450161155</v>
      </c>
      <c r="Y217" s="24">
        <f t="shared" si="150"/>
        <v>0</v>
      </c>
      <c r="Z217" s="24">
        <f t="shared" si="148"/>
        <v>0</v>
      </c>
      <c r="AA217" s="24">
        <f t="shared" si="153"/>
        <v>0</v>
      </c>
      <c r="AB217" s="24" t="s">
        <v>267</v>
      </c>
    </row>
    <row r="218" spans="1:28" ht="30" customHeight="1" x14ac:dyDescent="0.25">
      <c r="A218" s="25" t="s">
        <v>123</v>
      </c>
      <c r="B218" s="26" t="s">
        <v>12</v>
      </c>
      <c r="C218" s="26">
        <v>20</v>
      </c>
      <c r="D218" s="26" t="s">
        <v>13</v>
      </c>
      <c r="E218" s="27" t="s">
        <v>75</v>
      </c>
      <c r="F218" s="28">
        <v>10864957144</v>
      </c>
      <c r="G218" s="28">
        <v>0</v>
      </c>
      <c r="H218" s="28">
        <v>0</v>
      </c>
      <c r="I218" s="28">
        <v>0</v>
      </c>
      <c r="J218" s="28"/>
      <c r="K218" s="28">
        <f t="shared" si="173"/>
        <v>0</v>
      </c>
      <c r="L218" s="28">
        <f>+F218+K218</f>
        <v>10864957144</v>
      </c>
      <c r="M218" s="117">
        <f t="shared" si="181"/>
        <v>1.8821690736545546E-3</v>
      </c>
      <c r="N218" s="28">
        <v>0</v>
      </c>
      <c r="O218" s="28">
        <v>4374886952</v>
      </c>
      <c r="P218" s="28">
        <f>L218-O218</f>
        <v>6490070192</v>
      </c>
      <c r="Q218" s="28">
        <v>4374886952</v>
      </c>
      <c r="R218" s="28">
        <f>+L218-Q218</f>
        <v>6490070192</v>
      </c>
      <c r="S218" s="28">
        <f>O218-Q218</f>
        <v>0</v>
      </c>
      <c r="T218" s="28">
        <v>0</v>
      </c>
      <c r="U218" s="28">
        <f>+Q218-T218</f>
        <v>4374886952</v>
      </c>
      <c r="V218" s="28">
        <v>0</v>
      </c>
      <c r="W218" s="29">
        <f>+T218-V218</f>
        <v>0</v>
      </c>
      <c r="X218" s="30">
        <f t="shared" si="149"/>
        <v>0.40266030450161155</v>
      </c>
      <c r="Y218" s="30">
        <f t="shared" si="150"/>
        <v>0</v>
      </c>
      <c r="Z218" s="30">
        <f t="shared" si="148"/>
        <v>0</v>
      </c>
      <c r="AA218" s="30">
        <f t="shared" si="153"/>
        <v>0</v>
      </c>
      <c r="AB218" s="130" t="s">
        <v>267</v>
      </c>
    </row>
    <row r="219" spans="1:28" ht="39" customHeight="1" x14ac:dyDescent="0.25">
      <c r="A219" s="20" t="s">
        <v>124</v>
      </c>
      <c r="B219" s="26"/>
      <c r="C219" s="26"/>
      <c r="D219" s="26"/>
      <c r="E219" s="22" t="s">
        <v>125</v>
      </c>
      <c r="F219" s="34">
        <f t="shared" ref="F219:J221" si="188">+F220</f>
        <v>1124097372</v>
      </c>
      <c r="G219" s="34">
        <f t="shared" si="188"/>
        <v>0</v>
      </c>
      <c r="H219" s="34">
        <f t="shared" si="188"/>
        <v>0</v>
      </c>
      <c r="I219" s="34">
        <f t="shared" si="188"/>
        <v>0</v>
      </c>
      <c r="J219" s="34">
        <f t="shared" si="188"/>
        <v>0</v>
      </c>
      <c r="K219" s="34">
        <f t="shared" si="173"/>
        <v>0</v>
      </c>
      <c r="L219" s="34">
        <f>+L220</f>
        <v>1124097372</v>
      </c>
      <c r="M219" s="117">
        <f t="shared" si="181"/>
        <v>1.947307551528764E-4</v>
      </c>
      <c r="N219" s="34">
        <f t="shared" ref="N219:W221" si="189">+N220</f>
        <v>0</v>
      </c>
      <c r="O219" s="34">
        <f t="shared" si="189"/>
        <v>927133221</v>
      </c>
      <c r="P219" s="34">
        <f t="shared" si="189"/>
        <v>196964151</v>
      </c>
      <c r="Q219" s="34">
        <f t="shared" si="189"/>
        <v>813928010.70000005</v>
      </c>
      <c r="R219" s="34">
        <f t="shared" si="189"/>
        <v>310169361.29999995</v>
      </c>
      <c r="S219" s="34">
        <f t="shared" si="189"/>
        <v>113205210.29999995</v>
      </c>
      <c r="T219" s="34">
        <f t="shared" si="189"/>
        <v>748.7</v>
      </c>
      <c r="U219" s="34">
        <f t="shared" si="189"/>
        <v>813927262</v>
      </c>
      <c r="V219" s="34">
        <f t="shared" si="189"/>
        <v>748.7</v>
      </c>
      <c r="W219" s="34">
        <f t="shared" si="189"/>
        <v>0</v>
      </c>
      <c r="X219" s="24">
        <f t="shared" si="149"/>
        <v>0.72407251451166998</v>
      </c>
      <c r="Y219" s="24">
        <f t="shared" si="150"/>
        <v>6.6604550339612401E-7</v>
      </c>
      <c r="Z219" s="24">
        <f t="shared" si="148"/>
        <v>6.6604550339612401E-7</v>
      </c>
      <c r="AA219" s="24">
        <f t="shared" si="153"/>
        <v>9.1986022124499421E-7</v>
      </c>
      <c r="AB219" s="24">
        <f t="shared" si="154"/>
        <v>1</v>
      </c>
    </row>
    <row r="220" spans="1:28" ht="39" customHeight="1" x14ac:dyDescent="0.25">
      <c r="A220" s="20" t="s">
        <v>126</v>
      </c>
      <c r="B220" s="26"/>
      <c r="C220" s="26"/>
      <c r="D220" s="26"/>
      <c r="E220" s="22" t="s">
        <v>125</v>
      </c>
      <c r="F220" s="34">
        <f t="shared" si="188"/>
        <v>1124097372</v>
      </c>
      <c r="G220" s="34">
        <f t="shared" si="188"/>
        <v>0</v>
      </c>
      <c r="H220" s="34">
        <f t="shared" si="188"/>
        <v>0</v>
      </c>
      <c r="I220" s="34">
        <f t="shared" si="188"/>
        <v>0</v>
      </c>
      <c r="J220" s="34">
        <f t="shared" si="188"/>
        <v>0</v>
      </c>
      <c r="K220" s="34">
        <f t="shared" si="173"/>
        <v>0</v>
      </c>
      <c r="L220" s="34">
        <f>+L221</f>
        <v>1124097372</v>
      </c>
      <c r="M220" s="117">
        <f t="shared" si="181"/>
        <v>1.947307551528764E-4</v>
      </c>
      <c r="N220" s="34">
        <f t="shared" si="189"/>
        <v>0</v>
      </c>
      <c r="O220" s="34">
        <f t="shared" si="189"/>
        <v>927133221</v>
      </c>
      <c r="P220" s="34">
        <f t="shared" si="189"/>
        <v>196964151</v>
      </c>
      <c r="Q220" s="34">
        <f t="shared" si="189"/>
        <v>813928010.70000005</v>
      </c>
      <c r="R220" s="34">
        <f t="shared" si="189"/>
        <v>310169361.29999995</v>
      </c>
      <c r="S220" s="34">
        <f t="shared" si="189"/>
        <v>113205210.29999995</v>
      </c>
      <c r="T220" s="34">
        <f t="shared" si="189"/>
        <v>748.7</v>
      </c>
      <c r="U220" s="34">
        <f t="shared" si="189"/>
        <v>813927262</v>
      </c>
      <c r="V220" s="34">
        <f t="shared" si="189"/>
        <v>748.7</v>
      </c>
      <c r="W220" s="34">
        <f t="shared" si="189"/>
        <v>0</v>
      </c>
      <c r="X220" s="24">
        <f t="shared" si="149"/>
        <v>0.72407251451166998</v>
      </c>
      <c r="Y220" s="24">
        <f t="shared" si="150"/>
        <v>6.6604550339612401E-7</v>
      </c>
      <c r="Z220" s="24">
        <f t="shared" si="148"/>
        <v>6.6604550339612401E-7</v>
      </c>
      <c r="AA220" s="24">
        <f t="shared" si="153"/>
        <v>9.1986022124499421E-7</v>
      </c>
      <c r="AB220" s="24">
        <f t="shared" si="154"/>
        <v>1</v>
      </c>
    </row>
    <row r="221" spans="1:28" ht="39" customHeight="1" x14ac:dyDescent="0.25">
      <c r="A221" s="20" t="s">
        <v>127</v>
      </c>
      <c r="B221" s="26"/>
      <c r="C221" s="26"/>
      <c r="D221" s="26"/>
      <c r="E221" s="22" t="s">
        <v>110</v>
      </c>
      <c r="F221" s="23">
        <f t="shared" si="188"/>
        <v>1124097372</v>
      </c>
      <c r="G221" s="23">
        <f t="shared" si="188"/>
        <v>0</v>
      </c>
      <c r="H221" s="23">
        <f t="shared" si="188"/>
        <v>0</v>
      </c>
      <c r="I221" s="23">
        <f t="shared" si="188"/>
        <v>0</v>
      </c>
      <c r="J221" s="23">
        <f t="shared" si="188"/>
        <v>0</v>
      </c>
      <c r="K221" s="23">
        <f t="shared" si="173"/>
        <v>0</v>
      </c>
      <c r="L221" s="23">
        <f>+L222</f>
        <v>1124097372</v>
      </c>
      <c r="M221" s="117">
        <f t="shared" si="181"/>
        <v>1.947307551528764E-4</v>
      </c>
      <c r="N221" s="23">
        <f t="shared" si="189"/>
        <v>0</v>
      </c>
      <c r="O221" s="23">
        <f t="shared" si="189"/>
        <v>927133221</v>
      </c>
      <c r="P221" s="23">
        <f t="shared" si="189"/>
        <v>196964151</v>
      </c>
      <c r="Q221" s="23">
        <f t="shared" si="189"/>
        <v>813928010.70000005</v>
      </c>
      <c r="R221" s="23">
        <f t="shared" si="189"/>
        <v>310169361.29999995</v>
      </c>
      <c r="S221" s="23">
        <f t="shared" si="189"/>
        <v>113205210.29999995</v>
      </c>
      <c r="T221" s="23">
        <f t="shared" si="189"/>
        <v>748.7</v>
      </c>
      <c r="U221" s="23">
        <f t="shared" si="189"/>
        <v>813927262</v>
      </c>
      <c r="V221" s="23">
        <f t="shared" si="189"/>
        <v>748.7</v>
      </c>
      <c r="W221" s="23">
        <f t="shared" si="189"/>
        <v>0</v>
      </c>
      <c r="X221" s="24">
        <f t="shared" si="149"/>
        <v>0.72407251451166998</v>
      </c>
      <c r="Y221" s="24">
        <f t="shared" si="150"/>
        <v>6.6604550339612401E-7</v>
      </c>
      <c r="Z221" s="24">
        <f t="shared" si="148"/>
        <v>6.6604550339612401E-7</v>
      </c>
      <c r="AA221" s="24">
        <f t="shared" si="153"/>
        <v>9.1986022124499421E-7</v>
      </c>
      <c r="AB221" s="24">
        <f t="shared" si="154"/>
        <v>1</v>
      </c>
    </row>
    <row r="222" spans="1:28" ht="30" customHeight="1" x14ac:dyDescent="0.25">
      <c r="A222" s="25" t="s">
        <v>128</v>
      </c>
      <c r="B222" s="26" t="s">
        <v>67</v>
      </c>
      <c r="C222" s="26">
        <v>13</v>
      </c>
      <c r="D222" s="26" t="s">
        <v>13</v>
      </c>
      <c r="E222" s="27" t="s">
        <v>75</v>
      </c>
      <c r="F222" s="28">
        <v>1124097372</v>
      </c>
      <c r="G222" s="28">
        <v>0</v>
      </c>
      <c r="H222" s="28">
        <v>0</v>
      </c>
      <c r="I222" s="28">
        <v>0</v>
      </c>
      <c r="J222" s="28">
        <v>0</v>
      </c>
      <c r="K222" s="28">
        <f t="shared" si="173"/>
        <v>0</v>
      </c>
      <c r="L222" s="28">
        <f>+F222+K222</f>
        <v>1124097372</v>
      </c>
      <c r="M222" s="119">
        <f t="shared" si="181"/>
        <v>1.947307551528764E-4</v>
      </c>
      <c r="N222" s="28">
        <v>0</v>
      </c>
      <c r="O222" s="28">
        <v>927133221</v>
      </c>
      <c r="P222" s="28">
        <f>L222-O222</f>
        <v>196964151</v>
      </c>
      <c r="Q222" s="28">
        <v>813928010.70000005</v>
      </c>
      <c r="R222" s="28">
        <f>+L222-Q222</f>
        <v>310169361.29999995</v>
      </c>
      <c r="S222" s="28">
        <f>O222-Q222</f>
        <v>113205210.29999995</v>
      </c>
      <c r="T222" s="28">
        <v>748.7</v>
      </c>
      <c r="U222" s="28">
        <f>+Q222-T222</f>
        <v>813927262</v>
      </c>
      <c r="V222" s="28">
        <v>748.7</v>
      </c>
      <c r="W222" s="29">
        <f>+T222-V222</f>
        <v>0</v>
      </c>
      <c r="X222" s="30">
        <f t="shared" si="149"/>
        <v>0.72407251451166998</v>
      </c>
      <c r="Y222" s="30">
        <f t="shared" si="150"/>
        <v>6.6604550339612401E-7</v>
      </c>
      <c r="Z222" s="30">
        <f t="shared" si="148"/>
        <v>6.6604550339612401E-7</v>
      </c>
      <c r="AA222" s="30">
        <f t="shared" si="153"/>
        <v>9.1986022124499421E-7</v>
      </c>
      <c r="AB222" s="130">
        <f t="shared" si="154"/>
        <v>1</v>
      </c>
    </row>
    <row r="223" spans="1:28" ht="34.5" customHeight="1" x14ac:dyDescent="0.25">
      <c r="A223" s="20" t="s">
        <v>129</v>
      </c>
      <c r="B223" s="26"/>
      <c r="C223" s="26"/>
      <c r="D223" s="26"/>
      <c r="E223" s="22" t="s">
        <v>130</v>
      </c>
      <c r="F223" s="32">
        <f>+F224</f>
        <v>4056837754</v>
      </c>
      <c r="G223" s="32">
        <f>+G224</f>
        <v>0</v>
      </c>
      <c r="H223" s="32">
        <f>+H224</f>
        <v>0</v>
      </c>
      <c r="I223" s="32">
        <f>+I224</f>
        <v>0</v>
      </c>
      <c r="J223" s="32">
        <f>+J224</f>
        <v>0</v>
      </c>
      <c r="K223" s="32">
        <f t="shared" si="173"/>
        <v>0</v>
      </c>
      <c r="L223" s="32">
        <f>+L224</f>
        <v>4056837754</v>
      </c>
      <c r="M223" s="117">
        <f t="shared" si="181"/>
        <v>7.0277815698791522E-4</v>
      </c>
      <c r="N223" s="32">
        <f t="shared" ref="N223:W223" si="190">+N224</f>
        <v>0</v>
      </c>
      <c r="O223" s="32">
        <f t="shared" si="190"/>
        <v>3297952968</v>
      </c>
      <c r="P223" s="32">
        <f t="shared" si="190"/>
        <v>758884786</v>
      </c>
      <c r="Q223" s="32">
        <f t="shared" si="190"/>
        <v>3027760072.2399998</v>
      </c>
      <c r="R223" s="32">
        <f t="shared" si="190"/>
        <v>1029077681.7600002</v>
      </c>
      <c r="S223" s="32">
        <f t="shared" si="190"/>
        <v>270192895.76000023</v>
      </c>
      <c r="T223" s="32">
        <f t="shared" si="190"/>
        <v>2746304.44</v>
      </c>
      <c r="U223" s="32">
        <f t="shared" si="190"/>
        <v>3025013767.7999997</v>
      </c>
      <c r="V223" s="32">
        <f t="shared" si="190"/>
        <v>12924.24</v>
      </c>
      <c r="W223" s="32">
        <f t="shared" si="190"/>
        <v>2733380.1999999997</v>
      </c>
      <c r="X223" s="24">
        <f t="shared" si="149"/>
        <v>0.74633501654204926</v>
      </c>
      <c r="Y223" s="24">
        <f t="shared" si="150"/>
        <v>6.7695693210608984E-4</v>
      </c>
      <c r="Z223" s="24">
        <f t="shared" si="148"/>
        <v>3.1857916889224455E-6</v>
      </c>
      <c r="AA223" s="24">
        <f t="shared" si="153"/>
        <v>9.0704163291519555E-4</v>
      </c>
      <c r="AB223" s="24">
        <f t="shared" si="154"/>
        <v>4.7060478116548506E-3</v>
      </c>
    </row>
    <row r="224" spans="1:28" ht="34.5" customHeight="1" x14ac:dyDescent="0.25">
      <c r="A224" s="20" t="s">
        <v>131</v>
      </c>
      <c r="B224" s="26"/>
      <c r="C224" s="26"/>
      <c r="D224" s="26"/>
      <c r="E224" s="47" t="s">
        <v>74</v>
      </c>
      <c r="F224" s="32">
        <f>F225+F229</f>
        <v>4056837754</v>
      </c>
      <c r="G224" s="32">
        <f>G225+G229</f>
        <v>0</v>
      </c>
      <c r="H224" s="32">
        <f>H225+H229</f>
        <v>0</v>
      </c>
      <c r="I224" s="32">
        <f>I225+I229</f>
        <v>0</v>
      </c>
      <c r="J224" s="32">
        <f>J225+J229</f>
        <v>0</v>
      </c>
      <c r="K224" s="32">
        <f t="shared" si="173"/>
        <v>0</v>
      </c>
      <c r="L224" s="32">
        <f>L225+L229</f>
        <v>4056837754</v>
      </c>
      <c r="M224" s="117">
        <f t="shared" si="181"/>
        <v>7.0277815698791522E-4</v>
      </c>
      <c r="N224" s="32">
        <f t="shared" ref="N224:W224" si="191">N225+N229</f>
        <v>0</v>
      </c>
      <c r="O224" s="32">
        <f t="shared" si="191"/>
        <v>3297952968</v>
      </c>
      <c r="P224" s="32">
        <f t="shared" si="191"/>
        <v>758884786</v>
      </c>
      <c r="Q224" s="32">
        <f t="shared" si="191"/>
        <v>3027760072.2399998</v>
      </c>
      <c r="R224" s="32">
        <f t="shared" si="191"/>
        <v>1029077681.7600002</v>
      </c>
      <c r="S224" s="32">
        <f t="shared" si="191"/>
        <v>270192895.76000023</v>
      </c>
      <c r="T224" s="32">
        <f t="shared" si="191"/>
        <v>2746304.44</v>
      </c>
      <c r="U224" s="32">
        <f t="shared" si="191"/>
        <v>3025013767.7999997</v>
      </c>
      <c r="V224" s="32">
        <f t="shared" si="191"/>
        <v>12924.24</v>
      </c>
      <c r="W224" s="32">
        <f t="shared" si="191"/>
        <v>2733380.1999999997</v>
      </c>
      <c r="X224" s="24">
        <f t="shared" si="149"/>
        <v>0.74633501654204926</v>
      </c>
      <c r="Y224" s="24">
        <f t="shared" si="150"/>
        <v>6.7695693210608984E-4</v>
      </c>
      <c r="Z224" s="24">
        <f t="shared" si="148"/>
        <v>3.1857916889224455E-6</v>
      </c>
      <c r="AA224" s="24">
        <f t="shared" si="153"/>
        <v>9.0704163291519555E-4</v>
      </c>
      <c r="AB224" s="24">
        <f t="shared" si="154"/>
        <v>4.7060478116548506E-3</v>
      </c>
    </row>
    <row r="225" spans="1:28" ht="34.5" customHeight="1" x14ac:dyDescent="0.25">
      <c r="A225" s="20" t="s">
        <v>132</v>
      </c>
      <c r="B225" s="46"/>
      <c r="C225" s="46"/>
      <c r="D225" s="46"/>
      <c r="E225" s="22" t="s">
        <v>133</v>
      </c>
      <c r="F225" s="32">
        <f>F226</f>
        <v>1000000000</v>
      </c>
      <c r="G225" s="32">
        <f>G226</f>
        <v>0</v>
      </c>
      <c r="H225" s="32">
        <f>H226</f>
        <v>0</v>
      </c>
      <c r="I225" s="32">
        <f>I226</f>
        <v>0</v>
      </c>
      <c r="J225" s="32">
        <f>J226</f>
        <v>0</v>
      </c>
      <c r="K225" s="32">
        <f t="shared" si="173"/>
        <v>0</v>
      </c>
      <c r="L225" s="32">
        <f>L226</f>
        <v>1000000000</v>
      </c>
      <c r="M225" s="117">
        <f t="shared" si="181"/>
        <v>1.7323299564913171E-4</v>
      </c>
      <c r="N225" s="32">
        <f t="shared" ref="N225:W225" si="192">N226</f>
        <v>0</v>
      </c>
      <c r="O225" s="32">
        <f t="shared" si="192"/>
        <v>367252932</v>
      </c>
      <c r="P225" s="32">
        <f t="shared" si="192"/>
        <v>632747068</v>
      </c>
      <c r="Q225" s="32">
        <f t="shared" si="192"/>
        <v>367250432</v>
      </c>
      <c r="R225" s="32">
        <f t="shared" si="192"/>
        <v>632749568</v>
      </c>
      <c r="S225" s="32">
        <f t="shared" si="192"/>
        <v>2500</v>
      </c>
      <c r="T225" s="32">
        <f t="shared" si="192"/>
        <v>0</v>
      </c>
      <c r="U225" s="32">
        <f t="shared" si="192"/>
        <v>367250432</v>
      </c>
      <c r="V225" s="32">
        <f t="shared" si="192"/>
        <v>0</v>
      </c>
      <c r="W225" s="32">
        <f t="shared" si="192"/>
        <v>0</v>
      </c>
      <c r="X225" s="24">
        <f t="shared" si="149"/>
        <v>0.36725043200000002</v>
      </c>
      <c r="Y225" s="24">
        <f t="shared" si="150"/>
        <v>0</v>
      </c>
      <c r="Z225" s="24">
        <f t="shared" ref="Z225:Z260" si="193">+V225/L225</f>
        <v>0</v>
      </c>
      <c r="AA225" s="24">
        <f t="shared" si="153"/>
        <v>0</v>
      </c>
      <c r="AB225" s="24" t="s">
        <v>267</v>
      </c>
    </row>
    <row r="226" spans="1:28" ht="43.5" customHeight="1" x14ac:dyDescent="0.25">
      <c r="A226" s="20" t="s">
        <v>134</v>
      </c>
      <c r="B226" s="46"/>
      <c r="C226" s="46"/>
      <c r="D226" s="46"/>
      <c r="E226" s="22" t="s">
        <v>133</v>
      </c>
      <c r="F226" s="32">
        <f>+F227</f>
        <v>1000000000</v>
      </c>
      <c r="G226" s="32">
        <f>+G227</f>
        <v>0</v>
      </c>
      <c r="H226" s="32">
        <f>+H227</f>
        <v>0</v>
      </c>
      <c r="I226" s="32">
        <f>+I227</f>
        <v>0</v>
      </c>
      <c r="J226" s="32">
        <f>+J227</f>
        <v>0</v>
      </c>
      <c r="K226" s="32">
        <f t="shared" si="173"/>
        <v>0</v>
      </c>
      <c r="L226" s="32">
        <f>+L227</f>
        <v>1000000000</v>
      </c>
      <c r="M226" s="117">
        <f t="shared" si="181"/>
        <v>1.7323299564913171E-4</v>
      </c>
      <c r="N226" s="32">
        <f t="shared" ref="N226:W227" si="194">+N227</f>
        <v>0</v>
      </c>
      <c r="O226" s="32">
        <f t="shared" si="194"/>
        <v>367252932</v>
      </c>
      <c r="P226" s="32">
        <f t="shared" si="194"/>
        <v>632747068</v>
      </c>
      <c r="Q226" s="32">
        <f t="shared" si="194"/>
        <v>367250432</v>
      </c>
      <c r="R226" s="32">
        <f t="shared" si="194"/>
        <v>632749568</v>
      </c>
      <c r="S226" s="32">
        <f t="shared" si="194"/>
        <v>2500</v>
      </c>
      <c r="T226" s="32">
        <f t="shared" si="194"/>
        <v>0</v>
      </c>
      <c r="U226" s="32">
        <f t="shared" si="194"/>
        <v>367250432</v>
      </c>
      <c r="V226" s="32">
        <f t="shared" si="194"/>
        <v>0</v>
      </c>
      <c r="W226" s="32">
        <f t="shared" si="194"/>
        <v>0</v>
      </c>
      <c r="X226" s="24">
        <f t="shared" si="149"/>
        <v>0.36725043200000002</v>
      </c>
      <c r="Y226" s="24">
        <f t="shared" si="150"/>
        <v>0</v>
      </c>
      <c r="Z226" s="24">
        <f t="shared" si="193"/>
        <v>0</v>
      </c>
      <c r="AA226" s="24">
        <f t="shared" si="153"/>
        <v>0</v>
      </c>
      <c r="AB226" s="24" t="s">
        <v>267</v>
      </c>
    </row>
    <row r="227" spans="1:28" ht="33.75" customHeight="1" x14ac:dyDescent="0.25">
      <c r="A227" s="20" t="s">
        <v>135</v>
      </c>
      <c r="B227" s="26"/>
      <c r="C227" s="26"/>
      <c r="D227" s="26"/>
      <c r="E227" s="22" t="s">
        <v>136</v>
      </c>
      <c r="F227" s="32">
        <f>+F228</f>
        <v>1000000000</v>
      </c>
      <c r="G227" s="32">
        <f t="shared" ref="G227:J227" si="195">+G228</f>
        <v>0</v>
      </c>
      <c r="H227" s="32">
        <f t="shared" si="195"/>
        <v>0</v>
      </c>
      <c r="I227" s="32">
        <f t="shared" si="195"/>
        <v>0</v>
      </c>
      <c r="J227" s="32">
        <f t="shared" si="195"/>
        <v>0</v>
      </c>
      <c r="K227" s="32">
        <f t="shared" si="173"/>
        <v>0</v>
      </c>
      <c r="L227" s="32">
        <f t="shared" ref="L227" si="196">+L228</f>
        <v>1000000000</v>
      </c>
      <c r="M227" s="117">
        <f t="shared" si="181"/>
        <v>1.7323299564913171E-4</v>
      </c>
      <c r="N227" s="32">
        <f t="shared" si="194"/>
        <v>0</v>
      </c>
      <c r="O227" s="32">
        <f t="shared" si="194"/>
        <v>367252932</v>
      </c>
      <c r="P227" s="32">
        <f t="shared" si="194"/>
        <v>632747068</v>
      </c>
      <c r="Q227" s="32">
        <f t="shared" si="194"/>
        <v>367250432</v>
      </c>
      <c r="R227" s="32">
        <f t="shared" si="194"/>
        <v>632749568</v>
      </c>
      <c r="S227" s="32">
        <f t="shared" si="194"/>
        <v>2500</v>
      </c>
      <c r="T227" s="32">
        <f t="shared" si="194"/>
        <v>0</v>
      </c>
      <c r="U227" s="32">
        <f t="shared" si="194"/>
        <v>367250432</v>
      </c>
      <c r="V227" s="32">
        <f t="shared" si="194"/>
        <v>0</v>
      </c>
      <c r="W227" s="32">
        <f t="shared" si="194"/>
        <v>0</v>
      </c>
      <c r="X227" s="24">
        <f t="shared" ref="X227:X260" si="197">+Q227/L227</f>
        <v>0.36725043200000002</v>
      </c>
      <c r="Y227" s="24">
        <f t="shared" ref="Y227:Y260" si="198">+T227/L227</f>
        <v>0</v>
      </c>
      <c r="Z227" s="24">
        <f t="shared" si="193"/>
        <v>0</v>
      </c>
      <c r="AA227" s="24">
        <f t="shared" ref="AA227:AA260" si="199">+T227/Q227</f>
        <v>0</v>
      </c>
      <c r="AB227" s="24" t="s">
        <v>267</v>
      </c>
    </row>
    <row r="228" spans="1:28" ht="41.25" customHeight="1" x14ac:dyDescent="0.25">
      <c r="A228" s="25" t="s">
        <v>137</v>
      </c>
      <c r="B228" s="26" t="s">
        <v>67</v>
      </c>
      <c r="C228" s="26">
        <v>13</v>
      </c>
      <c r="D228" s="26" t="s">
        <v>13</v>
      </c>
      <c r="E228" s="27" t="s">
        <v>75</v>
      </c>
      <c r="F228" s="28">
        <v>1000000000</v>
      </c>
      <c r="G228" s="28">
        <v>0</v>
      </c>
      <c r="H228" s="28">
        <v>0</v>
      </c>
      <c r="I228" s="28">
        <v>0</v>
      </c>
      <c r="J228" s="28">
        <v>0</v>
      </c>
      <c r="K228" s="28">
        <f t="shared" si="173"/>
        <v>0</v>
      </c>
      <c r="L228" s="28">
        <f>+F228+K228</f>
        <v>1000000000</v>
      </c>
      <c r="M228" s="119">
        <f t="shared" si="181"/>
        <v>1.7323299564913171E-4</v>
      </c>
      <c r="N228" s="28">
        <v>0</v>
      </c>
      <c r="O228" s="28">
        <v>367252932</v>
      </c>
      <c r="P228" s="28">
        <f>L228-O228</f>
        <v>632747068</v>
      </c>
      <c r="Q228" s="28">
        <v>367250432</v>
      </c>
      <c r="R228" s="28">
        <f>+L228-Q228</f>
        <v>632749568</v>
      </c>
      <c r="S228" s="28">
        <f>O228-Q228</f>
        <v>2500</v>
      </c>
      <c r="T228" s="28">
        <v>0</v>
      </c>
      <c r="U228" s="28">
        <f>+Q228-T228</f>
        <v>367250432</v>
      </c>
      <c r="V228" s="28">
        <v>0</v>
      </c>
      <c r="W228" s="29">
        <f>+T228-V228</f>
        <v>0</v>
      </c>
      <c r="X228" s="30">
        <f t="shared" si="197"/>
        <v>0.36725043200000002</v>
      </c>
      <c r="Y228" s="30">
        <f t="shared" si="198"/>
        <v>0</v>
      </c>
      <c r="Z228" s="30">
        <f>+V228/L228</f>
        <v>0</v>
      </c>
      <c r="AA228" s="30">
        <f t="shared" si="199"/>
        <v>0</v>
      </c>
      <c r="AB228" s="130" t="s">
        <v>267</v>
      </c>
    </row>
    <row r="229" spans="1:28" ht="49.5" customHeight="1" x14ac:dyDescent="0.25">
      <c r="A229" s="20" t="s">
        <v>138</v>
      </c>
      <c r="B229" s="46"/>
      <c r="C229" s="46"/>
      <c r="D229" s="46"/>
      <c r="E229" s="22" t="s">
        <v>139</v>
      </c>
      <c r="F229" s="34">
        <f t="shared" ref="F229:J231" si="200">+F230</f>
        <v>3056837754</v>
      </c>
      <c r="G229" s="34">
        <f t="shared" si="200"/>
        <v>0</v>
      </c>
      <c r="H229" s="34">
        <f t="shared" si="200"/>
        <v>0</v>
      </c>
      <c r="I229" s="34">
        <f t="shared" si="200"/>
        <v>0</v>
      </c>
      <c r="J229" s="34">
        <f t="shared" si="200"/>
        <v>0</v>
      </c>
      <c r="K229" s="34">
        <f t="shared" si="173"/>
        <v>0</v>
      </c>
      <c r="L229" s="34">
        <f>+L230</f>
        <v>3056837754</v>
      </c>
      <c r="M229" s="117">
        <f t="shared" si="181"/>
        <v>5.2954516133878356E-4</v>
      </c>
      <c r="N229" s="34">
        <f t="shared" ref="N229:W231" si="201">+N230</f>
        <v>0</v>
      </c>
      <c r="O229" s="34">
        <f t="shared" si="201"/>
        <v>2930700036</v>
      </c>
      <c r="P229" s="34">
        <f t="shared" si="201"/>
        <v>126137718</v>
      </c>
      <c r="Q229" s="34">
        <f t="shared" si="201"/>
        <v>2660509640.2399998</v>
      </c>
      <c r="R229" s="34">
        <f t="shared" si="201"/>
        <v>396328113.76000023</v>
      </c>
      <c r="S229" s="34">
        <f t="shared" si="201"/>
        <v>270190395.76000023</v>
      </c>
      <c r="T229" s="34">
        <f t="shared" si="201"/>
        <v>2746304.44</v>
      </c>
      <c r="U229" s="34">
        <f t="shared" si="201"/>
        <v>2657763335.7999997</v>
      </c>
      <c r="V229" s="34">
        <f t="shared" si="201"/>
        <v>12924.24</v>
      </c>
      <c r="W229" s="34">
        <f t="shared" si="201"/>
        <v>2733380.1999999997</v>
      </c>
      <c r="X229" s="24">
        <f t="shared" si="197"/>
        <v>0.87034702340960413</v>
      </c>
      <c r="Y229" s="24">
        <f t="shared" si="198"/>
        <v>8.9841354399864553E-4</v>
      </c>
      <c r="Z229" s="24">
        <f t="shared" si="193"/>
        <v>4.2279770926959048E-6</v>
      </c>
      <c r="AA229" s="24">
        <f t="shared" si="199"/>
        <v>1.0322475056892711E-3</v>
      </c>
      <c r="AB229" s="24">
        <f t="shared" ref="AB229:AB260" si="202">+V229/T229</f>
        <v>4.7060478116548506E-3</v>
      </c>
    </row>
    <row r="230" spans="1:28" ht="49.5" customHeight="1" x14ac:dyDescent="0.25">
      <c r="A230" s="20" t="s">
        <v>140</v>
      </c>
      <c r="B230" s="46"/>
      <c r="C230" s="46"/>
      <c r="D230" s="46"/>
      <c r="E230" s="22" t="s">
        <v>139</v>
      </c>
      <c r="F230" s="34">
        <f t="shared" si="200"/>
        <v>3056837754</v>
      </c>
      <c r="G230" s="34">
        <f t="shared" si="200"/>
        <v>0</v>
      </c>
      <c r="H230" s="34">
        <f t="shared" si="200"/>
        <v>0</v>
      </c>
      <c r="I230" s="34">
        <f t="shared" si="200"/>
        <v>0</v>
      </c>
      <c r="J230" s="34">
        <f t="shared" si="200"/>
        <v>0</v>
      </c>
      <c r="K230" s="34">
        <f t="shared" si="173"/>
        <v>0</v>
      </c>
      <c r="L230" s="34">
        <f>+L231</f>
        <v>3056837754</v>
      </c>
      <c r="M230" s="117">
        <f t="shared" si="181"/>
        <v>5.2954516133878356E-4</v>
      </c>
      <c r="N230" s="34">
        <f t="shared" si="201"/>
        <v>0</v>
      </c>
      <c r="O230" s="34">
        <f t="shared" si="201"/>
        <v>2930700036</v>
      </c>
      <c r="P230" s="34">
        <f t="shared" si="201"/>
        <v>126137718</v>
      </c>
      <c r="Q230" s="34">
        <f t="shared" si="201"/>
        <v>2660509640.2399998</v>
      </c>
      <c r="R230" s="34">
        <f t="shared" si="201"/>
        <v>396328113.76000023</v>
      </c>
      <c r="S230" s="34">
        <f t="shared" si="201"/>
        <v>270190395.76000023</v>
      </c>
      <c r="T230" s="34">
        <f t="shared" si="201"/>
        <v>2746304.44</v>
      </c>
      <c r="U230" s="34">
        <f t="shared" si="201"/>
        <v>2657763335.7999997</v>
      </c>
      <c r="V230" s="34">
        <f t="shared" si="201"/>
        <v>12924.24</v>
      </c>
      <c r="W230" s="34">
        <f t="shared" si="201"/>
        <v>2733380.1999999997</v>
      </c>
      <c r="X230" s="24">
        <f t="shared" si="197"/>
        <v>0.87034702340960413</v>
      </c>
      <c r="Y230" s="24">
        <f t="shared" si="198"/>
        <v>8.9841354399864553E-4</v>
      </c>
      <c r="Z230" s="24">
        <f t="shared" si="193"/>
        <v>4.2279770926959048E-6</v>
      </c>
      <c r="AA230" s="24">
        <f t="shared" si="199"/>
        <v>1.0322475056892711E-3</v>
      </c>
      <c r="AB230" s="24">
        <f t="shared" si="202"/>
        <v>4.7060478116548506E-3</v>
      </c>
    </row>
    <row r="231" spans="1:28" ht="34.5" customHeight="1" x14ac:dyDescent="0.25">
      <c r="A231" s="20" t="s">
        <v>141</v>
      </c>
      <c r="B231" s="46"/>
      <c r="C231" s="46"/>
      <c r="D231" s="46"/>
      <c r="E231" s="22" t="s">
        <v>110</v>
      </c>
      <c r="F231" s="34">
        <f t="shared" si="200"/>
        <v>3056837754</v>
      </c>
      <c r="G231" s="34">
        <f t="shared" si="200"/>
        <v>0</v>
      </c>
      <c r="H231" s="34">
        <f t="shared" si="200"/>
        <v>0</v>
      </c>
      <c r="I231" s="34">
        <f t="shared" si="200"/>
        <v>0</v>
      </c>
      <c r="J231" s="34">
        <f t="shared" si="200"/>
        <v>0</v>
      </c>
      <c r="K231" s="34">
        <f t="shared" si="173"/>
        <v>0</v>
      </c>
      <c r="L231" s="34">
        <f>+L232</f>
        <v>3056837754</v>
      </c>
      <c r="M231" s="117">
        <f t="shared" si="181"/>
        <v>5.2954516133878356E-4</v>
      </c>
      <c r="N231" s="34">
        <f t="shared" si="201"/>
        <v>0</v>
      </c>
      <c r="O231" s="34">
        <f t="shared" si="201"/>
        <v>2930700036</v>
      </c>
      <c r="P231" s="34">
        <f t="shared" si="201"/>
        <v>126137718</v>
      </c>
      <c r="Q231" s="34">
        <f t="shared" si="201"/>
        <v>2660509640.2399998</v>
      </c>
      <c r="R231" s="34">
        <f t="shared" si="201"/>
        <v>396328113.76000023</v>
      </c>
      <c r="S231" s="34">
        <f t="shared" si="201"/>
        <v>270190395.76000023</v>
      </c>
      <c r="T231" s="34">
        <f t="shared" si="201"/>
        <v>2746304.44</v>
      </c>
      <c r="U231" s="34">
        <f t="shared" si="201"/>
        <v>2657763335.7999997</v>
      </c>
      <c r="V231" s="34">
        <f t="shared" si="201"/>
        <v>12924.24</v>
      </c>
      <c r="W231" s="34">
        <f t="shared" si="201"/>
        <v>2733380.1999999997</v>
      </c>
      <c r="X231" s="24">
        <f t="shared" si="197"/>
        <v>0.87034702340960413</v>
      </c>
      <c r="Y231" s="24">
        <f t="shared" si="198"/>
        <v>8.9841354399864553E-4</v>
      </c>
      <c r="Z231" s="24">
        <f t="shared" si="193"/>
        <v>4.2279770926959048E-6</v>
      </c>
      <c r="AA231" s="24">
        <f t="shared" si="199"/>
        <v>1.0322475056892711E-3</v>
      </c>
      <c r="AB231" s="24">
        <f t="shared" si="202"/>
        <v>4.7060478116548506E-3</v>
      </c>
    </row>
    <row r="232" spans="1:28" ht="30" customHeight="1" x14ac:dyDescent="0.25">
      <c r="A232" s="25" t="s">
        <v>142</v>
      </c>
      <c r="B232" s="26" t="s">
        <v>67</v>
      </c>
      <c r="C232" s="26">
        <v>13</v>
      </c>
      <c r="D232" s="26" t="s">
        <v>13</v>
      </c>
      <c r="E232" s="27" t="s">
        <v>75</v>
      </c>
      <c r="F232" s="28">
        <v>3056837754</v>
      </c>
      <c r="G232" s="28">
        <v>0</v>
      </c>
      <c r="H232" s="28">
        <v>0</v>
      </c>
      <c r="I232" s="28">
        <v>0</v>
      </c>
      <c r="J232" s="28">
        <v>0</v>
      </c>
      <c r="K232" s="28">
        <f t="shared" si="173"/>
        <v>0</v>
      </c>
      <c r="L232" s="28">
        <f>+F232+K232</f>
        <v>3056837754</v>
      </c>
      <c r="M232" s="119">
        <f t="shared" si="181"/>
        <v>5.2954516133878356E-4</v>
      </c>
      <c r="N232" s="28">
        <v>0</v>
      </c>
      <c r="O232" s="28">
        <v>2930700036</v>
      </c>
      <c r="P232" s="28">
        <f>L232-O232</f>
        <v>126137718</v>
      </c>
      <c r="Q232" s="28">
        <v>2660509640.2399998</v>
      </c>
      <c r="R232" s="28">
        <f>+L232-Q232</f>
        <v>396328113.76000023</v>
      </c>
      <c r="S232" s="28">
        <f>O232-Q232</f>
        <v>270190395.76000023</v>
      </c>
      <c r="T232" s="28">
        <v>2746304.44</v>
      </c>
      <c r="U232" s="28">
        <f>+Q232-T232</f>
        <v>2657763335.7999997</v>
      </c>
      <c r="V232" s="28">
        <v>12924.24</v>
      </c>
      <c r="W232" s="29">
        <f>+T232-V232</f>
        <v>2733380.1999999997</v>
      </c>
      <c r="X232" s="30">
        <f t="shared" si="197"/>
        <v>0.87034702340960413</v>
      </c>
      <c r="Y232" s="30">
        <f t="shared" si="198"/>
        <v>8.9841354399864553E-4</v>
      </c>
      <c r="Z232" s="30">
        <f t="shared" si="193"/>
        <v>4.2279770926959048E-6</v>
      </c>
      <c r="AA232" s="30">
        <f t="shared" si="199"/>
        <v>1.0322475056892711E-3</v>
      </c>
      <c r="AB232" s="30">
        <f t="shared" si="202"/>
        <v>4.7060478116548506E-3</v>
      </c>
    </row>
    <row r="233" spans="1:28" ht="34.5" customHeight="1" x14ac:dyDescent="0.25">
      <c r="A233" s="20" t="s">
        <v>479</v>
      </c>
      <c r="B233" s="26"/>
      <c r="C233" s="26"/>
      <c r="D233" s="26"/>
      <c r="E233" s="22" t="s">
        <v>480</v>
      </c>
      <c r="F233" s="32">
        <f>+F234</f>
        <v>907945356</v>
      </c>
      <c r="G233" s="32">
        <f t="shared" ref="G233:I234" si="203">+G234</f>
        <v>0</v>
      </c>
      <c r="H233" s="32">
        <f t="shared" si="203"/>
        <v>0</v>
      </c>
      <c r="I233" s="32">
        <f t="shared" si="203"/>
        <v>0</v>
      </c>
      <c r="J233" s="32">
        <f>+J234</f>
        <v>0</v>
      </c>
      <c r="K233" s="32">
        <f t="shared" si="173"/>
        <v>0</v>
      </c>
      <c r="L233" s="32">
        <f>+L234</f>
        <v>907945356</v>
      </c>
      <c r="M233" s="117">
        <f t="shared" si="181"/>
        <v>1.5728609390559735E-4</v>
      </c>
      <c r="N233" s="32">
        <f t="shared" ref="N233:V234" si="204">+N234</f>
        <v>0</v>
      </c>
      <c r="O233" s="32">
        <f t="shared" si="204"/>
        <v>160846981</v>
      </c>
      <c r="P233" s="32">
        <f t="shared" si="204"/>
        <v>747098375</v>
      </c>
      <c r="Q233" s="32">
        <f t="shared" si="204"/>
        <v>104883898</v>
      </c>
      <c r="R233" s="32">
        <f t="shared" si="204"/>
        <v>803061458</v>
      </c>
      <c r="S233" s="32">
        <f t="shared" si="204"/>
        <v>55963083</v>
      </c>
      <c r="T233" s="32">
        <f t="shared" si="204"/>
        <v>0</v>
      </c>
      <c r="U233" s="32">
        <f t="shared" si="204"/>
        <v>104883898</v>
      </c>
      <c r="V233" s="32">
        <f t="shared" si="204"/>
        <v>0</v>
      </c>
      <c r="W233" s="32">
        <f>+W234</f>
        <v>0</v>
      </c>
      <c r="X233" s="24">
        <f t="shared" si="197"/>
        <v>0.11551785281668427</v>
      </c>
      <c r="Y233" s="24">
        <f t="shared" si="198"/>
        <v>0</v>
      </c>
      <c r="Z233" s="24">
        <f t="shared" si="193"/>
        <v>0</v>
      </c>
      <c r="AA233" s="24">
        <f t="shared" si="199"/>
        <v>0</v>
      </c>
      <c r="AB233" s="24" t="s">
        <v>267</v>
      </c>
    </row>
    <row r="234" spans="1:28" ht="34.5" customHeight="1" x14ac:dyDescent="0.25">
      <c r="A234" s="20" t="s">
        <v>481</v>
      </c>
      <c r="B234" s="26"/>
      <c r="C234" s="26"/>
      <c r="D234" s="26"/>
      <c r="E234" s="47" t="s">
        <v>74</v>
      </c>
      <c r="F234" s="32">
        <f>+F235</f>
        <v>907945356</v>
      </c>
      <c r="G234" s="32">
        <f t="shared" si="203"/>
        <v>0</v>
      </c>
      <c r="H234" s="32">
        <f t="shared" si="203"/>
        <v>0</v>
      </c>
      <c r="I234" s="32">
        <f t="shared" si="203"/>
        <v>0</v>
      </c>
      <c r="J234" s="32">
        <f>+J235</f>
        <v>0</v>
      </c>
      <c r="K234" s="32">
        <f t="shared" si="173"/>
        <v>0</v>
      </c>
      <c r="L234" s="32">
        <f>+L235</f>
        <v>907945356</v>
      </c>
      <c r="M234" s="117">
        <f t="shared" si="181"/>
        <v>1.5728609390559735E-4</v>
      </c>
      <c r="N234" s="32">
        <f t="shared" si="204"/>
        <v>0</v>
      </c>
      <c r="O234" s="32">
        <f t="shared" si="204"/>
        <v>160846981</v>
      </c>
      <c r="P234" s="32">
        <f t="shared" si="204"/>
        <v>747098375</v>
      </c>
      <c r="Q234" s="32">
        <f t="shared" si="204"/>
        <v>104883898</v>
      </c>
      <c r="R234" s="32">
        <f t="shared" si="204"/>
        <v>803061458</v>
      </c>
      <c r="S234" s="32">
        <f t="shared" si="204"/>
        <v>55963083</v>
      </c>
      <c r="T234" s="32">
        <f t="shared" si="204"/>
        <v>0</v>
      </c>
      <c r="U234" s="32">
        <f t="shared" si="204"/>
        <v>104883898</v>
      </c>
      <c r="V234" s="32">
        <f t="shared" si="204"/>
        <v>0</v>
      </c>
      <c r="W234" s="32">
        <f>+W235</f>
        <v>0</v>
      </c>
      <c r="X234" s="24">
        <f t="shared" si="197"/>
        <v>0.11551785281668427</v>
      </c>
      <c r="Y234" s="24">
        <f t="shared" si="198"/>
        <v>0</v>
      </c>
      <c r="Z234" s="24">
        <f t="shared" si="193"/>
        <v>0</v>
      </c>
      <c r="AA234" s="24">
        <f t="shared" si="199"/>
        <v>0</v>
      </c>
      <c r="AB234" s="24" t="s">
        <v>267</v>
      </c>
    </row>
    <row r="235" spans="1:28" ht="34.5" customHeight="1" x14ac:dyDescent="0.25">
      <c r="A235" s="20" t="s">
        <v>482</v>
      </c>
      <c r="B235" s="46"/>
      <c r="C235" s="46"/>
      <c r="D235" s="46"/>
      <c r="E235" s="22" t="s">
        <v>483</v>
      </c>
      <c r="F235" s="32">
        <f>F236</f>
        <v>907945356</v>
      </c>
      <c r="G235" s="32">
        <f>G236</f>
        <v>0</v>
      </c>
      <c r="H235" s="32">
        <f>H236</f>
        <v>0</v>
      </c>
      <c r="I235" s="32">
        <f>I236</f>
        <v>0</v>
      </c>
      <c r="J235" s="32">
        <f>J236</f>
        <v>0</v>
      </c>
      <c r="K235" s="32">
        <f t="shared" si="173"/>
        <v>0</v>
      </c>
      <c r="L235" s="32">
        <f>L236</f>
        <v>907945356</v>
      </c>
      <c r="M235" s="117">
        <f t="shared" si="181"/>
        <v>1.5728609390559735E-4</v>
      </c>
      <c r="N235" s="32">
        <f t="shared" ref="N235:W235" si="205">N236</f>
        <v>0</v>
      </c>
      <c r="O235" s="32">
        <f t="shared" si="205"/>
        <v>160846981</v>
      </c>
      <c r="P235" s="32">
        <f t="shared" si="205"/>
        <v>747098375</v>
      </c>
      <c r="Q235" s="32">
        <f t="shared" si="205"/>
        <v>104883898</v>
      </c>
      <c r="R235" s="32">
        <f t="shared" si="205"/>
        <v>803061458</v>
      </c>
      <c r="S235" s="32">
        <f t="shared" si="205"/>
        <v>55963083</v>
      </c>
      <c r="T235" s="32">
        <f t="shared" si="205"/>
        <v>0</v>
      </c>
      <c r="U235" s="32">
        <f t="shared" si="205"/>
        <v>104883898</v>
      </c>
      <c r="V235" s="32">
        <f t="shared" si="205"/>
        <v>0</v>
      </c>
      <c r="W235" s="32">
        <f t="shared" si="205"/>
        <v>0</v>
      </c>
      <c r="X235" s="24">
        <f t="shared" si="197"/>
        <v>0.11551785281668427</v>
      </c>
      <c r="Y235" s="24">
        <f t="shared" si="198"/>
        <v>0</v>
      </c>
      <c r="Z235" s="24">
        <f t="shared" si="193"/>
        <v>0</v>
      </c>
      <c r="AA235" s="24">
        <f t="shared" si="199"/>
        <v>0</v>
      </c>
      <c r="AB235" s="24" t="s">
        <v>267</v>
      </c>
    </row>
    <row r="236" spans="1:28" ht="43.5" customHeight="1" x14ac:dyDescent="0.25">
      <c r="A236" s="20" t="s">
        <v>484</v>
      </c>
      <c r="B236" s="46"/>
      <c r="C236" s="46"/>
      <c r="D236" s="46"/>
      <c r="E236" s="22" t="s">
        <v>483</v>
      </c>
      <c r="F236" s="32">
        <f>+F237</f>
        <v>907945356</v>
      </c>
      <c r="G236" s="32">
        <f>+G237</f>
        <v>0</v>
      </c>
      <c r="H236" s="32">
        <f>+H237</f>
        <v>0</v>
      </c>
      <c r="I236" s="32">
        <f>+I237</f>
        <v>0</v>
      </c>
      <c r="J236" s="32">
        <f>+J237</f>
        <v>0</v>
      </c>
      <c r="K236" s="32">
        <f t="shared" si="173"/>
        <v>0</v>
      </c>
      <c r="L236" s="32">
        <f>+L237</f>
        <v>907945356</v>
      </c>
      <c r="M236" s="117">
        <f t="shared" si="181"/>
        <v>1.5728609390559735E-4</v>
      </c>
      <c r="N236" s="32">
        <f t="shared" ref="N236:W237" si="206">+N237</f>
        <v>0</v>
      </c>
      <c r="O236" s="32">
        <f t="shared" si="206"/>
        <v>160846981</v>
      </c>
      <c r="P236" s="32">
        <f t="shared" si="206"/>
        <v>747098375</v>
      </c>
      <c r="Q236" s="32">
        <f t="shared" si="206"/>
        <v>104883898</v>
      </c>
      <c r="R236" s="32">
        <f t="shared" si="206"/>
        <v>803061458</v>
      </c>
      <c r="S236" s="32">
        <f t="shared" si="206"/>
        <v>55963083</v>
      </c>
      <c r="T236" s="32">
        <f t="shared" si="206"/>
        <v>0</v>
      </c>
      <c r="U236" s="32">
        <f t="shared" si="206"/>
        <v>104883898</v>
      </c>
      <c r="V236" s="32">
        <f t="shared" si="206"/>
        <v>0</v>
      </c>
      <c r="W236" s="32">
        <f t="shared" si="206"/>
        <v>0</v>
      </c>
      <c r="X236" s="24">
        <f t="shared" si="197"/>
        <v>0.11551785281668427</v>
      </c>
      <c r="Y236" s="24">
        <f t="shared" si="198"/>
        <v>0</v>
      </c>
      <c r="Z236" s="24">
        <f t="shared" si="193"/>
        <v>0</v>
      </c>
      <c r="AA236" s="24">
        <f t="shared" si="199"/>
        <v>0</v>
      </c>
      <c r="AB236" s="24" t="s">
        <v>267</v>
      </c>
    </row>
    <row r="237" spans="1:28" ht="33.75" customHeight="1" x14ac:dyDescent="0.25">
      <c r="A237" s="20" t="s">
        <v>485</v>
      </c>
      <c r="B237" s="26"/>
      <c r="C237" s="26"/>
      <c r="D237" s="26"/>
      <c r="E237" s="22" t="s">
        <v>110</v>
      </c>
      <c r="F237" s="32">
        <f>+F238</f>
        <v>907945356</v>
      </c>
      <c r="G237" s="32">
        <f t="shared" ref="G237:J237" si="207">+G238</f>
        <v>0</v>
      </c>
      <c r="H237" s="32">
        <f t="shared" si="207"/>
        <v>0</v>
      </c>
      <c r="I237" s="32">
        <f t="shared" si="207"/>
        <v>0</v>
      </c>
      <c r="J237" s="32">
        <f t="shared" si="207"/>
        <v>0</v>
      </c>
      <c r="K237" s="32">
        <f t="shared" si="173"/>
        <v>0</v>
      </c>
      <c r="L237" s="32">
        <f t="shared" ref="L237" si="208">+L238</f>
        <v>907945356</v>
      </c>
      <c r="M237" s="117">
        <f t="shared" si="181"/>
        <v>1.5728609390559735E-4</v>
      </c>
      <c r="N237" s="32">
        <f t="shared" si="206"/>
        <v>0</v>
      </c>
      <c r="O237" s="32">
        <f t="shared" si="206"/>
        <v>160846981</v>
      </c>
      <c r="P237" s="32">
        <f t="shared" si="206"/>
        <v>747098375</v>
      </c>
      <c r="Q237" s="32">
        <f t="shared" si="206"/>
        <v>104883898</v>
      </c>
      <c r="R237" s="32">
        <f t="shared" si="206"/>
        <v>803061458</v>
      </c>
      <c r="S237" s="32">
        <f t="shared" si="206"/>
        <v>55963083</v>
      </c>
      <c r="T237" s="32">
        <f t="shared" si="206"/>
        <v>0</v>
      </c>
      <c r="U237" s="32">
        <f t="shared" si="206"/>
        <v>104883898</v>
      </c>
      <c r="V237" s="32">
        <f t="shared" si="206"/>
        <v>0</v>
      </c>
      <c r="W237" s="32">
        <f t="shared" si="206"/>
        <v>0</v>
      </c>
      <c r="X237" s="24">
        <f t="shared" si="197"/>
        <v>0.11551785281668427</v>
      </c>
      <c r="Y237" s="24">
        <f t="shared" si="198"/>
        <v>0</v>
      </c>
      <c r="Z237" s="24">
        <f t="shared" si="193"/>
        <v>0</v>
      </c>
      <c r="AA237" s="24">
        <f t="shared" si="199"/>
        <v>0</v>
      </c>
      <c r="AB237" s="24" t="s">
        <v>267</v>
      </c>
    </row>
    <row r="238" spans="1:28" ht="41.25" customHeight="1" x14ac:dyDescent="0.25">
      <c r="A238" s="25" t="s">
        <v>486</v>
      </c>
      <c r="B238" s="26" t="s">
        <v>67</v>
      </c>
      <c r="C238" s="26">
        <v>13</v>
      </c>
      <c r="D238" s="26" t="s">
        <v>13</v>
      </c>
      <c r="E238" s="27" t="s">
        <v>75</v>
      </c>
      <c r="F238" s="28">
        <v>907945356</v>
      </c>
      <c r="G238" s="28">
        <v>0</v>
      </c>
      <c r="H238" s="28">
        <v>0</v>
      </c>
      <c r="I238" s="28">
        <v>0</v>
      </c>
      <c r="J238" s="28">
        <v>0</v>
      </c>
      <c r="K238" s="28">
        <f t="shared" si="173"/>
        <v>0</v>
      </c>
      <c r="L238" s="28">
        <f>+F238+K238</f>
        <v>907945356</v>
      </c>
      <c r="M238" s="119">
        <f t="shared" si="181"/>
        <v>1.5728609390559735E-4</v>
      </c>
      <c r="N238" s="28">
        <v>0</v>
      </c>
      <c r="O238" s="28">
        <v>160846981</v>
      </c>
      <c r="P238" s="28">
        <f>L238-O238</f>
        <v>747098375</v>
      </c>
      <c r="Q238" s="28">
        <v>104883898</v>
      </c>
      <c r="R238" s="28">
        <f>+L238-Q238</f>
        <v>803061458</v>
      </c>
      <c r="S238" s="28">
        <f>O238-Q238</f>
        <v>55963083</v>
      </c>
      <c r="T238" s="28">
        <v>0</v>
      </c>
      <c r="U238" s="28">
        <f>+Q238-T238</f>
        <v>104883898</v>
      </c>
      <c r="V238" s="28">
        <v>0</v>
      </c>
      <c r="W238" s="29">
        <f>+T238-V238</f>
        <v>0</v>
      </c>
      <c r="X238" s="30">
        <f t="shared" si="197"/>
        <v>0.11551785281668427</v>
      </c>
      <c r="Y238" s="30">
        <f t="shared" si="198"/>
        <v>0</v>
      </c>
      <c r="Z238" s="30">
        <f>+V238/L238</f>
        <v>0</v>
      </c>
      <c r="AA238" s="30">
        <f t="shared" si="199"/>
        <v>0</v>
      </c>
      <c r="AB238" s="130" t="s">
        <v>267</v>
      </c>
    </row>
    <row r="239" spans="1:28" ht="34.5" customHeight="1" x14ac:dyDescent="0.25">
      <c r="A239" s="53" t="s">
        <v>143</v>
      </c>
      <c r="B239" s="48"/>
      <c r="C239" s="48"/>
      <c r="D239" s="48"/>
      <c r="E239" s="47" t="s">
        <v>144</v>
      </c>
      <c r="F239" s="33">
        <f>+F240</f>
        <v>65000000000</v>
      </c>
      <c r="G239" s="33">
        <f>+G240</f>
        <v>0</v>
      </c>
      <c r="H239" s="33">
        <f>+H240</f>
        <v>0</v>
      </c>
      <c r="I239" s="33">
        <f>+I240</f>
        <v>0</v>
      </c>
      <c r="J239" s="33">
        <f>+J240</f>
        <v>0</v>
      </c>
      <c r="K239" s="33">
        <f t="shared" si="173"/>
        <v>0</v>
      </c>
      <c r="L239" s="33">
        <f>+L240</f>
        <v>65000000000</v>
      </c>
      <c r="M239" s="117">
        <f t="shared" si="181"/>
        <v>1.1260144717193561E-2</v>
      </c>
      <c r="N239" s="33">
        <f t="shared" ref="N239:V239" si="209">+N240</f>
        <v>0</v>
      </c>
      <c r="O239" s="33">
        <f t="shared" si="209"/>
        <v>18002526499</v>
      </c>
      <c r="P239" s="33">
        <f t="shared" si="209"/>
        <v>46997473501</v>
      </c>
      <c r="Q239" s="33">
        <f t="shared" si="209"/>
        <v>12363413800.82</v>
      </c>
      <c r="R239" s="33">
        <f t="shared" si="209"/>
        <v>52636586199.18</v>
      </c>
      <c r="S239" s="33">
        <f t="shared" si="209"/>
        <v>5639112698.1800003</v>
      </c>
      <c r="T239" s="33">
        <f t="shared" si="209"/>
        <v>29172580</v>
      </c>
      <c r="U239" s="33">
        <f t="shared" si="209"/>
        <v>12334241220.82</v>
      </c>
      <c r="V239" s="33">
        <f t="shared" si="209"/>
        <v>105840</v>
      </c>
      <c r="W239" s="33">
        <f>+W240</f>
        <v>29066740</v>
      </c>
      <c r="X239" s="24">
        <f t="shared" si="197"/>
        <v>0.19020636616646153</v>
      </c>
      <c r="Y239" s="24">
        <f t="shared" si="198"/>
        <v>4.4880892307692309E-4</v>
      </c>
      <c r="Z239" s="24">
        <f t="shared" ref="Z239" si="210">+V239/L239</f>
        <v>1.6283076923076922E-6</v>
      </c>
      <c r="AA239" s="24">
        <f t="shared" si="199"/>
        <v>2.3595893876871723E-3</v>
      </c>
      <c r="AB239" s="131">
        <f t="shared" si="202"/>
        <v>3.6280644358503773E-3</v>
      </c>
    </row>
    <row r="240" spans="1:28" ht="34.5" customHeight="1" x14ac:dyDescent="0.25">
      <c r="A240" s="53" t="s">
        <v>145</v>
      </c>
      <c r="B240" s="48"/>
      <c r="C240" s="48"/>
      <c r="D240" s="48"/>
      <c r="E240" s="47" t="s">
        <v>74</v>
      </c>
      <c r="F240" s="33">
        <f>+F241+F245+F252+F256</f>
        <v>65000000000</v>
      </c>
      <c r="G240" s="33">
        <f t="shared" ref="G240:J240" si="211">+G241+G245+G252+G256</f>
        <v>0</v>
      </c>
      <c r="H240" s="33">
        <f t="shared" si="211"/>
        <v>0</v>
      </c>
      <c r="I240" s="33">
        <f t="shared" si="211"/>
        <v>0</v>
      </c>
      <c r="J240" s="33">
        <f t="shared" si="211"/>
        <v>0</v>
      </c>
      <c r="K240" s="33">
        <f t="shared" si="173"/>
        <v>0</v>
      </c>
      <c r="L240" s="33">
        <f>+L241+L245+L252+L256</f>
        <v>65000000000</v>
      </c>
      <c r="M240" s="117">
        <f t="shared" si="181"/>
        <v>1.1260144717193561E-2</v>
      </c>
      <c r="N240" s="33">
        <f t="shared" ref="N240:W240" si="212">+N241+N245+N252+N256</f>
        <v>0</v>
      </c>
      <c r="O240" s="33">
        <f t="shared" si="212"/>
        <v>18002526499</v>
      </c>
      <c r="P240" s="33">
        <f t="shared" si="212"/>
        <v>46997473501</v>
      </c>
      <c r="Q240" s="33">
        <f t="shared" si="212"/>
        <v>12363413800.82</v>
      </c>
      <c r="R240" s="33">
        <f t="shared" si="212"/>
        <v>52636586199.18</v>
      </c>
      <c r="S240" s="33">
        <f t="shared" si="212"/>
        <v>5639112698.1800003</v>
      </c>
      <c r="T240" s="33">
        <f t="shared" si="212"/>
        <v>29172580</v>
      </c>
      <c r="U240" s="33">
        <f t="shared" si="212"/>
        <v>12334241220.82</v>
      </c>
      <c r="V240" s="33">
        <f t="shared" si="212"/>
        <v>105840</v>
      </c>
      <c r="W240" s="33">
        <f t="shared" si="212"/>
        <v>29066740</v>
      </c>
      <c r="X240" s="24">
        <f t="shared" si="197"/>
        <v>0.19020636616646153</v>
      </c>
      <c r="Y240" s="24">
        <f t="shared" si="198"/>
        <v>4.4880892307692309E-4</v>
      </c>
      <c r="Z240" s="24">
        <f t="shared" si="193"/>
        <v>1.6283076923076922E-6</v>
      </c>
      <c r="AA240" s="24">
        <f t="shared" si="199"/>
        <v>2.3595893876871723E-3</v>
      </c>
      <c r="AB240" s="131">
        <f t="shared" si="202"/>
        <v>3.6280644358503773E-3</v>
      </c>
    </row>
    <row r="241" spans="1:28" ht="66" customHeight="1" x14ac:dyDescent="0.25">
      <c r="A241" s="49" t="s">
        <v>146</v>
      </c>
      <c r="B241" s="48"/>
      <c r="C241" s="48"/>
      <c r="D241" s="48"/>
      <c r="E241" s="47" t="s">
        <v>147</v>
      </c>
      <c r="F241" s="33">
        <f>+F242</f>
        <v>200000000</v>
      </c>
      <c r="G241" s="33">
        <f t="shared" ref="F241:J243" si="213">+G242</f>
        <v>0</v>
      </c>
      <c r="H241" s="33">
        <f t="shared" si="213"/>
        <v>0</v>
      </c>
      <c r="I241" s="33">
        <f t="shared" si="213"/>
        <v>0</v>
      </c>
      <c r="J241" s="33">
        <f t="shared" si="213"/>
        <v>0</v>
      </c>
      <c r="K241" s="33">
        <f t="shared" si="173"/>
        <v>0</v>
      </c>
      <c r="L241" s="33">
        <f>+L242</f>
        <v>200000000</v>
      </c>
      <c r="M241" s="123">
        <f t="shared" si="181"/>
        <v>3.4646599129826344E-5</v>
      </c>
      <c r="N241" s="33">
        <f t="shared" ref="N241:W243" si="214">+N242</f>
        <v>0</v>
      </c>
      <c r="O241" s="33">
        <f t="shared" si="214"/>
        <v>80605832</v>
      </c>
      <c r="P241" s="33">
        <f t="shared" si="214"/>
        <v>119394168</v>
      </c>
      <c r="Q241" s="33">
        <f t="shared" si="214"/>
        <v>79899955</v>
      </c>
      <c r="R241" s="33">
        <f t="shared" si="214"/>
        <v>120100045</v>
      </c>
      <c r="S241" s="33">
        <f t="shared" si="214"/>
        <v>705877</v>
      </c>
      <c r="T241" s="33">
        <f t="shared" si="214"/>
        <v>1907942</v>
      </c>
      <c r="U241" s="33">
        <f t="shared" si="214"/>
        <v>77992013</v>
      </c>
      <c r="V241" s="33">
        <f t="shared" si="214"/>
        <v>0</v>
      </c>
      <c r="W241" s="33">
        <f t="shared" si="214"/>
        <v>1907942</v>
      </c>
      <c r="X241" s="24">
        <f t="shared" si="197"/>
        <v>0.399499775</v>
      </c>
      <c r="Y241" s="24">
        <f t="shared" si="198"/>
        <v>9.5397099999999999E-3</v>
      </c>
      <c r="Z241" s="24">
        <f t="shared" si="193"/>
        <v>0</v>
      </c>
      <c r="AA241" s="24">
        <f t="shared" si="199"/>
        <v>2.3879137353706895E-2</v>
      </c>
      <c r="AB241" s="24">
        <f t="shared" si="202"/>
        <v>0</v>
      </c>
    </row>
    <row r="242" spans="1:28" ht="49.5" customHeight="1" x14ac:dyDescent="0.25">
      <c r="A242" s="49" t="s">
        <v>148</v>
      </c>
      <c r="B242" s="48"/>
      <c r="C242" s="48"/>
      <c r="D242" s="48"/>
      <c r="E242" s="47" t="s">
        <v>147</v>
      </c>
      <c r="F242" s="33">
        <f t="shared" si="213"/>
        <v>200000000</v>
      </c>
      <c r="G242" s="33">
        <f t="shared" si="213"/>
        <v>0</v>
      </c>
      <c r="H242" s="33">
        <f t="shared" si="213"/>
        <v>0</v>
      </c>
      <c r="I242" s="33">
        <f t="shared" si="213"/>
        <v>0</v>
      </c>
      <c r="J242" s="33">
        <f t="shared" si="213"/>
        <v>0</v>
      </c>
      <c r="K242" s="33">
        <f t="shared" si="173"/>
        <v>0</v>
      </c>
      <c r="L242" s="33">
        <f>+L243</f>
        <v>200000000</v>
      </c>
      <c r="M242" s="123">
        <f t="shared" si="181"/>
        <v>3.4646599129826344E-5</v>
      </c>
      <c r="N242" s="33">
        <f t="shared" si="214"/>
        <v>0</v>
      </c>
      <c r="O242" s="33">
        <f t="shared" si="214"/>
        <v>80605832</v>
      </c>
      <c r="P242" s="33">
        <f t="shared" si="214"/>
        <v>119394168</v>
      </c>
      <c r="Q242" s="33">
        <f t="shared" si="214"/>
        <v>79899955</v>
      </c>
      <c r="R242" s="33">
        <f t="shared" si="214"/>
        <v>120100045</v>
      </c>
      <c r="S242" s="33">
        <f t="shared" si="214"/>
        <v>705877</v>
      </c>
      <c r="T242" s="33">
        <f t="shared" si="214"/>
        <v>1907942</v>
      </c>
      <c r="U242" s="33">
        <f t="shared" si="214"/>
        <v>77992013</v>
      </c>
      <c r="V242" s="33">
        <f t="shared" si="214"/>
        <v>0</v>
      </c>
      <c r="W242" s="33">
        <f t="shared" si="214"/>
        <v>1907942</v>
      </c>
      <c r="X242" s="24">
        <f t="shared" si="197"/>
        <v>0.399499775</v>
      </c>
      <c r="Y242" s="24">
        <f t="shared" si="198"/>
        <v>9.5397099999999999E-3</v>
      </c>
      <c r="Z242" s="24">
        <f t="shared" si="193"/>
        <v>0</v>
      </c>
      <c r="AA242" s="24">
        <f t="shared" si="199"/>
        <v>2.3879137353706895E-2</v>
      </c>
      <c r="AB242" s="24">
        <f t="shared" si="202"/>
        <v>0</v>
      </c>
    </row>
    <row r="243" spans="1:28" ht="35.25" customHeight="1" x14ac:dyDescent="0.25">
      <c r="A243" s="49" t="s">
        <v>149</v>
      </c>
      <c r="B243" s="48"/>
      <c r="C243" s="48"/>
      <c r="D243" s="48"/>
      <c r="E243" s="47" t="s">
        <v>150</v>
      </c>
      <c r="F243" s="33">
        <f t="shared" si="213"/>
        <v>200000000</v>
      </c>
      <c r="G243" s="33">
        <f t="shared" si="213"/>
        <v>0</v>
      </c>
      <c r="H243" s="33">
        <f t="shared" si="213"/>
        <v>0</v>
      </c>
      <c r="I243" s="33">
        <f t="shared" si="213"/>
        <v>0</v>
      </c>
      <c r="J243" s="33">
        <f t="shared" si="213"/>
        <v>0</v>
      </c>
      <c r="K243" s="33">
        <f t="shared" si="173"/>
        <v>0</v>
      </c>
      <c r="L243" s="33">
        <f>+L244</f>
        <v>200000000</v>
      </c>
      <c r="M243" s="123">
        <f t="shared" si="181"/>
        <v>3.4646599129826344E-5</v>
      </c>
      <c r="N243" s="33">
        <f t="shared" si="214"/>
        <v>0</v>
      </c>
      <c r="O243" s="33">
        <f t="shared" si="214"/>
        <v>80605832</v>
      </c>
      <c r="P243" s="33">
        <f t="shared" si="214"/>
        <v>119394168</v>
      </c>
      <c r="Q243" s="33">
        <f t="shared" si="214"/>
        <v>79899955</v>
      </c>
      <c r="R243" s="33">
        <f t="shared" si="214"/>
        <v>120100045</v>
      </c>
      <c r="S243" s="33">
        <f t="shared" si="214"/>
        <v>705877</v>
      </c>
      <c r="T243" s="33">
        <f t="shared" si="214"/>
        <v>1907942</v>
      </c>
      <c r="U243" s="33">
        <f t="shared" si="214"/>
        <v>77992013</v>
      </c>
      <c r="V243" s="33">
        <f t="shared" si="214"/>
        <v>0</v>
      </c>
      <c r="W243" s="33">
        <f t="shared" si="214"/>
        <v>1907942</v>
      </c>
      <c r="X243" s="24">
        <f t="shared" si="197"/>
        <v>0.399499775</v>
      </c>
      <c r="Y243" s="24">
        <f t="shared" si="198"/>
        <v>9.5397099999999999E-3</v>
      </c>
      <c r="Z243" s="24">
        <f t="shared" si="193"/>
        <v>0</v>
      </c>
      <c r="AA243" s="24">
        <f t="shared" si="199"/>
        <v>2.3879137353706895E-2</v>
      </c>
      <c r="AB243" s="24">
        <f t="shared" si="202"/>
        <v>0</v>
      </c>
    </row>
    <row r="244" spans="1:28" ht="48" customHeight="1" x14ac:dyDescent="0.25">
      <c r="A244" s="25" t="s">
        <v>151</v>
      </c>
      <c r="B244" s="52" t="s">
        <v>67</v>
      </c>
      <c r="C244" s="26">
        <v>13</v>
      </c>
      <c r="D244" s="26" t="s">
        <v>13</v>
      </c>
      <c r="E244" s="27" t="s">
        <v>75</v>
      </c>
      <c r="F244" s="28">
        <v>200000000</v>
      </c>
      <c r="G244" s="28">
        <v>0</v>
      </c>
      <c r="H244" s="28">
        <v>0</v>
      </c>
      <c r="I244" s="28">
        <v>0</v>
      </c>
      <c r="J244" s="28">
        <v>0</v>
      </c>
      <c r="K244" s="28">
        <f t="shared" si="173"/>
        <v>0</v>
      </c>
      <c r="L244" s="28">
        <f>+F244+K244</f>
        <v>200000000</v>
      </c>
      <c r="M244" s="121">
        <f t="shared" si="181"/>
        <v>3.4646599129826344E-5</v>
      </c>
      <c r="N244" s="28">
        <v>0</v>
      </c>
      <c r="O244" s="28">
        <v>80605832</v>
      </c>
      <c r="P244" s="28">
        <f>L244-O244</f>
        <v>119394168</v>
      </c>
      <c r="Q244" s="28">
        <v>79899955</v>
      </c>
      <c r="R244" s="28">
        <f>+L244-Q244</f>
        <v>120100045</v>
      </c>
      <c r="S244" s="28">
        <f>O244-Q244</f>
        <v>705877</v>
      </c>
      <c r="T244" s="28">
        <v>1907942</v>
      </c>
      <c r="U244" s="28">
        <f>+Q244-T244</f>
        <v>77992013</v>
      </c>
      <c r="V244" s="28">
        <v>0</v>
      </c>
      <c r="W244" s="29">
        <f>+T244-V244</f>
        <v>1907942</v>
      </c>
      <c r="X244" s="30">
        <f t="shared" si="197"/>
        <v>0.399499775</v>
      </c>
      <c r="Y244" s="30">
        <f t="shared" si="198"/>
        <v>9.5397099999999999E-3</v>
      </c>
      <c r="Z244" s="30">
        <f t="shared" si="193"/>
        <v>0</v>
      </c>
      <c r="AA244" s="30">
        <f t="shared" si="199"/>
        <v>2.3879137353706895E-2</v>
      </c>
      <c r="AB244" s="130">
        <f t="shared" si="202"/>
        <v>0</v>
      </c>
    </row>
    <row r="245" spans="1:28" ht="64.5" customHeight="1" x14ac:dyDescent="0.25">
      <c r="A245" s="49" t="s">
        <v>152</v>
      </c>
      <c r="B245" s="46"/>
      <c r="C245" s="46"/>
      <c r="D245" s="46"/>
      <c r="E245" s="47" t="s">
        <v>153</v>
      </c>
      <c r="F245" s="32">
        <f>+F246</f>
        <v>58800000000</v>
      </c>
      <c r="G245" s="33">
        <f>+G246</f>
        <v>0</v>
      </c>
      <c r="H245" s="33">
        <f>+H246</f>
        <v>0</v>
      </c>
      <c r="I245" s="33">
        <f>+I246</f>
        <v>0</v>
      </c>
      <c r="J245" s="33">
        <f>+J246</f>
        <v>0</v>
      </c>
      <c r="K245" s="33">
        <f t="shared" si="173"/>
        <v>0</v>
      </c>
      <c r="L245" s="34">
        <f>+F245+K245</f>
        <v>58800000000</v>
      </c>
      <c r="M245" s="117">
        <f t="shared" si="181"/>
        <v>1.0186100144168944E-2</v>
      </c>
      <c r="N245" s="33">
        <v>0</v>
      </c>
      <c r="O245" s="33">
        <f>+O246</f>
        <v>14896599708</v>
      </c>
      <c r="P245" s="33">
        <f>L245-O245</f>
        <v>43903400292</v>
      </c>
      <c r="Q245" s="33">
        <f>+Q246</f>
        <v>9293210882.8199997</v>
      </c>
      <c r="R245" s="33">
        <f>L245-Q245</f>
        <v>49506789117.18</v>
      </c>
      <c r="S245" s="33">
        <f>+S246</f>
        <v>5603388825.1800003</v>
      </c>
      <c r="T245" s="33">
        <f>+T246</f>
        <v>102840</v>
      </c>
      <c r="U245" s="33">
        <f>Q245-T245</f>
        <v>9293108042.8199997</v>
      </c>
      <c r="V245" s="33">
        <f>+V246</f>
        <v>102840</v>
      </c>
      <c r="W245" s="33">
        <f>T245-V245</f>
        <v>0</v>
      </c>
      <c r="X245" s="24">
        <f t="shared" si="197"/>
        <v>0.15804780412959182</v>
      </c>
      <c r="Y245" s="24">
        <f t="shared" si="198"/>
        <v>1.7489795918367346E-6</v>
      </c>
      <c r="Z245" s="24">
        <f t="shared" si="193"/>
        <v>1.7489795918367346E-6</v>
      </c>
      <c r="AA245" s="24">
        <f t="shared" si="199"/>
        <v>1.1066142939908567E-5</v>
      </c>
      <c r="AB245" s="24">
        <f t="shared" si="202"/>
        <v>1</v>
      </c>
    </row>
    <row r="246" spans="1:28" ht="49.5" customHeight="1" x14ac:dyDescent="0.25">
      <c r="A246" s="49" t="s">
        <v>154</v>
      </c>
      <c r="B246" s="46"/>
      <c r="C246" s="46"/>
      <c r="D246" s="46"/>
      <c r="E246" s="47" t="s">
        <v>153</v>
      </c>
      <c r="F246" s="33">
        <f>F247+F249</f>
        <v>58800000000</v>
      </c>
      <c r="G246" s="33">
        <f t="shared" ref="G246:J246" si="215">G247+G249</f>
        <v>0</v>
      </c>
      <c r="H246" s="33">
        <f t="shared" si="215"/>
        <v>0</v>
      </c>
      <c r="I246" s="33">
        <f t="shared" si="215"/>
        <v>0</v>
      </c>
      <c r="J246" s="33">
        <f t="shared" si="215"/>
        <v>0</v>
      </c>
      <c r="K246" s="33">
        <f t="shared" si="173"/>
        <v>0</v>
      </c>
      <c r="L246" s="33">
        <f>L247+L249</f>
        <v>58800000000</v>
      </c>
      <c r="M246" s="117">
        <f t="shared" si="181"/>
        <v>1.0186100144168944E-2</v>
      </c>
      <c r="N246" s="33">
        <v>0</v>
      </c>
      <c r="O246" s="33">
        <f t="shared" ref="O246:W246" si="216">O247+O249</f>
        <v>14896599708</v>
      </c>
      <c r="P246" s="33">
        <f t="shared" si="216"/>
        <v>43903400292</v>
      </c>
      <c r="Q246" s="33">
        <f t="shared" si="216"/>
        <v>9293210882.8199997</v>
      </c>
      <c r="R246" s="33">
        <f t="shared" si="216"/>
        <v>49506789117.18</v>
      </c>
      <c r="S246" s="33">
        <f t="shared" si="216"/>
        <v>5603388825.1800003</v>
      </c>
      <c r="T246" s="33">
        <f t="shared" si="216"/>
        <v>102840</v>
      </c>
      <c r="U246" s="33">
        <f t="shared" si="216"/>
        <v>9293108042.8199997</v>
      </c>
      <c r="V246" s="33">
        <f t="shared" si="216"/>
        <v>102840</v>
      </c>
      <c r="W246" s="33">
        <f t="shared" si="216"/>
        <v>0</v>
      </c>
      <c r="X246" s="24">
        <f t="shared" si="197"/>
        <v>0.15804780412959182</v>
      </c>
      <c r="Y246" s="24">
        <f t="shared" si="198"/>
        <v>1.7489795918367346E-6</v>
      </c>
      <c r="Z246" s="24">
        <f t="shared" si="193"/>
        <v>1.7489795918367346E-6</v>
      </c>
      <c r="AA246" s="24">
        <f t="shared" si="199"/>
        <v>1.1066142939908567E-5</v>
      </c>
      <c r="AB246" s="24">
        <f t="shared" si="202"/>
        <v>1</v>
      </c>
    </row>
    <row r="247" spans="1:28" ht="34.5" customHeight="1" x14ac:dyDescent="0.25">
      <c r="A247" s="49" t="s">
        <v>155</v>
      </c>
      <c r="B247" s="46"/>
      <c r="C247" s="46"/>
      <c r="D247" s="46"/>
      <c r="E247" s="47" t="s">
        <v>110</v>
      </c>
      <c r="F247" s="33">
        <f>+F248</f>
        <v>28800000000</v>
      </c>
      <c r="G247" s="33">
        <f t="shared" ref="G247:J247" si="217">+G248</f>
        <v>0</v>
      </c>
      <c r="H247" s="33">
        <f t="shared" si="217"/>
        <v>0</v>
      </c>
      <c r="I247" s="33">
        <f t="shared" si="217"/>
        <v>0</v>
      </c>
      <c r="J247" s="33">
        <f t="shared" si="217"/>
        <v>0</v>
      </c>
      <c r="K247" s="33">
        <f t="shared" si="173"/>
        <v>0</v>
      </c>
      <c r="L247" s="33">
        <f>+L248</f>
        <v>28800000000</v>
      </c>
      <c r="M247" s="117">
        <f t="shared" si="181"/>
        <v>4.989110274694993E-3</v>
      </c>
      <c r="N247" s="33">
        <f t="shared" ref="N247:T247" si="218">+N248</f>
        <v>0</v>
      </c>
      <c r="O247" s="33">
        <f t="shared" si="218"/>
        <v>14896599708</v>
      </c>
      <c r="P247" s="33">
        <f t="shared" si="218"/>
        <v>13903400292</v>
      </c>
      <c r="Q247" s="33">
        <f t="shared" si="218"/>
        <v>9293210882.8199997</v>
      </c>
      <c r="R247" s="33">
        <f t="shared" si="218"/>
        <v>19506789117.18</v>
      </c>
      <c r="S247" s="33">
        <f t="shared" si="218"/>
        <v>5603388825.1800003</v>
      </c>
      <c r="T247" s="33">
        <f t="shared" si="218"/>
        <v>102840</v>
      </c>
      <c r="U247" s="33">
        <f>+U248</f>
        <v>9293108042.8199997</v>
      </c>
      <c r="V247" s="33">
        <f>+V248</f>
        <v>102840</v>
      </c>
      <c r="W247" s="33">
        <f>+W248</f>
        <v>0</v>
      </c>
      <c r="X247" s="24">
        <f t="shared" si="197"/>
        <v>0.32268093343124998</v>
      </c>
      <c r="Y247" s="24">
        <f t="shared" si="198"/>
        <v>3.5708333333333332E-6</v>
      </c>
      <c r="Z247" s="24">
        <f t="shared" si="193"/>
        <v>3.5708333333333332E-6</v>
      </c>
      <c r="AA247" s="24">
        <f t="shared" si="199"/>
        <v>1.1066142939908567E-5</v>
      </c>
      <c r="AB247" s="24">
        <f t="shared" si="202"/>
        <v>1</v>
      </c>
    </row>
    <row r="248" spans="1:28" ht="32.25" customHeight="1" x14ac:dyDescent="0.25">
      <c r="A248" s="25" t="s">
        <v>156</v>
      </c>
      <c r="B248" s="46" t="s">
        <v>67</v>
      </c>
      <c r="C248" s="26">
        <v>13</v>
      </c>
      <c r="D248" s="26" t="s">
        <v>13</v>
      </c>
      <c r="E248" s="54" t="s">
        <v>75</v>
      </c>
      <c r="F248" s="28">
        <v>28800000000</v>
      </c>
      <c r="G248" s="28">
        <v>0</v>
      </c>
      <c r="H248" s="28">
        <v>0</v>
      </c>
      <c r="I248" s="28">
        <v>0</v>
      </c>
      <c r="J248" s="28">
        <v>0</v>
      </c>
      <c r="K248" s="28">
        <f t="shared" si="173"/>
        <v>0</v>
      </c>
      <c r="L248" s="28">
        <f>+F248+K248</f>
        <v>28800000000</v>
      </c>
      <c r="M248" s="119">
        <f t="shared" si="181"/>
        <v>4.989110274694993E-3</v>
      </c>
      <c r="N248" s="28">
        <v>0</v>
      </c>
      <c r="O248" s="28">
        <v>14896599708</v>
      </c>
      <c r="P248" s="28">
        <f>L248-O248</f>
        <v>13903400292</v>
      </c>
      <c r="Q248" s="28">
        <v>9293210882.8199997</v>
      </c>
      <c r="R248" s="28">
        <f>+L248-Q248</f>
        <v>19506789117.18</v>
      </c>
      <c r="S248" s="28">
        <f>O248-Q248</f>
        <v>5603388825.1800003</v>
      </c>
      <c r="T248" s="28">
        <v>102840</v>
      </c>
      <c r="U248" s="28">
        <f>+Q248-T248</f>
        <v>9293108042.8199997</v>
      </c>
      <c r="V248" s="28">
        <v>102840</v>
      </c>
      <c r="W248" s="29">
        <f>+T248-V248</f>
        <v>0</v>
      </c>
      <c r="X248" s="30">
        <f t="shared" si="197"/>
        <v>0.32268093343124998</v>
      </c>
      <c r="Y248" s="30">
        <f t="shared" si="198"/>
        <v>3.5708333333333332E-6</v>
      </c>
      <c r="Z248" s="30">
        <f t="shared" si="193"/>
        <v>3.5708333333333332E-6</v>
      </c>
      <c r="AA248" s="30">
        <f t="shared" si="199"/>
        <v>1.1066142939908567E-5</v>
      </c>
      <c r="AB248" s="130">
        <f t="shared" si="202"/>
        <v>1</v>
      </c>
    </row>
    <row r="249" spans="1:28" ht="30.75" customHeight="1" x14ac:dyDescent="0.25">
      <c r="A249" s="20" t="s">
        <v>157</v>
      </c>
      <c r="B249" s="46"/>
      <c r="C249" s="26"/>
      <c r="D249" s="26"/>
      <c r="E249" s="22" t="s">
        <v>158</v>
      </c>
      <c r="F249" s="34">
        <f>+F250+F251</f>
        <v>30000000000</v>
      </c>
      <c r="G249" s="34">
        <f t="shared" ref="G249:L249" si="219">+G250+G251</f>
        <v>0</v>
      </c>
      <c r="H249" s="34">
        <f t="shared" si="219"/>
        <v>0</v>
      </c>
      <c r="I249" s="34">
        <f t="shared" si="219"/>
        <v>0</v>
      </c>
      <c r="J249" s="34">
        <f t="shared" si="219"/>
        <v>0</v>
      </c>
      <c r="K249" s="34">
        <f t="shared" si="173"/>
        <v>0</v>
      </c>
      <c r="L249" s="34">
        <f t="shared" si="219"/>
        <v>30000000000</v>
      </c>
      <c r="M249" s="117">
        <f t="shared" si="181"/>
        <v>5.1969898694739511E-3</v>
      </c>
      <c r="N249" s="34">
        <f t="shared" ref="N249:Z249" si="220">+N250+N251</f>
        <v>0</v>
      </c>
      <c r="O249" s="34">
        <f t="shared" si="220"/>
        <v>0</v>
      </c>
      <c r="P249" s="34">
        <f t="shared" si="220"/>
        <v>30000000000</v>
      </c>
      <c r="Q249" s="34">
        <f t="shared" si="220"/>
        <v>0</v>
      </c>
      <c r="R249" s="34">
        <f t="shared" si="220"/>
        <v>30000000000</v>
      </c>
      <c r="S249" s="34">
        <f t="shared" si="220"/>
        <v>0</v>
      </c>
      <c r="T249" s="34">
        <f t="shared" si="220"/>
        <v>0</v>
      </c>
      <c r="U249" s="34">
        <f t="shared" si="220"/>
        <v>0</v>
      </c>
      <c r="V249" s="34">
        <f t="shared" si="220"/>
        <v>0</v>
      </c>
      <c r="W249" s="34">
        <f t="shared" si="220"/>
        <v>0</v>
      </c>
      <c r="X249" s="24">
        <f t="shared" si="220"/>
        <v>0</v>
      </c>
      <c r="Y249" s="24">
        <f t="shared" si="220"/>
        <v>0</v>
      </c>
      <c r="Z249" s="24">
        <f t="shared" si="220"/>
        <v>0</v>
      </c>
      <c r="AA249" s="24" t="s">
        <v>267</v>
      </c>
      <c r="AB249" s="24" t="s">
        <v>267</v>
      </c>
    </row>
    <row r="250" spans="1:28" ht="48" customHeight="1" x14ac:dyDescent="0.25">
      <c r="A250" s="25" t="s">
        <v>159</v>
      </c>
      <c r="B250" s="52" t="s">
        <v>67</v>
      </c>
      <c r="C250" s="26">
        <v>13</v>
      </c>
      <c r="D250" s="26" t="s">
        <v>13</v>
      </c>
      <c r="E250" s="54" t="s">
        <v>75</v>
      </c>
      <c r="F250" s="28">
        <v>20000000000</v>
      </c>
      <c r="G250" s="28">
        <v>0</v>
      </c>
      <c r="H250" s="28">
        <v>0</v>
      </c>
      <c r="I250" s="28">
        <v>0</v>
      </c>
      <c r="J250" s="28">
        <v>0</v>
      </c>
      <c r="K250" s="28">
        <f t="shared" si="173"/>
        <v>0</v>
      </c>
      <c r="L250" s="31">
        <f>+F250+K250</f>
        <v>20000000000</v>
      </c>
      <c r="M250" s="119">
        <f t="shared" si="181"/>
        <v>3.4646599129826341E-3</v>
      </c>
      <c r="N250" s="133">
        <v>0</v>
      </c>
      <c r="O250" s="28">
        <v>0</v>
      </c>
      <c r="P250" s="28">
        <f>L250-O250</f>
        <v>20000000000</v>
      </c>
      <c r="Q250" s="28">
        <v>0</v>
      </c>
      <c r="R250" s="28">
        <f>+L250-Q250</f>
        <v>20000000000</v>
      </c>
      <c r="S250" s="28">
        <f>O250-Q250</f>
        <v>0</v>
      </c>
      <c r="T250" s="28">
        <v>0</v>
      </c>
      <c r="U250" s="28">
        <f>+Q250-T250</f>
        <v>0</v>
      </c>
      <c r="V250" s="28">
        <v>0</v>
      </c>
      <c r="W250" s="29">
        <f>+T250-V250</f>
        <v>0</v>
      </c>
      <c r="X250" s="30">
        <f t="shared" ref="X250:X251" si="221">+Q250/L250</f>
        <v>0</v>
      </c>
      <c r="Y250" s="30">
        <f t="shared" ref="Y250:Y251" si="222">+T250/L250</f>
        <v>0</v>
      </c>
      <c r="Z250" s="30">
        <f t="shared" ref="Z250:Z251" si="223">+V250/L250</f>
        <v>0</v>
      </c>
      <c r="AA250" s="30" t="s">
        <v>267</v>
      </c>
      <c r="AB250" s="130" t="s">
        <v>267</v>
      </c>
    </row>
    <row r="251" spans="1:28" ht="48" customHeight="1" x14ac:dyDescent="0.25">
      <c r="A251" s="25" t="s">
        <v>159</v>
      </c>
      <c r="B251" s="52" t="s">
        <v>12</v>
      </c>
      <c r="C251" s="26">
        <v>20</v>
      </c>
      <c r="D251" s="26" t="s">
        <v>13</v>
      </c>
      <c r="E251" s="54" t="s">
        <v>75</v>
      </c>
      <c r="F251" s="28">
        <v>10000000000</v>
      </c>
      <c r="G251" s="28">
        <v>0</v>
      </c>
      <c r="H251" s="28">
        <v>0</v>
      </c>
      <c r="I251" s="28">
        <v>0</v>
      </c>
      <c r="J251" s="28">
        <v>0</v>
      </c>
      <c r="K251" s="28">
        <f t="shared" si="173"/>
        <v>0</v>
      </c>
      <c r="L251" s="31">
        <f>+F251+K251</f>
        <v>10000000000</v>
      </c>
      <c r="M251" s="119">
        <f t="shared" si="181"/>
        <v>1.732329956491317E-3</v>
      </c>
      <c r="N251" s="133">
        <v>0</v>
      </c>
      <c r="O251" s="28">
        <v>0</v>
      </c>
      <c r="P251" s="28">
        <f>L251-O251</f>
        <v>10000000000</v>
      </c>
      <c r="Q251" s="28">
        <v>0</v>
      </c>
      <c r="R251" s="28">
        <f>+L251-Q251</f>
        <v>10000000000</v>
      </c>
      <c r="S251" s="28">
        <f>O251-Q251</f>
        <v>0</v>
      </c>
      <c r="T251" s="28">
        <v>0</v>
      </c>
      <c r="U251" s="28">
        <f>+Q251-T251</f>
        <v>0</v>
      </c>
      <c r="V251" s="28">
        <v>0</v>
      </c>
      <c r="W251" s="29">
        <f>+T251-V251</f>
        <v>0</v>
      </c>
      <c r="X251" s="30">
        <f t="shared" si="221"/>
        <v>0</v>
      </c>
      <c r="Y251" s="30">
        <f t="shared" si="222"/>
        <v>0</v>
      </c>
      <c r="Z251" s="30">
        <f t="shared" si="223"/>
        <v>0</v>
      </c>
      <c r="AA251" s="30" t="s">
        <v>267</v>
      </c>
      <c r="AB251" s="130" t="s">
        <v>267</v>
      </c>
    </row>
    <row r="252" spans="1:28" ht="66" customHeight="1" x14ac:dyDescent="0.25">
      <c r="A252" s="49" t="s">
        <v>160</v>
      </c>
      <c r="B252" s="46"/>
      <c r="C252" s="46"/>
      <c r="D252" s="46"/>
      <c r="E252" s="47" t="s">
        <v>161</v>
      </c>
      <c r="F252" s="33">
        <f t="shared" ref="F252:J254" si="224">+F253</f>
        <v>5000000000</v>
      </c>
      <c r="G252" s="33">
        <f t="shared" si="224"/>
        <v>0</v>
      </c>
      <c r="H252" s="33">
        <f t="shared" si="224"/>
        <v>0</v>
      </c>
      <c r="I252" s="33">
        <f t="shared" si="224"/>
        <v>0</v>
      </c>
      <c r="J252" s="33">
        <f t="shared" si="224"/>
        <v>0</v>
      </c>
      <c r="K252" s="33">
        <f t="shared" si="173"/>
        <v>0</v>
      </c>
      <c r="L252" s="33">
        <f>+L253</f>
        <v>5000000000</v>
      </c>
      <c r="M252" s="117">
        <f t="shared" si="181"/>
        <v>8.6616497824565852E-4</v>
      </c>
      <c r="N252" s="33">
        <f t="shared" ref="N252:W254" si="225">+N253</f>
        <v>0</v>
      </c>
      <c r="O252" s="33">
        <f t="shared" si="225"/>
        <v>2084998109</v>
      </c>
      <c r="P252" s="33">
        <f t="shared" si="225"/>
        <v>2915001891</v>
      </c>
      <c r="Q252" s="33">
        <f t="shared" si="225"/>
        <v>2079583747</v>
      </c>
      <c r="R252" s="33">
        <f t="shared" si="225"/>
        <v>2920416253</v>
      </c>
      <c r="S252" s="33">
        <f t="shared" si="225"/>
        <v>5414362</v>
      </c>
      <c r="T252" s="33">
        <f t="shared" si="225"/>
        <v>27161798</v>
      </c>
      <c r="U252" s="33">
        <f t="shared" si="225"/>
        <v>2052421949</v>
      </c>
      <c r="V252" s="33">
        <f t="shared" si="225"/>
        <v>3000</v>
      </c>
      <c r="W252" s="33">
        <f t="shared" si="225"/>
        <v>27158798</v>
      </c>
      <c r="X252" s="24">
        <f t="shared" si="197"/>
        <v>0.41591674940000001</v>
      </c>
      <c r="Y252" s="24">
        <f t="shared" si="198"/>
        <v>5.4323595999999997E-3</v>
      </c>
      <c r="Z252" s="24">
        <f t="shared" si="193"/>
        <v>5.9999999999999997E-7</v>
      </c>
      <c r="AA252" s="24">
        <f t="shared" si="199"/>
        <v>1.3061170553570402E-2</v>
      </c>
      <c r="AB252" s="24">
        <f t="shared" si="202"/>
        <v>1.1044924198317063E-4</v>
      </c>
    </row>
    <row r="253" spans="1:28" ht="60.75" customHeight="1" x14ac:dyDescent="0.25">
      <c r="A253" s="49" t="s">
        <v>162</v>
      </c>
      <c r="B253" s="46"/>
      <c r="C253" s="46"/>
      <c r="D253" s="46"/>
      <c r="E253" s="47" t="s">
        <v>161</v>
      </c>
      <c r="F253" s="33">
        <f t="shared" si="224"/>
        <v>5000000000</v>
      </c>
      <c r="G253" s="33">
        <f t="shared" si="224"/>
        <v>0</v>
      </c>
      <c r="H253" s="33">
        <f t="shared" si="224"/>
        <v>0</v>
      </c>
      <c r="I253" s="33">
        <f t="shared" si="224"/>
        <v>0</v>
      </c>
      <c r="J253" s="33">
        <f t="shared" si="224"/>
        <v>0</v>
      </c>
      <c r="K253" s="33">
        <f t="shared" si="173"/>
        <v>0</v>
      </c>
      <c r="L253" s="33">
        <f>+L254</f>
        <v>5000000000</v>
      </c>
      <c r="M253" s="117">
        <f t="shared" si="181"/>
        <v>8.6616497824565852E-4</v>
      </c>
      <c r="N253" s="33">
        <f t="shared" si="225"/>
        <v>0</v>
      </c>
      <c r="O253" s="33">
        <f t="shared" si="225"/>
        <v>2084998109</v>
      </c>
      <c r="P253" s="33">
        <f t="shared" si="225"/>
        <v>2915001891</v>
      </c>
      <c r="Q253" s="33">
        <f t="shared" si="225"/>
        <v>2079583747</v>
      </c>
      <c r="R253" s="33">
        <f t="shared" si="225"/>
        <v>2920416253</v>
      </c>
      <c r="S253" s="33">
        <f t="shared" si="225"/>
        <v>5414362</v>
      </c>
      <c r="T253" s="33">
        <f t="shared" si="225"/>
        <v>27161798</v>
      </c>
      <c r="U253" s="33">
        <f t="shared" si="225"/>
        <v>2052421949</v>
      </c>
      <c r="V253" s="33">
        <f t="shared" si="225"/>
        <v>3000</v>
      </c>
      <c r="W253" s="33">
        <f t="shared" si="225"/>
        <v>27158798</v>
      </c>
      <c r="X253" s="24">
        <f t="shared" si="197"/>
        <v>0.41591674940000001</v>
      </c>
      <c r="Y253" s="24">
        <f t="shared" si="198"/>
        <v>5.4323595999999997E-3</v>
      </c>
      <c r="Z253" s="24">
        <f t="shared" si="193"/>
        <v>5.9999999999999997E-7</v>
      </c>
      <c r="AA253" s="24">
        <f t="shared" si="199"/>
        <v>1.3061170553570402E-2</v>
      </c>
      <c r="AB253" s="24">
        <f t="shared" si="202"/>
        <v>1.1044924198317063E-4</v>
      </c>
    </row>
    <row r="254" spans="1:28" ht="35.25" customHeight="1" x14ac:dyDescent="0.25">
      <c r="A254" s="49" t="s">
        <v>163</v>
      </c>
      <c r="B254" s="46"/>
      <c r="C254" s="46"/>
      <c r="D254" s="46"/>
      <c r="E254" s="47" t="s">
        <v>164</v>
      </c>
      <c r="F254" s="33">
        <f>+F255</f>
        <v>5000000000</v>
      </c>
      <c r="G254" s="33">
        <f t="shared" si="224"/>
        <v>0</v>
      </c>
      <c r="H254" s="33">
        <f t="shared" si="224"/>
        <v>0</v>
      </c>
      <c r="I254" s="33">
        <f t="shared" si="224"/>
        <v>0</v>
      </c>
      <c r="J254" s="33">
        <f t="shared" si="224"/>
        <v>0</v>
      </c>
      <c r="K254" s="33">
        <f t="shared" si="173"/>
        <v>0</v>
      </c>
      <c r="L254" s="33">
        <f>+L255</f>
        <v>5000000000</v>
      </c>
      <c r="M254" s="117">
        <f t="shared" si="181"/>
        <v>8.6616497824565852E-4</v>
      </c>
      <c r="N254" s="33">
        <f t="shared" si="225"/>
        <v>0</v>
      </c>
      <c r="O254" s="33">
        <f t="shared" si="225"/>
        <v>2084998109</v>
      </c>
      <c r="P254" s="33">
        <f t="shared" si="225"/>
        <v>2915001891</v>
      </c>
      <c r="Q254" s="33">
        <f t="shared" si="225"/>
        <v>2079583747</v>
      </c>
      <c r="R254" s="33">
        <f t="shared" si="225"/>
        <v>2920416253</v>
      </c>
      <c r="S254" s="33">
        <f t="shared" si="225"/>
        <v>5414362</v>
      </c>
      <c r="T254" s="33">
        <f t="shared" si="225"/>
        <v>27161798</v>
      </c>
      <c r="U254" s="33">
        <f t="shared" si="225"/>
        <v>2052421949</v>
      </c>
      <c r="V254" s="33">
        <f t="shared" si="225"/>
        <v>3000</v>
      </c>
      <c r="W254" s="33">
        <f t="shared" si="225"/>
        <v>27158798</v>
      </c>
      <c r="X254" s="24">
        <f t="shared" si="197"/>
        <v>0.41591674940000001</v>
      </c>
      <c r="Y254" s="24">
        <f t="shared" si="198"/>
        <v>5.4323595999999997E-3</v>
      </c>
      <c r="Z254" s="24">
        <f t="shared" si="193"/>
        <v>5.9999999999999997E-7</v>
      </c>
      <c r="AA254" s="24">
        <f t="shared" si="199"/>
        <v>1.3061170553570402E-2</v>
      </c>
      <c r="AB254" s="24">
        <f t="shared" si="202"/>
        <v>1.1044924198317063E-4</v>
      </c>
    </row>
    <row r="255" spans="1:28" ht="48.75" customHeight="1" x14ac:dyDescent="0.25">
      <c r="A255" s="25" t="s">
        <v>165</v>
      </c>
      <c r="B255" s="52" t="s">
        <v>67</v>
      </c>
      <c r="C255" s="26">
        <v>13</v>
      </c>
      <c r="D255" s="26" t="s">
        <v>13</v>
      </c>
      <c r="E255" s="54" t="s">
        <v>75</v>
      </c>
      <c r="F255" s="28">
        <v>5000000000</v>
      </c>
      <c r="G255" s="28">
        <v>0</v>
      </c>
      <c r="H255" s="28">
        <v>0</v>
      </c>
      <c r="I255" s="28">
        <v>0</v>
      </c>
      <c r="J255" s="28">
        <v>0</v>
      </c>
      <c r="K255" s="28">
        <f t="shared" si="173"/>
        <v>0</v>
      </c>
      <c r="L255" s="28">
        <f>+F255+K255</f>
        <v>5000000000</v>
      </c>
      <c r="M255" s="119">
        <f t="shared" si="181"/>
        <v>8.6616497824565852E-4</v>
      </c>
      <c r="N255" s="28">
        <v>0</v>
      </c>
      <c r="O255" s="28">
        <v>2084998109</v>
      </c>
      <c r="P255" s="28">
        <f>L255-O255</f>
        <v>2915001891</v>
      </c>
      <c r="Q255" s="28">
        <v>2079583747</v>
      </c>
      <c r="R255" s="28">
        <f>+L255-Q255</f>
        <v>2920416253</v>
      </c>
      <c r="S255" s="28">
        <f>O255-Q255</f>
        <v>5414362</v>
      </c>
      <c r="T255" s="28">
        <v>27161798</v>
      </c>
      <c r="U255" s="28">
        <f>+Q255-T255</f>
        <v>2052421949</v>
      </c>
      <c r="V255" s="28">
        <v>3000</v>
      </c>
      <c r="W255" s="29">
        <f>+T255-V255</f>
        <v>27158798</v>
      </c>
      <c r="X255" s="30">
        <f t="shared" si="197"/>
        <v>0.41591674940000001</v>
      </c>
      <c r="Y255" s="30">
        <f t="shared" si="198"/>
        <v>5.4323595999999997E-3</v>
      </c>
      <c r="Z255" s="30">
        <f t="shared" si="193"/>
        <v>5.9999999999999997E-7</v>
      </c>
      <c r="AA255" s="30">
        <f t="shared" si="199"/>
        <v>1.3061170553570402E-2</v>
      </c>
      <c r="AB255" s="130">
        <f t="shared" si="202"/>
        <v>1.1044924198317063E-4</v>
      </c>
    </row>
    <row r="256" spans="1:28" ht="72" customHeight="1" x14ac:dyDescent="0.25">
      <c r="A256" s="49" t="s">
        <v>166</v>
      </c>
      <c r="B256" s="50"/>
      <c r="C256" s="48"/>
      <c r="D256" s="48"/>
      <c r="E256" s="47" t="s">
        <v>167</v>
      </c>
      <c r="F256" s="33">
        <f t="shared" ref="F256:J258" si="226">+F257</f>
        <v>1000000000</v>
      </c>
      <c r="G256" s="33">
        <f t="shared" si="226"/>
        <v>0</v>
      </c>
      <c r="H256" s="33">
        <f t="shared" si="226"/>
        <v>0</v>
      </c>
      <c r="I256" s="33">
        <f t="shared" si="226"/>
        <v>0</v>
      </c>
      <c r="J256" s="33">
        <f t="shared" si="226"/>
        <v>0</v>
      </c>
      <c r="K256" s="33">
        <f t="shared" si="173"/>
        <v>0</v>
      </c>
      <c r="L256" s="33">
        <f>+L257</f>
        <v>1000000000</v>
      </c>
      <c r="M256" s="117">
        <f t="shared" si="181"/>
        <v>1.7323299564913171E-4</v>
      </c>
      <c r="N256" s="33">
        <f t="shared" ref="N256:W258" si="227">+N257</f>
        <v>0</v>
      </c>
      <c r="O256" s="33">
        <f t="shared" si="227"/>
        <v>940322850</v>
      </c>
      <c r="P256" s="33">
        <f t="shared" si="227"/>
        <v>59677150</v>
      </c>
      <c r="Q256" s="33">
        <f t="shared" si="227"/>
        <v>910719216</v>
      </c>
      <c r="R256" s="33">
        <f t="shared" si="227"/>
        <v>89280784</v>
      </c>
      <c r="S256" s="33">
        <f t="shared" si="227"/>
        <v>29603634</v>
      </c>
      <c r="T256" s="33">
        <f t="shared" si="227"/>
        <v>0</v>
      </c>
      <c r="U256" s="33">
        <f t="shared" si="227"/>
        <v>910719216</v>
      </c>
      <c r="V256" s="33">
        <f t="shared" si="227"/>
        <v>0</v>
      </c>
      <c r="W256" s="33">
        <f t="shared" si="227"/>
        <v>0</v>
      </c>
      <c r="X256" s="24">
        <f t="shared" si="197"/>
        <v>0.91071921600000005</v>
      </c>
      <c r="Y256" s="24">
        <f t="shared" si="198"/>
        <v>0</v>
      </c>
      <c r="Z256" s="24">
        <f t="shared" si="193"/>
        <v>0</v>
      </c>
      <c r="AA256" s="24">
        <f t="shared" si="199"/>
        <v>0</v>
      </c>
      <c r="AB256" s="24" t="s">
        <v>267</v>
      </c>
    </row>
    <row r="257" spans="1:28" ht="49.5" customHeight="1" x14ac:dyDescent="0.25">
      <c r="A257" s="49" t="s">
        <v>168</v>
      </c>
      <c r="B257" s="55"/>
      <c r="C257" s="56"/>
      <c r="D257" s="56"/>
      <c r="E257" s="47" t="s">
        <v>167</v>
      </c>
      <c r="F257" s="33">
        <f t="shared" si="226"/>
        <v>1000000000</v>
      </c>
      <c r="G257" s="33">
        <f t="shared" si="226"/>
        <v>0</v>
      </c>
      <c r="H257" s="33">
        <f t="shared" si="226"/>
        <v>0</v>
      </c>
      <c r="I257" s="33">
        <f t="shared" si="226"/>
        <v>0</v>
      </c>
      <c r="J257" s="33">
        <f t="shared" si="226"/>
        <v>0</v>
      </c>
      <c r="K257" s="33">
        <f t="shared" si="173"/>
        <v>0</v>
      </c>
      <c r="L257" s="33">
        <f>+L258</f>
        <v>1000000000</v>
      </c>
      <c r="M257" s="117">
        <f t="shared" si="181"/>
        <v>1.7323299564913171E-4</v>
      </c>
      <c r="N257" s="33">
        <f t="shared" si="227"/>
        <v>0</v>
      </c>
      <c r="O257" s="33">
        <f t="shared" si="227"/>
        <v>940322850</v>
      </c>
      <c r="P257" s="33">
        <f t="shared" si="227"/>
        <v>59677150</v>
      </c>
      <c r="Q257" s="33">
        <f t="shared" si="227"/>
        <v>910719216</v>
      </c>
      <c r="R257" s="33">
        <f t="shared" si="227"/>
        <v>89280784</v>
      </c>
      <c r="S257" s="33">
        <f t="shared" si="227"/>
        <v>29603634</v>
      </c>
      <c r="T257" s="33">
        <f t="shared" si="227"/>
        <v>0</v>
      </c>
      <c r="U257" s="33">
        <f t="shared" si="227"/>
        <v>910719216</v>
      </c>
      <c r="V257" s="33">
        <f t="shared" si="227"/>
        <v>0</v>
      </c>
      <c r="W257" s="33">
        <f t="shared" si="227"/>
        <v>0</v>
      </c>
      <c r="X257" s="24">
        <f t="shared" si="197"/>
        <v>0.91071921600000005</v>
      </c>
      <c r="Y257" s="24">
        <f t="shared" si="198"/>
        <v>0</v>
      </c>
      <c r="Z257" s="24">
        <f t="shared" si="193"/>
        <v>0</v>
      </c>
      <c r="AA257" s="24">
        <f t="shared" si="199"/>
        <v>0</v>
      </c>
      <c r="AB257" s="24" t="s">
        <v>267</v>
      </c>
    </row>
    <row r="258" spans="1:28" ht="35.25" customHeight="1" x14ac:dyDescent="0.25">
      <c r="A258" s="49" t="s">
        <v>169</v>
      </c>
      <c r="B258" s="55"/>
      <c r="C258" s="56"/>
      <c r="D258" s="56"/>
      <c r="E258" s="47" t="s">
        <v>170</v>
      </c>
      <c r="F258" s="33">
        <f t="shared" si="226"/>
        <v>1000000000</v>
      </c>
      <c r="G258" s="33">
        <f t="shared" si="226"/>
        <v>0</v>
      </c>
      <c r="H258" s="33">
        <f t="shared" si="226"/>
        <v>0</v>
      </c>
      <c r="I258" s="33">
        <f t="shared" si="226"/>
        <v>0</v>
      </c>
      <c r="J258" s="33">
        <f t="shared" si="226"/>
        <v>0</v>
      </c>
      <c r="K258" s="33">
        <f t="shared" si="173"/>
        <v>0</v>
      </c>
      <c r="L258" s="33">
        <f>+L259</f>
        <v>1000000000</v>
      </c>
      <c r="M258" s="117">
        <f t="shared" si="181"/>
        <v>1.7323299564913171E-4</v>
      </c>
      <c r="N258" s="33">
        <f t="shared" si="227"/>
        <v>0</v>
      </c>
      <c r="O258" s="33">
        <f t="shared" si="227"/>
        <v>940322850</v>
      </c>
      <c r="P258" s="33">
        <f t="shared" si="227"/>
        <v>59677150</v>
      </c>
      <c r="Q258" s="33">
        <f t="shared" si="227"/>
        <v>910719216</v>
      </c>
      <c r="R258" s="33">
        <f t="shared" si="227"/>
        <v>89280784</v>
      </c>
      <c r="S258" s="33">
        <f t="shared" si="227"/>
        <v>29603634</v>
      </c>
      <c r="T258" s="33">
        <f t="shared" si="227"/>
        <v>0</v>
      </c>
      <c r="U258" s="33">
        <f t="shared" si="227"/>
        <v>910719216</v>
      </c>
      <c r="V258" s="33">
        <f t="shared" si="227"/>
        <v>0</v>
      </c>
      <c r="W258" s="33">
        <f t="shared" si="227"/>
        <v>0</v>
      </c>
      <c r="X258" s="24">
        <f t="shared" si="197"/>
        <v>0.91071921600000005</v>
      </c>
      <c r="Y258" s="24">
        <f t="shared" si="198"/>
        <v>0</v>
      </c>
      <c r="Z258" s="24">
        <f t="shared" si="193"/>
        <v>0</v>
      </c>
      <c r="AA258" s="24">
        <f t="shared" si="199"/>
        <v>0</v>
      </c>
      <c r="AB258" s="24" t="s">
        <v>267</v>
      </c>
    </row>
    <row r="259" spans="1:28" ht="42.75" customHeight="1" thickBot="1" x14ac:dyDescent="0.3">
      <c r="A259" s="40" t="s">
        <v>171</v>
      </c>
      <c r="B259" s="57" t="s">
        <v>67</v>
      </c>
      <c r="C259" s="41">
        <v>13</v>
      </c>
      <c r="D259" s="41" t="s">
        <v>13</v>
      </c>
      <c r="E259" s="58" t="s">
        <v>75</v>
      </c>
      <c r="F259" s="134">
        <v>1000000000</v>
      </c>
      <c r="G259" s="42">
        <v>0</v>
      </c>
      <c r="H259" s="42">
        <v>0</v>
      </c>
      <c r="I259" s="42">
        <v>0</v>
      </c>
      <c r="J259" s="42">
        <v>0</v>
      </c>
      <c r="K259" s="42">
        <f t="shared" si="173"/>
        <v>0</v>
      </c>
      <c r="L259" s="42">
        <f>+F259+K259</f>
        <v>1000000000</v>
      </c>
      <c r="M259" s="129">
        <f t="shared" si="181"/>
        <v>1.7323299564913171E-4</v>
      </c>
      <c r="N259" s="42">
        <v>0</v>
      </c>
      <c r="O259" s="28">
        <v>940322850</v>
      </c>
      <c r="P259" s="42">
        <f>L259-O259</f>
        <v>59677150</v>
      </c>
      <c r="Q259" s="28">
        <v>910719216</v>
      </c>
      <c r="R259" s="42">
        <f>+L259-Q259</f>
        <v>89280784</v>
      </c>
      <c r="S259" s="42">
        <f>O259-Q259</f>
        <v>29603634</v>
      </c>
      <c r="T259" s="42">
        <v>0</v>
      </c>
      <c r="U259" s="42">
        <f>+Q259-T259</f>
        <v>910719216</v>
      </c>
      <c r="V259" s="42">
        <v>0</v>
      </c>
      <c r="W259" s="43">
        <f>+T259-V259</f>
        <v>0</v>
      </c>
      <c r="X259" s="130">
        <f t="shared" si="197"/>
        <v>0.91071921600000005</v>
      </c>
      <c r="Y259" s="130">
        <f t="shared" si="198"/>
        <v>0</v>
      </c>
      <c r="Z259" s="130">
        <f t="shared" si="193"/>
        <v>0</v>
      </c>
      <c r="AA259" s="130">
        <f t="shared" si="199"/>
        <v>0</v>
      </c>
      <c r="AB259" s="130" t="s">
        <v>267</v>
      </c>
    </row>
    <row r="260" spans="1:28" s="60" customFormat="1" ht="33" customHeight="1" thickBot="1" x14ac:dyDescent="0.3">
      <c r="A260" s="230" t="s">
        <v>172</v>
      </c>
      <c r="B260" s="231"/>
      <c r="C260" s="231"/>
      <c r="D260" s="231"/>
      <c r="E260" s="231"/>
      <c r="F260" s="59">
        <f>+F7+F91+F98</f>
        <v>5772572345429</v>
      </c>
      <c r="G260" s="59">
        <f>+G7+G91+G98</f>
        <v>0</v>
      </c>
      <c r="H260" s="59">
        <f>+H7+H91+H98</f>
        <v>0</v>
      </c>
      <c r="I260" s="59">
        <f>+I7+I91+I98</f>
        <v>70000000</v>
      </c>
      <c r="J260" s="59">
        <f>+J7+J91+J98</f>
        <v>70000000</v>
      </c>
      <c r="K260" s="59">
        <f t="shared" si="173"/>
        <v>0</v>
      </c>
      <c r="L260" s="59">
        <f>+L7+L91+L98</f>
        <v>5772572345429</v>
      </c>
      <c r="M260" s="135">
        <f t="shared" si="181"/>
        <v>1</v>
      </c>
      <c r="N260" s="59">
        <f t="shared" ref="N260:W260" si="228">+N7+N91+N98</f>
        <v>7856453000</v>
      </c>
      <c r="O260" s="59">
        <f t="shared" si="228"/>
        <v>4384792711124</v>
      </c>
      <c r="P260" s="59">
        <f t="shared" si="228"/>
        <v>1387779634305</v>
      </c>
      <c r="Q260" s="59">
        <f t="shared" si="228"/>
        <v>4301681911310.8804</v>
      </c>
      <c r="R260" s="59">
        <f t="shared" si="228"/>
        <v>1470890434118.1199</v>
      </c>
      <c r="S260" s="59">
        <f t="shared" si="228"/>
        <v>83110799813.119995</v>
      </c>
      <c r="T260" s="59">
        <f t="shared" si="228"/>
        <v>322335893533.27002</v>
      </c>
      <c r="U260" s="59">
        <f t="shared" si="228"/>
        <v>3979346017777.6099</v>
      </c>
      <c r="V260" s="59">
        <f t="shared" si="228"/>
        <v>321311796539.27002</v>
      </c>
      <c r="W260" s="59">
        <f t="shared" si="228"/>
        <v>1024096994</v>
      </c>
      <c r="X260" s="136">
        <f t="shared" si="197"/>
        <v>0.74519324382606633</v>
      </c>
      <c r="Y260" s="136">
        <f t="shared" si="198"/>
        <v>5.583921244200795E-2</v>
      </c>
      <c r="Z260" s="136">
        <f t="shared" si="193"/>
        <v>5.5661805051902054E-2</v>
      </c>
      <c r="AA260" s="136">
        <f t="shared" si="199"/>
        <v>7.4932526434768956E-2</v>
      </c>
      <c r="AB260" s="137">
        <f t="shared" si="202"/>
        <v>0.99682288874883151</v>
      </c>
    </row>
    <row r="261" spans="1:28" s="62" customFormat="1" ht="15" customHeight="1" thickBot="1" x14ac:dyDescent="0.3">
      <c r="A261" s="61" t="s">
        <v>173</v>
      </c>
      <c r="E261" s="63"/>
      <c r="F261" s="138"/>
      <c r="G261" s="138"/>
      <c r="H261" s="138"/>
      <c r="I261" s="138"/>
      <c r="J261" s="138"/>
      <c r="K261" s="138"/>
      <c r="L261" s="138"/>
      <c r="M261" s="139"/>
      <c r="N261" s="138"/>
      <c r="O261" s="138"/>
      <c r="P261" s="138"/>
      <c r="Q261" s="138"/>
      <c r="R261" s="138"/>
      <c r="S261" s="138"/>
      <c r="T261" s="138"/>
      <c r="U261" s="138"/>
      <c r="V261" s="138"/>
      <c r="W261" s="138"/>
      <c r="X261" s="140"/>
      <c r="Y261" s="140"/>
      <c r="Z261" s="140"/>
      <c r="AA261" s="140"/>
      <c r="AB261" s="140"/>
    </row>
    <row r="262" spans="1:28" s="60" customFormat="1" ht="134.25" customHeight="1" thickBot="1" x14ac:dyDescent="0.3">
      <c r="A262" s="232" t="s">
        <v>487</v>
      </c>
      <c r="B262" s="233"/>
      <c r="C262" s="233"/>
      <c r="D262" s="233"/>
      <c r="E262" s="233"/>
      <c r="F262" s="233"/>
      <c r="G262" s="233"/>
      <c r="H262" s="233"/>
      <c r="I262" s="233"/>
      <c r="J262" s="233"/>
      <c r="K262" s="233"/>
      <c r="L262" s="233"/>
      <c r="M262" s="233"/>
      <c r="N262" s="234"/>
      <c r="O262" s="141"/>
      <c r="P262" s="141"/>
      <c r="Q262" s="141"/>
      <c r="R262" s="141"/>
      <c r="S262" s="141"/>
      <c r="T262" s="141"/>
      <c r="U262" s="141"/>
      <c r="V262" s="141"/>
      <c r="W262" s="141"/>
      <c r="X262" s="142"/>
      <c r="Y262" s="142"/>
      <c r="Z262" s="142"/>
      <c r="AA262" s="142"/>
      <c r="AB262" s="142"/>
    </row>
    <row r="263" spans="1:28" s="62" customFormat="1" ht="15.75" customHeight="1" x14ac:dyDescent="0.25">
      <c r="A263" s="61" t="s">
        <v>174</v>
      </c>
      <c r="E263" s="63"/>
      <c r="F263" s="63"/>
      <c r="G263" s="63"/>
      <c r="H263" s="63"/>
      <c r="I263" s="63"/>
      <c r="J263" s="63"/>
      <c r="K263" s="63"/>
      <c r="L263" s="63"/>
      <c r="M263" s="64"/>
      <c r="N263" s="143"/>
      <c r="O263" s="64"/>
      <c r="P263" s="64"/>
      <c r="Q263" s="64"/>
      <c r="R263" s="64"/>
      <c r="S263" s="64"/>
      <c r="T263" s="64"/>
      <c r="U263" s="64"/>
      <c r="V263" s="64"/>
      <c r="W263" s="64"/>
      <c r="X263" s="65"/>
      <c r="Y263" s="65"/>
      <c r="Z263" s="65"/>
      <c r="AA263" s="65"/>
      <c r="AB263" s="65"/>
    </row>
    <row r="264" spans="1:28" x14ac:dyDescent="0.25">
      <c r="A264" s="61" t="s">
        <v>175</v>
      </c>
      <c r="M264" s="5"/>
      <c r="N264" s="109"/>
      <c r="O264" s="5"/>
      <c r="P264" s="5"/>
      <c r="Q264" s="5"/>
      <c r="R264" s="5"/>
      <c r="S264" s="5"/>
      <c r="T264" s="5"/>
      <c r="U264" s="5"/>
      <c r="V264" s="5"/>
      <c r="W264" s="5"/>
    </row>
  </sheetData>
  <mergeCells count="25">
    <mergeCell ref="A1:AB1"/>
    <mergeCell ref="A2:AB2"/>
    <mergeCell ref="A3:AB3"/>
    <mergeCell ref="A5:A6"/>
    <mergeCell ref="B5:B6"/>
    <mergeCell ref="C5:C6"/>
    <mergeCell ref="D5:D6"/>
    <mergeCell ref="E5:E6"/>
    <mergeCell ref="F5:F6"/>
    <mergeCell ref="G5:K5"/>
    <mergeCell ref="X5:AB5"/>
    <mergeCell ref="U5:U6"/>
    <mergeCell ref="V5:V6"/>
    <mergeCell ref="W5:W6"/>
    <mergeCell ref="A260:E260"/>
    <mergeCell ref="A262:N262"/>
    <mergeCell ref="R5:R6"/>
    <mergeCell ref="S5:S6"/>
    <mergeCell ref="T5:T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52FC-DA31-4AC0-9A6F-0C0D49EBAC27}">
  <sheetPr>
    <tabColor theme="0"/>
  </sheetPr>
  <dimension ref="A1:K88"/>
  <sheetViews>
    <sheetView topLeftCell="B80" zoomScale="87" zoomScaleNormal="87" workbookViewId="0">
      <selection activeCell="E83" sqref="E83"/>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41" t="s">
        <v>218</v>
      </c>
      <c r="B1" s="241"/>
      <c r="C1" s="241"/>
      <c r="D1" s="241"/>
      <c r="E1" s="241"/>
      <c r="F1" s="241"/>
      <c r="G1" s="241"/>
      <c r="H1" s="241"/>
      <c r="I1" s="241"/>
      <c r="J1" s="241"/>
      <c r="K1" s="241"/>
    </row>
    <row r="2" spans="1:11" ht="24.95" customHeight="1" x14ac:dyDescent="0.25">
      <c r="A2" s="242" t="s">
        <v>217</v>
      </c>
      <c r="B2" s="242"/>
      <c r="C2" s="242"/>
      <c r="D2" s="242"/>
      <c r="E2" s="242"/>
      <c r="F2" s="242"/>
      <c r="G2" s="242"/>
      <c r="H2" s="242"/>
      <c r="I2" s="242"/>
      <c r="J2" s="242"/>
      <c r="K2" s="242"/>
    </row>
    <row r="3" spans="1:11" ht="24.95" customHeight="1" x14ac:dyDescent="0.25">
      <c r="A3" s="243" t="s">
        <v>502</v>
      </c>
      <c r="B3" s="243"/>
      <c r="C3" s="243"/>
      <c r="D3" s="243"/>
      <c r="E3" s="243"/>
      <c r="F3" s="243"/>
      <c r="G3" s="243"/>
      <c r="H3" s="243"/>
      <c r="I3" s="243"/>
      <c r="J3" s="243"/>
      <c r="K3" s="243"/>
    </row>
    <row r="4" spans="1:11" ht="15" customHeight="1" x14ac:dyDescent="0.25">
      <c r="A4" s="145"/>
      <c r="B4" s="145"/>
      <c r="C4" s="190"/>
      <c r="D4" s="145"/>
      <c r="E4" s="145"/>
      <c r="F4" s="145"/>
      <c r="G4" s="145"/>
      <c r="H4" s="145"/>
      <c r="I4" s="145"/>
      <c r="J4" s="145"/>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44" t="s">
        <v>4</v>
      </c>
      <c r="B7" s="246" t="s">
        <v>5</v>
      </c>
      <c r="C7" s="246" t="s">
        <v>6</v>
      </c>
      <c r="D7" s="246" t="s">
        <v>7</v>
      </c>
      <c r="E7" s="246" t="s">
        <v>8</v>
      </c>
      <c r="F7" s="235" t="s">
        <v>215</v>
      </c>
      <c r="G7" s="239" t="s">
        <v>214</v>
      </c>
      <c r="H7" s="235" t="s">
        <v>213</v>
      </c>
      <c r="I7" s="235" t="s">
        <v>9</v>
      </c>
      <c r="J7" s="259" t="s">
        <v>212</v>
      </c>
      <c r="K7" s="261" t="s">
        <v>211</v>
      </c>
    </row>
    <row r="8" spans="1:11" ht="84.75" customHeight="1" thickBot="1" x14ac:dyDescent="0.3">
      <c r="A8" s="245"/>
      <c r="B8" s="247"/>
      <c r="C8" s="247"/>
      <c r="D8" s="247"/>
      <c r="E8" s="247"/>
      <c r="F8" s="236"/>
      <c r="G8" s="240"/>
      <c r="H8" s="236"/>
      <c r="I8" s="236"/>
      <c r="J8" s="266"/>
      <c r="K8" s="267"/>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6842420201.3999996</v>
      </c>
      <c r="K9" s="195">
        <f>+J9/H9</f>
        <v>0.86681107720393602</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283019195.76999998</v>
      </c>
      <c r="K10" s="82">
        <f>+J10/H10</f>
        <v>0.94642748421610934</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283019195.76999998</v>
      </c>
      <c r="K11" s="198">
        <f t="shared" ref="K11:K85" si="1">+J11/H11</f>
        <v>0.94642748421610934</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0</v>
      </c>
      <c r="K12" s="198">
        <f t="shared" si="1"/>
        <v>0</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0</v>
      </c>
      <c r="K13" s="198">
        <f t="shared" si="1"/>
        <v>0</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0</v>
      </c>
      <c r="K14" s="200">
        <f t="shared" si="1"/>
        <v>0</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283019195.76999998</v>
      </c>
      <c r="K15" s="198">
        <f t="shared" si="1"/>
        <v>0.99953428746228257</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189659717.77000001</v>
      </c>
      <c r="K19" s="198">
        <f t="shared" si="1"/>
        <v>0.99930520101742237</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t="s">
        <v>204</v>
      </c>
      <c r="K24" s="200">
        <f t="shared" si="1"/>
        <v>0.99224403046536203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1" t="s">
        <v>67</v>
      </c>
      <c r="C52" s="48">
        <v>11</v>
      </c>
      <c r="D52" s="21"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1" t="s">
        <v>67</v>
      </c>
      <c r="C53" s="48">
        <v>11</v>
      </c>
      <c r="D53" s="21"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1" t="s">
        <v>67</v>
      </c>
      <c r="C54" s="48">
        <v>11</v>
      </c>
      <c r="D54" s="21"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1" t="s">
        <v>67</v>
      </c>
      <c r="C55" s="48">
        <v>11</v>
      </c>
      <c r="D55" s="21"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1" t="s">
        <v>67</v>
      </c>
      <c r="C56" s="48">
        <v>11</v>
      </c>
      <c r="D56" s="21"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4" t="s">
        <v>172</v>
      </c>
      <c r="B86" s="265"/>
      <c r="C86" s="265"/>
      <c r="D86" s="265"/>
      <c r="E86" s="265"/>
      <c r="F86" s="212">
        <f>+F9+F31+F32+F33</f>
        <v>8076213584.3999996</v>
      </c>
      <c r="G86" s="212">
        <f t="shared" ref="G86:I86" si="27">+G9+G31+G32+G33</f>
        <v>0</v>
      </c>
      <c r="H86" s="212">
        <f>+F86-G86</f>
        <v>8076213584.3999996</v>
      </c>
      <c r="I86" s="213">
        <f t="shared" si="27"/>
        <v>1</v>
      </c>
      <c r="J86" s="212">
        <f>+J9+J31+J32+J33</f>
        <v>7024848875.3999996</v>
      </c>
      <c r="K86" s="214">
        <f>+J86/H86</f>
        <v>0.86981960073086551</v>
      </c>
    </row>
    <row r="87" spans="1:11" s="62" customFormat="1" ht="18" customHeight="1" x14ac:dyDescent="0.25">
      <c r="A87" s="61" t="s">
        <v>499</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9C98-8957-4858-9578-1B7464EFA394}">
  <sheetPr>
    <tabColor theme="0"/>
  </sheetPr>
  <dimension ref="A1:K88"/>
  <sheetViews>
    <sheetView zoomScale="75" zoomScaleNormal="75" workbookViewId="0">
      <selection activeCell="E79" sqref="E79"/>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41" t="s">
        <v>218</v>
      </c>
      <c r="B1" s="241"/>
      <c r="C1" s="241"/>
      <c r="D1" s="241"/>
      <c r="E1" s="241"/>
      <c r="F1" s="241"/>
      <c r="G1" s="241"/>
      <c r="H1" s="241"/>
      <c r="I1" s="241"/>
      <c r="J1" s="241"/>
      <c r="K1" s="241"/>
    </row>
    <row r="2" spans="1:11" ht="24.95" customHeight="1" x14ac:dyDescent="0.25">
      <c r="A2" s="242" t="s">
        <v>217</v>
      </c>
      <c r="B2" s="242"/>
      <c r="C2" s="242"/>
      <c r="D2" s="242"/>
      <c r="E2" s="242"/>
      <c r="F2" s="242"/>
      <c r="G2" s="242"/>
      <c r="H2" s="242"/>
      <c r="I2" s="242"/>
      <c r="J2" s="242"/>
      <c r="K2" s="242"/>
    </row>
    <row r="3" spans="1:11" ht="24.95" customHeight="1" x14ac:dyDescent="0.25">
      <c r="A3" s="243" t="s">
        <v>503</v>
      </c>
      <c r="B3" s="243"/>
      <c r="C3" s="243"/>
      <c r="D3" s="243"/>
      <c r="E3" s="243"/>
      <c r="F3" s="243"/>
      <c r="G3" s="243"/>
      <c r="H3" s="243"/>
      <c r="I3" s="243"/>
      <c r="J3" s="243"/>
      <c r="K3" s="243"/>
    </row>
    <row r="4" spans="1:11" ht="15" customHeight="1" x14ac:dyDescent="0.25">
      <c r="A4" s="148"/>
      <c r="B4" s="148"/>
      <c r="C4" s="190"/>
      <c r="D4" s="148"/>
      <c r="E4" s="148"/>
      <c r="F4" s="148"/>
      <c r="G4" s="148"/>
      <c r="H4" s="148"/>
      <c r="I4" s="148"/>
      <c r="J4" s="148"/>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44" t="s">
        <v>4</v>
      </c>
      <c r="B7" s="246" t="s">
        <v>5</v>
      </c>
      <c r="C7" s="246" t="s">
        <v>6</v>
      </c>
      <c r="D7" s="246" t="s">
        <v>7</v>
      </c>
      <c r="E7" s="246" t="s">
        <v>8</v>
      </c>
      <c r="F7" s="235" t="s">
        <v>215</v>
      </c>
      <c r="G7" s="239" t="s">
        <v>214</v>
      </c>
      <c r="H7" s="235" t="s">
        <v>213</v>
      </c>
      <c r="I7" s="235" t="s">
        <v>9</v>
      </c>
      <c r="J7" s="259" t="s">
        <v>212</v>
      </c>
      <c r="K7" s="261" t="s">
        <v>211</v>
      </c>
    </row>
    <row r="8" spans="1:11" ht="84.75" customHeight="1" thickBot="1" x14ac:dyDescent="0.3">
      <c r="A8" s="245"/>
      <c r="B8" s="247"/>
      <c r="C8" s="247"/>
      <c r="D8" s="247"/>
      <c r="E8" s="247"/>
      <c r="F8" s="236"/>
      <c r="G8" s="240"/>
      <c r="H8" s="236"/>
      <c r="I8" s="236"/>
      <c r="J8" s="266"/>
      <c r="K8" s="267"/>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6858440499.3999996</v>
      </c>
      <c r="K9" s="195">
        <f>+J9/H9</f>
        <v>0.86884055966157103</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299039493.76999998</v>
      </c>
      <c r="K10" s="82">
        <f>+J10/H10</f>
        <v>1</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299039493.76999998</v>
      </c>
      <c r="K11" s="198">
        <f t="shared" ref="K11:K85" si="1">+J11/H11</f>
        <v>1</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15888431</v>
      </c>
      <c r="K12" s="198">
        <f t="shared" si="1"/>
        <v>1</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15888431</v>
      </c>
      <c r="K13" s="198">
        <f t="shared" si="1"/>
        <v>1</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15888431</v>
      </c>
      <c r="K14" s="200">
        <f t="shared" si="1"/>
        <v>1</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283151062.76999998</v>
      </c>
      <c r="K15" s="198">
        <f t="shared" si="1"/>
        <v>1</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189791584.77000001</v>
      </c>
      <c r="K19" s="198">
        <f t="shared" si="1"/>
        <v>1</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v>17002000.77</v>
      </c>
      <c r="K24" s="200">
        <f t="shared" si="1"/>
        <v>0.99999999999999933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6" t="s">
        <v>67</v>
      </c>
      <c r="C52" s="46">
        <v>11</v>
      </c>
      <c r="D52" s="26"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6" t="s">
        <v>67</v>
      </c>
      <c r="C53" s="46">
        <v>11</v>
      </c>
      <c r="D53" s="26"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6" t="s">
        <v>67</v>
      </c>
      <c r="C54" s="46">
        <v>11</v>
      </c>
      <c r="D54" s="26"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6" t="s">
        <v>67</v>
      </c>
      <c r="C55" s="46">
        <v>11</v>
      </c>
      <c r="D55" s="26"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6" t="s">
        <v>67</v>
      </c>
      <c r="C56" s="46">
        <v>11</v>
      </c>
      <c r="D56" s="26"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4" t="s">
        <v>172</v>
      </c>
      <c r="B86" s="265"/>
      <c r="C86" s="265"/>
      <c r="D86" s="265"/>
      <c r="E86" s="265"/>
      <c r="F86" s="212">
        <f>+F9+F31+F32+F33</f>
        <v>8076213584.3999996</v>
      </c>
      <c r="G86" s="212">
        <f t="shared" ref="G86:I86" si="27">+G9+G31+G32+G33</f>
        <v>0</v>
      </c>
      <c r="H86" s="212">
        <f>+F86-G86</f>
        <v>8076213584.3999996</v>
      </c>
      <c r="I86" s="213">
        <f t="shared" si="27"/>
        <v>1</v>
      </c>
      <c r="J86" s="212">
        <f>+J9+J31+J32+J33</f>
        <v>7040869173.3999996</v>
      </c>
      <c r="K86" s="214">
        <f>+J86/H86</f>
        <v>0.87180324044427582</v>
      </c>
    </row>
    <row r="87" spans="1:11" s="62" customFormat="1" ht="18" customHeight="1" x14ac:dyDescent="0.25">
      <c r="A87" s="61" t="s">
        <v>504</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4D21-5FA6-4292-9C06-BDDCF250A6AF}">
  <sheetPr>
    <tabColor theme="0"/>
  </sheetPr>
  <dimension ref="A1:K88"/>
  <sheetViews>
    <sheetView zoomScale="75" zoomScaleNormal="75" workbookViewId="0">
      <selection activeCell="F9" sqref="F9"/>
    </sheetView>
  </sheetViews>
  <sheetFormatPr baseColWidth="10" defaultRowHeight="15.75" x14ac:dyDescent="0.25"/>
  <cols>
    <col min="1" max="1" width="32.5703125" style="1" customWidth="1"/>
    <col min="2" max="2" width="16.140625" style="3" customWidth="1"/>
    <col min="3" max="3" width="11" style="75" customWidth="1"/>
    <col min="4" max="4" width="9.5703125" style="1" customWidth="1"/>
    <col min="5" max="5" width="49.28515625" style="4" customWidth="1"/>
    <col min="6" max="6" width="24.140625" style="8" customWidth="1"/>
    <col min="7" max="7" width="20.28515625" style="1" customWidth="1"/>
    <col min="8" max="8" width="22.140625" style="1" customWidth="1"/>
    <col min="9" max="9" width="17.85546875" style="1" customWidth="1"/>
    <col min="10" max="10" width="22.28515625" style="1" customWidth="1"/>
    <col min="11" max="11" width="15.85546875" style="1" customWidth="1"/>
    <col min="12" max="80" width="11.42578125" style="1"/>
    <col min="81" max="81" width="15.42578125" style="1" customWidth="1"/>
    <col min="82" max="82" width="9.5703125" style="1" customWidth="1"/>
    <col min="83" max="83" width="14.42578125" style="1" customWidth="1"/>
    <col min="84" max="84" width="49.85546875" style="1" customWidth="1"/>
    <col min="85" max="85" width="22.5703125" style="1" customWidth="1"/>
    <col min="86" max="86" width="23" style="1" customWidth="1"/>
    <col min="87" max="87" width="22.85546875" style="1" customWidth="1"/>
    <col min="88" max="88" width="23.42578125" style="1" customWidth="1"/>
    <col min="89" max="89" width="22.42578125" style="1" customWidth="1"/>
    <col min="90" max="90" width="13.85546875" style="1" customWidth="1"/>
    <col min="91" max="91" width="20.7109375" style="1" customWidth="1"/>
    <col min="92" max="92" width="18.140625" style="1" customWidth="1"/>
    <col min="93" max="93" width="14.85546875" style="1" bestFit="1" customWidth="1"/>
    <col min="94" max="94" width="11.42578125" style="1"/>
    <col min="95" max="95" width="17.42578125" style="1" customWidth="1"/>
    <col min="96" max="98" width="18.140625" style="1" customWidth="1"/>
    <col min="99" max="102" width="11.42578125" style="1"/>
    <col min="103" max="103" width="34" style="1" customWidth="1"/>
    <col min="104" max="104" width="9.5703125" style="1" customWidth="1"/>
    <col min="105" max="105" width="16.7109375" style="1" customWidth="1"/>
    <col min="106" max="106" width="55.140625" style="1" customWidth="1"/>
    <col min="107" max="107" width="22.5703125" style="1" customWidth="1"/>
    <col min="108" max="108" width="23" style="1" customWidth="1"/>
    <col min="109" max="109" width="22.85546875" style="1" customWidth="1"/>
    <col min="110" max="110" width="23.42578125" style="1" customWidth="1"/>
    <col min="111" max="111" width="28.7109375" style="1" customWidth="1"/>
    <col min="112" max="112" width="12.7109375" style="1" customWidth="1"/>
    <col min="113" max="113" width="11.42578125" style="1"/>
    <col min="114" max="114" width="25.28515625" style="1" customWidth="1"/>
    <col min="115" max="115" width="15.85546875" style="1" bestFit="1" customWidth="1"/>
    <col min="116" max="117" width="18" style="1" bestFit="1" customWidth="1"/>
    <col min="118" max="336" width="11.42578125" style="1"/>
    <col min="337" max="337" width="15.42578125" style="1" customWidth="1"/>
    <col min="338" max="338" width="9.5703125" style="1" customWidth="1"/>
    <col min="339" max="339" width="14.42578125" style="1" customWidth="1"/>
    <col min="340" max="340" width="49.85546875" style="1" customWidth="1"/>
    <col min="341" max="341" width="22.5703125" style="1" customWidth="1"/>
    <col min="342" max="342" width="23" style="1" customWidth="1"/>
    <col min="343" max="343" width="22.85546875" style="1" customWidth="1"/>
    <col min="344" max="344" width="23.42578125" style="1" customWidth="1"/>
    <col min="345" max="345" width="22.42578125" style="1" customWidth="1"/>
    <col min="346" max="346" width="13.85546875" style="1" customWidth="1"/>
    <col min="347" max="347" width="20.7109375" style="1" customWidth="1"/>
    <col min="348" max="348" width="18.140625" style="1" customWidth="1"/>
    <col min="349" max="349" width="14.85546875" style="1" bestFit="1" customWidth="1"/>
    <col min="350" max="350" width="11.42578125" style="1"/>
    <col min="351" max="351" width="17.42578125" style="1" customWidth="1"/>
    <col min="352" max="354" width="18.140625" style="1" customWidth="1"/>
    <col min="355" max="358" width="11.42578125" style="1"/>
    <col min="359" max="359" width="34" style="1" customWidth="1"/>
    <col min="360" max="360" width="9.5703125" style="1" customWidth="1"/>
    <col min="361" max="361" width="16.7109375" style="1" customWidth="1"/>
    <col min="362" max="362" width="55.140625" style="1" customWidth="1"/>
    <col min="363" max="363" width="22.5703125" style="1" customWidth="1"/>
    <col min="364" max="364" width="23" style="1" customWidth="1"/>
    <col min="365" max="365" width="22.85546875" style="1" customWidth="1"/>
    <col min="366" max="366" width="23.42578125" style="1" customWidth="1"/>
    <col min="367" max="367" width="28.7109375" style="1" customWidth="1"/>
    <col min="368" max="368" width="12.7109375" style="1" customWidth="1"/>
    <col min="369" max="369" width="11.42578125" style="1"/>
    <col min="370" max="370" width="25.28515625" style="1" customWidth="1"/>
    <col min="371" max="371" width="15.85546875" style="1" bestFit="1" customWidth="1"/>
    <col min="372" max="373" width="18" style="1" bestFit="1" customWidth="1"/>
    <col min="374" max="592" width="11.42578125" style="1"/>
    <col min="593" max="593" width="15.42578125" style="1" customWidth="1"/>
    <col min="594" max="594" width="9.5703125" style="1" customWidth="1"/>
    <col min="595" max="595" width="14.42578125" style="1" customWidth="1"/>
    <col min="596" max="596" width="49.85546875" style="1" customWidth="1"/>
    <col min="597" max="597" width="22.5703125" style="1" customWidth="1"/>
    <col min="598" max="598" width="23" style="1" customWidth="1"/>
    <col min="599" max="599" width="22.85546875" style="1" customWidth="1"/>
    <col min="600" max="600" width="23.42578125" style="1" customWidth="1"/>
    <col min="601" max="601" width="22.42578125" style="1" customWidth="1"/>
    <col min="602" max="602" width="13.85546875" style="1" customWidth="1"/>
    <col min="603" max="603" width="20.7109375" style="1" customWidth="1"/>
    <col min="604" max="604" width="18.140625" style="1" customWidth="1"/>
    <col min="605" max="605" width="14.85546875" style="1" bestFit="1" customWidth="1"/>
    <col min="606" max="606" width="11.42578125" style="1"/>
    <col min="607" max="607" width="17.42578125" style="1" customWidth="1"/>
    <col min="608" max="610" width="18.140625" style="1" customWidth="1"/>
    <col min="611" max="614" width="11.42578125" style="1"/>
    <col min="615" max="615" width="34" style="1" customWidth="1"/>
    <col min="616" max="616" width="9.5703125" style="1" customWidth="1"/>
    <col min="617" max="617" width="16.7109375" style="1" customWidth="1"/>
    <col min="618" max="618" width="55.140625" style="1" customWidth="1"/>
    <col min="619" max="619" width="22.5703125" style="1" customWidth="1"/>
    <col min="620" max="620" width="23" style="1" customWidth="1"/>
    <col min="621" max="621" width="22.85546875" style="1" customWidth="1"/>
    <col min="622" max="622" width="23.42578125" style="1" customWidth="1"/>
    <col min="623" max="623" width="28.7109375" style="1" customWidth="1"/>
    <col min="624" max="624" width="12.7109375" style="1" customWidth="1"/>
    <col min="625" max="625" width="11.42578125" style="1"/>
    <col min="626" max="626" width="25.28515625" style="1" customWidth="1"/>
    <col min="627" max="627" width="15.85546875" style="1" bestFit="1" customWidth="1"/>
    <col min="628" max="629" width="18" style="1" bestFit="1" customWidth="1"/>
    <col min="630" max="848" width="11.42578125" style="1"/>
    <col min="849" max="849" width="15.42578125" style="1" customWidth="1"/>
    <col min="850" max="850" width="9.5703125" style="1" customWidth="1"/>
    <col min="851" max="851" width="14.42578125" style="1" customWidth="1"/>
    <col min="852" max="852" width="49.85546875" style="1" customWidth="1"/>
    <col min="853" max="853" width="22.5703125" style="1" customWidth="1"/>
    <col min="854" max="854" width="23" style="1" customWidth="1"/>
    <col min="855" max="855" width="22.85546875" style="1" customWidth="1"/>
    <col min="856" max="856" width="23.42578125" style="1" customWidth="1"/>
    <col min="857" max="857" width="22.42578125" style="1" customWidth="1"/>
    <col min="858" max="858" width="13.85546875" style="1" customWidth="1"/>
    <col min="859" max="859" width="20.7109375" style="1" customWidth="1"/>
    <col min="860" max="860" width="18.140625" style="1" customWidth="1"/>
    <col min="861" max="861" width="14.85546875" style="1" bestFit="1" customWidth="1"/>
    <col min="862" max="862" width="11.42578125" style="1"/>
    <col min="863" max="863" width="17.42578125" style="1" customWidth="1"/>
    <col min="864" max="866" width="18.140625" style="1" customWidth="1"/>
    <col min="867" max="870" width="11.42578125" style="1"/>
    <col min="871" max="871" width="34" style="1" customWidth="1"/>
    <col min="872" max="872" width="9.5703125" style="1" customWidth="1"/>
    <col min="873" max="873" width="16.7109375" style="1" customWidth="1"/>
    <col min="874" max="874" width="55.140625" style="1" customWidth="1"/>
    <col min="875" max="875" width="22.5703125" style="1" customWidth="1"/>
    <col min="876" max="876" width="23" style="1" customWidth="1"/>
    <col min="877" max="877" width="22.85546875" style="1" customWidth="1"/>
    <col min="878" max="878" width="23.42578125" style="1" customWidth="1"/>
    <col min="879" max="879" width="28.7109375" style="1" customWidth="1"/>
    <col min="880" max="880" width="12.7109375" style="1" customWidth="1"/>
    <col min="881" max="881" width="11.42578125" style="1"/>
    <col min="882" max="882" width="25.28515625" style="1" customWidth="1"/>
    <col min="883" max="883" width="15.85546875" style="1" bestFit="1" customWidth="1"/>
    <col min="884" max="885" width="18" style="1" bestFit="1" customWidth="1"/>
    <col min="886" max="1104" width="11.42578125" style="1"/>
    <col min="1105" max="1105" width="15.42578125" style="1" customWidth="1"/>
    <col min="1106" max="1106" width="9.5703125" style="1" customWidth="1"/>
    <col min="1107" max="1107" width="14.42578125" style="1" customWidth="1"/>
    <col min="1108" max="1108" width="49.85546875" style="1" customWidth="1"/>
    <col min="1109" max="1109" width="22.5703125" style="1" customWidth="1"/>
    <col min="1110" max="1110" width="23" style="1" customWidth="1"/>
    <col min="1111" max="1111" width="22.85546875" style="1" customWidth="1"/>
    <col min="1112" max="1112" width="23.42578125" style="1" customWidth="1"/>
    <col min="1113" max="1113" width="22.42578125" style="1" customWidth="1"/>
    <col min="1114" max="1114" width="13.85546875" style="1" customWidth="1"/>
    <col min="1115" max="1115" width="20.7109375" style="1" customWidth="1"/>
    <col min="1116" max="1116" width="18.140625" style="1" customWidth="1"/>
    <col min="1117" max="1117" width="14.85546875" style="1" bestFit="1" customWidth="1"/>
    <col min="1118" max="1118" width="11.42578125" style="1"/>
    <col min="1119" max="1119" width="17.42578125" style="1" customWidth="1"/>
    <col min="1120" max="1122" width="18.140625" style="1" customWidth="1"/>
    <col min="1123" max="1126" width="11.42578125" style="1"/>
    <col min="1127" max="1127" width="34" style="1" customWidth="1"/>
    <col min="1128" max="1128" width="9.5703125" style="1" customWidth="1"/>
    <col min="1129" max="1129" width="16.7109375" style="1" customWidth="1"/>
    <col min="1130" max="1130" width="55.140625" style="1" customWidth="1"/>
    <col min="1131" max="1131" width="22.5703125" style="1" customWidth="1"/>
    <col min="1132" max="1132" width="23" style="1" customWidth="1"/>
    <col min="1133" max="1133" width="22.85546875" style="1" customWidth="1"/>
    <col min="1134" max="1134" width="23.42578125" style="1" customWidth="1"/>
    <col min="1135" max="1135" width="28.7109375" style="1" customWidth="1"/>
    <col min="1136" max="1136" width="12.7109375" style="1" customWidth="1"/>
    <col min="1137" max="1137" width="11.42578125" style="1"/>
    <col min="1138" max="1138" width="25.28515625" style="1" customWidth="1"/>
    <col min="1139" max="1139" width="15.85546875" style="1" bestFit="1" customWidth="1"/>
    <col min="1140" max="1141" width="18" style="1" bestFit="1" customWidth="1"/>
    <col min="1142" max="1360" width="11.42578125" style="1"/>
    <col min="1361" max="1361" width="15.42578125" style="1" customWidth="1"/>
    <col min="1362" max="1362" width="9.5703125" style="1" customWidth="1"/>
    <col min="1363" max="1363" width="14.42578125" style="1" customWidth="1"/>
    <col min="1364" max="1364" width="49.85546875" style="1" customWidth="1"/>
    <col min="1365" max="1365" width="22.5703125" style="1" customWidth="1"/>
    <col min="1366" max="1366" width="23" style="1" customWidth="1"/>
    <col min="1367" max="1367" width="22.85546875" style="1" customWidth="1"/>
    <col min="1368" max="1368" width="23.42578125" style="1" customWidth="1"/>
    <col min="1369" max="1369" width="22.42578125" style="1" customWidth="1"/>
    <col min="1370" max="1370" width="13.85546875" style="1" customWidth="1"/>
    <col min="1371" max="1371" width="20.7109375" style="1" customWidth="1"/>
    <col min="1372" max="1372" width="18.140625" style="1" customWidth="1"/>
    <col min="1373" max="1373" width="14.85546875" style="1" bestFit="1" customWidth="1"/>
    <col min="1374" max="1374" width="11.42578125" style="1"/>
    <col min="1375" max="1375" width="17.42578125" style="1" customWidth="1"/>
    <col min="1376" max="1378" width="18.140625" style="1" customWidth="1"/>
    <col min="1379" max="1382" width="11.42578125" style="1"/>
    <col min="1383" max="1383" width="34" style="1" customWidth="1"/>
    <col min="1384" max="1384" width="9.5703125" style="1" customWidth="1"/>
    <col min="1385" max="1385" width="16.7109375" style="1" customWidth="1"/>
    <col min="1386" max="1386" width="55.140625" style="1" customWidth="1"/>
    <col min="1387" max="1387" width="22.5703125" style="1" customWidth="1"/>
    <col min="1388" max="1388" width="23" style="1" customWidth="1"/>
    <col min="1389" max="1389" width="22.85546875" style="1" customWidth="1"/>
    <col min="1390" max="1390" width="23.42578125" style="1" customWidth="1"/>
    <col min="1391" max="1391" width="28.7109375" style="1" customWidth="1"/>
    <col min="1392" max="1392" width="12.7109375" style="1" customWidth="1"/>
    <col min="1393" max="1393" width="11.42578125" style="1"/>
    <col min="1394" max="1394" width="25.28515625" style="1" customWidth="1"/>
    <col min="1395" max="1395" width="15.85546875" style="1" bestFit="1" customWidth="1"/>
    <col min="1396" max="1397" width="18" style="1" bestFit="1" customWidth="1"/>
    <col min="1398" max="1616" width="11.42578125" style="1"/>
    <col min="1617" max="1617" width="15.42578125" style="1" customWidth="1"/>
    <col min="1618" max="1618" width="9.5703125" style="1" customWidth="1"/>
    <col min="1619" max="1619" width="14.42578125" style="1" customWidth="1"/>
    <col min="1620" max="1620" width="49.85546875" style="1" customWidth="1"/>
    <col min="1621" max="1621" width="22.5703125" style="1" customWidth="1"/>
    <col min="1622" max="1622" width="23" style="1" customWidth="1"/>
    <col min="1623" max="1623" width="22.85546875" style="1" customWidth="1"/>
    <col min="1624" max="1624" width="23.42578125" style="1" customWidth="1"/>
    <col min="1625" max="1625" width="22.42578125" style="1" customWidth="1"/>
    <col min="1626" max="1626" width="13.85546875" style="1" customWidth="1"/>
    <col min="1627" max="1627" width="20.7109375" style="1" customWidth="1"/>
    <col min="1628" max="1628" width="18.140625" style="1" customWidth="1"/>
    <col min="1629" max="1629" width="14.85546875" style="1" bestFit="1" customWidth="1"/>
    <col min="1630" max="1630" width="11.42578125" style="1"/>
    <col min="1631" max="1631" width="17.42578125" style="1" customWidth="1"/>
    <col min="1632" max="1634" width="18.140625" style="1" customWidth="1"/>
    <col min="1635" max="1638" width="11.42578125" style="1"/>
    <col min="1639" max="1639" width="34" style="1" customWidth="1"/>
    <col min="1640" max="1640" width="9.5703125" style="1" customWidth="1"/>
    <col min="1641" max="1641" width="16.7109375" style="1" customWidth="1"/>
    <col min="1642" max="1642" width="55.140625" style="1" customWidth="1"/>
    <col min="1643" max="1643" width="22.5703125" style="1" customWidth="1"/>
    <col min="1644" max="1644" width="23" style="1" customWidth="1"/>
    <col min="1645" max="1645" width="22.85546875" style="1" customWidth="1"/>
    <col min="1646" max="1646" width="23.42578125" style="1" customWidth="1"/>
    <col min="1647" max="1647" width="28.7109375" style="1" customWidth="1"/>
    <col min="1648" max="1648" width="12.7109375" style="1" customWidth="1"/>
    <col min="1649" max="1649" width="11.42578125" style="1"/>
    <col min="1650" max="1650" width="25.28515625" style="1" customWidth="1"/>
    <col min="1651" max="1651" width="15.85546875" style="1" bestFit="1" customWidth="1"/>
    <col min="1652" max="1653" width="18" style="1" bestFit="1" customWidth="1"/>
    <col min="1654" max="1872" width="11.42578125" style="1"/>
    <col min="1873" max="1873" width="15.42578125" style="1" customWidth="1"/>
    <col min="1874" max="1874" width="9.5703125" style="1" customWidth="1"/>
    <col min="1875" max="1875" width="14.42578125" style="1" customWidth="1"/>
    <col min="1876" max="1876" width="49.85546875" style="1" customWidth="1"/>
    <col min="1877" max="1877" width="22.5703125" style="1" customWidth="1"/>
    <col min="1878" max="1878" width="23" style="1" customWidth="1"/>
    <col min="1879" max="1879" width="22.85546875" style="1" customWidth="1"/>
    <col min="1880" max="1880" width="23.42578125" style="1" customWidth="1"/>
    <col min="1881" max="1881" width="22.42578125" style="1" customWidth="1"/>
    <col min="1882" max="1882" width="13.85546875" style="1" customWidth="1"/>
    <col min="1883" max="1883" width="20.7109375" style="1" customWidth="1"/>
    <col min="1884" max="1884" width="18.140625" style="1" customWidth="1"/>
    <col min="1885" max="1885" width="14.85546875" style="1" bestFit="1" customWidth="1"/>
    <col min="1886" max="1886" width="11.42578125" style="1"/>
    <col min="1887" max="1887" width="17.42578125" style="1" customWidth="1"/>
    <col min="1888" max="1890" width="18.140625" style="1" customWidth="1"/>
    <col min="1891" max="1894" width="11.42578125" style="1"/>
    <col min="1895" max="1895" width="34" style="1" customWidth="1"/>
    <col min="1896" max="1896" width="9.5703125" style="1" customWidth="1"/>
    <col min="1897" max="1897" width="16.7109375" style="1" customWidth="1"/>
    <col min="1898" max="1898" width="55.140625" style="1" customWidth="1"/>
    <col min="1899" max="1899" width="22.5703125" style="1" customWidth="1"/>
    <col min="1900" max="1900" width="23" style="1" customWidth="1"/>
    <col min="1901" max="1901" width="22.85546875" style="1" customWidth="1"/>
    <col min="1902" max="1902" width="23.42578125" style="1" customWidth="1"/>
    <col min="1903" max="1903" width="28.7109375" style="1" customWidth="1"/>
    <col min="1904" max="1904" width="12.7109375" style="1" customWidth="1"/>
    <col min="1905" max="1905" width="11.42578125" style="1"/>
    <col min="1906" max="1906" width="25.28515625" style="1" customWidth="1"/>
    <col min="1907" max="1907" width="15.85546875" style="1" bestFit="1" customWidth="1"/>
    <col min="1908" max="1909" width="18" style="1" bestFit="1" customWidth="1"/>
    <col min="1910" max="2128" width="11.42578125" style="1"/>
    <col min="2129" max="2129" width="15.42578125" style="1" customWidth="1"/>
    <col min="2130" max="2130" width="9.5703125" style="1" customWidth="1"/>
    <col min="2131" max="2131" width="14.42578125" style="1" customWidth="1"/>
    <col min="2132" max="2132" width="49.85546875" style="1" customWidth="1"/>
    <col min="2133" max="2133" width="22.5703125" style="1" customWidth="1"/>
    <col min="2134" max="2134" width="23" style="1" customWidth="1"/>
    <col min="2135" max="2135" width="22.85546875" style="1" customWidth="1"/>
    <col min="2136" max="2136" width="23.42578125" style="1" customWidth="1"/>
    <col min="2137" max="2137" width="22.42578125" style="1" customWidth="1"/>
    <col min="2138" max="2138" width="13.85546875" style="1" customWidth="1"/>
    <col min="2139" max="2139" width="20.7109375" style="1" customWidth="1"/>
    <col min="2140" max="2140" width="18.140625" style="1" customWidth="1"/>
    <col min="2141" max="2141" width="14.85546875" style="1" bestFit="1" customWidth="1"/>
    <col min="2142" max="2142" width="11.42578125" style="1"/>
    <col min="2143" max="2143" width="17.42578125" style="1" customWidth="1"/>
    <col min="2144" max="2146" width="18.140625" style="1" customWidth="1"/>
    <col min="2147" max="2150" width="11.42578125" style="1"/>
    <col min="2151" max="2151" width="34" style="1" customWidth="1"/>
    <col min="2152" max="2152" width="9.5703125" style="1" customWidth="1"/>
    <col min="2153" max="2153" width="16.7109375" style="1" customWidth="1"/>
    <col min="2154" max="2154" width="55.140625" style="1" customWidth="1"/>
    <col min="2155" max="2155" width="22.5703125" style="1" customWidth="1"/>
    <col min="2156" max="2156" width="23" style="1" customWidth="1"/>
    <col min="2157" max="2157" width="22.85546875" style="1" customWidth="1"/>
    <col min="2158" max="2158" width="23.42578125" style="1" customWidth="1"/>
    <col min="2159" max="2159" width="28.7109375" style="1" customWidth="1"/>
    <col min="2160" max="2160" width="12.7109375" style="1" customWidth="1"/>
    <col min="2161" max="2161" width="11.42578125" style="1"/>
    <col min="2162" max="2162" width="25.28515625" style="1" customWidth="1"/>
    <col min="2163" max="2163" width="15.85546875" style="1" bestFit="1" customWidth="1"/>
    <col min="2164" max="2165" width="18" style="1" bestFit="1" customWidth="1"/>
    <col min="2166" max="2384" width="11.42578125" style="1"/>
    <col min="2385" max="2385" width="15.42578125" style="1" customWidth="1"/>
    <col min="2386" max="2386" width="9.5703125" style="1" customWidth="1"/>
    <col min="2387" max="2387" width="14.42578125" style="1" customWidth="1"/>
    <col min="2388" max="2388" width="49.85546875" style="1" customWidth="1"/>
    <col min="2389" max="2389" width="22.5703125" style="1" customWidth="1"/>
    <col min="2390" max="2390" width="23" style="1" customWidth="1"/>
    <col min="2391" max="2391" width="22.85546875" style="1" customWidth="1"/>
    <col min="2392" max="2392" width="23.42578125" style="1" customWidth="1"/>
    <col min="2393" max="2393" width="22.42578125" style="1" customWidth="1"/>
    <col min="2394" max="2394" width="13.85546875" style="1" customWidth="1"/>
    <col min="2395" max="2395" width="20.7109375" style="1" customWidth="1"/>
    <col min="2396" max="2396" width="18.140625" style="1" customWidth="1"/>
    <col min="2397" max="2397" width="14.85546875" style="1" bestFit="1" customWidth="1"/>
    <col min="2398" max="2398" width="11.42578125" style="1"/>
    <col min="2399" max="2399" width="17.42578125" style="1" customWidth="1"/>
    <col min="2400" max="2402" width="18.140625" style="1" customWidth="1"/>
    <col min="2403" max="2406" width="11.42578125" style="1"/>
    <col min="2407" max="2407" width="34" style="1" customWidth="1"/>
    <col min="2408" max="2408" width="9.5703125" style="1" customWidth="1"/>
    <col min="2409" max="2409" width="16.7109375" style="1" customWidth="1"/>
    <col min="2410" max="2410" width="55.140625" style="1" customWidth="1"/>
    <col min="2411" max="2411" width="22.5703125" style="1" customWidth="1"/>
    <col min="2412" max="2412" width="23" style="1" customWidth="1"/>
    <col min="2413" max="2413" width="22.85546875" style="1" customWidth="1"/>
    <col min="2414" max="2414" width="23.42578125" style="1" customWidth="1"/>
    <col min="2415" max="2415" width="28.7109375" style="1" customWidth="1"/>
    <col min="2416" max="2416" width="12.7109375" style="1" customWidth="1"/>
    <col min="2417" max="2417" width="11.42578125" style="1"/>
    <col min="2418" max="2418" width="25.28515625" style="1" customWidth="1"/>
    <col min="2419" max="2419" width="15.85546875" style="1" bestFit="1" customWidth="1"/>
    <col min="2420" max="2421" width="18" style="1" bestFit="1" customWidth="1"/>
    <col min="2422" max="2640" width="11.42578125" style="1"/>
    <col min="2641" max="2641" width="15.42578125" style="1" customWidth="1"/>
    <col min="2642" max="2642" width="9.5703125" style="1" customWidth="1"/>
    <col min="2643" max="2643" width="14.42578125" style="1" customWidth="1"/>
    <col min="2644" max="2644" width="49.85546875" style="1" customWidth="1"/>
    <col min="2645" max="2645" width="22.5703125" style="1" customWidth="1"/>
    <col min="2646" max="2646" width="23" style="1" customWidth="1"/>
    <col min="2647" max="2647" width="22.85546875" style="1" customWidth="1"/>
    <col min="2648" max="2648" width="23.42578125" style="1" customWidth="1"/>
    <col min="2649" max="2649" width="22.42578125" style="1" customWidth="1"/>
    <col min="2650" max="2650" width="13.85546875" style="1" customWidth="1"/>
    <col min="2651" max="2651" width="20.7109375" style="1" customWidth="1"/>
    <col min="2652" max="2652" width="18.140625" style="1" customWidth="1"/>
    <col min="2653" max="2653" width="14.85546875" style="1" bestFit="1" customWidth="1"/>
    <col min="2654" max="2654" width="11.42578125" style="1"/>
    <col min="2655" max="2655" width="17.42578125" style="1" customWidth="1"/>
    <col min="2656" max="2658" width="18.140625" style="1" customWidth="1"/>
    <col min="2659" max="2662" width="11.42578125" style="1"/>
    <col min="2663" max="2663" width="34" style="1" customWidth="1"/>
    <col min="2664" max="2664" width="9.5703125" style="1" customWidth="1"/>
    <col min="2665" max="2665" width="16.7109375" style="1" customWidth="1"/>
    <col min="2666" max="2666" width="55.140625" style="1" customWidth="1"/>
    <col min="2667" max="2667" width="22.5703125" style="1" customWidth="1"/>
    <col min="2668" max="2668" width="23" style="1" customWidth="1"/>
    <col min="2669" max="2669" width="22.85546875" style="1" customWidth="1"/>
    <col min="2670" max="2670" width="23.42578125" style="1" customWidth="1"/>
    <col min="2671" max="2671" width="28.7109375" style="1" customWidth="1"/>
    <col min="2672" max="2672" width="12.7109375" style="1" customWidth="1"/>
    <col min="2673" max="2673" width="11.42578125" style="1"/>
    <col min="2674" max="2674" width="25.28515625" style="1" customWidth="1"/>
    <col min="2675" max="2675" width="15.85546875" style="1" bestFit="1" customWidth="1"/>
    <col min="2676" max="2677" width="18" style="1" bestFit="1" customWidth="1"/>
    <col min="2678" max="2896" width="11.42578125" style="1"/>
    <col min="2897" max="2897" width="15.42578125" style="1" customWidth="1"/>
    <col min="2898" max="2898" width="9.5703125" style="1" customWidth="1"/>
    <col min="2899" max="2899" width="14.42578125" style="1" customWidth="1"/>
    <col min="2900" max="2900" width="49.85546875" style="1" customWidth="1"/>
    <col min="2901" max="2901" width="22.5703125" style="1" customWidth="1"/>
    <col min="2902" max="2902" width="23" style="1" customWidth="1"/>
    <col min="2903" max="2903" width="22.85546875" style="1" customWidth="1"/>
    <col min="2904" max="2904" width="23.42578125" style="1" customWidth="1"/>
    <col min="2905" max="2905" width="22.42578125" style="1" customWidth="1"/>
    <col min="2906" max="2906" width="13.85546875" style="1" customWidth="1"/>
    <col min="2907" max="2907" width="20.7109375" style="1" customWidth="1"/>
    <col min="2908" max="2908" width="18.140625" style="1" customWidth="1"/>
    <col min="2909" max="2909" width="14.85546875" style="1" bestFit="1" customWidth="1"/>
    <col min="2910" max="2910" width="11.42578125" style="1"/>
    <col min="2911" max="2911" width="17.42578125" style="1" customWidth="1"/>
    <col min="2912" max="2914" width="18.140625" style="1" customWidth="1"/>
    <col min="2915" max="2918" width="11.42578125" style="1"/>
    <col min="2919" max="2919" width="34" style="1" customWidth="1"/>
    <col min="2920" max="2920" width="9.5703125" style="1" customWidth="1"/>
    <col min="2921" max="2921" width="16.7109375" style="1" customWidth="1"/>
    <col min="2922" max="2922" width="55.140625" style="1" customWidth="1"/>
    <col min="2923" max="2923" width="22.5703125" style="1" customWidth="1"/>
    <col min="2924" max="2924" width="23" style="1" customWidth="1"/>
    <col min="2925" max="2925" width="22.85546875" style="1" customWidth="1"/>
    <col min="2926" max="2926" width="23.42578125" style="1" customWidth="1"/>
    <col min="2927" max="2927" width="28.7109375" style="1" customWidth="1"/>
    <col min="2928" max="2928" width="12.7109375" style="1" customWidth="1"/>
    <col min="2929" max="2929" width="11.42578125" style="1"/>
    <col min="2930" max="2930" width="25.28515625" style="1" customWidth="1"/>
    <col min="2931" max="2931" width="15.85546875" style="1" bestFit="1" customWidth="1"/>
    <col min="2932" max="2933" width="18" style="1" bestFit="1" customWidth="1"/>
    <col min="2934" max="3152" width="11.42578125" style="1"/>
    <col min="3153" max="3153" width="15.42578125" style="1" customWidth="1"/>
    <col min="3154" max="3154" width="9.5703125" style="1" customWidth="1"/>
    <col min="3155" max="3155" width="14.42578125" style="1" customWidth="1"/>
    <col min="3156" max="3156" width="49.85546875" style="1" customWidth="1"/>
    <col min="3157" max="3157" width="22.5703125" style="1" customWidth="1"/>
    <col min="3158" max="3158" width="23" style="1" customWidth="1"/>
    <col min="3159" max="3159" width="22.85546875" style="1" customWidth="1"/>
    <col min="3160" max="3160" width="23.42578125" style="1" customWidth="1"/>
    <col min="3161" max="3161" width="22.42578125" style="1" customWidth="1"/>
    <col min="3162" max="3162" width="13.85546875" style="1" customWidth="1"/>
    <col min="3163" max="3163" width="20.7109375" style="1" customWidth="1"/>
    <col min="3164" max="3164" width="18.140625" style="1" customWidth="1"/>
    <col min="3165" max="3165" width="14.85546875" style="1" bestFit="1" customWidth="1"/>
    <col min="3166" max="3166" width="11.42578125" style="1"/>
    <col min="3167" max="3167" width="17.42578125" style="1" customWidth="1"/>
    <col min="3168" max="3170" width="18.140625" style="1" customWidth="1"/>
    <col min="3171" max="3174" width="11.42578125" style="1"/>
    <col min="3175" max="3175" width="34" style="1" customWidth="1"/>
    <col min="3176" max="3176" width="9.5703125" style="1" customWidth="1"/>
    <col min="3177" max="3177" width="16.7109375" style="1" customWidth="1"/>
    <col min="3178" max="3178" width="55.140625" style="1" customWidth="1"/>
    <col min="3179" max="3179" width="22.5703125" style="1" customWidth="1"/>
    <col min="3180" max="3180" width="23" style="1" customWidth="1"/>
    <col min="3181" max="3181" width="22.85546875" style="1" customWidth="1"/>
    <col min="3182" max="3182" width="23.42578125" style="1" customWidth="1"/>
    <col min="3183" max="3183" width="28.7109375" style="1" customWidth="1"/>
    <col min="3184" max="3184" width="12.7109375" style="1" customWidth="1"/>
    <col min="3185" max="3185" width="11.42578125" style="1"/>
    <col min="3186" max="3186" width="25.28515625" style="1" customWidth="1"/>
    <col min="3187" max="3187" width="15.85546875" style="1" bestFit="1" customWidth="1"/>
    <col min="3188" max="3189" width="18" style="1" bestFit="1" customWidth="1"/>
    <col min="3190" max="3408" width="11.42578125" style="1"/>
    <col min="3409" max="3409" width="15.42578125" style="1" customWidth="1"/>
    <col min="3410" max="3410" width="9.5703125" style="1" customWidth="1"/>
    <col min="3411" max="3411" width="14.42578125" style="1" customWidth="1"/>
    <col min="3412" max="3412" width="49.85546875" style="1" customWidth="1"/>
    <col min="3413" max="3413" width="22.5703125" style="1" customWidth="1"/>
    <col min="3414" max="3414" width="23" style="1" customWidth="1"/>
    <col min="3415" max="3415" width="22.85546875" style="1" customWidth="1"/>
    <col min="3416" max="3416" width="23.42578125" style="1" customWidth="1"/>
    <col min="3417" max="3417" width="22.42578125" style="1" customWidth="1"/>
    <col min="3418" max="3418" width="13.85546875" style="1" customWidth="1"/>
    <col min="3419" max="3419" width="20.7109375" style="1" customWidth="1"/>
    <col min="3420" max="3420" width="18.140625" style="1" customWidth="1"/>
    <col min="3421" max="3421" width="14.85546875" style="1" bestFit="1" customWidth="1"/>
    <col min="3422" max="3422" width="11.42578125" style="1"/>
    <col min="3423" max="3423" width="17.42578125" style="1" customWidth="1"/>
    <col min="3424" max="3426" width="18.140625" style="1" customWidth="1"/>
    <col min="3427" max="3430" width="11.42578125" style="1"/>
    <col min="3431" max="3431" width="34" style="1" customWidth="1"/>
    <col min="3432" max="3432" width="9.5703125" style="1" customWidth="1"/>
    <col min="3433" max="3433" width="16.7109375" style="1" customWidth="1"/>
    <col min="3434" max="3434" width="55.140625" style="1" customWidth="1"/>
    <col min="3435" max="3435" width="22.5703125" style="1" customWidth="1"/>
    <col min="3436" max="3436" width="23" style="1" customWidth="1"/>
    <col min="3437" max="3437" width="22.85546875" style="1" customWidth="1"/>
    <col min="3438" max="3438" width="23.42578125" style="1" customWidth="1"/>
    <col min="3439" max="3439" width="28.7109375" style="1" customWidth="1"/>
    <col min="3440" max="3440" width="12.7109375" style="1" customWidth="1"/>
    <col min="3441" max="3441" width="11.42578125" style="1"/>
    <col min="3442" max="3442" width="25.28515625" style="1" customWidth="1"/>
    <col min="3443" max="3443" width="15.85546875" style="1" bestFit="1" customWidth="1"/>
    <col min="3444" max="3445" width="18" style="1" bestFit="1" customWidth="1"/>
    <col min="3446" max="3664" width="11.42578125" style="1"/>
    <col min="3665" max="3665" width="15.42578125" style="1" customWidth="1"/>
    <col min="3666" max="3666" width="9.5703125" style="1" customWidth="1"/>
    <col min="3667" max="3667" width="14.42578125" style="1" customWidth="1"/>
    <col min="3668" max="3668" width="49.85546875" style="1" customWidth="1"/>
    <col min="3669" max="3669" width="22.5703125" style="1" customWidth="1"/>
    <col min="3670" max="3670" width="23" style="1" customWidth="1"/>
    <col min="3671" max="3671" width="22.85546875" style="1" customWidth="1"/>
    <col min="3672" max="3672" width="23.42578125" style="1" customWidth="1"/>
    <col min="3673" max="3673" width="22.42578125" style="1" customWidth="1"/>
    <col min="3674" max="3674" width="13.85546875" style="1" customWidth="1"/>
    <col min="3675" max="3675" width="20.7109375" style="1" customWidth="1"/>
    <col min="3676" max="3676" width="18.140625" style="1" customWidth="1"/>
    <col min="3677" max="3677" width="14.85546875" style="1" bestFit="1" customWidth="1"/>
    <col min="3678" max="3678" width="11.42578125" style="1"/>
    <col min="3679" max="3679" width="17.42578125" style="1" customWidth="1"/>
    <col min="3680" max="3682" width="18.140625" style="1" customWidth="1"/>
    <col min="3683" max="3686" width="11.42578125" style="1"/>
    <col min="3687" max="3687" width="34" style="1" customWidth="1"/>
    <col min="3688" max="3688" width="9.5703125" style="1" customWidth="1"/>
    <col min="3689" max="3689" width="16.7109375" style="1" customWidth="1"/>
    <col min="3690" max="3690" width="55.140625" style="1" customWidth="1"/>
    <col min="3691" max="3691" width="22.5703125" style="1" customWidth="1"/>
    <col min="3692" max="3692" width="23" style="1" customWidth="1"/>
    <col min="3693" max="3693" width="22.85546875" style="1" customWidth="1"/>
    <col min="3694" max="3694" width="23.42578125" style="1" customWidth="1"/>
    <col min="3695" max="3695" width="28.7109375" style="1" customWidth="1"/>
    <col min="3696" max="3696" width="12.7109375" style="1" customWidth="1"/>
    <col min="3697" max="3697" width="11.42578125" style="1"/>
    <col min="3698" max="3698" width="25.28515625" style="1" customWidth="1"/>
    <col min="3699" max="3699" width="15.85546875" style="1" bestFit="1" customWidth="1"/>
    <col min="3700" max="3701" width="18" style="1" bestFit="1" customWidth="1"/>
    <col min="3702" max="3920" width="11.42578125" style="1"/>
    <col min="3921" max="3921" width="15.42578125" style="1" customWidth="1"/>
    <col min="3922" max="3922" width="9.5703125" style="1" customWidth="1"/>
    <col min="3923" max="3923" width="14.42578125" style="1" customWidth="1"/>
    <col min="3924" max="3924" width="49.85546875" style="1" customWidth="1"/>
    <col min="3925" max="3925" width="22.5703125" style="1" customWidth="1"/>
    <col min="3926" max="3926" width="23" style="1" customWidth="1"/>
    <col min="3927" max="3927" width="22.85546875" style="1" customWidth="1"/>
    <col min="3928" max="3928" width="23.42578125" style="1" customWidth="1"/>
    <col min="3929" max="3929" width="22.42578125" style="1" customWidth="1"/>
    <col min="3930" max="3930" width="13.85546875" style="1" customWidth="1"/>
    <col min="3931" max="3931" width="20.7109375" style="1" customWidth="1"/>
    <col min="3932" max="3932" width="18.140625" style="1" customWidth="1"/>
    <col min="3933" max="3933" width="14.85546875" style="1" bestFit="1" customWidth="1"/>
    <col min="3934" max="3934" width="11.42578125" style="1"/>
    <col min="3935" max="3935" width="17.42578125" style="1" customWidth="1"/>
    <col min="3936" max="3938" width="18.140625" style="1" customWidth="1"/>
    <col min="3939" max="3942" width="11.42578125" style="1"/>
    <col min="3943" max="3943" width="34" style="1" customWidth="1"/>
    <col min="3944" max="3944" width="9.5703125" style="1" customWidth="1"/>
    <col min="3945" max="3945" width="16.7109375" style="1" customWidth="1"/>
    <col min="3946" max="3946" width="55.140625" style="1" customWidth="1"/>
    <col min="3947" max="3947" width="22.5703125" style="1" customWidth="1"/>
    <col min="3948" max="3948" width="23" style="1" customWidth="1"/>
    <col min="3949" max="3949" width="22.85546875" style="1" customWidth="1"/>
    <col min="3950" max="3950" width="23.42578125" style="1" customWidth="1"/>
    <col min="3951" max="3951" width="28.7109375" style="1" customWidth="1"/>
    <col min="3952" max="3952" width="12.7109375" style="1" customWidth="1"/>
    <col min="3953" max="3953" width="11.42578125" style="1"/>
    <col min="3954" max="3954" width="25.28515625" style="1" customWidth="1"/>
    <col min="3955" max="3955" width="15.85546875" style="1" bestFit="1" customWidth="1"/>
    <col min="3956" max="3957" width="18" style="1" bestFit="1" customWidth="1"/>
    <col min="3958" max="4176" width="11.42578125" style="1"/>
    <col min="4177" max="4177" width="15.42578125" style="1" customWidth="1"/>
    <col min="4178" max="4178" width="9.5703125" style="1" customWidth="1"/>
    <col min="4179" max="4179" width="14.42578125" style="1" customWidth="1"/>
    <col min="4180" max="4180" width="49.85546875" style="1" customWidth="1"/>
    <col min="4181" max="4181" width="22.5703125" style="1" customWidth="1"/>
    <col min="4182" max="4182" width="23" style="1" customWidth="1"/>
    <col min="4183" max="4183" width="22.85546875" style="1" customWidth="1"/>
    <col min="4184" max="4184" width="23.42578125" style="1" customWidth="1"/>
    <col min="4185" max="4185" width="22.42578125" style="1" customWidth="1"/>
    <col min="4186" max="4186" width="13.85546875" style="1" customWidth="1"/>
    <col min="4187" max="4187" width="20.7109375" style="1" customWidth="1"/>
    <col min="4188" max="4188" width="18.140625" style="1" customWidth="1"/>
    <col min="4189" max="4189" width="14.85546875" style="1" bestFit="1" customWidth="1"/>
    <col min="4190" max="4190" width="11.42578125" style="1"/>
    <col min="4191" max="4191" width="17.42578125" style="1" customWidth="1"/>
    <col min="4192" max="4194" width="18.140625" style="1" customWidth="1"/>
    <col min="4195" max="4198" width="11.42578125" style="1"/>
    <col min="4199" max="4199" width="34" style="1" customWidth="1"/>
    <col min="4200" max="4200" width="9.5703125" style="1" customWidth="1"/>
    <col min="4201" max="4201" width="16.7109375" style="1" customWidth="1"/>
    <col min="4202" max="4202" width="55.140625" style="1" customWidth="1"/>
    <col min="4203" max="4203" width="22.5703125" style="1" customWidth="1"/>
    <col min="4204" max="4204" width="23" style="1" customWidth="1"/>
    <col min="4205" max="4205" width="22.85546875" style="1" customWidth="1"/>
    <col min="4206" max="4206" width="23.42578125" style="1" customWidth="1"/>
    <col min="4207" max="4207" width="28.7109375" style="1" customWidth="1"/>
    <col min="4208" max="4208" width="12.7109375" style="1" customWidth="1"/>
    <col min="4209" max="4209" width="11.42578125" style="1"/>
    <col min="4210" max="4210" width="25.28515625" style="1" customWidth="1"/>
    <col min="4211" max="4211" width="15.85546875" style="1" bestFit="1" customWidth="1"/>
    <col min="4212" max="4213" width="18" style="1" bestFit="1" customWidth="1"/>
    <col min="4214" max="4432" width="11.42578125" style="1"/>
    <col min="4433" max="4433" width="15.42578125" style="1" customWidth="1"/>
    <col min="4434" max="4434" width="9.5703125" style="1" customWidth="1"/>
    <col min="4435" max="4435" width="14.42578125" style="1" customWidth="1"/>
    <col min="4436" max="4436" width="49.85546875" style="1" customWidth="1"/>
    <col min="4437" max="4437" width="22.5703125" style="1" customWidth="1"/>
    <col min="4438" max="4438" width="23" style="1" customWidth="1"/>
    <col min="4439" max="4439" width="22.85546875" style="1" customWidth="1"/>
    <col min="4440" max="4440" width="23.42578125" style="1" customWidth="1"/>
    <col min="4441" max="4441" width="22.42578125" style="1" customWidth="1"/>
    <col min="4442" max="4442" width="13.85546875" style="1" customWidth="1"/>
    <col min="4443" max="4443" width="20.7109375" style="1" customWidth="1"/>
    <col min="4444" max="4444" width="18.140625" style="1" customWidth="1"/>
    <col min="4445" max="4445" width="14.85546875" style="1" bestFit="1" customWidth="1"/>
    <col min="4446" max="4446" width="11.42578125" style="1"/>
    <col min="4447" max="4447" width="17.42578125" style="1" customWidth="1"/>
    <col min="4448" max="4450" width="18.140625" style="1" customWidth="1"/>
    <col min="4451" max="4454" width="11.42578125" style="1"/>
    <col min="4455" max="4455" width="34" style="1" customWidth="1"/>
    <col min="4456" max="4456" width="9.5703125" style="1" customWidth="1"/>
    <col min="4457" max="4457" width="16.7109375" style="1" customWidth="1"/>
    <col min="4458" max="4458" width="55.140625" style="1" customWidth="1"/>
    <col min="4459" max="4459" width="22.5703125" style="1" customWidth="1"/>
    <col min="4460" max="4460" width="23" style="1" customWidth="1"/>
    <col min="4461" max="4461" width="22.85546875" style="1" customWidth="1"/>
    <col min="4462" max="4462" width="23.42578125" style="1" customWidth="1"/>
    <col min="4463" max="4463" width="28.7109375" style="1" customWidth="1"/>
    <col min="4464" max="4464" width="12.7109375" style="1" customWidth="1"/>
    <col min="4465" max="4465" width="11.42578125" style="1"/>
    <col min="4466" max="4466" width="25.28515625" style="1" customWidth="1"/>
    <col min="4467" max="4467" width="15.85546875" style="1" bestFit="1" customWidth="1"/>
    <col min="4468" max="4469" width="18" style="1" bestFit="1" customWidth="1"/>
    <col min="4470" max="4688" width="11.42578125" style="1"/>
    <col min="4689" max="4689" width="15.42578125" style="1" customWidth="1"/>
    <col min="4690" max="4690" width="9.5703125" style="1" customWidth="1"/>
    <col min="4691" max="4691" width="14.42578125" style="1" customWidth="1"/>
    <col min="4692" max="4692" width="49.85546875" style="1" customWidth="1"/>
    <col min="4693" max="4693" width="22.5703125" style="1" customWidth="1"/>
    <col min="4694" max="4694" width="23" style="1" customWidth="1"/>
    <col min="4695" max="4695" width="22.85546875" style="1" customWidth="1"/>
    <col min="4696" max="4696" width="23.42578125" style="1" customWidth="1"/>
    <col min="4697" max="4697" width="22.42578125" style="1" customWidth="1"/>
    <col min="4698" max="4698" width="13.85546875" style="1" customWidth="1"/>
    <col min="4699" max="4699" width="20.7109375" style="1" customWidth="1"/>
    <col min="4700" max="4700" width="18.140625" style="1" customWidth="1"/>
    <col min="4701" max="4701" width="14.85546875" style="1" bestFit="1" customWidth="1"/>
    <col min="4702" max="4702" width="11.42578125" style="1"/>
    <col min="4703" max="4703" width="17.42578125" style="1" customWidth="1"/>
    <col min="4704" max="4706" width="18.140625" style="1" customWidth="1"/>
    <col min="4707" max="4710" width="11.42578125" style="1"/>
    <col min="4711" max="4711" width="34" style="1" customWidth="1"/>
    <col min="4712" max="4712" width="9.5703125" style="1" customWidth="1"/>
    <col min="4713" max="4713" width="16.7109375" style="1" customWidth="1"/>
    <col min="4714" max="4714" width="55.140625" style="1" customWidth="1"/>
    <col min="4715" max="4715" width="22.5703125" style="1" customWidth="1"/>
    <col min="4716" max="4716" width="23" style="1" customWidth="1"/>
    <col min="4717" max="4717" width="22.85546875" style="1" customWidth="1"/>
    <col min="4718" max="4718" width="23.42578125" style="1" customWidth="1"/>
    <col min="4719" max="4719" width="28.7109375" style="1" customWidth="1"/>
    <col min="4720" max="4720" width="12.7109375" style="1" customWidth="1"/>
    <col min="4721" max="4721" width="11.42578125" style="1"/>
    <col min="4722" max="4722" width="25.28515625" style="1" customWidth="1"/>
    <col min="4723" max="4723" width="15.85546875" style="1" bestFit="1" customWidth="1"/>
    <col min="4724" max="4725" width="18" style="1" bestFit="1" customWidth="1"/>
    <col min="4726" max="4944" width="11.42578125" style="1"/>
    <col min="4945" max="4945" width="15.42578125" style="1" customWidth="1"/>
    <col min="4946" max="4946" width="9.5703125" style="1" customWidth="1"/>
    <col min="4947" max="4947" width="14.42578125" style="1" customWidth="1"/>
    <col min="4948" max="4948" width="49.85546875" style="1" customWidth="1"/>
    <col min="4949" max="4949" width="22.5703125" style="1" customWidth="1"/>
    <col min="4950" max="4950" width="23" style="1" customWidth="1"/>
    <col min="4951" max="4951" width="22.85546875" style="1" customWidth="1"/>
    <col min="4952" max="4952" width="23.42578125" style="1" customWidth="1"/>
    <col min="4953" max="4953" width="22.42578125" style="1" customWidth="1"/>
    <col min="4954" max="4954" width="13.85546875" style="1" customWidth="1"/>
    <col min="4955" max="4955" width="20.7109375" style="1" customWidth="1"/>
    <col min="4956" max="4956" width="18.140625" style="1" customWidth="1"/>
    <col min="4957" max="4957" width="14.85546875" style="1" bestFit="1" customWidth="1"/>
    <col min="4958" max="4958" width="11.42578125" style="1"/>
    <col min="4959" max="4959" width="17.42578125" style="1" customWidth="1"/>
    <col min="4960" max="4962" width="18.140625" style="1" customWidth="1"/>
    <col min="4963" max="4966" width="11.42578125" style="1"/>
    <col min="4967" max="4967" width="34" style="1" customWidth="1"/>
    <col min="4968" max="4968" width="9.5703125" style="1" customWidth="1"/>
    <col min="4969" max="4969" width="16.7109375" style="1" customWidth="1"/>
    <col min="4970" max="4970" width="55.140625" style="1" customWidth="1"/>
    <col min="4971" max="4971" width="22.5703125" style="1" customWidth="1"/>
    <col min="4972" max="4972" width="23" style="1" customWidth="1"/>
    <col min="4973" max="4973" width="22.85546875" style="1" customWidth="1"/>
    <col min="4974" max="4974" width="23.42578125" style="1" customWidth="1"/>
    <col min="4975" max="4975" width="28.7109375" style="1" customWidth="1"/>
    <col min="4976" max="4976" width="12.7109375" style="1" customWidth="1"/>
    <col min="4977" max="4977" width="11.42578125" style="1"/>
    <col min="4978" max="4978" width="25.28515625" style="1" customWidth="1"/>
    <col min="4979" max="4979" width="15.85546875" style="1" bestFit="1" customWidth="1"/>
    <col min="4980" max="4981" width="18" style="1" bestFit="1" customWidth="1"/>
    <col min="4982" max="5200" width="11.42578125" style="1"/>
    <col min="5201" max="5201" width="15.42578125" style="1" customWidth="1"/>
    <col min="5202" max="5202" width="9.5703125" style="1" customWidth="1"/>
    <col min="5203" max="5203" width="14.42578125" style="1" customWidth="1"/>
    <col min="5204" max="5204" width="49.85546875" style="1" customWidth="1"/>
    <col min="5205" max="5205" width="22.5703125" style="1" customWidth="1"/>
    <col min="5206" max="5206" width="23" style="1" customWidth="1"/>
    <col min="5207" max="5207" width="22.85546875" style="1" customWidth="1"/>
    <col min="5208" max="5208" width="23.42578125" style="1" customWidth="1"/>
    <col min="5209" max="5209" width="22.42578125" style="1" customWidth="1"/>
    <col min="5210" max="5210" width="13.85546875" style="1" customWidth="1"/>
    <col min="5211" max="5211" width="20.7109375" style="1" customWidth="1"/>
    <col min="5212" max="5212" width="18.140625" style="1" customWidth="1"/>
    <col min="5213" max="5213" width="14.85546875" style="1" bestFit="1" customWidth="1"/>
    <col min="5214" max="5214" width="11.42578125" style="1"/>
    <col min="5215" max="5215" width="17.42578125" style="1" customWidth="1"/>
    <col min="5216" max="5218" width="18.140625" style="1" customWidth="1"/>
    <col min="5219" max="5222" width="11.42578125" style="1"/>
    <col min="5223" max="5223" width="34" style="1" customWidth="1"/>
    <col min="5224" max="5224" width="9.5703125" style="1" customWidth="1"/>
    <col min="5225" max="5225" width="16.7109375" style="1" customWidth="1"/>
    <col min="5226" max="5226" width="55.140625" style="1" customWidth="1"/>
    <col min="5227" max="5227" width="22.5703125" style="1" customWidth="1"/>
    <col min="5228" max="5228" width="23" style="1" customWidth="1"/>
    <col min="5229" max="5229" width="22.85546875" style="1" customWidth="1"/>
    <col min="5230" max="5230" width="23.42578125" style="1" customWidth="1"/>
    <col min="5231" max="5231" width="28.7109375" style="1" customWidth="1"/>
    <col min="5232" max="5232" width="12.7109375" style="1" customWidth="1"/>
    <col min="5233" max="5233" width="11.42578125" style="1"/>
    <col min="5234" max="5234" width="25.28515625" style="1" customWidth="1"/>
    <col min="5235" max="5235" width="15.85546875" style="1" bestFit="1" customWidth="1"/>
    <col min="5236" max="5237" width="18" style="1" bestFit="1" customWidth="1"/>
    <col min="5238" max="5456" width="11.42578125" style="1"/>
    <col min="5457" max="5457" width="15.42578125" style="1" customWidth="1"/>
    <col min="5458" max="5458" width="9.5703125" style="1" customWidth="1"/>
    <col min="5459" max="5459" width="14.42578125" style="1" customWidth="1"/>
    <col min="5460" max="5460" width="49.85546875" style="1" customWidth="1"/>
    <col min="5461" max="5461" width="22.5703125" style="1" customWidth="1"/>
    <col min="5462" max="5462" width="23" style="1" customWidth="1"/>
    <col min="5463" max="5463" width="22.85546875" style="1" customWidth="1"/>
    <col min="5464" max="5464" width="23.42578125" style="1" customWidth="1"/>
    <col min="5465" max="5465" width="22.42578125" style="1" customWidth="1"/>
    <col min="5466" max="5466" width="13.85546875" style="1" customWidth="1"/>
    <col min="5467" max="5467" width="20.7109375" style="1" customWidth="1"/>
    <col min="5468" max="5468" width="18.140625" style="1" customWidth="1"/>
    <col min="5469" max="5469" width="14.85546875" style="1" bestFit="1" customWidth="1"/>
    <col min="5470" max="5470" width="11.42578125" style="1"/>
    <col min="5471" max="5471" width="17.42578125" style="1" customWidth="1"/>
    <col min="5472" max="5474" width="18.140625" style="1" customWidth="1"/>
    <col min="5475" max="5478" width="11.42578125" style="1"/>
    <col min="5479" max="5479" width="34" style="1" customWidth="1"/>
    <col min="5480" max="5480" width="9.5703125" style="1" customWidth="1"/>
    <col min="5481" max="5481" width="16.7109375" style="1" customWidth="1"/>
    <col min="5482" max="5482" width="55.140625" style="1" customWidth="1"/>
    <col min="5483" max="5483" width="22.5703125" style="1" customWidth="1"/>
    <col min="5484" max="5484" width="23" style="1" customWidth="1"/>
    <col min="5485" max="5485" width="22.85546875" style="1" customWidth="1"/>
    <col min="5486" max="5486" width="23.42578125" style="1" customWidth="1"/>
    <col min="5487" max="5487" width="28.7109375" style="1" customWidth="1"/>
    <col min="5488" max="5488" width="12.7109375" style="1" customWidth="1"/>
    <col min="5489" max="5489" width="11.42578125" style="1"/>
    <col min="5490" max="5490" width="25.28515625" style="1" customWidth="1"/>
    <col min="5491" max="5491" width="15.85546875" style="1" bestFit="1" customWidth="1"/>
    <col min="5492" max="5493" width="18" style="1" bestFit="1" customWidth="1"/>
    <col min="5494" max="5712" width="11.42578125" style="1"/>
    <col min="5713" max="5713" width="15.42578125" style="1" customWidth="1"/>
    <col min="5714" max="5714" width="9.5703125" style="1" customWidth="1"/>
    <col min="5715" max="5715" width="14.42578125" style="1" customWidth="1"/>
    <col min="5716" max="5716" width="49.85546875" style="1" customWidth="1"/>
    <col min="5717" max="5717" width="22.5703125" style="1" customWidth="1"/>
    <col min="5718" max="5718" width="23" style="1" customWidth="1"/>
    <col min="5719" max="5719" width="22.85546875" style="1" customWidth="1"/>
    <col min="5720" max="5720" width="23.42578125" style="1" customWidth="1"/>
    <col min="5721" max="5721" width="22.42578125" style="1" customWidth="1"/>
    <col min="5722" max="5722" width="13.85546875" style="1" customWidth="1"/>
    <col min="5723" max="5723" width="20.7109375" style="1" customWidth="1"/>
    <col min="5724" max="5724" width="18.140625" style="1" customWidth="1"/>
    <col min="5725" max="5725" width="14.85546875" style="1" bestFit="1" customWidth="1"/>
    <col min="5726" max="5726" width="11.42578125" style="1"/>
    <col min="5727" max="5727" width="17.42578125" style="1" customWidth="1"/>
    <col min="5728" max="5730" width="18.140625" style="1" customWidth="1"/>
    <col min="5731" max="5734" width="11.42578125" style="1"/>
    <col min="5735" max="5735" width="34" style="1" customWidth="1"/>
    <col min="5736" max="5736" width="9.5703125" style="1" customWidth="1"/>
    <col min="5737" max="5737" width="16.7109375" style="1" customWidth="1"/>
    <col min="5738" max="5738" width="55.140625" style="1" customWidth="1"/>
    <col min="5739" max="5739" width="22.5703125" style="1" customWidth="1"/>
    <col min="5740" max="5740" width="23" style="1" customWidth="1"/>
    <col min="5741" max="5741" width="22.85546875" style="1" customWidth="1"/>
    <col min="5742" max="5742" width="23.42578125" style="1" customWidth="1"/>
    <col min="5743" max="5743" width="28.7109375" style="1" customWidth="1"/>
    <col min="5744" max="5744" width="12.7109375" style="1" customWidth="1"/>
    <col min="5745" max="5745" width="11.42578125" style="1"/>
    <col min="5746" max="5746" width="25.28515625" style="1" customWidth="1"/>
    <col min="5747" max="5747" width="15.85546875" style="1" bestFit="1" customWidth="1"/>
    <col min="5748" max="5749" width="18" style="1" bestFit="1" customWidth="1"/>
    <col min="5750" max="5968" width="11.42578125" style="1"/>
    <col min="5969" max="5969" width="15.42578125" style="1" customWidth="1"/>
    <col min="5970" max="5970" width="9.5703125" style="1" customWidth="1"/>
    <col min="5971" max="5971" width="14.42578125" style="1" customWidth="1"/>
    <col min="5972" max="5972" width="49.85546875" style="1" customWidth="1"/>
    <col min="5973" max="5973" width="22.5703125" style="1" customWidth="1"/>
    <col min="5974" max="5974" width="23" style="1" customWidth="1"/>
    <col min="5975" max="5975" width="22.85546875" style="1" customWidth="1"/>
    <col min="5976" max="5976" width="23.42578125" style="1" customWidth="1"/>
    <col min="5977" max="5977" width="22.42578125" style="1" customWidth="1"/>
    <col min="5978" max="5978" width="13.85546875" style="1" customWidth="1"/>
    <col min="5979" max="5979" width="20.7109375" style="1" customWidth="1"/>
    <col min="5980" max="5980" width="18.140625" style="1" customWidth="1"/>
    <col min="5981" max="5981" width="14.85546875" style="1" bestFit="1" customWidth="1"/>
    <col min="5982" max="5982" width="11.42578125" style="1"/>
    <col min="5983" max="5983" width="17.42578125" style="1" customWidth="1"/>
    <col min="5984" max="5986" width="18.140625" style="1" customWidth="1"/>
    <col min="5987" max="5990" width="11.42578125" style="1"/>
    <col min="5991" max="5991" width="34" style="1" customWidth="1"/>
    <col min="5992" max="5992" width="9.5703125" style="1" customWidth="1"/>
    <col min="5993" max="5993" width="16.7109375" style="1" customWidth="1"/>
    <col min="5994" max="5994" width="55.140625" style="1" customWidth="1"/>
    <col min="5995" max="5995" width="22.5703125" style="1" customWidth="1"/>
    <col min="5996" max="5996" width="23" style="1" customWidth="1"/>
    <col min="5997" max="5997" width="22.85546875" style="1" customWidth="1"/>
    <col min="5998" max="5998" width="23.42578125" style="1" customWidth="1"/>
    <col min="5999" max="5999" width="28.7109375" style="1" customWidth="1"/>
    <col min="6000" max="6000" width="12.7109375" style="1" customWidth="1"/>
    <col min="6001" max="6001" width="11.42578125" style="1"/>
    <col min="6002" max="6002" width="25.28515625" style="1" customWidth="1"/>
    <col min="6003" max="6003" width="15.85546875" style="1" bestFit="1" customWidth="1"/>
    <col min="6004" max="6005" width="18" style="1" bestFit="1" customWidth="1"/>
    <col min="6006" max="6224" width="11.42578125" style="1"/>
    <col min="6225" max="6225" width="15.42578125" style="1" customWidth="1"/>
    <col min="6226" max="6226" width="9.5703125" style="1" customWidth="1"/>
    <col min="6227" max="6227" width="14.42578125" style="1" customWidth="1"/>
    <col min="6228" max="6228" width="49.85546875" style="1" customWidth="1"/>
    <col min="6229" max="6229" width="22.5703125" style="1" customWidth="1"/>
    <col min="6230" max="6230" width="23" style="1" customWidth="1"/>
    <col min="6231" max="6231" width="22.85546875" style="1" customWidth="1"/>
    <col min="6232" max="6232" width="23.42578125" style="1" customWidth="1"/>
    <col min="6233" max="6233" width="22.42578125" style="1" customWidth="1"/>
    <col min="6234" max="6234" width="13.85546875" style="1" customWidth="1"/>
    <col min="6235" max="6235" width="20.7109375" style="1" customWidth="1"/>
    <col min="6236" max="6236" width="18.140625" style="1" customWidth="1"/>
    <col min="6237" max="6237" width="14.85546875" style="1" bestFit="1" customWidth="1"/>
    <col min="6238" max="6238" width="11.42578125" style="1"/>
    <col min="6239" max="6239" width="17.42578125" style="1" customWidth="1"/>
    <col min="6240" max="6242" width="18.140625" style="1" customWidth="1"/>
    <col min="6243" max="6246" width="11.42578125" style="1"/>
    <col min="6247" max="6247" width="34" style="1" customWidth="1"/>
    <col min="6248" max="6248" width="9.5703125" style="1" customWidth="1"/>
    <col min="6249" max="6249" width="16.7109375" style="1" customWidth="1"/>
    <col min="6250" max="6250" width="55.140625" style="1" customWidth="1"/>
    <col min="6251" max="6251" width="22.5703125" style="1" customWidth="1"/>
    <col min="6252" max="6252" width="23" style="1" customWidth="1"/>
    <col min="6253" max="6253" width="22.85546875" style="1" customWidth="1"/>
    <col min="6254" max="6254" width="23.42578125" style="1" customWidth="1"/>
    <col min="6255" max="6255" width="28.7109375" style="1" customWidth="1"/>
    <col min="6256" max="6256" width="12.7109375" style="1" customWidth="1"/>
    <col min="6257" max="6257" width="11.42578125" style="1"/>
    <col min="6258" max="6258" width="25.28515625" style="1" customWidth="1"/>
    <col min="6259" max="6259" width="15.85546875" style="1" bestFit="1" customWidth="1"/>
    <col min="6260" max="6261" width="18" style="1" bestFit="1" customWidth="1"/>
    <col min="6262" max="6480" width="11.42578125" style="1"/>
    <col min="6481" max="6481" width="15.42578125" style="1" customWidth="1"/>
    <col min="6482" max="6482" width="9.5703125" style="1" customWidth="1"/>
    <col min="6483" max="6483" width="14.42578125" style="1" customWidth="1"/>
    <col min="6484" max="6484" width="49.85546875" style="1" customWidth="1"/>
    <col min="6485" max="6485" width="22.5703125" style="1" customWidth="1"/>
    <col min="6486" max="6486" width="23" style="1" customWidth="1"/>
    <col min="6487" max="6487" width="22.85546875" style="1" customWidth="1"/>
    <col min="6488" max="6488" width="23.42578125" style="1" customWidth="1"/>
    <col min="6489" max="6489" width="22.42578125" style="1" customWidth="1"/>
    <col min="6490" max="6490" width="13.85546875" style="1" customWidth="1"/>
    <col min="6491" max="6491" width="20.7109375" style="1" customWidth="1"/>
    <col min="6492" max="6492" width="18.140625" style="1" customWidth="1"/>
    <col min="6493" max="6493" width="14.85546875" style="1" bestFit="1" customWidth="1"/>
    <col min="6494" max="6494" width="11.42578125" style="1"/>
    <col min="6495" max="6495" width="17.42578125" style="1" customWidth="1"/>
    <col min="6496" max="6498" width="18.140625" style="1" customWidth="1"/>
    <col min="6499" max="6502" width="11.42578125" style="1"/>
    <col min="6503" max="6503" width="34" style="1" customWidth="1"/>
    <col min="6504" max="6504" width="9.5703125" style="1" customWidth="1"/>
    <col min="6505" max="6505" width="16.7109375" style="1" customWidth="1"/>
    <col min="6506" max="6506" width="55.140625" style="1" customWidth="1"/>
    <col min="6507" max="6507" width="22.5703125" style="1" customWidth="1"/>
    <col min="6508" max="6508" width="23" style="1" customWidth="1"/>
    <col min="6509" max="6509" width="22.85546875" style="1" customWidth="1"/>
    <col min="6510" max="6510" width="23.42578125" style="1" customWidth="1"/>
    <col min="6511" max="6511" width="28.7109375" style="1" customWidth="1"/>
    <col min="6512" max="6512" width="12.7109375" style="1" customWidth="1"/>
    <col min="6513" max="6513" width="11.42578125" style="1"/>
    <col min="6514" max="6514" width="25.28515625" style="1" customWidth="1"/>
    <col min="6515" max="6515" width="15.85546875" style="1" bestFit="1" customWidth="1"/>
    <col min="6516" max="6517" width="18" style="1" bestFit="1" customWidth="1"/>
    <col min="6518" max="6736" width="11.42578125" style="1"/>
    <col min="6737" max="6737" width="15.42578125" style="1" customWidth="1"/>
    <col min="6738" max="6738" width="9.5703125" style="1" customWidth="1"/>
    <col min="6739" max="6739" width="14.42578125" style="1" customWidth="1"/>
    <col min="6740" max="6740" width="49.85546875" style="1" customWidth="1"/>
    <col min="6741" max="6741" width="22.5703125" style="1" customWidth="1"/>
    <col min="6742" max="6742" width="23" style="1" customWidth="1"/>
    <col min="6743" max="6743" width="22.85546875" style="1" customWidth="1"/>
    <col min="6744" max="6744" width="23.42578125" style="1" customWidth="1"/>
    <col min="6745" max="6745" width="22.42578125" style="1" customWidth="1"/>
    <col min="6746" max="6746" width="13.85546875" style="1" customWidth="1"/>
    <col min="6747" max="6747" width="20.7109375" style="1" customWidth="1"/>
    <col min="6748" max="6748" width="18.140625" style="1" customWidth="1"/>
    <col min="6749" max="6749" width="14.85546875" style="1" bestFit="1" customWidth="1"/>
    <col min="6750" max="6750" width="11.42578125" style="1"/>
    <col min="6751" max="6751" width="17.42578125" style="1" customWidth="1"/>
    <col min="6752" max="6754" width="18.140625" style="1" customWidth="1"/>
    <col min="6755" max="6758" width="11.42578125" style="1"/>
    <col min="6759" max="6759" width="34" style="1" customWidth="1"/>
    <col min="6760" max="6760" width="9.5703125" style="1" customWidth="1"/>
    <col min="6761" max="6761" width="16.7109375" style="1" customWidth="1"/>
    <col min="6762" max="6762" width="55.140625" style="1" customWidth="1"/>
    <col min="6763" max="6763" width="22.5703125" style="1" customWidth="1"/>
    <col min="6764" max="6764" width="23" style="1" customWidth="1"/>
    <col min="6765" max="6765" width="22.85546875" style="1" customWidth="1"/>
    <col min="6766" max="6766" width="23.42578125" style="1" customWidth="1"/>
    <col min="6767" max="6767" width="28.7109375" style="1" customWidth="1"/>
    <col min="6768" max="6768" width="12.7109375" style="1" customWidth="1"/>
    <col min="6769" max="6769" width="11.42578125" style="1"/>
    <col min="6770" max="6770" width="25.28515625" style="1" customWidth="1"/>
    <col min="6771" max="6771" width="15.85546875" style="1" bestFit="1" customWidth="1"/>
    <col min="6772" max="6773" width="18" style="1" bestFit="1" customWidth="1"/>
    <col min="6774" max="6992" width="11.42578125" style="1"/>
    <col min="6993" max="6993" width="15.42578125" style="1" customWidth="1"/>
    <col min="6994" max="6994" width="9.5703125" style="1" customWidth="1"/>
    <col min="6995" max="6995" width="14.42578125" style="1" customWidth="1"/>
    <col min="6996" max="6996" width="49.85546875" style="1" customWidth="1"/>
    <col min="6997" max="6997" width="22.5703125" style="1" customWidth="1"/>
    <col min="6998" max="6998" width="23" style="1" customWidth="1"/>
    <col min="6999" max="6999" width="22.85546875" style="1" customWidth="1"/>
    <col min="7000" max="7000" width="23.42578125" style="1" customWidth="1"/>
    <col min="7001" max="7001" width="22.42578125" style="1" customWidth="1"/>
    <col min="7002" max="7002" width="13.85546875" style="1" customWidth="1"/>
    <col min="7003" max="7003" width="20.7109375" style="1" customWidth="1"/>
    <col min="7004" max="7004" width="18.140625" style="1" customWidth="1"/>
    <col min="7005" max="7005" width="14.85546875" style="1" bestFit="1" customWidth="1"/>
    <col min="7006" max="7006" width="11.42578125" style="1"/>
    <col min="7007" max="7007" width="17.42578125" style="1" customWidth="1"/>
    <col min="7008" max="7010" width="18.140625" style="1" customWidth="1"/>
    <col min="7011" max="7014" width="11.42578125" style="1"/>
    <col min="7015" max="7015" width="34" style="1" customWidth="1"/>
    <col min="7016" max="7016" width="9.5703125" style="1" customWidth="1"/>
    <col min="7017" max="7017" width="16.7109375" style="1" customWidth="1"/>
    <col min="7018" max="7018" width="55.140625" style="1" customWidth="1"/>
    <col min="7019" max="7019" width="22.5703125" style="1" customWidth="1"/>
    <col min="7020" max="7020" width="23" style="1" customWidth="1"/>
    <col min="7021" max="7021" width="22.85546875" style="1" customWidth="1"/>
    <col min="7022" max="7022" width="23.42578125" style="1" customWidth="1"/>
    <col min="7023" max="7023" width="28.7109375" style="1" customWidth="1"/>
    <col min="7024" max="7024" width="12.7109375" style="1" customWidth="1"/>
    <col min="7025" max="7025" width="11.42578125" style="1"/>
    <col min="7026" max="7026" width="25.28515625" style="1" customWidth="1"/>
    <col min="7027" max="7027" width="15.85546875" style="1" bestFit="1" customWidth="1"/>
    <col min="7028" max="7029" width="18" style="1" bestFit="1" customWidth="1"/>
    <col min="7030" max="7248" width="11.42578125" style="1"/>
    <col min="7249" max="7249" width="15.42578125" style="1" customWidth="1"/>
    <col min="7250" max="7250" width="9.5703125" style="1" customWidth="1"/>
    <col min="7251" max="7251" width="14.42578125" style="1" customWidth="1"/>
    <col min="7252" max="7252" width="49.85546875" style="1" customWidth="1"/>
    <col min="7253" max="7253" width="22.5703125" style="1" customWidth="1"/>
    <col min="7254" max="7254" width="23" style="1" customWidth="1"/>
    <col min="7255" max="7255" width="22.85546875" style="1" customWidth="1"/>
    <col min="7256" max="7256" width="23.42578125" style="1" customWidth="1"/>
    <col min="7257" max="7257" width="22.42578125" style="1" customWidth="1"/>
    <col min="7258" max="7258" width="13.85546875" style="1" customWidth="1"/>
    <col min="7259" max="7259" width="20.7109375" style="1" customWidth="1"/>
    <col min="7260" max="7260" width="18.140625" style="1" customWidth="1"/>
    <col min="7261" max="7261" width="14.85546875" style="1" bestFit="1" customWidth="1"/>
    <col min="7262" max="7262" width="11.42578125" style="1"/>
    <col min="7263" max="7263" width="17.42578125" style="1" customWidth="1"/>
    <col min="7264" max="7266" width="18.140625" style="1" customWidth="1"/>
    <col min="7267" max="7270" width="11.42578125" style="1"/>
    <col min="7271" max="7271" width="34" style="1" customWidth="1"/>
    <col min="7272" max="7272" width="9.5703125" style="1" customWidth="1"/>
    <col min="7273" max="7273" width="16.7109375" style="1" customWidth="1"/>
    <col min="7274" max="7274" width="55.140625" style="1" customWidth="1"/>
    <col min="7275" max="7275" width="22.5703125" style="1" customWidth="1"/>
    <col min="7276" max="7276" width="23" style="1" customWidth="1"/>
    <col min="7277" max="7277" width="22.85546875" style="1" customWidth="1"/>
    <col min="7278" max="7278" width="23.42578125" style="1" customWidth="1"/>
    <col min="7279" max="7279" width="28.7109375" style="1" customWidth="1"/>
    <col min="7280" max="7280" width="12.7109375" style="1" customWidth="1"/>
    <col min="7281" max="7281" width="11.42578125" style="1"/>
    <col min="7282" max="7282" width="25.28515625" style="1" customWidth="1"/>
    <col min="7283" max="7283" width="15.85546875" style="1" bestFit="1" customWidth="1"/>
    <col min="7284" max="7285" width="18" style="1" bestFit="1" customWidth="1"/>
    <col min="7286" max="7504" width="11.42578125" style="1"/>
    <col min="7505" max="7505" width="15.42578125" style="1" customWidth="1"/>
    <col min="7506" max="7506" width="9.5703125" style="1" customWidth="1"/>
    <col min="7507" max="7507" width="14.42578125" style="1" customWidth="1"/>
    <col min="7508" max="7508" width="49.85546875" style="1" customWidth="1"/>
    <col min="7509" max="7509" width="22.5703125" style="1" customWidth="1"/>
    <col min="7510" max="7510" width="23" style="1" customWidth="1"/>
    <col min="7511" max="7511" width="22.85546875" style="1" customWidth="1"/>
    <col min="7512" max="7512" width="23.42578125" style="1" customWidth="1"/>
    <col min="7513" max="7513" width="22.42578125" style="1" customWidth="1"/>
    <col min="7514" max="7514" width="13.85546875" style="1" customWidth="1"/>
    <col min="7515" max="7515" width="20.7109375" style="1" customWidth="1"/>
    <col min="7516" max="7516" width="18.140625" style="1" customWidth="1"/>
    <col min="7517" max="7517" width="14.85546875" style="1" bestFit="1" customWidth="1"/>
    <col min="7518" max="7518" width="11.42578125" style="1"/>
    <col min="7519" max="7519" width="17.42578125" style="1" customWidth="1"/>
    <col min="7520" max="7522" width="18.140625" style="1" customWidth="1"/>
    <col min="7523" max="7526" width="11.42578125" style="1"/>
    <col min="7527" max="7527" width="34" style="1" customWidth="1"/>
    <col min="7528" max="7528" width="9.5703125" style="1" customWidth="1"/>
    <col min="7529" max="7529" width="16.7109375" style="1" customWidth="1"/>
    <col min="7530" max="7530" width="55.140625" style="1" customWidth="1"/>
    <col min="7531" max="7531" width="22.5703125" style="1" customWidth="1"/>
    <col min="7532" max="7532" width="23" style="1" customWidth="1"/>
    <col min="7533" max="7533" width="22.85546875" style="1" customWidth="1"/>
    <col min="7534" max="7534" width="23.42578125" style="1" customWidth="1"/>
    <col min="7535" max="7535" width="28.7109375" style="1" customWidth="1"/>
    <col min="7536" max="7536" width="12.7109375" style="1" customWidth="1"/>
    <col min="7537" max="7537" width="11.42578125" style="1"/>
    <col min="7538" max="7538" width="25.28515625" style="1" customWidth="1"/>
    <col min="7539" max="7539" width="15.85546875" style="1" bestFit="1" customWidth="1"/>
    <col min="7540" max="7541" width="18" style="1" bestFit="1" customWidth="1"/>
    <col min="7542" max="7760" width="11.42578125" style="1"/>
    <col min="7761" max="7761" width="15.42578125" style="1" customWidth="1"/>
    <col min="7762" max="7762" width="9.5703125" style="1" customWidth="1"/>
    <col min="7763" max="7763" width="14.42578125" style="1" customWidth="1"/>
    <col min="7764" max="7764" width="49.85546875" style="1" customWidth="1"/>
    <col min="7765" max="7765" width="22.5703125" style="1" customWidth="1"/>
    <col min="7766" max="7766" width="23" style="1" customWidth="1"/>
    <col min="7767" max="7767" width="22.85546875" style="1" customWidth="1"/>
    <col min="7768" max="7768" width="23.42578125" style="1" customWidth="1"/>
    <col min="7769" max="7769" width="22.42578125" style="1" customWidth="1"/>
    <col min="7770" max="7770" width="13.85546875" style="1" customWidth="1"/>
    <col min="7771" max="7771" width="20.7109375" style="1" customWidth="1"/>
    <col min="7772" max="7772" width="18.140625" style="1" customWidth="1"/>
    <col min="7773" max="7773" width="14.85546875" style="1" bestFit="1" customWidth="1"/>
    <col min="7774" max="7774" width="11.42578125" style="1"/>
    <col min="7775" max="7775" width="17.42578125" style="1" customWidth="1"/>
    <col min="7776" max="7778" width="18.140625" style="1" customWidth="1"/>
    <col min="7779" max="7782" width="11.42578125" style="1"/>
    <col min="7783" max="7783" width="34" style="1" customWidth="1"/>
    <col min="7784" max="7784" width="9.5703125" style="1" customWidth="1"/>
    <col min="7785" max="7785" width="16.7109375" style="1" customWidth="1"/>
    <col min="7786" max="7786" width="55.140625" style="1" customWidth="1"/>
    <col min="7787" max="7787" width="22.5703125" style="1" customWidth="1"/>
    <col min="7788" max="7788" width="23" style="1" customWidth="1"/>
    <col min="7789" max="7789" width="22.85546875" style="1" customWidth="1"/>
    <col min="7790" max="7790" width="23.42578125" style="1" customWidth="1"/>
    <col min="7791" max="7791" width="28.7109375" style="1" customWidth="1"/>
    <col min="7792" max="7792" width="12.7109375" style="1" customWidth="1"/>
    <col min="7793" max="7793" width="11.42578125" style="1"/>
    <col min="7794" max="7794" width="25.28515625" style="1" customWidth="1"/>
    <col min="7795" max="7795" width="15.85546875" style="1" bestFit="1" customWidth="1"/>
    <col min="7796" max="7797" width="18" style="1" bestFit="1" customWidth="1"/>
    <col min="7798" max="8016" width="11.42578125" style="1"/>
    <col min="8017" max="8017" width="15.42578125" style="1" customWidth="1"/>
    <col min="8018" max="8018" width="9.5703125" style="1" customWidth="1"/>
    <col min="8019" max="8019" width="14.42578125" style="1" customWidth="1"/>
    <col min="8020" max="8020" width="49.85546875" style="1" customWidth="1"/>
    <col min="8021" max="8021" width="22.5703125" style="1" customWidth="1"/>
    <col min="8022" max="8022" width="23" style="1" customWidth="1"/>
    <col min="8023" max="8023" width="22.85546875" style="1" customWidth="1"/>
    <col min="8024" max="8024" width="23.42578125" style="1" customWidth="1"/>
    <col min="8025" max="8025" width="22.42578125" style="1" customWidth="1"/>
    <col min="8026" max="8026" width="13.85546875" style="1" customWidth="1"/>
    <col min="8027" max="8027" width="20.7109375" style="1" customWidth="1"/>
    <col min="8028" max="8028" width="18.140625" style="1" customWidth="1"/>
    <col min="8029" max="8029" width="14.85546875" style="1" bestFit="1" customWidth="1"/>
    <col min="8030" max="8030" width="11.42578125" style="1"/>
    <col min="8031" max="8031" width="17.42578125" style="1" customWidth="1"/>
    <col min="8032" max="8034" width="18.140625" style="1" customWidth="1"/>
    <col min="8035" max="8038" width="11.42578125" style="1"/>
    <col min="8039" max="8039" width="34" style="1" customWidth="1"/>
    <col min="8040" max="8040" width="9.5703125" style="1" customWidth="1"/>
    <col min="8041" max="8041" width="16.7109375" style="1" customWidth="1"/>
    <col min="8042" max="8042" width="55.140625" style="1" customWidth="1"/>
    <col min="8043" max="8043" width="22.5703125" style="1" customWidth="1"/>
    <col min="8044" max="8044" width="23" style="1" customWidth="1"/>
    <col min="8045" max="8045" width="22.85546875" style="1" customWidth="1"/>
    <col min="8046" max="8046" width="23.42578125" style="1" customWidth="1"/>
    <col min="8047" max="8047" width="28.7109375" style="1" customWidth="1"/>
    <col min="8048" max="8048" width="12.7109375" style="1" customWidth="1"/>
    <col min="8049" max="8049" width="11.42578125" style="1"/>
    <col min="8050" max="8050" width="25.28515625" style="1" customWidth="1"/>
    <col min="8051" max="8051" width="15.85546875" style="1" bestFit="1" customWidth="1"/>
    <col min="8052" max="8053" width="18" style="1" bestFit="1" customWidth="1"/>
    <col min="8054" max="8272" width="11.42578125" style="1"/>
    <col min="8273" max="8273" width="15.42578125" style="1" customWidth="1"/>
    <col min="8274" max="8274" width="9.5703125" style="1" customWidth="1"/>
    <col min="8275" max="8275" width="14.42578125" style="1" customWidth="1"/>
    <col min="8276" max="8276" width="49.85546875" style="1" customWidth="1"/>
    <col min="8277" max="8277" width="22.5703125" style="1" customWidth="1"/>
    <col min="8278" max="8278" width="23" style="1" customWidth="1"/>
    <col min="8279" max="8279" width="22.85546875" style="1" customWidth="1"/>
    <col min="8280" max="8280" width="23.42578125" style="1" customWidth="1"/>
    <col min="8281" max="8281" width="22.42578125" style="1" customWidth="1"/>
    <col min="8282" max="8282" width="13.85546875" style="1" customWidth="1"/>
    <col min="8283" max="8283" width="20.7109375" style="1" customWidth="1"/>
    <col min="8284" max="8284" width="18.140625" style="1" customWidth="1"/>
    <col min="8285" max="8285" width="14.85546875" style="1" bestFit="1" customWidth="1"/>
    <col min="8286" max="8286" width="11.42578125" style="1"/>
    <col min="8287" max="8287" width="17.42578125" style="1" customWidth="1"/>
    <col min="8288" max="8290" width="18.140625" style="1" customWidth="1"/>
    <col min="8291" max="8294" width="11.42578125" style="1"/>
    <col min="8295" max="8295" width="34" style="1" customWidth="1"/>
    <col min="8296" max="8296" width="9.5703125" style="1" customWidth="1"/>
    <col min="8297" max="8297" width="16.7109375" style="1" customWidth="1"/>
    <col min="8298" max="8298" width="55.140625" style="1" customWidth="1"/>
    <col min="8299" max="8299" width="22.5703125" style="1" customWidth="1"/>
    <col min="8300" max="8300" width="23" style="1" customWidth="1"/>
    <col min="8301" max="8301" width="22.85546875" style="1" customWidth="1"/>
    <col min="8302" max="8302" width="23.42578125" style="1" customWidth="1"/>
    <col min="8303" max="8303" width="28.7109375" style="1" customWidth="1"/>
    <col min="8304" max="8304" width="12.7109375" style="1" customWidth="1"/>
    <col min="8305" max="8305" width="11.42578125" style="1"/>
    <col min="8306" max="8306" width="25.28515625" style="1" customWidth="1"/>
    <col min="8307" max="8307" width="15.85546875" style="1" bestFit="1" customWidth="1"/>
    <col min="8308" max="8309" width="18" style="1" bestFit="1" customWidth="1"/>
    <col min="8310" max="8528" width="11.42578125" style="1"/>
    <col min="8529" max="8529" width="15.42578125" style="1" customWidth="1"/>
    <col min="8530" max="8530" width="9.5703125" style="1" customWidth="1"/>
    <col min="8531" max="8531" width="14.42578125" style="1" customWidth="1"/>
    <col min="8532" max="8532" width="49.85546875" style="1" customWidth="1"/>
    <col min="8533" max="8533" width="22.5703125" style="1" customWidth="1"/>
    <col min="8534" max="8534" width="23" style="1" customWidth="1"/>
    <col min="8535" max="8535" width="22.85546875" style="1" customWidth="1"/>
    <col min="8536" max="8536" width="23.42578125" style="1" customWidth="1"/>
    <col min="8537" max="8537" width="22.42578125" style="1" customWidth="1"/>
    <col min="8538" max="8538" width="13.85546875" style="1" customWidth="1"/>
    <col min="8539" max="8539" width="20.7109375" style="1" customWidth="1"/>
    <col min="8540" max="8540" width="18.140625" style="1" customWidth="1"/>
    <col min="8541" max="8541" width="14.85546875" style="1" bestFit="1" customWidth="1"/>
    <col min="8542" max="8542" width="11.42578125" style="1"/>
    <col min="8543" max="8543" width="17.42578125" style="1" customWidth="1"/>
    <col min="8544" max="8546" width="18.140625" style="1" customWidth="1"/>
    <col min="8547" max="8550" width="11.42578125" style="1"/>
    <col min="8551" max="8551" width="34" style="1" customWidth="1"/>
    <col min="8552" max="8552" width="9.5703125" style="1" customWidth="1"/>
    <col min="8553" max="8553" width="16.7109375" style="1" customWidth="1"/>
    <col min="8554" max="8554" width="55.140625" style="1" customWidth="1"/>
    <col min="8555" max="8555" width="22.5703125" style="1" customWidth="1"/>
    <col min="8556" max="8556" width="23" style="1" customWidth="1"/>
    <col min="8557" max="8557" width="22.85546875" style="1" customWidth="1"/>
    <col min="8558" max="8558" width="23.42578125" style="1" customWidth="1"/>
    <col min="8559" max="8559" width="28.7109375" style="1" customWidth="1"/>
    <col min="8560" max="8560" width="12.7109375" style="1" customWidth="1"/>
    <col min="8561" max="8561" width="11.42578125" style="1"/>
    <col min="8562" max="8562" width="25.28515625" style="1" customWidth="1"/>
    <col min="8563" max="8563" width="15.85546875" style="1" bestFit="1" customWidth="1"/>
    <col min="8564" max="8565" width="18" style="1" bestFit="1" customWidth="1"/>
    <col min="8566" max="8784" width="11.42578125" style="1"/>
    <col min="8785" max="8785" width="15.42578125" style="1" customWidth="1"/>
    <col min="8786" max="8786" width="9.5703125" style="1" customWidth="1"/>
    <col min="8787" max="8787" width="14.42578125" style="1" customWidth="1"/>
    <col min="8788" max="8788" width="49.85546875" style="1" customWidth="1"/>
    <col min="8789" max="8789" width="22.5703125" style="1" customWidth="1"/>
    <col min="8790" max="8790" width="23" style="1" customWidth="1"/>
    <col min="8791" max="8791" width="22.85546875" style="1" customWidth="1"/>
    <col min="8792" max="8792" width="23.42578125" style="1" customWidth="1"/>
    <col min="8793" max="8793" width="22.42578125" style="1" customWidth="1"/>
    <col min="8794" max="8794" width="13.85546875" style="1" customWidth="1"/>
    <col min="8795" max="8795" width="20.7109375" style="1" customWidth="1"/>
    <col min="8796" max="8796" width="18.140625" style="1" customWidth="1"/>
    <col min="8797" max="8797" width="14.85546875" style="1" bestFit="1" customWidth="1"/>
    <col min="8798" max="8798" width="11.42578125" style="1"/>
    <col min="8799" max="8799" width="17.42578125" style="1" customWidth="1"/>
    <col min="8800" max="8802" width="18.140625" style="1" customWidth="1"/>
    <col min="8803" max="8806" width="11.42578125" style="1"/>
    <col min="8807" max="8807" width="34" style="1" customWidth="1"/>
    <col min="8808" max="8808" width="9.5703125" style="1" customWidth="1"/>
    <col min="8809" max="8809" width="16.7109375" style="1" customWidth="1"/>
    <col min="8810" max="8810" width="55.140625" style="1" customWidth="1"/>
    <col min="8811" max="8811" width="22.5703125" style="1" customWidth="1"/>
    <col min="8812" max="8812" width="23" style="1" customWidth="1"/>
    <col min="8813" max="8813" width="22.85546875" style="1" customWidth="1"/>
    <col min="8814" max="8814" width="23.42578125" style="1" customWidth="1"/>
    <col min="8815" max="8815" width="28.7109375" style="1" customWidth="1"/>
    <col min="8816" max="8816" width="12.7109375" style="1" customWidth="1"/>
    <col min="8817" max="8817" width="11.42578125" style="1"/>
    <col min="8818" max="8818" width="25.28515625" style="1" customWidth="1"/>
    <col min="8819" max="8819" width="15.85546875" style="1" bestFit="1" customWidth="1"/>
    <col min="8820" max="8821" width="18" style="1" bestFit="1" customWidth="1"/>
    <col min="8822" max="9040" width="11.42578125" style="1"/>
    <col min="9041" max="9041" width="15.42578125" style="1" customWidth="1"/>
    <col min="9042" max="9042" width="9.5703125" style="1" customWidth="1"/>
    <col min="9043" max="9043" width="14.42578125" style="1" customWidth="1"/>
    <col min="9044" max="9044" width="49.85546875" style="1" customWidth="1"/>
    <col min="9045" max="9045" width="22.5703125" style="1" customWidth="1"/>
    <col min="9046" max="9046" width="23" style="1" customWidth="1"/>
    <col min="9047" max="9047" width="22.85546875" style="1" customWidth="1"/>
    <col min="9048" max="9048" width="23.42578125" style="1" customWidth="1"/>
    <col min="9049" max="9049" width="22.42578125" style="1" customWidth="1"/>
    <col min="9050" max="9050" width="13.85546875" style="1" customWidth="1"/>
    <col min="9051" max="9051" width="20.7109375" style="1" customWidth="1"/>
    <col min="9052" max="9052" width="18.140625" style="1" customWidth="1"/>
    <col min="9053" max="9053" width="14.85546875" style="1" bestFit="1" customWidth="1"/>
    <col min="9054" max="9054" width="11.42578125" style="1"/>
    <col min="9055" max="9055" width="17.42578125" style="1" customWidth="1"/>
    <col min="9056" max="9058" width="18.140625" style="1" customWidth="1"/>
    <col min="9059" max="9062" width="11.42578125" style="1"/>
    <col min="9063" max="9063" width="34" style="1" customWidth="1"/>
    <col min="9064" max="9064" width="9.5703125" style="1" customWidth="1"/>
    <col min="9065" max="9065" width="16.7109375" style="1" customWidth="1"/>
    <col min="9066" max="9066" width="55.140625" style="1" customWidth="1"/>
    <col min="9067" max="9067" width="22.5703125" style="1" customWidth="1"/>
    <col min="9068" max="9068" width="23" style="1" customWidth="1"/>
    <col min="9069" max="9069" width="22.85546875" style="1" customWidth="1"/>
    <col min="9070" max="9070" width="23.42578125" style="1" customWidth="1"/>
    <col min="9071" max="9071" width="28.7109375" style="1" customWidth="1"/>
    <col min="9072" max="9072" width="12.7109375" style="1" customWidth="1"/>
    <col min="9073" max="9073" width="11.42578125" style="1"/>
    <col min="9074" max="9074" width="25.28515625" style="1" customWidth="1"/>
    <col min="9075" max="9075" width="15.85546875" style="1" bestFit="1" customWidth="1"/>
    <col min="9076" max="9077" width="18" style="1" bestFit="1" customWidth="1"/>
    <col min="9078" max="9296" width="11.42578125" style="1"/>
    <col min="9297" max="9297" width="15.42578125" style="1" customWidth="1"/>
    <col min="9298" max="9298" width="9.5703125" style="1" customWidth="1"/>
    <col min="9299" max="9299" width="14.42578125" style="1" customWidth="1"/>
    <col min="9300" max="9300" width="49.85546875" style="1" customWidth="1"/>
    <col min="9301" max="9301" width="22.5703125" style="1" customWidth="1"/>
    <col min="9302" max="9302" width="23" style="1" customWidth="1"/>
    <col min="9303" max="9303" width="22.85546875" style="1" customWidth="1"/>
    <col min="9304" max="9304" width="23.42578125" style="1" customWidth="1"/>
    <col min="9305" max="9305" width="22.42578125" style="1" customWidth="1"/>
    <col min="9306" max="9306" width="13.85546875" style="1" customWidth="1"/>
    <col min="9307" max="9307" width="20.7109375" style="1" customWidth="1"/>
    <col min="9308" max="9308" width="18.140625" style="1" customWidth="1"/>
    <col min="9309" max="9309" width="14.85546875" style="1" bestFit="1" customWidth="1"/>
    <col min="9310" max="9310" width="11.42578125" style="1"/>
    <col min="9311" max="9311" width="17.42578125" style="1" customWidth="1"/>
    <col min="9312" max="9314" width="18.140625" style="1" customWidth="1"/>
    <col min="9315" max="9318" width="11.42578125" style="1"/>
    <col min="9319" max="9319" width="34" style="1" customWidth="1"/>
    <col min="9320" max="9320" width="9.5703125" style="1" customWidth="1"/>
    <col min="9321" max="9321" width="16.7109375" style="1" customWidth="1"/>
    <col min="9322" max="9322" width="55.140625" style="1" customWidth="1"/>
    <col min="9323" max="9323" width="22.5703125" style="1" customWidth="1"/>
    <col min="9324" max="9324" width="23" style="1" customWidth="1"/>
    <col min="9325" max="9325" width="22.85546875" style="1" customWidth="1"/>
    <col min="9326" max="9326" width="23.42578125" style="1" customWidth="1"/>
    <col min="9327" max="9327" width="28.7109375" style="1" customWidth="1"/>
    <col min="9328" max="9328" width="12.7109375" style="1" customWidth="1"/>
    <col min="9329" max="9329" width="11.42578125" style="1"/>
    <col min="9330" max="9330" width="25.28515625" style="1" customWidth="1"/>
    <col min="9331" max="9331" width="15.85546875" style="1" bestFit="1" customWidth="1"/>
    <col min="9332" max="9333" width="18" style="1" bestFit="1" customWidth="1"/>
    <col min="9334" max="9552" width="11.42578125" style="1"/>
    <col min="9553" max="9553" width="15.42578125" style="1" customWidth="1"/>
    <col min="9554" max="9554" width="9.5703125" style="1" customWidth="1"/>
    <col min="9555" max="9555" width="14.42578125" style="1" customWidth="1"/>
    <col min="9556" max="9556" width="49.85546875" style="1" customWidth="1"/>
    <col min="9557" max="9557" width="22.5703125" style="1" customWidth="1"/>
    <col min="9558" max="9558" width="23" style="1" customWidth="1"/>
    <col min="9559" max="9559" width="22.85546875" style="1" customWidth="1"/>
    <col min="9560" max="9560" width="23.42578125" style="1" customWidth="1"/>
    <col min="9561" max="9561" width="22.42578125" style="1" customWidth="1"/>
    <col min="9562" max="9562" width="13.85546875" style="1" customWidth="1"/>
    <col min="9563" max="9563" width="20.7109375" style="1" customWidth="1"/>
    <col min="9564" max="9564" width="18.140625" style="1" customWidth="1"/>
    <col min="9565" max="9565" width="14.85546875" style="1" bestFit="1" customWidth="1"/>
    <col min="9566" max="9566" width="11.42578125" style="1"/>
    <col min="9567" max="9567" width="17.42578125" style="1" customWidth="1"/>
    <col min="9568" max="9570" width="18.140625" style="1" customWidth="1"/>
    <col min="9571" max="9574" width="11.42578125" style="1"/>
    <col min="9575" max="9575" width="34" style="1" customWidth="1"/>
    <col min="9576" max="9576" width="9.5703125" style="1" customWidth="1"/>
    <col min="9577" max="9577" width="16.7109375" style="1" customWidth="1"/>
    <col min="9578" max="9578" width="55.140625" style="1" customWidth="1"/>
    <col min="9579" max="9579" width="22.5703125" style="1" customWidth="1"/>
    <col min="9580" max="9580" width="23" style="1" customWidth="1"/>
    <col min="9581" max="9581" width="22.85546875" style="1" customWidth="1"/>
    <col min="9582" max="9582" width="23.42578125" style="1" customWidth="1"/>
    <col min="9583" max="9583" width="28.7109375" style="1" customWidth="1"/>
    <col min="9584" max="9584" width="12.7109375" style="1" customWidth="1"/>
    <col min="9585" max="9585" width="11.42578125" style="1"/>
    <col min="9586" max="9586" width="25.28515625" style="1" customWidth="1"/>
    <col min="9587" max="9587" width="15.85546875" style="1" bestFit="1" customWidth="1"/>
    <col min="9588" max="9589" width="18" style="1" bestFit="1" customWidth="1"/>
    <col min="9590" max="9808" width="11.42578125" style="1"/>
    <col min="9809" max="9809" width="15.42578125" style="1" customWidth="1"/>
    <col min="9810" max="9810" width="9.5703125" style="1" customWidth="1"/>
    <col min="9811" max="9811" width="14.42578125" style="1" customWidth="1"/>
    <col min="9812" max="9812" width="49.85546875" style="1" customWidth="1"/>
    <col min="9813" max="9813" width="22.5703125" style="1" customWidth="1"/>
    <col min="9814" max="9814" width="23" style="1" customWidth="1"/>
    <col min="9815" max="9815" width="22.85546875" style="1" customWidth="1"/>
    <col min="9816" max="9816" width="23.42578125" style="1" customWidth="1"/>
    <col min="9817" max="9817" width="22.42578125" style="1" customWidth="1"/>
    <col min="9818" max="9818" width="13.85546875" style="1" customWidth="1"/>
    <col min="9819" max="9819" width="20.7109375" style="1" customWidth="1"/>
    <col min="9820" max="9820" width="18.140625" style="1" customWidth="1"/>
    <col min="9821" max="9821" width="14.85546875" style="1" bestFit="1" customWidth="1"/>
    <col min="9822" max="9822" width="11.42578125" style="1"/>
    <col min="9823" max="9823" width="17.42578125" style="1" customWidth="1"/>
    <col min="9824" max="9826" width="18.140625" style="1" customWidth="1"/>
    <col min="9827" max="9830" width="11.42578125" style="1"/>
    <col min="9831" max="9831" width="34" style="1" customWidth="1"/>
    <col min="9832" max="9832" width="9.5703125" style="1" customWidth="1"/>
    <col min="9833" max="9833" width="16.7109375" style="1" customWidth="1"/>
    <col min="9834" max="9834" width="55.140625" style="1" customWidth="1"/>
    <col min="9835" max="9835" width="22.5703125" style="1" customWidth="1"/>
    <col min="9836" max="9836" width="23" style="1" customWidth="1"/>
    <col min="9837" max="9837" width="22.85546875" style="1" customWidth="1"/>
    <col min="9838" max="9838" width="23.42578125" style="1" customWidth="1"/>
    <col min="9839" max="9839" width="28.7109375" style="1" customWidth="1"/>
    <col min="9840" max="9840" width="12.7109375" style="1" customWidth="1"/>
    <col min="9841" max="9841" width="11.42578125" style="1"/>
    <col min="9842" max="9842" width="25.28515625" style="1" customWidth="1"/>
    <col min="9843" max="9843" width="15.85546875" style="1" bestFit="1" customWidth="1"/>
    <col min="9844" max="9845" width="18" style="1" bestFit="1" customWidth="1"/>
    <col min="9846" max="10064" width="11.42578125" style="1"/>
    <col min="10065" max="10065" width="15.42578125" style="1" customWidth="1"/>
    <col min="10066" max="10066" width="9.5703125" style="1" customWidth="1"/>
    <col min="10067" max="10067" width="14.42578125" style="1" customWidth="1"/>
    <col min="10068" max="10068" width="49.85546875" style="1" customWidth="1"/>
    <col min="10069" max="10069" width="22.5703125" style="1" customWidth="1"/>
    <col min="10070" max="10070" width="23" style="1" customWidth="1"/>
    <col min="10071" max="10071" width="22.85546875" style="1" customWidth="1"/>
    <col min="10072" max="10072" width="23.42578125" style="1" customWidth="1"/>
    <col min="10073" max="10073" width="22.42578125" style="1" customWidth="1"/>
    <col min="10074" max="10074" width="13.85546875" style="1" customWidth="1"/>
    <col min="10075" max="10075" width="20.7109375" style="1" customWidth="1"/>
    <col min="10076" max="10076" width="18.140625" style="1" customWidth="1"/>
    <col min="10077" max="10077" width="14.85546875" style="1" bestFit="1" customWidth="1"/>
    <col min="10078" max="10078" width="11.42578125" style="1"/>
    <col min="10079" max="10079" width="17.42578125" style="1" customWidth="1"/>
    <col min="10080" max="10082" width="18.140625" style="1" customWidth="1"/>
    <col min="10083" max="10086" width="11.42578125" style="1"/>
    <col min="10087" max="10087" width="34" style="1" customWidth="1"/>
    <col min="10088" max="10088" width="9.5703125" style="1" customWidth="1"/>
    <col min="10089" max="10089" width="16.7109375" style="1" customWidth="1"/>
    <col min="10090" max="10090" width="55.140625" style="1" customWidth="1"/>
    <col min="10091" max="10091" width="22.5703125" style="1" customWidth="1"/>
    <col min="10092" max="10092" width="23" style="1" customWidth="1"/>
    <col min="10093" max="10093" width="22.85546875" style="1" customWidth="1"/>
    <col min="10094" max="10094" width="23.42578125" style="1" customWidth="1"/>
    <col min="10095" max="10095" width="28.7109375" style="1" customWidth="1"/>
    <col min="10096" max="10096" width="12.7109375" style="1" customWidth="1"/>
    <col min="10097" max="10097" width="11.42578125" style="1"/>
    <col min="10098" max="10098" width="25.28515625" style="1" customWidth="1"/>
    <col min="10099" max="10099" width="15.85546875" style="1" bestFit="1" customWidth="1"/>
    <col min="10100" max="10101" width="18" style="1" bestFit="1" customWidth="1"/>
    <col min="10102" max="10320" width="11.42578125" style="1"/>
    <col min="10321" max="10321" width="15.42578125" style="1" customWidth="1"/>
    <col min="10322" max="10322" width="9.5703125" style="1" customWidth="1"/>
    <col min="10323" max="10323" width="14.42578125" style="1" customWidth="1"/>
    <col min="10324" max="10324" width="49.85546875" style="1" customWidth="1"/>
    <col min="10325" max="10325" width="22.5703125" style="1" customWidth="1"/>
    <col min="10326" max="10326" width="23" style="1" customWidth="1"/>
    <col min="10327" max="10327" width="22.85546875" style="1" customWidth="1"/>
    <col min="10328" max="10328" width="23.42578125" style="1" customWidth="1"/>
    <col min="10329" max="10329" width="22.42578125" style="1" customWidth="1"/>
    <col min="10330" max="10330" width="13.85546875" style="1" customWidth="1"/>
    <col min="10331" max="10331" width="20.7109375" style="1" customWidth="1"/>
    <col min="10332" max="10332" width="18.140625" style="1" customWidth="1"/>
    <col min="10333" max="10333" width="14.85546875" style="1" bestFit="1" customWidth="1"/>
    <col min="10334" max="10334" width="11.42578125" style="1"/>
    <col min="10335" max="10335" width="17.42578125" style="1" customWidth="1"/>
    <col min="10336" max="10338" width="18.140625" style="1" customWidth="1"/>
    <col min="10339" max="10342" width="11.42578125" style="1"/>
    <col min="10343" max="10343" width="34" style="1" customWidth="1"/>
    <col min="10344" max="10344" width="9.5703125" style="1" customWidth="1"/>
    <col min="10345" max="10345" width="16.7109375" style="1" customWidth="1"/>
    <col min="10346" max="10346" width="55.140625" style="1" customWidth="1"/>
    <col min="10347" max="10347" width="22.5703125" style="1" customWidth="1"/>
    <col min="10348" max="10348" width="23" style="1" customWidth="1"/>
    <col min="10349" max="10349" width="22.85546875" style="1" customWidth="1"/>
    <col min="10350" max="10350" width="23.42578125" style="1" customWidth="1"/>
    <col min="10351" max="10351" width="28.7109375" style="1" customWidth="1"/>
    <col min="10352" max="10352" width="12.7109375" style="1" customWidth="1"/>
    <col min="10353" max="10353" width="11.42578125" style="1"/>
    <col min="10354" max="10354" width="25.28515625" style="1" customWidth="1"/>
    <col min="10355" max="10355" width="15.85546875" style="1" bestFit="1" customWidth="1"/>
    <col min="10356" max="10357" width="18" style="1" bestFit="1" customWidth="1"/>
    <col min="10358" max="10576" width="11.42578125" style="1"/>
    <col min="10577" max="10577" width="15.42578125" style="1" customWidth="1"/>
    <col min="10578" max="10578" width="9.5703125" style="1" customWidth="1"/>
    <col min="10579" max="10579" width="14.42578125" style="1" customWidth="1"/>
    <col min="10580" max="10580" width="49.85546875" style="1" customWidth="1"/>
    <col min="10581" max="10581" width="22.5703125" style="1" customWidth="1"/>
    <col min="10582" max="10582" width="23" style="1" customWidth="1"/>
    <col min="10583" max="10583" width="22.85546875" style="1" customWidth="1"/>
    <col min="10584" max="10584" width="23.42578125" style="1" customWidth="1"/>
    <col min="10585" max="10585" width="22.42578125" style="1" customWidth="1"/>
    <col min="10586" max="10586" width="13.85546875" style="1" customWidth="1"/>
    <col min="10587" max="10587" width="20.7109375" style="1" customWidth="1"/>
    <col min="10588" max="10588" width="18.140625" style="1" customWidth="1"/>
    <col min="10589" max="10589" width="14.85546875" style="1" bestFit="1" customWidth="1"/>
    <col min="10590" max="10590" width="11.42578125" style="1"/>
    <col min="10591" max="10591" width="17.42578125" style="1" customWidth="1"/>
    <col min="10592" max="10594" width="18.140625" style="1" customWidth="1"/>
    <col min="10595" max="10598" width="11.42578125" style="1"/>
    <col min="10599" max="10599" width="34" style="1" customWidth="1"/>
    <col min="10600" max="10600" width="9.5703125" style="1" customWidth="1"/>
    <col min="10601" max="10601" width="16.7109375" style="1" customWidth="1"/>
    <col min="10602" max="10602" width="55.140625" style="1" customWidth="1"/>
    <col min="10603" max="10603" width="22.5703125" style="1" customWidth="1"/>
    <col min="10604" max="10604" width="23" style="1" customWidth="1"/>
    <col min="10605" max="10605" width="22.85546875" style="1" customWidth="1"/>
    <col min="10606" max="10606" width="23.42578125" style="1" customWidth="1"/>
    <col min="10607" max="10607" width="28.7109375" style="1" customWidth="1"/>
    <col min="10608" max="10608" width="12.7109375" style="1" customWidth="1"/>
    <col min="10609" max="10609" width="11.42578125" style="1"/>
    <col min="10610" max="10610" width="25.28515625" style="1" customWidth="1"/>
    <col min="10611" max="10611" width="15.85546875" style="1" bestFit="1" customWidth="1"/>
    <col min="10612" max="10613" width="18" style="1" bestFit="1" customWidth="1"/>
    <col min="10614" max="10832" width="11.42578125" style="1"/>
    <col min="10833" max="10833" width="15.42578125" style="1" customWidth="1"/>
    <col min="10834" max="10834" width="9.5703125" style="1" customWidth="1"/>
    <col min="10835" max="10835" width="14.42578125" style="1" customWidth="1"/>
    <col min="10836" max="10836" width="49.85546875" style="1" customWidth="1"/>
    <col min="10837" max="10837" width="22.5703125" style="1" customWidth="1"/>
    <col min="10838" max="10838" width="23" style="1" customWidth="1"/>
    <col min="10839" max="10839" width="22.85546875" style="1" customWidth="1"/>
    <col min="10840" max="10840" width="23.42578125" style="1" customWidth="1"/>
    <col min="10841" max="10841" width="22.42578125" style="1" customWidth="1"/>
    <col min="10842" max="10842" width="13.85546875" style="1" customWidth="1"/>
    <col min="10843" max="10843" width="20.7109375" style="1" customWidth="1"/>
    <col min="10844" max="10844" width="18.140625" style="1" customWidth="1"/>
    <col min="10845" max="10845" width="14.85546875" style="1" bestFit="1" customWidth="1"/>
    <col min="10846" max="10846" width="11.42578125" style="1"/>
    <col min="10847" max="10847" width="17.42578125" style="1" customWidth="1"/>
    <col min="10848" max="10850" width="18.140625" style="1" customWidth="1"/>
    <col min="10851" max="10854" width="11.42578125" style="1"/>
    <col min="10855" max="10855" width="34" style="1" customWidth="1"/>
    <col min="10856" max="10856" width="9.5703125" style="1" customWidth="1"/>
    <col min="10857" max="10857" width="16.7109375" style="1" customWidth="1"/>
    <col min="10858" max="10858" width="55.140625" style="1" customWidth="1"/>
    <col min="10859" max="10859" width="22.5703125" style="1" customWidth="1"/>
    <col min="10860" max="10860" width="23" style="1" customWidth="1"/>
    <col min="10861" max="10861" width="22.85546875" style="1" customWidth="1"/>
    <col min="10862" max="10862" width="23.42578125" style="1" customWidth="1"/>
    <col min="10863" max="10863" width="28.7109375" style="1" customWidth="1"/>
    <col min="10864" max="10864" width="12.7109375" style="1" customWidth="1"/>
    <col min="10865" max="10865" width="11.42578125" style="1"/>
    <col min="10866" max="10866" width="25.28515625" style="1" customWidth="1"/>
    <col min="10867" max="10867" width="15.85546875" style="1" bestFit="1" customWidth="1"/>
    <col min="10868" max="10869" width="18" style="1" bestFit="1" customWidth="1"/>
    <col min="10870" max="11088" width="11.42578125" style="1"/>
    <col min="11089" max="11089" width="15.42578125" style="1" customWidth="1"/>
    <col min="11090" max="11090" width="9.5703125" style="1" customWidth="1"/>
    <col min="11091" max="11091" width="14.42578125" style="1" customWidth="1"/>
    <col min="11092" max="11092" width="49.85546875" style="1" customWidth="1"/>
    <col min="11093" max="11093" width="22.5703125" style="1" customWidth="1"/>
    <col min="11094" max="11094" width="23" style="1" customWidth="1"/>
    <col min="11095" max="11095" width="22.85546875" style="1" customWidth="1"/>
    <col min="11096" max="11096" width="23.42578125" style="1" customWidth="1"/>
    <col min="11097" max="11097" width="22.42578125" style="1" customWidth="1"/>
    <col min="11098" max="11098" width="13.85546875" style="1" customWidth="1"/>
    <col min="11099" max="11099" width="20.7109375" style="1" customWidth="1"/>
    <col min="11100" max="11100" width="18.140625" style="1" customWidth="1"/>
    <col min="11101" max="11101" width="14.85546875" style="1" bestFit="1" customWidth="1"/>
    <col min="11102" max="11102" width="11.42578125" style="1"/>
    <col min="11103" max="11103" width="17.42578125" style="1" customWidth="1"/>
    <col min="11104" max="11106" width="18.140625" style="1" customWidth="1"/>
    <col min="11107" max="11110" width="11.42578125" style="1"/>
    <col min="11111" max="11111" width="34" style="1" customWidth="1"/>
    <col min="11112" max="11112" width="9.5703125" style="1" customWidth="1"/>
    <col min="11113" max="11113" width="16.7109375" style="1" customWidth="1"/>
    <col min="11114" max="11114" width="55.140625" style="1" customWidth="1"/>
    <col min="11115" max="11115" width="22.5703125" style="1" customWidth="1"/>
    <col min="11116" max="11116" width="23" style="1" customWidth="1"/>
    <col min="11117" max="11117" width="22.85546875" style="1" customWidth="1"/>
    <col min="11118" max="11118" width="23.42578125" style="1" customWidth="1"/>
    <col min="11119" max="11119" width="28.7109375" style="1" customWidth="1"/>
    <col min="11120" max="11120" width="12.7109375" style="1" customWidth="1"/>
    <col min="11121" max="11121" width="11.42578125" style="1"/>
    <col min="11122" max="11122" width="25.28515625" style="1" customWidth="1"/>
    <col min="11123" max="11123" width="15.85546875" style="1" bestFit="1" customWidth="1"/>
    <col min="11124" max="11125" width="18" style="1" bestFit="1" customWidth="1"/>
    <col min="11126" max="11344" width="11.42578125" style="1"/>
    <col min="11345" max="11345" width="15.42578125" style="1" customWidth="1"/>
    <col min="11346" max="11346" width="9.5703125" style="1" customWidth="1"/>
    <col min="11347" max="11347" width="14.42578125" style="1" customWidth="1"/>
    <col min="11348" max="11348" width="49.85546875" style="1" customWidth="1"/>
    <col min="11349" max="11349" width="22.5703125" style="1" customWidth="1"/>
    <col min="11350" max="11350" width="23" style="1" customWidth="1"/>
    <col min="11351" max="11351" width="22.85546875" style="1" customWidth="1"/>
    <col min="11352" max="11352" width="23.42578125" style="1" customWidth="1"/>
    <col min="11353" max="11353" width="22.42578125" style="1" customWidth="1"/>
    <col min="11354" max="11354" width="13.85546875" style="1" customWidth="1"/>
    <col min="11355" max="11355" width="20.7109375" style="1" customWidth="1"/>
    <col min="11356" max="11356" width="18.140625" style="1" customWidth="1"/>
    <col min="11357" max="11357" width="14.85546875" style="1" bestFit="1" customWidth="1"/>
    <col min="11358" max="11358" width="11.42578125" style="1"/>
    <col min="11359" max="11359" width="17.42578125" style="1" customWidth="1"/>
    <col min="11360" max="11362" width="18.140625" style="1" customWidth="1"/>
    <col min="11363" max="11366" width="11.42578125" style="1"/>
    <col min="11367" max="11367" width="34" style="1" customWidth="1"/>
    <col min="11368" max="11368" width="9.5703125" style="1" customWidth="1"/>
    <col min="11369" max="11369" width="16.7109375" style="1" customWidth="1"/>
    <col min="11370" max="11370" width="55.140625" style="1" customWidth="1"/>
    <col min="11371" max="11371" width="22.5703125" style="1" customWidth="1"/>
    <col min="11372" max="11372" width="23" style="1" customWidth="1"/>
    <col min="11373" max="11373" width="22.85546875" style="1" customWidth="1"/>
    <col min="11374" max="11374" width="23.42578125" style="1" customWidth="1"/>
    <col min="11375" max="11375" width="28.7109375" style="1" customWidth="1"/>
    <col min="11376" max="11376" width="12.7109375" style="1" customWidth="1"/>
    <col min="11377" max="11377" width="11.42578125" style="1"/>
    <col min="11378" max="11378" width="25.28515625" style="1" customWidth="1"/>
    <col min="11379" max="11379" width="15.85546875" style="1" bestFit="1" customWidth="1"/>
    <col min="11380" max="11381" width="18" style="1" bestFit="1" customWidth="1"/>
    <col min="11382" max="11600" width="11.42578125" style="1"/>
    <col min="11601" max="11601" width="15.42578125" style="1" customWidth="1"/>
    <col min="11602" max="11602" width="9.5703125" style="1" customWidth="1"/>
    <col min="11603" max="11603" width="14.42578125" style="1" customWidth="1"/>
    <col min="11604" max="11604" width="49.85546875" style="1" customWidth="1"/>
    <col min="11605" max="11605" width="22.5703125" style="1" customWidth="1"/>
    <col min="11606" max="11606" width="23" style="1" customWidth="1"/>
    <col min="11607" max="11607" width="22.85546875" style="1" customWidth="1"/>
    <col min="11608" max="11608" width="23.42578125" style="1" customWidth="1"/>
    <col min="11609" max="11609" width="22.42578125" style="1" customWidth="1"/>
    <col min="11610" max="11610" width="13.85546875" style="1" customWidth="1"/>
    <col min="11611" max="11611" width="20.7109375" style="1" customWidth="1"/>
    <col min="11612" max="11612" width="18.140625" style="1" customWidth="1"/>
    <col min="11613" max="11613" width="14.85546875" style="1" bestFit="1" customWidth="1"/>
    <col min="11614" max="11614" width="11.42578125" style="1"/>
    <col min="11615" max="11615" width="17.42578125" style="1" customWidth="1"/>
    <col min="11616" max="11618" width="18.140625" style="1" customWidth="1"/>
    <col min="11619" max="11622" width="11.42578125" style="1"/>
    <col min="11623" max="11623" width="34" style="1" customWidth="1"/>
    <col min="11624" max="11624" width="9.5703125" style="1" customWidth="1"/>
    <col min="11625" max="11625" width="16.7109375" style="1" customWidth="1"/>
    <col min="11626" max="11626" width="55.140625" style="1" customWidth="1"/>
    <col min="11627" max="11627" width="22.5703125" style="1" customWidth="1"/>
    <col min="11628" max="11628" width="23" style="1" customWidth="1"/>
    <col min="11629" max="11629" width="22.85546875" style="1" customWidth="1"/>
    <col min="11630" max="11630" width="23.42578125" style="1" customWidth="1"/>
    <col min="11631" max="11631" width="28.7109375" style="1" customWidth="1"/>
    <col min="11632" max="11632" width="12.7109375" style="1" customWidth="1"/>
    <col min="11633" max="11633" width="11.42578125" style="1"/>
    <col min="11634" max="11634" width="25.28515625" style="1" customWidth="1"/>
    <col min="11635" max="11635" width="15.85546875" style="1" bestFit="1" customWidth="1"/>
    <col min="11636" max="11637" width="18" style="1" bestFit="1" customWidth="1"/>
    <col min="11638" max="11856" width="11.42578125" style="1"/>
    <col min="11857" max="11857" width="15.42578125" style="1" customWidth="1"/>
    <col min="11858" max="11858" width="9.5703125" style="1" customWidth="1"/>
    <col min="11859" max="11859" width="14.42578125" style="1" customWidth="1"/>
    <col min="11860" max="11860" width="49.85546875" style="1" customWidth="1"/>
    <col min="11861" max="11861" width="22.5703125" style="1" customWidth="1"/>
    <col min="11862" max="11862" width="23" style="1" customWidth="1"/>
    <col min="11863" max="11863" width="22.85546875" style="1" customWidth="1"/>
    <col min="11864" max="11864" width="23.42578125" style="1" customWidth="1"/>
    <col min="11865" max="11865" width="22.42578125" style="1" customWidth="1"/>
    <col min="11866" max="11866" width="13.85546875" style="1" customWidth="1"/>
    <col min="11867" max="11867" width="20.7109375" style="1" customWidth="1"/>
    <col min="11868" max="11868" width="18.140625" style="1" customWidth="1"/>
    <col min="11869" max="11869" width="14.85546875" style="1" bestFit="1" customWidth="1"/>
    <col min="11870" max="11870" width="11.42578125" style="1"/>
    <col min="11871" max="11871" width="17.42578125" style="1" customWidth="1"/>
    <col min="11872" max="11874" width="18.140625" style="1" customWidth="1"/>
    <col min="11875" max="11878" width="11.42578125" style="1"/>
    <col min="11879" max="11879" width="34" style="1" customWidth="1"/>
    <col min="11880" max="11880" width="9.5703125" style="1" customWidth="1"/>
    <col min="11881" max="11881" width="16.7109375" style="1" customWidth="1"/>
    <col min="11882" max="11882" width="55.140625" style="1" customWidth="1"/>
    <col min="11883" max="11883" width="22.5703125" style="1" customWidth="1"/>
    <col min="11884" max="11884" width="23" style="1" customWidth="1"/>
    <col min="11885" max="11885" width="22.85546875" style="1" customWidth="1"/>
    <col min="11886" max="11886" width="23.42578125" style="1" customWidth="1"/>
    <col min="11887" max="11887" width="28.7109375" style="1" customWidth="1"/>
    <col min="11888" max="11888" width="12.7109375" style="1" customWidth="1"/>
    <col min="11889" max="11889" width="11.42578125" style="1"/>
    <col min="11890" max="11890" width="25.28515625" style="1" customWidth="1"/>
    <col min="11891" max="11891" width="15.85546875" style="1" bestFit="1" customWidth="1"/>
    <col min="11892" max="11893" width="18" style="1" bestFit="1" customWidth="1"/>
    <col min="11894" max="12112" width="11.42578125" style="1"/>
    <col min="12113" max="12113" width="15.42578125" style="1" customWidth="1"/>
    <col min="12114" max="12114" width="9.5703125" style="1" customWidth="1"/>
    <col min="12115" max="12115" width="14.42578125" style="1" customWidth="1"/>
    <col min="12116" max="12116" width="49.85546875" style="1" customWidth="1"/>
    <col min="12117" max="12117" width="22.5703125" style="1" customWidth="1"/>
    <col min="12118" max="12118" width="23" style="1" customWidth="1"/>
    <col min="12119" max="12119" width="22.85546875" style="1" customWidth="1"/>
    <col min="12120" max="12120" width="23.42578125" style="1" customWidth="1"/>
    <col min="12121" max="12121" width="22.42578125" style="1" customWidth="1"/>
    <col min="12122" max="12122" width="13.85546875" style="1" customWidth="1"/>
    <col min="12123" max="12123" width="20.7109375" style="1" customWidth="1"/>
    <col min="12124" max="12124" width="18.140625" style="1" customWidth="1"/>
    <col min="12125" max="12125" width="14.85546875" style="1" bestFit="1" customWidth="1"/>
    <col min="12126" max="12126" width="11.42578125" style="1"/>
    <col min="12127" max="12127" width="17.42578125" style="1" customWidth="1"/>
    <col min="12128" max="12130" width="18.140625" style="1" customWidth="1"/>
    <col min="12131" max="12134" width="11.42578125" style="1"/>
    <col min="12135" max="12135" width="34" style="1" customWidth="1"/>
    <col min="12136" max="12136" width="9.5703125" style="1" customWidth="1"/>
    <col min="12137" max="12137" width="16.7109375" style="1" customWidth="1"/>
    <col min="12138" max="12138" width="55.140625" style="1" customWidth="1"/>
    <col min="12139" max="12139" width="22.5703125" style="1" customWidth="1"/>
    <col min="12140" max="12140" width="23" style="1" customWidth="1"/>
    <col min="12141" max="12141" width="22.85546875" style="1" customWidth="1"/>
    <col min="12142" max="12142" width="23.42578125" style="1" customWidth="1"/>
    <col min="12143" max="12143" width="28.7109375" style="1" customWidth="1"/>
    <col min="12144" max="12144" width="12.7109375" style="1" customWidth="1"/>
    <col min="12145" max="12145" width="11.42578125" style="1"/>
    <col min="12146" max="12146" width="25.28515625" style="1" customWidth="1"/>
    <col min="12147" max="12147" width="15.85546875" style="1" bestFit="1" customWidth="1"/>
    <col min="12148" max="12149" width="18" style="1" bestFit="1" customWidth="1"/>
    <col min="12150" max="12368" width="11.42578125" style="1"/>
    <col min="12369" max="12369" width="15.42578125" style="1" customWidth="1"/>
    <col min="12370" max="12370" width="9.5703125" style="1" customWidth="1"/>
    <col min="12371" max="12371" width="14.42578125" style="1" customWidth="1"/>
    <col min="12372" max="12372" width="49.85546875" style="1" customWidth="1"/>
    <col min="12373" max="12373" width="22.5703125" style="1" customWidth="1"/>
    <col min="12374" max="12374" width="23" style="1" customWidth="1"/>
    <col min="12375" max="12375" width="22.85546875" style="1" customWidth="1"/>
    <col min="12376" max="12376" width="23.42578125" style="1" customWidth="1"/>
    <col min="12377" max="12377" width="22.42578125" style="1" customWidth="1"/>
    <col min="12378" max="12378" width="13.85546875" style="1" customWidth="1"/>
    <col min="12379" max="12379" width="20.7109375" style="1" customWidth="1"/>
    <col min="12380" max="12380" width="18.140625" style="1" customWidth="1"/>
    <col min="12381" max="12381" width="14.85546875" style="1" bestFit="1" customWidth="1"/>
    <col min="12382" max="12382" width="11.42578125" style="1"/>
    <col min="12383" max="12383" width="17.42578125" style="1" customWidth="1"/>
    <col min="12384" max="12386" width="18.140625" style="1" customWidth="1"/>
    <col min="12387" max="12390" width="11.42578125" style="1"/>
    <col min="12391" max="12391" width="34" style="1" customWidth="1"/>
    <col min="12392" max="12392" width="9.5703125" style="1" customWidth="1"/>
    <col min="12393" max="12393" width="16.7109375" style="1" customWidth="1"/>
    <col min="12394" max="12394" width="55.140625" style="1" customWidth="1"/>
    <col min="12395" max="12395" width="22.5703125" style="1" customWidth="1"/>
    <col min="12396" max="12396" width="23" style="1" customWidth="1"/>
    <col min="12397" max="12397" width="22.85546875" style="1" customWidth="1"/>
    <col min="12398" max="12398" width="23.42578125" style="1" customWidth="1"/>
    <col min="12399" max="12399" width="28.7109375" style="1" customWidth="1"/>
    <col min="12400" max="12400" width="12.7109375" style="1" customWidth="1"/>
    <col min="12401" max="12401" width="11.42578125" style="1"/>
    <col min="12402" max="12402" width="25.28515625" style="1" customWidth="1"/>
    <col min="12403" max="12403" width="15.85546875" style="1" bestFit="1" customWidth="1"/>
    <col min="12404" max="12405" width="18" style="1" bestFit="1" customWidth="1"/>
    <col min="12406" max="12624" width="11.42578125" style="1"/>
    <col min="12625" max="12625" width="15.42578125" style="1" customWidth="1"/>
    <col min="12626" max="12626" width="9.5703125" style="1" customWidth="1"/>
    <col min="12627" max="12627" width="14.42578125" style="1" customWidth="1"/>
    <col min="12628" max="12628" width="49.85546875" style="1" customWidth="1"/>
    <col min="12629" max="12629" width="22.5703125" style="1" customWidth="1"/>
    <col min="12630" max="12630" width="23" style="1" customWidth="1"/>
    <col min="12631" max="12631" width="22.85546875" style="1" customWidth="1"/>
    <col min="12632" max="12632" width="23.42578125" style="1" customWidth="1"/>
    <col min="12633" max="12633" width="22.42578125" style="1" customWidth="1"/>
    <col min="12634" max="12634" width="13.85546875" style="1" customWidth="1"/>
    <col min="12635" max="12635" width="20.7109375" style="1" customWidth="1"/>
    <col min="12636" max="12636" width="18.140625" style="1" customWidth="1"/>
    <col min="12637" max="12637" width="14.85546875" style="1" bestFit="1" customWidth="1"/>
    <col min="12638" max="12638" width="11.42578125" style="1"/>
    <col min="12639" max="12639" width="17.42578125" style="1" customWidth="1"/>
    <col min="12640" max="12642" width="18.140625" style="1" customWidth="1"/>
    <col min="12643" max="12646" width="11.42578125" style="1"/>
    <col min="12647" max="12647" width="34" style="1" customWidth="1"/>
    <col min="12648" max="12648" width="9.5703125" style="1" customWidth="1"/>
    <col min="12649" max="12649" width="16.7109375" style="1" customWidth="1"/>
    <col min="12650" max="12650" width="55.140625" style="1" customWidth="1"/>
    <col min="12651" max="12651" width="22.5703125" style="1" customWidth="1"/>
    <col min="12652" max="12652" width="23" style="1" customWidth="1"/>
    <col min="12653" max="12653" width="22.85546875" style="1" customWidth="1"/>
    <col min="12654" max="12654" width="23.42578125" style="1" customWidth="1"/>
    <col min="12655" max="12655" width="28.7109375" style="1" customWidth="1"/>
    <col min="12656" max="12656" width="12.7109375" style="1" customWidth="1"/>
    <col min="12657" max="12657" width="11.42578125" style="1"/>
    <col min="12658" max="12658" width="25.28515625" style="1" customWidth="1"/>
    <col min="12659" max="12659" width="15.85546875" style="1" bestFit="1" customWidth="1"/>
    <col min="12660" max="12661" width="18" style="1" bestFit="1" customWidth="1"/>
    <col min="12662" max="12880" width="11.42578125" style="1"/>
    <col min="12881" max="12881" width="15.42578125" style="1" customWidth="1"/>
    <col min="12882" max="12882" width="9.5703125" style="1" customWidth="1"/>
    <col min="12883" max="12883" width="14.42578125" style="1" customWidth="1"/>
    <col min="12884" max="12884" width="49.85546875" style="1" customWidth="1"/>
    <col min="12885" max="12885" width="22.5703125" style="1" customWidth="1"/>
    <col min="12886" max="12886" width="23" style="1" customWidth="1"/>
    <col min="12887" max="12887" width="22.85546875" style="1" customWidth="1"/>
    <col min="12888" max="12888" width="23.42578125" style="1" customWidth="1"/>
    <col min="12889" max="12889" width="22.42578125" style="1" customWidth="1"/>
    <col min="12890" max="12890" width="13.85546875" style="1" customWidth="1"/>
    <col min="12891" max="12891" width="20.7109375" style="1" customWidth="1"/>
    <col min="12892" max="12892" width="18.140625" style="1" customWidth="1"/>
    <col min="12893" max="12893" width="14.85546875" style="1" bestFit="1" customWidth="1"/>
    <col min="12894" max="12894" width="11.42578125" style="1"/>
    <col min="12895" max="12895" width="17.42578125" style="1" customWidth="1"/>
    <col min="12896" max="12898" width="18.140625" style="1" customWidth="1"/>
    <col min="12899" max="12902" width="11.42578125" style="1"/>
    <col min="12903" max="12903" width="34" style="1" customWidth="1"/>
    <col min="12904" max="12904" width="9.5703125" style="1" customWidth="1"/>
    <col min="12905" max="12905" width="16.7109375" style="1" customWidth="1"/>
    <col min="12906" max="12906" width="55.140625" style="1" customWidth="1"/>
    <col min="12907" max="12907" width="22.5703125" style="1" customWidth="1"/>
    <col min="12908" max="12908" width="23" style="1" customWidth="1"/>
    <col min="12909" max="12909" width="22.85546875" style="1" customWidth="1"/>
    <col min="12910" max="12910" width="23.42578125" style="1" customWidth="1"/>
    <col min="12911" max="12911" width="28.7109375" style="1" customWidth="1"/>
    <col min="12912" max="12912" width="12.7109375" style="1" customWidth="1"/>
    <col min="12913" max="12913" width="11.42578125" style="1"/>
    <col min="12914" max="12914" width="25.28515625" style="1" customWidth="1"/>
    <col min="12915" max="12915" width="15.85546875" style="1" bestFit="1" customWidth="1"/>
    <col min="12916" max="12917" width="18" style="1" bestFit="1" customWidth="1"/>
    <col min="12918" max="13136" width="11.42578125" style="1"/>
    <col min="13137" max="13137" width="15.42578125" style="1" customWidth="1"/>
    <col min="13138" max="13138" width="9.5703125" style="1" customWidth="1"/>
    <col min="13139" max="13139" width="14.42578125" style="1" customWidth="1"/>
    <col min="13140" max="13140" width="49.85546875" style="1" customWidth="1"/>
    <col min="13141" max="13141" width="22.5703125" style="1" customWidth="1"/>
    <col min="13142" max="13142" width="23" style="1" customWidth="1"/>
    <col min="13143" max="13143" width="22.85546875" style="1" customWidth="1"/>
    <col min="13144" max="13144" width="23.42578125" style="1" customWidth="1"/>
    <col min="13145" max="13145" width="22.42578125" style="1" customWidth="1"/>
    <col min="13146" max="13146" width="13.85546875" style="1" customWidth="1"/>
    <col min="13147" max="13147" width="20.7109375" style="1" customWidth="1"/>
    <col min="13148" max="13148" width="18.140625" style="1" customWidth="1"/>
    <col min="13149" max="13149" width="14.85546875" style="1" bestFit="1" customWidth="1"/>
    <col min="13150" max="13150" width="11.42578125" style="1"/>
    <col min="13151" max="13151" width="17.42578125" style="1" customWidth="1"/>
    <col min="13152" max="13154" width="18.140625" style="1" customWidth="1"/>
    <col min="13155" max="13158" width="11.42578125" style="1"/>
    <col min="13159" max="13159" width="34" style="1" customWidth="1"/>
    <col min="13160" max="13160" width="9.5703125" style="1" customWidth="1"/>
    <col min="13161" max="13161" width="16.7109375" style="1" customWidth="1"/>
    <col min="13162" max="13162" width="55.140625" style="1" customWidth="1"/>
    <col min="13163" max="13163" width="22.5703125" style="1" customWidth="1"/>
    <col min="13164" max="13164" width="23" style="1" customWidth="1"/>
    <col min="13165" max="13165" width="22.85546875" style="1" customWidth="1"/>
    <col min="13166" max="13166" width="23.42578125" style="1" customWidth="1"/>
    <col min="13167" max="13167" width="28.7109375" style="1" customWidth="1"/>
    <col min="13168" max="13168" width="12.7109375" style="1" customWidth="1"/>
    <col min="13169" max="13169" width="11.42578125" style="1"/>
    <col min="13170" max="13170" width="25.28515625" style="1" customWidth="1"/>
    <col min="13171" max="13171" width="15.85546875" style="1" bestFit="1" customWidth="1"/>
    <col min="13172" max="13173" width="18" style="1" bestFit="1" customWidth="1"/>
    <col min="13174" max="13392" width="11.42578125" style="1"/>
    <col min="13393" max="13393" width="15.42578125" style="1" customWidth="1"/>
    <col min="13394" max="13394" width="9.5703125" style="1" customWidth="1"/>
    <col min="13395" max="13395" width="14.42578125" style="1" customWidth="1"/>
    <col min="13396" max="13396" width="49.85546875" style="1" customWidth="1"/>
    <col min="13397" max="13397" width="22.5703125" style="1" customWidth="1"/>
    <col min="13398" max="13398" width="23" style="1" customWidth="1"/>
    <col min="13399" max="13399" width="22.85546875" style="1" customWidth="1"/>
    <col min="13400" max="13400" width="23.42578125" style="1" customWidth="1"/>
    <col min="13401" max="13401" width="22.42578125" style="1" customWidth="1"/>
    <col min="13402" max="13402" width="13.85546875" style="1" customWidth="1"/>
    <col min="13403" max="13403" width="20.7109375" style="1" customWidth="1"/>
    <col min="13404" max="13404" width="18.140625" style="1" customWidth="1"/>
    <col min="13405" max="13405" width="14.85546875" style="1" bestFit="1" customWidth="1"/>
    <col min="13406" max="13406" width="11.42578125" style="1"/>
    <col min="13407" max="13407" width="17.42578125" style="1" customWidth="1"/>
    <col min="13408" max="13410" width="18.140625" style="1" customWidth="1"/>
    <col min="13411" max="13414" width="11.42578125" style="1"/>
    <col min="13415" max="13415" width="34" style="1" customWidth="1"/>
    <col min="13416" max="13416" width="9.5703125" style="1" customWidth="1"/>
    <col min="13417" max="13417" width="16.7109375" style="1" customWidth="1"/>
    <col min="13418" max="13418" width="55.140625" style="1" customWidth="1"/>
    <col min="13419" max="13419" width="22.5703125" style="1" customWidth="1"/>
    <col min="13420" max="13420" width="23" style="1" customWidth="1"/>
    <col min="13421" max="13421" width="22.85546875" style="1" customWidth="1"/>
    <col min="13422" max="13422" width="23.42578125" style="1" customWidth="1"/>
    <col min="13423" max="13423" width="28.7109375" style="1" customWidth="1"/>
    <col min="13424" max="13424" width="12.7109375" style="1" customWidth="1"/>
    <col min="13425" max="13425" width="11.42578125" style="1"/>
    <col min="13426" max="13426" width="25.28515625" style="1" customWidth="1"/>
    <col min="13427" max="13427" width="15.85546875" style="1" bestFit="1" customWidth="1"/>
    <col min="13428" max="13429" width="18" style="1" bestFit="1" customWidth="1"/>
    <col min="13430" max="13648" width="11.42578125" style="1"/>
    <col min="13649" max="13649" width="15.42578125" style="1" customWidth="1"/>
    <col min="13650" max="13650" width="9.5703125" style="1" customWidth="1"/>
    <col min="13651" max="13651" width="14.42578125" style="1" customWidth="1"/>
    <col min="13652" max="13652" width="49.85546875" style="1" customWidth="1"/>
    <col min="13653" max="13653" width="22.5703125" style="1" customWidth="1"/>
    <col min="13654" max="13654" width="23" style="1" customWidth="1"/>
    <col min="13655" max="13655" width="22.85546875" style="1" customWidth="1"/>
    <col min="13656" max="13656" width="23.42578125" style="1" customWidth="1"/>
    <col min="13657" max="13657" width="22.42578125" style="1" customWidth="1"/>
    <col min="13658" max="13658" width="13.85546875" style="1" customWidth="1"/>
    <col min="13659" max="13659" width="20.7109375" style="1" customWidth="1"/>
    <col min="13660" max="13660" width="18.140625" style="1" customWidth="1"/>
    <col min="13661" max="13661" width="14.85546875" style="1" bestFit="1" customWidth="1"/>
    <col min="13662" max="13662" width="11.42578125" style="1"/>
    <col min="13663" max="13663" width="17.42578125" style="1" customWidth="1"/>
    <col min="13664" max="13666" width="18.140625" style="1" customWidth="1"/>
    <col min="13667" max="13670" width="11.42578125" style="1"/>
    <col min="13671" max="13671" width="34" style="1" customWidth="1"/>
    <col min="13672" max="13672" width="9.5703125" style="1" customWidth="1"/>
    <col min="13673" max="13673" width="16.7109375" style="1" customWidth="1"/>
    <col min="13674" max="13674" width="55.140625" style="1" customWidth="1"/>
    <col min="13675" max="13675" width="22.5703125" style="1" customWidth="1"/>
    <col min="13676" max="13676" width="23" style="1" customWidth="1"/>
    <col min="13677" max="13677" width="22.85546875" style="1" customWidth="1"/>
    <col min="13678" max="13678" width="23.42578125" style="1" customWidth="1"/>
    <col min="13679" max="13679" width="28.7109375" style="1" customWidth="1"/>
    <col min="13680" max="13680" width="12.7109375" style="1" customWidth="1"/>
    <col min="13681" max="13681" width="11.42578125" style="1"/>
    <col min="13682" max="13682" width="25.28515625" style="1" customWidth="1"/>
    <col min="13683" max="13683" width="15.85546875" style="1" bestFit="1" customWidth="1"/>
    <col min="13684" max="13685" width="18" style="1" bestFit="1" customWidth="1"/>
    <col min="13686" max="13904" width="11.42578125" style="1"/>
    <col min="13905" max="13905" width="15.42578125" style="1" customWidth="1"/>
    <col min="13906" max="13906" width="9.5703125" style="1" customWidth="1"/>
    <col min="13907" max="13907" width="14.42578125" style="1" customWidth="1"/>
    <col min="13908" max="13908" width="49.85546875" style="1" customWidth="1"/>
    <col min="13909" max="13909" width="22.5703125" style="1" customWidth="1"/>
    <col min="13910" max="13910" width="23" style="1" customWidth="1"/>
    <col min="13911" max="13911" width="22.85546875" style="1" customWidth="1"/>
    <col min="13912" max="13912" width="23.42578125" style="1" customWidth="1"/>
    <col min="13913" max="13913" width="22.42578125" style="1" customWidth="1"/>
    <col min="13914" max="13914" width="13.85546875" style="1" customWidth="1"/>
    <col min="13915" max="13915" width="20.7109375" style="1" customWidth="1"/>
    <col min="13916" max="13916" width="18.140625" style="1" customWidth="1"/>
    <col min="13917" max="13917" width="14.85546875" style="1" bestFit="1" customWidth="1"/>
    <col min="13918" max="13918" width="11.42578125" style="1"/>
    <col min="13919" max="13919" width="17.42578125" style="1" customWidth="1"/>
    <col min="13920" max="13922" width="18.140625" style="1" customWidth="1"/>
    <col min="13923" max="13926" width="11.42578125" style="1"/>
    <col min="13927" max="13927" width="34" style="1" customWidth="1"/>
    <col min="13928" max="13928" width="9.5703125" style="1" customWidth="1"/>
    <col min="13929" max="13929" width="16.7109375" style="1" customWidth="1"/>
    <col min="13930" max="13930" width="55.140625" style="1" customWidth="1"/>
    <col min="13931" max="13931" width="22.5703125" style="1" customWidth="1"/>
    <col min="13932" max="13932" width="23" style="1" customWidth="1"/>
    <col min="13933" max="13933" width="22.85546875" style="1" customWidth="1"/>
    <col min="13934" max="13934" width="23.42578125" style="1" customWidth="1"/>
    <col min="13935" max="13935" width="28.7109375" style="1" customWidth="1"/>
    <col min="13936" max="13936" width="12.7109375" style="1" customWidth="1"/>
    <col min="13937" max="13937" width="11.42578125" style="1"/>
    <col min="13938" max="13938" width="25.28515625" style="1" customWidth="1"/>
    <col min="13939" max="13939" width="15.85546875" style="1" bestFit="1" customWidth="1"/>
    <col min="13940" max="13941" width="18" style="1" bestFit="1" customWidth="1"/>
    <col min="13942" max="14160" width="11.42578125" style="1"/>
    <col min="14161" max="14161" width="15.42578125" style="1" customWidth="1"/>
    <col min="14162" max="14162" width="9.5703125" style="1" customWidth="1"/>
    <col min="14163" max="14163" width="14.42578125" style="1" customWidth="1"/>
    <col min="14164" max="14164" width="49.85546875" style="1" customWidth="1"/>
    <col min="14165" max="14165" width="22.5703125" style="1" customWidth="1"/>
    <col min="14166" max="14166" width="23" style="1" customWidth="1"/>
    <col min="14167" max="14167" width="22.85546875" style="1" customWidth="1"/>
    <col min="14168" max="14168" width="23.42578125" style="1" customWidth="1"/>
    <col min="14169" max="14169" width="22.42578125" style="1" customWidth="1"/>
    <col min="14170" max="14170" width="13.85546875" style="1" customWidth="1"/>
    <col min="14171" max="14171" width="20.7109375" style="1" customWidth="1"/>
    <col min="14172" max="14172" width="18.140625" style="1" customWidth="1"/>
    <col min="14173" max="14173" width="14.85546875" style="1" bestFit="1" customWidth="1"/>
    <col min="14174" max="14174" width="11.42578125" style="1"/>
    <col min="14175" max="14175" width="17.42578125" style="1" customWidth="1"/>
    <col min="14176" max="14178" width="18.140625" style="1" customWidth="1"/>
    <col min="14179" max="14182" width="11.42578125" style="1"/>
    <col min="14183" max="14183" width="34" style="1" customWidth="1"/>
    <col min="14184" max="14184" width="9.5703125" style="1" customWidth="1"/>
    <col min="14185" max="14185" width="16.7109375" style="1" customWidth="1"/>
    <col min="14186" max="14186" width="55.140625" style="1" customWidth="1"/>
    <col min="14187" max="14187" width="22.5703125" style="1" customWidth="1"/>
    <col min="14188" max="14188" width="23" style="1" customWidth="1"/>
    <col min="14189" max="14189" width="22.85546875" style="1" customWidth="1"/>
    <col min="14190" max="14190" width="23.42578125" style="1" customWidth="1"/>
    <col min="14191" max="14191" width="28.7109375" style="1" customWidth="1"/>
    <col min="14192" max="14192" width="12.7109375" style="1" customWidth="1"/>
    <col min="14193" max="14193" width="11.42578125" style="1"/>
    <col min="14194" max="14194" width="25.28515625" style="1" customWidth="1"/>
    <col min="14195" max="14195" width="15.85546875" style="1" bestFit="1" customWidth="1"/>
    <col min="14196" max="14197" width="18" style="1" bestFit="1" customWidth="1"/>
    <col min="14198" max="14416" width="11.42578125" style="1"/>
    <col min="14417" max="14417" width="15.42578125" style="1" customWidth="1"/>
    <col min="14418" max="14418" width="9.5703125" style="1" customWidth="1"/>
    <col min="14419" max="14419" width="14.42578125" style="1" customWidth="1"/>
    <col min="14420" max="14420" width="49.85546875" style="1" customWidth="1"/>
    <col min="14421" max="14421" width="22.5703125" style="1" customWidth="1"/>
    <col min="14422" max="14422" width="23" style="1" customWidth="1"/>
    <col min="14423" max="14423" width="22.85546875" style="1" customWidth="1"/>
    <col min="14424" max="14424" width="23.42578125" style="1" customWidth="1"/>
    <col min="14425" max="14425" width="22.42578125" style="1" customWidth="1"/>
    <col min="14426" max="14426" width="13.85546875" style="1" customWidth="1"/>
    <col min="14427" max="14427" width="20.7109375" style="1" customWidth="1"/>
    <col min="14428" max="14428" width="18.140625" style="1" customWidth="1"/>
    <col min="14429" max="14429" width="14.85546875" style="1" bestFit="1" customWidth="1"/>
    <col min="14430" max="14430" width="11.42578125" style="1"/>
    <col min="14431" max="14431" width="17.42578125" style="1" customWidth="1"/>
    <col min="14432" max="14434" width="18.140625" style="1" customWidth="1"/>
    <col min="14435" max="14438" width="11.42578125" style="1"/>
    <col min="14439" max="14439" width="34" style="1" customWidth="1"/>
    <col min="14440" max="14440" width="9.5703125" style="1" customWidth="1"/>
    <col min="14441" max="14441" width="16.7109375" style="1" customWidth="1"/>
    <col min="14442" max="14442" width="55.140625" style="1" customWidth="1"/>
    <col min="14443" max="14443" width="22.5703125" style="1" customWidth="1"/>
    <col min="14444" max="14444" width="23" style="1" customWidth="1"/>
    <col min="14445" max="14445" width="22.85546875" style="1" customWidth="1"/>
    <col min="14446" max="14446" width="23.42578125" style="1" customWidth="1"/>
    <col min="14447" max="14447" width="28.7109375" style="1" customWidth="1"/>
    <col min="14448" max="14448" width="12.7109375" style="1" customWidth="1"/>
    <col min="14449" max="14449" width="11.42578125" style="1"/>
    <col min="14450" max="14450" width="25.28515625" style="1" customWidth="1"/>
    <col min="14451" max="14451" width="15.85546875" style="1" bestFit="1" customWidth="1"/>
    <col min="14452" max="14453" width="18" style="1" bestFit="1" customWidth="1"/>
    <col min="14454" max="14672" width="11.42578125" style="1"/>
    <col min="14673" max="14673" width="15.42578125" style="1" customWidth="1"/>
    <col min="14674" max="14674" width="9.5703125" style="1" customWidth="1"/>
    <col min="14675" max="14675" width="14.42578125" style="1" customWidth="1"/>
    <col min="14676" max="14676" width="49.85546875" style="1" customWidth="1"/>
    <col min="14677" max="14677" width="22.5703125" style="1" customWidth="1"/>
    <col min="14678" max="14678" width="23" style="1" customWidth="1"/>
    <col min="14679" max="14679" width="22.85546875" style="1" customWidth="1"/>
    <col min="14680" max="14680" width="23.42578125" style="1" customWidth="1"/>
    <col min="14681" max="14681" width="22.42578125" style="1" customWidth="1"/>
    <col min="14682" max="14682" width="13.85546875" style="1" customWidth="1"/>
    <col min="14683" max="14683" width="20.7109375" style="1" customWidth="1"/>
    <col min="14684" max="14684" width="18.140625" style="1" customWidth="1"/>
    <col min="14685" max="14685" width="14.85546875" style="1" bestFit="1" customWidth="1"/>
    <col min="14686" max="14686" width="11.42578125" style="1"/>
    <col min="14687" max="14687" width="17.42578125" style="1" customWidth="1"/>
    <col min="14688" max="14690" width="18.140625" style="1" customWidth="1"/>
    <col min="14691" max="14694" width="11.42578125" style="1"/>
    <col min="14695" max="14695" width="34" style="1" customWidth="1"/>
    <col min="14696" max="14696" width="9.5703125" style="1" customWidth="1"/>
    <col min="14697" max="14697" width="16.7109375" style="1" customWidth="1"/>
    <col min="14698" max="14698" width="55.140625" style="1" customWidth="1"/>
    <col min="14699" max="14699" width="22.5703125" style="1" customWidth="1"/>
    <col min="14700" max="14700" width="23" style="1" customWidth="1"/>
    <col min="14701" max="14701" width="22.85546875" style="1" customWidth="1"/>
    <col min="14702" max="14702" width="23.42578125" style="1" customWidth="1"/>
    <col min="14703" max="14703" width="28.7109375" style="1" customWidth="1"/>
    <col min="14704" max="14704" width="12.7109375" style="1" customWidth="1"/>
    <col min="14705" max="14705" width="11.42578125" style="1"/>
    <col min="14706" max="14706" width="25.28515625" style="1" customWidth="1"/>
    <col min="14707" max="14707" width="15.85546875" style="1" bestFit="1" customWidth="1"/>
    <col min="14708" max="14709" width="18" style="1" bestFit="1" customWidth="1"/>
    <col min="14710" max="14928" width="11.42578125" style="1"/>
    <col min="14929" max="14929" width="15.42578125" style="1" customWidth="1"/>
    <col min="14930" max="14930" width="9.5703125" style="1" customWidth="1"/>
    <col min="14931" max="14931" width="14.42578125" style="1" customWidth="1"/>
    <col min="14932" max="14932" width="49.85546875" style="1" customWidth="1"/>
    <col min="14933" max="14933" width="22.5703125" style="1" customWidth="1"/>
    <col min="14934" max="14934" width="23" style="1" customWidth="1"/>
    <col min="14935" max="14935" width="22.85546875" style="1" customWidth="1"/>
    <col min="14936" max="14936" width="23.42578125" style="1" customWidth="1"/>
    <col min="14937" max="14937" width="22.42578125" style="1" customWidth="1"/>
    <col min="14938" max="14938" width="13.85546875" style="1" customWidth="1"/>
    <col min="14939" max="14939" width="20.7109375" style="1" customWidth="1"/>
    <col min="14940" max="14940" width="18.140625" style="1" customWidth="1"/>
    <col min="14941" max="14941" width="14.85546875" style="1" bestFit="1" customWidth="1"/>
    <col min="14942" max="14942" width="11.42578125" style="1"/>
    <col min="14943" max="14943" width="17.42578125" style="1" customWidth="1"/>
    <col min="14944" max="14946" width="18.140625" style="1" customWidth="1"/>
    <col min="14947" max="14950" width="11.42578125" style="1"/>
    <col min="14951" max="14951" width="34" style="1" customWidth="1"/>
    <col min="14952" max="14952" width="9.5703125" style="1" customWidth="1"/>
    <col min="14953" max="14953" width="16.7109375" style="1" customWidth="1"/>
    <col min="14954" max="14954" width="55.140625" style="1" customWidth="1"/>
    <col min="14955" max="14955" width="22.5703125" style="1" customWidth="1"/>
    <col min="14956" max="14956" width="23" style="1" customWidth="1"/>
    <col min="14957" max="14957" width="22.85546875" style="1" customWidth="1"/>
    <col min="14958" max="14958" width="23.42578125" style="1" customWidth="1"/>
    <col min="14959" max="14959" width="28.7109375" style="1" customWidth="1"/>
    <col min="14960" max="14960" width="12.7109375" style="1" customWidth="1"/>
    <col min="14961" max="14961" width="11.42578125" style="1"/>
    <col min="14962" max="14962" width="25.28515625" style="1" customWidth="1"/>
    <col min="14963" max="14963" width="15.85546875" style="1" bestFit="1" customWidth="1"/>
    <col min="14964" max="14965" width="18" style="1" bestFit="1" customWidth="1"/>
    <col min="14966" max="15184" width="11.42578125" style="1"/>
    <col min="15185" max="15185" width="15.42578125" style="1" customWidth="1"/>
    <col min="15186" max="15186" width="9.5703125" style="1" customWidth="1"/>
    <col min="15187" max="15187" width="14.42578125" style="1" customWidth="1"/>
    <col min="15188" max="15188" width="49.85546875" style="1" customWidth="1"/>
    <col min="15189" max="15189" width="22.5703125" style="1" customWidth="1"/>
    <col min="15190" max="15190" width="23" style="1" customWidth="1"/>
    <col min="15191" max="15191" width="22.85546875" style="1" customWidth="1"/>
    <col min="15192" max="15192" width="23.42578125" style="1" customWidth="1"/>
    <col min="15193" max="15193" width="22.42578125" style="1" customWidth="1"/>
    <col min="15194" max="15194" width="13.85546875" style="1" customWidth="1"/>
    <col min="15195" max="15195" width="20.7109375" style="1" customWidth="1"/>
    <col min="15196" max="15196" width="18.140625" style="1" customWidth="1"/>
    <col min="15197" max="15197" width="14.85546875" style="1" bestFit="1" customWidth="1"/>
    <col min="15198" max="15198" width="11.42578125" style="1"/>
    <col min="15199" max="15199" width="17.42578125" style="1" customWidth="1"/>
    <col min="15200" max="15202" width="18.140625" style="1" customWidth="1"/>
    <col min="15203" max="15206" width="11.42578125" style="1"/>
    <col min="15207" max="15207" width="34" style="1" customWidth="1"/>
    <col min="15208" max="15208" width="9.5703125" style="1" customWidth="1"/>
    <col min="15209" max="15209" width="16.7109375" style="1" customWidth="1"/>
    <col min="15210" max="15210" width="55.140625" style="1" customWidth="1"/>
    <col min="15211" max="15211" width="22.5703125" style="1" customWidth="1"/>
    <col min="15212" max="15212" width="23" style="1" customWidth="1"/>
    <col min="15213" max="15213" width="22.85546875" style="1" customWidth="1"/>
    <col min="15214" max="15214" width="23.42578125" style="1" customWidth="1"/>
    <col min="15215" max="15215" width="28.7109375" style="1" customWidth="1"/>
    <col min="15216" max="15216" width="12.7109375" style="1" customWidth="1"/>
    <col min="15217" max="15217" width="11.42578125" style="1"/>
    <col min="15218" max="15218" width="25.28515625" style="1" customWidth="1"/>
    <col min="15219" max="15219" width="15.85546875" style="1" bestFit="1" customWidth="1"/>
    <col min="15220" max="15221" width="18" style="1" bestFit="1" customWidth="1"/>
    <col min="15222" max="15440" width="11.42578125" style="1"/>
    <col min="15441" max="15441" width="15.42578125" style="1" customWidth="1"/>
    <col min="15442" max="15442" width="9.5703125" style="1" customWidth="1"/>
    <col min="15443" max="15443" width="14.42578125" style="1" customWidth="1"/>
    <col min="15444" max="15444" width="49.85546875" style="1" customWidth="1"/>
    <col min="15445" max="15445" width="22.5703125" style="1" customWidth="1"/>
    <col min="15446" max="15446" width="23" style="1" customWidth="1"/>
    <col min="15447" max="15447" width="22.85546875" style="1" customWidth="1"/>
    <col min="15448" max="15448" width="23.42578125" style="1" customWidth="1"/>
    <col min="15449" max="15449" width="22.42578125" style="1" customWidth="1"/>
    <col min="15450" max="15450" width="13.85546875" style="1" customWidth="1"/>
    <col min="15451" max="15451" width="20.7109375" style="1" customWidth="1"/>
    <col min="15452" max="15452" width="18.140625" style="1" customWidth="1"/>
    <col min="15453" max="15453" width="14.85546875" style="1" bestFit="1" customWidth="1"/>
    <col min="15454" max="15454" width="11.42578125" style="1"/>
    <col min="15455" max="15455" width="17.42578125" style="1" customWidth="1"/>
    <col min="15456" max="15458" width="18.140625" style="1" customWidth="1"/>
    <col min="15459" max="15462" width="11.42578125" style="1"/>
    <col min="15463" max="15463" width="34" style="1" customWidth="1"/>
    <col min="15464" max="15464" width="9.5703125" style="1" customWidth="1"/>
    <col min="15465" max="15465" width="16.7109375" style="1" customWidth="1"/>
    <col min="15466" max="15466" width="55.140625" style="1" customWidth="1"/>
    <col min="15467" max="15467" width="22.5703125" style="1" customWidth="1"/>
    <col min="15468" max="15468" width="23" style="1" customWidth="1"/>
    <col min="15469" max="15469" width="22.85546875" style="1" customWidth="1"/>
    <col min="15470" max="15470" width="23.42578125" style="1" customWidth="1"/>
    <col min="15471" max="15471" width="28.7109375" style="1" customWidth="1"/>
    <col min="15472" max="15472" width="12.7109375" style="1" customWidth="1"/>
    <col min="15473" max="15473" width="11.42578125" style="1"/>
    <col min="15474" max="15474" width="25.28515625" style="1" customWidth="1"/>
    <col min="15475" max="15475" width="15.85546875" style="1" bestFit="1" customWidth="1"/>
    <col min="15476" max="15477" width="18" style="1" bestFit="1" customWidth="1"/>
    <col min="15478" max="15696" width="11.42578125" style="1"/>
    <col min="15697" max="15697" width="15.42578125" style="1" customWidth="1"/>
    <col min="15698" max="15698" width="9.5703125" style="1" customWidth="1"/>
    <col min="15699" max="15699" width="14.42578125" style="1" customWidth="1"/>
    <col min="15700" max="15700" width="49.85546875" style="1" customWidth="1"/>
    <col min="15701" max="15701" width="22.5703125" style="1" customWidth="1"/>
    <col min="15702" max="15702" width="23" style="1" customWidth="1"/>
    <col min="15703" max="15703" width="22.85546875" style="1" customWidth="1"/>
    <col min="15704" max="15704" width="23.42578125" style="1" customWidth="1"/>
    <col min="15705" max="15705" width="22.42578125" style="1" customWidth="1"/>
    <col min="15706" max="15706" width="13.85546875" style="1" customWidth="1"/>
    <col min="15707" max="15707" width="20.7109375" style="1" customWidth="1"/>
    <col min="15708" max="15708" width="18.140625" style="1" customWidth="1"/>
    <col min="15709" max="15709" width="14.85546875" style="1" bestFit="1" customWidth="1"/>
    <col min="15710" max="15710" width="11.42578125" style="1"/>
    <col min="15711" max="15711" width="17.42578125" style="1" customWidth="1"/>
    <col min="15712" max="15714" width="18.140625" style="1" customWidth="1"/>
    <col min="15715" max="15718" width="11.42578125" style="1"/>
    <col min="15719" max="15719" width="34" style="1" customWidth="1"/>
    <col min="15720" max="15720" width="9.5703125" style="1" customWidth="1"/>
    <col min="15721" max="15721" width="16.7109375" style="1" customWidth="1"/>
    <col min="15722" max="15722" width="55.140625" style="1" customWidth="1"/>
    <col min="15723" max="15723" width="22.5703125" style="1" customWidth="1"/>
    <col min="15724" max="15724" width="23" style="1" customWidth="1"/>
    <col min="15725" max="15725" width="22.85546875" style="1" customWidth="1"/>
    <col min="15726" max="15726" width="23.42578125" style="1" customWidth="1"/>
    <col min="15727" max="15727" width="28.7109375" style="1" customWidth="1"/>
    <col min="15728" max="15728" width="12.7109375" style="1" customWidth="1"/>
    <col min="15729" max="15729" width="11.42578125" style="1"/>
    <col min="15730" max="15730" width="25.28515625" style="1" customWidth="1"/>
    <col min="15731" max="15731" width="15.85546875" style="1" bestFit="1" customWidth="1"/>
    <col min="15732" max="15733" width="18" style="1" bestFit="1" customWidth="1"/>
    <col min="15734" max="15952" width="11.42578125" style="1"/>
    <col min="15953" max="15953" width="15.42578125" style="1" customWidth="1"/>
    <col min="15954" max="15954" width="9.5703125" style="1" customWidth="1"/>
    <col min="15955" max="15955" width="14.42578125" style="1" customWidth="1"/>
    <col min="15956" max="15956" width="49.85546875" style="1" customWidth="1"/>
    <col min="15957" max="15957" width="22.5703125" style="1" customWidth="1"/>
    <col min="15958" max="15958" width="23" style="1" customWidth="1"/>
    <col min="15959" max="15959" width="22.85546875" style="1" customWidth="1"/>
    <col min="15960" max="15960" width="23.42578125" style="1" customWidth="1"/>
    <col min="15961" max="15961" width="22.42578125" style="1" customWidth="1"/>
    <col min="15962" max="15962" width="13.85546875" style="1" customWidth="1"/>
    <col min="15963" max="15963" width="20.7109375" style="1" customWidth="1"/>
    <col min="15964" max="15964" width="18.140625" style="1" customWidth="1"/>
    <col min="15965" max="15965" width="14.85546875" style="1" bestFit="1" customWidth="1"/>
    <col min="15966" max="15966" width="11.42578125" style="1"/>
    <col min="15967" max="15967" width="17.42578125" style="1" customWidth="1"/>
    <col min="15968" max="15970" width="18.140625" style="1" customWidth="1"/>
    <col min="15971" max="15974" width="11.42578125" style="1"/>
    <col min="15975" max="15975" width="34" style="1" customWidth="1"/>
    <col min="15976" max="15976" width="9.5703125" style="1" customWidth="1"/>
    <col min="15977" max="15977" width="16.7109375" style="1" customWidth="1"/>
    <col min="15978" max="15978" width="55.140625" style="1" customWidth="1"/>
    <col min="15979" max="15979" width="22.5703125" style="1" customWidth="1"/>
    <col min="15980" max="15980" width="23" style="1" customWidth="1"/>
    <col min="15981" max="15981" width="22.85546875" style="1" customWidth="1"/>
    <col min="15982" max="15982" width="23.42578125" style="1" customWidth="1"/>
    <col min="15983" max="15983" width="28.7109375" style="1" customWidth="1"/>
    <col min="15984" max="15984" width="12.7109375" style="1" customWidth="1"/>
    <col min="15985" max="15985" width="11.42578125" style="1"/>
    <col min="15986" max="15986" width="25.28515625" style="1" customWidth="1"/>
    <col min="15987" max="15987" width="15.85546875" style="1" bestFit="1" customWidth="1"/>
    <col min="15988" max="15989" width="18" style="1" bestFit="1" customWidth="1"/>
    <col min="15990" max="16208" width="11.42578125" style="1"/>
    <col min="16209" max="16209" width="15.42578125" style="1" customWidth="1"/>
    <col min="16210" max="16210" width="9.5703125" style="1" customWidth="1"/>
    <col min="16211" max="16211" width="14.42578125" style="1" customWidth="1"/>
    <col min="16212" max="16212" width="49.85546875" style="1" customWidth="1"/>
    <col min="16213" max="16213" width="22.5703125" style="1" customWidth="1"/>
    <col min="16214" max="16214" width="23" style="1" customWidth="1"/>
    <col min="16215" max="16215" width="22.85546875" style="1" customWidth="1"/>
    <col min="16216" max="16216" width="23.42578125" style="1" customWidth="1"/>
    <col min="16217" max="16217" width="22.42578125" style="1" customWidth="1"/>
    <col min="16218" max="16218" width="13.85546875" style="1" customWidth="1"/>
    <col min="16219" max="16219" width="20.7109375" style="1" customWidth="1"/>
    <col min="16220" max="16220" width="18.140625" style="1" customWidth="1"/>
    <col min="16221" max="16221" width="14.85546875" style="1" bestFit="1" customWidth="1"/>
    <col min="16222" max="16222" width="11.42578125" style="1"/>
    <col min="16223" max="16223" width="17.42578125" style="1" customWidth="1"/>
    <col min="16224" max="16226" width="18.140625" style="1" customWidth="1"/>
    <col min="16227" max="16384" width="11.42578125" style="1"/>
  </cols>
  <sheetData>
    <row r="1" spans="1:11" ht="24.75" customHeight="1" x14ac:dyDescent="0.25">
      <c r="A1" s="241" t="s">
        <v>218</v>
      </c>
      <c r="B1" s="241"/>
      <c r="C1" s="241"/>
      <c r="D1" s="241"/>
      <c r="E1" s="241"/>
      <c r="F1" s="241"/>
      <c r="G1" s="241"/>
      <c r="H1" s="241"/>
      <c r="I1" s="241"/>
      <c r="J1" s="241"/>
      <c r="K1" s="241"/>
    </row>
    <row r="2" spans="1:11" ht="24.95" customHeight="1" x14ac:dyDescent="0.25">
      <c r="A2" s="242" t="s">
        <v>217</v>
      </c>
      <c r="B2" s="242"/>
      <c r="C2" s="242"/>
      <c r="D2" s="242"/>
      <c r="E2" s="242"/>
      <c r="F2" s="242"/>
      <c r="G2" s="242"/>
      <c r="H2" s="242"/>
      <c r="I2" s="242"/>
      <c r="J2" s="242"/>
      <c r="K2" s="242"/>
    </row>
    <row r="3" spans="1:11" ht="24.95" customHeight="1" x14ac:dyDescent="0.25">
      <c r="A3" s="243" t="s">
        <v>512</v>
      </c>
      <c r="B3" s="243"/>
      <c r="C3" s="243"/>
      <c r="D3" s="243"/>
      <c r="E3" s="243"/>
      <c r="F3" s="243"/>
      <c r="G3" s="243"/>
      <c r="H3" s="243"/>
      <c r="I3" s="243"/>
      <c r="J3" s="243"/>
      <c r="K3" s="243"/>
    </row>
    <row r="4" spans="1:11" ht="15" customHeight="1" x14ac:dyDescent="0.25">
      <c r="A4" s="228"/>
      <c r="B4" s="228"/>
      <c r="C4" s="190"/>
      <c r="D4" s="228"/>
      <c r="E4" s="228"/>
      <c r="F4" s="228"/>
      <c r="G4" s="228"/>
      <c r="H4" s="228"/>
      <c r="I4" s="228"/>
      <c r="J4" s="228"/>
      <c r="K4" s="101"/>
    </row>
    <row r="5" spans="1:11" ht="15" customHeight="1" x14ac:dyDescent="0.25">
      <c r="B5" s="1"/>
      <c r="C5" s="191"/>
      <c r="D5" s="103"/>
      <c r="E5" s="1"/>
      <c r="F5" s="102"/>
      <c r="G5" s="2" t="s">
        <v>1</v>
      </c>
      <c r="H5" s="6" t="s">
        <v>2</v>
      </c>
      <c r="I5" s="6"/>
      <c r="J5" s="7" t="s">
        <v>3</v>
      </c>
      <c r="K5" s="101"/>
    </row>
    <row r="6" spans="1:11" ht="9" customHeight="1" thickBot="1" x14ac:dyDescent="0.3">
      <c r="A6" s="99"/>
      <c r="B6" s="99"/>
      <c r="C6" s="192"/>
      <c r="D6" s="100"/>
      <c r="E6" s="99"/>
      <c r="F6" s="98"/>
      <c r="G6" s="97"/>
      <c r="H6" s="96"/>
      <c r="I6" s="96"/>
      <c r="J6" s="95"/>
      <c r="K6" s="94"/>
    </row>
    <row r="7" spans="1:11" ht="29.25" customHeight="1" x14ac:dyDescent="0.25">
      <c r="A7" s="244" t="s">
        <v>4</v>
      </c>
      <c r="B7" s="246" t="s">
        <v>5</v>
      </c>
      <c r="C7" s="246" t="s">
        <v>6</v>
      </c>
      <c r="D7" s="246" t="s">
        <v>7</v>
      </c>
      <c r="E7" s="246" t="s">
        <v>8</v>
      </c>
      <c r="F7" s="235" t="s">
        <v>215</v>
      </c>
      <c r="G7" s="239" t="s">
        <v>214</v>
      </c>
      <c r="H7" s="235" t="s">
        <v>213</v>
      </c>
      <c r="I7" s="235" t="s">
        <v>9</v>
      </c>
      <c r="J7" s="259" t="s">
        <v>212</v>
      </c>
      <c r="K7" s="261" t="s">
        <v>211</v>
      </c>
    </row>
    <row r="8" spans="1:11" ht="84.75" customHeight="1" thickBot="1" x14ac:dyDescent="0.3">
      <c r="A8" s="245"/>
      <c r="B8" s="247"/>
      <c r="C8" s="247"/>
      <c r="D8" s="247"/>
      <c r="E8" s="247"/>
      <c r="F8" s="236"/>
      <c r="G8" s="240"/>
      <c r="H8" s="236"/>
      <c r="I8" s="236"/>
      <c r="J8" s="266"/>
      <c r="K8" s="267"/>
    </row>
    <row r="9" spans="1:11" s="2" customFormat="1" ht="27.75" customHeight="1" thickBot="1" x14ac:dyDescent="0.3">
      <c r="A9" s="156" t="s">
        <v>10</v>
      </c>
      <c r="B9" s="163" t="s">
        <v>12</v>
      </c>
      <c r="C9" s="193">
        <v>20</v>
      </c>
      <c r="D9" s="163" t="s">
        <v>13</v>
      </c>
      <c r="E9" s="158" t="s">
        <v>11</v>
      </c>
      <c r="F9" s="159">
        <f>+F10+F26</f>
        <v>7893784910.3999996</v>
      </c>
      <c r="G9" s="159">
        <f t="shared" ref="G9" si="0">+G10+G26</f>
        <v>0</v>
      </c>
      <c r="H9" s="159">
        <f>+H10+H26</f>
        <v>7893784910.3999996</v>
      </c>
      <c r="I9" s="194">
        <f>+H9/H86</f>
        <v>0.97741160853492304</v>
      </c>
      <c r="J9" s="159">
        <f>+J10+J26</f>
        <v>6858440499.3999996</v>
      </c>
      <c r="K9" s="195">
        <f>+J9/H9</f>
        <v>0.86884055966157103</v>
      </c>
    </row>
    <row r="10" spans="1:11" ht="24.75" customHeight="1" x14ac:dyDescent="0.25">
      <c r="A10" s="89" t="s">
        <v>14</v>
      </c>
      <c r="B10" s="17" t="s">
        <v>12</v>
      </c>
      <c r="C10" s="196">
        <v>20</v>
      </c>
      <c r="D10" s="17" t="s">
        <v>13</v>
      </c>
      <c r="E10" s="18" t="s">
        <v>15</v>
      </c>
      <c r="F10" s="45">
        <f>+F11</f>
        <v>299039493.76999998</v>
      </c>
      <c r="G10" s="45">
        <f>+G11</f>
        <v>0</v>
      </c>
      <c r="H10" s="45">
        <f>+H11</f>
        <v>299039493.76999998</v>
      </c>
      <c r="I10" s="83">
        <f>+H10/H86</f>
        <v>3.7027189863777767E-2</v>
      </c>
      <c r="J10" s="45">
        <f>+J11</f>
        <v>299039493.76999998</v>
      </c>
      <c r="K10" s="82">
        <f>+J10/H10</f>
        <v>1</v>
      </c>
    </row>
    <row r="11" spans="1:11" ht="30" customHeight="1" x14ac:dyDescent="0.25">
      <c r="A11" s="88" t="s">
        <v>16</v>
      </c>
      <c r="B11" s="21" t="s">
        <v>12</v>
      </c>
      <c r="C11" s="48">
        <v>20</v>
      </c>
      <c r="D11" s="21" t="s">
        <v>13</v>
      </c>
      <c r="E11" s="22" t="s">
        <v>17</v>
      </c>
      <c r="F11" s="33">
        <f>+F12+F15</f>
        <v>299039493.76999998</v>
      </c>
      <c r="G11" s="33">
        <f>+G12+G15</f>
        <v>0</v>
      </c>
      <c r="H11" s="33">
        <f>+H12+H15</f>
        <v>299039493.76999998</v>
      </c>
      <c r="I11" s="197">
        <f>+H11/H86</f>
        <v>3.7027189863777767E-2</v>
      </c>
      <c r="J11" s="33">
        <f>+J12+J15</f>
        <v>299039493.76999998</v>
      </c>
      <c r="K11" s="198">
        <f t="shared" ref="K11:K85" si="1">+J11/H11</f>
        <v>1</v>
      </c>
    </row>
    <row r="12" spans="1:11" ht="24.75" customHeight="1" x14ac:dyDescent="0.25">
      <c r="A12" s="88" t="s">
        <v>18</v>
      </c>
      <c r="B12" s="21" t="s">
        <v>12</v>
      </c>
      <c r="C12" s="48">
        <v>20</v>
      </c>
      <c r="D12" s="21" t="s">
        <v>13</v>
      </c>
      <c r="E12" s="22" t="s">
        <v>19</v>
      </c>
      <c r="F12" s="34">
        <f t="shared" ref="F12:H13" si="2">+F13</f>
        <v>15888431</v>
      </c>
      <c r="G12" s="34">
        <f t="shared" si="2"/>
        <v>0</v>
      </c>
      <c r="H12" s="34">
        <f t="shared" si="2"/>
        <v>15888431</v>
      </c>
      <c r="I12" s="197">
        <f>+H12/H86</f>
        <v>1.9673118886664991E-3</v>
      </c>
      <c r="J12" s="34">
        <f>+J13</f>
        <v>15888431</v>
      </c>
      <c r="K12" s="198">
        <f t="shared" si="1"/>
        <v>1</v>
      </c>
    </row>
    <row r="13" spans="1:11" ht="43.5" customHeight="1" x14ac:dyDescent="0.25">
      <c r="A13" s="93" t="s">
        <v>24</v>
      </c>
      <c r="B13" s="21" t="s">
        <v>12</v>
      </c>
      <c r="C13" s="48">
        <v>20</v>
      </c>
      <c r="D13" s="21" t="s">
        <v>13</v>
      </c>
      <c r="E13" s="22" t="s">
        <v>25</v>
      </c>
      <c r="F13" s="34">
        <f t="shared" si="2"/>
        <v>15888431</v>
      </c>
      <c r="G13" s="34">
        <f t="shared" si="2"/>
        <v>0</v>
      </c>
      <c r="H13" s="34">
        <f t="shared" si="2"/>
        <v>15888431</v>
      </c>
      <c r="I13" s="197">
        <f>+H13/H86</f>
        <v>1.9673118886664991E-3</v>
      </c>
      <c r="J13" s="34">
        <f>+J14</f>
        <v>15888431</v>
      </c>
      <c r="K13" s="198">
        <f t="shared" si="1"/>
        <v>1</v>
      </c>
    </row>
    <row r="14" spans="1:11" ht="25.5" customHeight="1" x14ac:dyDescent="0.25">
      <c r="A14" s="92" t="s">
        <v>32</v>
      </c>
      <c r="B14" s="26" t="s">
        <v>12</v>
      </c>
      <c r="C14" s="46">
        <v>20</v>
      </c>
      <c r="D14" s="26" t="s">
        <v>13</v>
      </c>
      <c r="E14" s="27" t="s">
        <v>33</v>
      </c>
      <c r="F14" s="29">
        <v>15888431</v>
      </c>
      <c r="G14" s="29">
        <v>0</v>
      </c>
      <c r="H14" s="29">
        <f t="shared" ref="H14:H51" si="3">+F14-G14</f>
        <v>15888431</v>
      </c>
      <c r="I14" s="199">
        <f>+H14/H86</f>
        <v>1.9673118886664991E-3</v>
      </c>
      <c r="J14" s="29">
        <v>15888431</v>
      </c>
      <c r="K14" s="200">
        <f t="shared" si="1"/>
        <v>1</v>
      </c>
    </row>
    <row r="15" spans="1:11" ht="27.75" customHeight="1" x14ac:dyDescent="0.25">
      <c r="A15" s="88" t="s">
        <v>34</v>
      </c>
      <c r="B15" s="21" t="s">
        <v>12</v>
      </c>
      <c r="C15" s="48">
        <v>20</v>
      </c>
      <c r="D15" s="21" t="s">
        <v>13</v>
      </c>
      <c r="E15" s="22" t="s">
        <v>35</v>
      </c>
      <c r="F15" s="34">
        <f>+F16+F19+F25</f>
        <v>283151062.76999998</v>
      </c>
      <c r="G15" s="34">
        <f>+G16+G19+G25</f>
        <v>0</v>
      </c>
      <c r="H15" s="34">
        <f>+H16+H19+H25</f>
        <v>283151062.76999998</v>
      </c>
      <c r="I15" s="197">
        <f>+H15/H86</f>
        <v>3.5059877975111266E-2</v>
      </c>
      <c r="J15" s="34">
        <f>+J16+J19+J25</f>
        <v>283151062.76999998</v>
      </c>
      <c r="K15" s="198">
        <f t="shared" si="1"/>
        <v>1</v>
      </c>
    </row>
    <row r="16" spans="1:11" ht="79.5" customHeight="1" x14ac:dyDescent="0.25">
      <c r="A16" s="88" t="s">
        <v>36</v>
      </c>
      <c r="B16" s="21" t="s">
        <v>12</v>
      </c>
      <c r="C16" s="48">
        <v>20</v>
      </c>
      <c r="D16" s="21" t="s">
        <v>13</v>
      </c>
      <c r="E16" s="22" t="s">
        <v>37</v>
      </c>
      <c r="F16" s="34">
        <f>+F17+F18</f>
        <v>91879918</v>
      </c>
      <c r="G16" s="34">
        <f>+G17+G18</f>
        <v>0</v>
      </c>
      <c r="H16" s="34">
        <f>+H17+H18</f>
        <v>91879918</v>
      </c>
      <c r="I16" s="197">
        <f>+H16/H86</f>
        <v>1.137660823847887E-2</v>
      </c>
      <c r="J16" s="34">
        <f>+J17+J18</f>
        <v>91879918</v>
      </c>
      <c r="K16" s="198">
        <f t="shared" si="1"/>
        <v>1</v>
      </c>
    </row>
    <row r="17" spans="1:11" ht="36" customHeight="1" x14ac:dyDescent="0.25">
      <c r="A17" s="86" t="s">
        <v>38</v>
      </c>
      <c r="B17" s="26" t="s">
        <v>12</v>
      </c>
      <c r="C17" s="46">
        <v>20</v>
      </c>
      <c r="D17" s="26" t="s">
        <v>13</v>
      </c>
      <c r="E17" s="27" t="s">
        <v>39</v>
      </c>
      <c r="F17" s="29">
        <v>5000000</v>
      </c>
      <c r="G17" s="29">
        <v>0</v>
      </c>
      <c r="H17" s="29">
        <f t="shared" si="3"/>
        <v>5000000</v>
      </c>
      <c r="I17" s="199">
        <f>+H17/H86</f>
        <v>6.1910200216324035E-4</v>
      </c>
      <c r="J17" s="29" t="s">
        <v>210</v>
      </c>
      <c r="K17" s="200">
        <f t="shared" si="1"/>
        <v>1</v>
      </c>
    </row>
    <row r="18" spans="1:11" ht="36" customHeight="1" x14ac:dyDescent="0.25">
      <c r="A18" s="86" t="s">
        <v>40</v>
      </c>
      <c r="B18" s="26" t="s">
        <v>12</v>
      </c>
      <c r="C18" s="46">
        <v>20</v>
      </c>
      <c r="D18" s="26" t="s">
        <v>13</v>
      </c>
      <c r="E18" s="27" t="s">
        <v>41</v>
      </c>
      <c r="F18" s="29">
        <v>86879918</v>
      </c>
      <c r="G18" s="29">
        <v>0</v>
      </c>
      <c r="H18" s="29">
        <f t="shared" si="3"/>
        <v>86879918</v>
      </c>
      <c r="I18" s="199">
        <f>+H18/H86</f>
        <v>1.075750623631563E-2</v>
      </c>
      <c r="J18" s="29" t="s">
        <v>209</v>
      </c>
      <c r="K18" s="200">
        <f t="shared" si="1"/>
        <v>1</v>
      </c>
    </row>
    <row r="19" spans="1:11" ht="49.5" customHeight="1" x14ac:dyDescent="0.25">
      <c r="A19" s="88" t="s">
        <v>46</v>
      </c>
      <c r="B19" s="21" t="s">
        <v>12</v>
      </c>
      <c r="C19" s="48">
        <v>20</v>
      </c>
      <c r="D19" s="21" t="s">
        <v>13</v>
      </c>
      <c r="E19" s="22" t="s">
        <v>47</v>
      </c>
      <c r="F19" s="34">
        <f>SUM(F20:F24)</f>
        <v>189791584.77000001</v>
      </c>
      <c r="G19" s="34">
        <f>SUM(G20:G24)</f>
        <v>0</v>
      </c>
      <c r="H19" s="34">
        <f>SUM(H20:H24)</f>
        <v>189791584.77000001</v>
      </c>
      <c r="I19" s="197">
        <f>+H19/H86</f>
        <v>2.3500070024968275E-2</v>
      </c>
      <c r="J19" s="34">
        <f>+J20+J21+J22+J23+J24</f>
        <v>189791584.77000001</v>
      </c>
      <c r="K19" s="198">
        <f t="shared" si="1"/>
        <v>1</v>
      </c>
    </row>
    <row r="20" spans="1:11" ht="32.25" customHeight="1" x14ac:dyDescent="0.25">
      <c r="A20" s="86" t="s">
        <v>48</v>
      </c>
      <c r="B20" s="26" t="s">
        <v>12</v>
      </c>
      <c r="C20" s="46">
        <v>20</v>
      </c>
      <c r="D20" s="26" t="s">
        <v>13</v>
      </c>
      <c r="E20" s="27" t="s">
        <v>49</v>
      </c>
      <c r="F20" s="29">
        <v>65938906</v>
      </c>
      <c r="G20" s="29">
        <v>0</v>
      </c>
      <c r="H20" s="29">
        <f t="shared" si="3"/>
        <v>65938906</v>
      </c>
      <c r="I20" s="199">
        <f>+H20/H86</f>
        <v>8.1645817450107412E-3</v>
      </c>
      <c r="J20" s="29" t="s">
        <v>208</v>
      </c>
      <c r="K20" s="200">
        <f t="shared" si="1"/>
        <v>1</v>
      </c>
    </row>
    <row r="21" spans="1:11" ht="32.25" customHeight="1" x14ac:dyDescent="0.25">
      <c r="A21" s="86" t="s">
        <v>50</v>
      </c>
      <c r="B21" s="26" t="s">
        <v>12</v>
      </c>
      <c r="C21" s="46">
        <v>20</v>
      </c>
      <c r="D21" s="26" t="s">
        <v>13</v>
      </c>
      <c r="E21" s="27" t="s">
        <v>51</v>
      </c>
      <c r="F21" s="29">
        <v>85282330</v>
      </c>
      <c r="G21" s="29">
        <v>0</v>
      </c>
      <c r="H21" s="29">
        <f t="shared" si="3"/>
        <v>85282330</v>
      </c>
      <c r="I21" s="199">
        <f>+H21/H86</f>
        <v>1.0559692250429235E-2</v>
      </c>
      <c r="J21" s="29" t="s">
        <v>207</v>
      </c>
      <c r="K21" s="200">
        <f t="shared" si="1"/>
        <v>1</v>
      </c>
    </row>
    <row r="22" spans="1:11" ht="44.25" customHeight="1" x14ac:dyDescent="0.25">
      <c r="A22" s="86" t="s">
        <v>52</v>
      </c>
      <c r="B22" s="26" t="s">
        <v>12</v>
      </c>
      <c r="C22" s="46">
        <v>20</v>
      </c>
      <c r="D22" s="26" t="s">
        <v>13</v>
      </c>
      <c r="E22" s="27" t="s">
        <v>53</v>
      </c>
      <c r="F22" s="29">
        <v>4342204</v>
      </c>
      <c r="G22" s="29">
        <v>0</v>
      </c>
      <c r="H22" s="29">
        <f t="shared" si="3"/>
        <v>4342204</v>
      </c>
      <c r="I22" s="199">
        <f>+H22/H86</f>
        <v>5.3765343804024624E-4</v>
      </c>
      <c r="J22" s="29" t="s">
        <v>206</v>
      </c>
      <c r="K22" s="200">
        <f t="shared" si="1"/>
        <v>1</v>
      </c>
    </row>
    <row r="23" spans="1:11" ht="32.25" customHeight="1" x14ac:dyDescent="0.25">
      <c r="A23" s="86" t="s">
        <v>54</v>
      </c>
      <c r="B23" s="26" t="s">
        <v>12</v>
      </c>
      <c r="C23" s="46">
        <v>20</v>
      </c>
      <c r="D23" s="26" t="s">
        <v>13</v>
      </c>
      <c r="E23" s="27" t="s">
        <v>55</v>
      </c>
      <c r="F23" s="29">
        <v>17226144</v>
      </c>
      <c r="G23" s="29">
        <v>0</v>
      </c>
      <c r="H23" s="29">
        <f t="shared" si="3"/>
        <v>17226144</v>
      </c>
      <c r="I23" s="199">
        <f>+H23/H86</f>
        <v>2.1329480479904579E-3</v>
      </c>
      <c r="J23" s="29" t="s">
        <v>205</v>
      </c>
      <c r="K23" s="200">
        <f t="shared" si="1"/>
        <v>1</v>
      </c>
    </row>
    <row r="24" spans="1:11" ht="50.25" customHeight="1" x14ac:dyDescent="0.25">
      <c r="A24" s="86" t="s">
        <v>56</v>
      </c>
      <c r="B24" s="26" t="s">
        <v>12</v>
      </c>
      <c r="C24" s="46">
        <v>20</v>
      </c>
      <c r="D24" s="26" t="s">
        <v>13</v>
      </c>
      <c r="E24" s="27" t="s">
        <v>57</v>
      </c>
      <c r="F24" s="29">
        <v>17002000.770000011</v>
      </c>
      <c r="G24" s="29">
        <v>0</v>
      </c>
      <c r="H24" s="29">
        <f t="shared" si="3"/>
        <v>17002000.770000011</v>
      </c>
      <c r="I24" s="199">
        <f>+H24/H86</f>
        <v>2.1051945434975923E-3</v>
      </c>
      <c r="J24" s="29">
        <v>17002000.77</v>
      </c>
      <c r="K24" s="200">
        <f t="shared" si="1"/>
        <v>0.99999999999999933</v>
      </c>
    </row>
    <row r="25" spans="1:11" ht="26.25" customHeight="1" x14ac:dyDescent="0.25">
      <c r="A25" s="88" t="s">
        <v>62</v>
      </c>
      <c r="B25" s="21" t="s">
        <v>12</v>
      </c>
      <c r="C25" s="48">
        <v>20</v>
      </c>
      <c r="D25" s="21" t="s">
        <v>13</v>
      </c>
      <c r="E25" s="22" t="s">
        <v>63</v>
      </c>
      <c r="F25" s="35">
        <v>1479560</v>
      </c>
      <c r="G25" s="35">
        <v>0</v>
      </c>
      <c r="H25" s="35">
        <v>1479560</v>
      </c>
      <c r="I25" s="197">
        <f>+H25/H86</f>
        <v>1.831997116641288E-4</v>
      </c>
      <c r="J25" s="35" t="s">
        <v>203</v>
      </c>
      <c r="K25" s="198">
        <f t="shared" si="1"/>
        <v>1</v>
      </c>
    </row>
    <row r="26" spans="1:11" ht="26.25" customHeight="1" x14ac:dyDescent="0.25">
      <c r="A26" s="88" t="s">
        <v>64</v>
      </c>
      <c r="B26" s="21" t="s">
        <v>12</v>
      </c>
      <c r="C26" s="48">
        <v>20</v>
      </c>
      <c r="D26" s="21" t="s">
        <v>13</v>
      </c>
      <c r="E26" s="22" t="s">
        <v>65</v>
      </c>
      <c r="F26" s="34">
        <f t="shared" ref="F26:H27" si="4">+F27</f>
        <v>7594745416.6300001</v>
      </c>
      <c r="G26" s="34">
        <f t="shared" si="4"/>
        <v>0</v>
      </c>
      <c r="H26" s="34">
        <f t="shared" si="4"/>
        <v>7594745416.6300001</v>
      </c>
      <c r="I26" s="197">
        <f>+H26/H86</f>
        <v>0.94038441867114531</v>
      </c>
      <c r="J26" s="34">
        <f>+J27</f>
        <v>6559401005.6300001</v>
      </c>
      <c r="K26" s="198">
        <f t="shared" si="1"/>
        <v>0.86367621899044367</v>
      </c>
    </row>
    <row r="27" spans="1:11" ht="29.25" customHeight="1" x14ac:dyDescent="0.25">
      <c r="A27" s="88" t="s">
        <v>66</v>
      </c>
      <c r="B27" s="21" t="s">
        <v>12</v>
      </c>
      <c r="C27" s="48">
        <v>20</v>
      </c>
      <c r="D27" s="21" t="s">
        <v>13</v>
      </c>
      <c r="E27" s="22" t="s">
        <v>68</v>
      </c>
      <c r="F27" s="34">
        <f t="shared" si="4"/>
        <v>7594745416.6300001</v>
      </c>
      <c r="G27" s="34">
        <f t="shared" si="4"/>
        <v>0</v>
      </c>
      <c r="H27" s="34">
        <f t="shared" si="4"/>
        <v>7594745416.6300001</v>
      </c>
      <c r="I27" s="197">
        <f>+H27/H86</f>
        <v>0.94038441867114531</v>
      </c>
      <c r="J27" s="34">
        <f>+J28</f>
        <v>6559401005.6300001</v>
      </c>
      <c r="K27" s="198">
        <f t="shared" si="1"/>
        <v>0.86367621899044367</v>
      </c>
    </row>
    <row r="28" spans="1:11" ht="29.25" customHeight="1" x14ac:dyDescent="0.25">
      <c r="A28" s="88" t="s">
        <v>189</v>
      </c>
      <c r="B28" s="21" t="s">
        <v>12</v>
      </c>
      <c r="C28" s="48">
        <v>20</v>
      </c>
      <c r="D28" s="21" t="s">
        <v>13</v>
      </c>
      <c r="E28" s="22" t="s">
        <v>190</v>
      </c>
      <c r="F28" s="34">
        <f>+F29+F30</f>
        <v>7594745416.6300001</v>
      </c>
      <c r="G28" s="34">
        <f>+G29+G30</f>
        <v>0</v>
      </c>
      <c r="H28" s="34">
        <f>+H29+H30</f>
        <v>7594745416.6300001</v>
      </c>
      <c r="I28" s="197">
        <f>+H28/H86</f>
        <v>0.94038441867114531</v>
      </c>
      <c r="J28" s="34">
        <f>+J29+J30</f>
        <v>6559401005.6300001</v>
      </c>
      <c r="K28" s="198">
        <f t="shared" si="1"/>
        <v>0.86367621899044367</v>
      </c>
    </row>
    <row r="29" spans="1:11" ht="24.75" customHeight="1" x14ac:dyDescent="0.25">
      <c r="A29" s="86" t="s">
        <v>191</v>
      </c>
      <c r="B29" s="26" t="s">
        <v>12</v>
      </c>
      <c r="C29" s="46">
        <v>20</v>
      </c>
      <c r="D29" s="26" t="s">
        <v>13</v>
      </c>
      <c r="E29" s="27" t="s">
        <v>192</v>
      </c>
      <c r="F29" s="29">
        <v>2574109432.6300001</v>
      </c>
      <c r="G29" s="29">
        <v>0</v>
      </c>
      <c r="H29" s="29">
        <f t="shared" si="3"/>
        <v>2574109432.6300001</v>
      </c>
      <c r="I29" s="199">
        <f>+H29/H86</f>
        <v>0.31872726070570317</v>
      </c>
      <c r="J29" s="29">
        <v>2574109432.6300001</v>
      </c>
      <c r="K29" s="200">
        <f t="shared" si="1"/>
        <v>1</v>
      </c>
    </row>
    <row r="30" spans="1:11" ht="24.75" customHeight="1" thickBot="1" x14ac:dyDescent="0.3">
      <c r="A30" s="84" t="s">
        <v>201</v>
      </c>
      <c r="B30" s="41" t="s">
        <v>12</v>
      </c>
      <c r="C30" s="201">
        <v>20</v>
      </c>
      <c r="D30" s="41" t="s">
        <v>13</v>
      </c>
      <c r="E30" s="128" t="s">
        <v>200</v>
      </c>
      <c r="F30" s="43">
        <v>5020635984</v>
      </c>
      <c r="G30" s="43">
        <v>0</v>
      </c>
      <c r="H30" s="43">
        <f t="shared" si="3"/>
        <v>5020635984</v>
      </c>
      <c r="I30" s="202">
        <f>+H30/H86</f>
        <v>0.62165715796544208</v>
      </c>
      <c r="J30" s="43">
        <v>3985291573</v>
      </c>
      <c r="K30" s="203">
        <f t="shared" si="1"/>
        <v>0.79378221916516467</v>
      </c>
    </row>
    <row r="31" spans="1:11" s="2" customFormat="1" ht="24" customHeight="1" thickBot="1" x14ac:dyDescent="0.3">
      <c r="A31" s="156" t="s">
        <v>69</v>
      </c>
      <c r="B31" s="171" t="s">
        <v>67</v>
      </c>
      <c r="C31" s="204">
        <v>11</v>
      </c>
      <c r="D31" s="171" t="s">
        <v>13</v>
      </c>
      <c r="E31" s="158" t="s">
        <v>501</v>
      </c>
      <c r="F31" s="159">
        <f>+F34+F52+F58+F64+F70</f>
        <v>91471612.399999619</v>
      </c>
      <c r="G31" s="159">
        <f>+G34+G52+G58+G64+G70</f>
        <v>0</v>
      </c>
      <c r="H31" s="159">
        <f>+H34+H52+H58+H64+H70</f>
        <v>91471612.399999619</v>
      </c>
      <c r="I31" s="194">
        <f>+H31/H86</f>
        <v>1.132605167558793E-2</v>
      </c>
      <c r="J31" s="159">
        <f>+J34+J52+J58+J64+J70</f>
        <v>91471612.399999619</v>
      </c>
      <c r="K31" s="195">
        <f>+J31/H31</f>
        <v>1</v>
      </c>
    </row>
    <row r="32" spans="1:11" s="2" customFormat="1" ht="24" customHeight="1" thickBot="1" x14ac:dyDescent="0.3">
      <c r="A32" s="156" t="s">
        <v>69</v>
      </c>
      <c r="B32" s="171" t="s">
        <v>67</v>
      </c>
      <c r="C32" s="204">
        <v>54</v>
      </c>
      <c r="D32" s="171" t="s">
        <v>13</v>
      </c>
      <c r="E32" s="158" t="s">
        <v>501</v>
      </c>
      <c r="F32" s="159">
        <f>+F35+F71</f>
        <v>38442567.600000262</v>
      </c>
      <c r="G32" s="159">
        <f>+G37+G53+G59+G65+G72</f>
        <v>0</v>
      </c>
      <c r="H32" s="159">
        <f>+H35+H71</f>
        <v>38442567.600000262</v>
      </c>
      <c r="I32" s="194">
        <f>+H32/H86</f>
        <v>4.7599741138911753E-3</v>
      </c>
      <c r="J32" s="159">
        <f>+J35+J71</f>
        <v>38442567.600000262</v>
      </c>
      <c r="K32" s="195">
        <f t="shared" ref="K32:K33" si="5">+J32/H32</f>
        <v>1</v>
      </c>
    </row>
    <row r="33" spans="1:11" s="2" customFormat="1" ht="24" customHeight="1" thickBot="1" x14ac:dyDescent="0.3">
      <c r="A33" s="156" t="s">
        <v>69</v>
      </c>
      <c r="B33" s="171" t="s">
        <v>12</v>
      </c>
      <c r="C33" s="204">
        <v>20</v>
      </c>
      <c r="D33" s="171" t="s">
        <v>13</v>
      </c>
      <c r="E33" s="158" t="s">
        <v>501</v>
      </c>
      <c r="F33" s="159">
        <f t="shared" ref="F33:H43" si="6">+F36</f>
        <v>52514494</v>
      </c>
      <c r="G33" s="159">
        <f>+G40+G54+G60+G66+G74</f>
        <v>0</v>
      </c>
      <c r="H33" s="159">
        <f t="shared" ref="H33:H42" si="7">+H36</f>
        <v>52514494</v>
      </c>
      <c r="I33" s="194">
        <f>+H33/H86</f>
        <v>6.5023656755978949E-3</v>
      </c>
      <c r="J33" s="159">
        <f t="shared" ref="J33:J43" si="8">+J36</f>
        <v>52514494</v>
      </c>
      <c r="K33" s="195">
        <f t="shared" si="5"/>
        <v>1</v>
      </c>
    </row>
    <row r="34" spans="1:11" ht="24" customHeight="1" x14ac:dyDescent="0.25">
      <c r="A34" s="89" t="s">
        <v>71</v>
      </c>
      <c r="B34" s="179" t="s">
        <v>67</v>
      </c>
      <c r="C34" s="180">
        <v>11</v>
      </c>
      <c r="D34" s="179" t="s">
        <v>13</v>
      </c>
      <c r="E34" s="18" t="s">
        <v>72</v>
      </c>
      <c r="F34" s="45">
        <f>+F37</f>
        <v>36129245.029999733</v>
      </c>
      <c r="G34" s="45">
        <f>+G37</f>
        <v>0</v>
      </c>
      <c r="H34" s="45">
        <f t="shared" si="7"/>
        <v>36129245.029999733</v>
      </c>
      <c r="I34" s="83">
        <f>+H34/H86</f>
        <v>4.4735375869438274E-3</v>
      </c>
      <c r="J34" s="45">
        <f t="shared" si="8"/>
        <v>36129245.029999733</v>
      </c>
      <c r="K34" s="82">
        <f t="shared" si="1"/>
        <v>1</v>
      </c>
    </row>
    <row r="35" spans="1:11" ht="24" customHeight="1" x14ac:dyDescent="0.25">
      <c r="A35" s="88" t="s">
        <v>71</v>
      </c>
      <c r="B35" s="181" t="s">
        <v>67</v>
      </c>
      <c r="C35" s="182">
        <v>54</v>
      </c>
      <c r="D35" s="181" t="s">
        <v>13</v>
      </c>
      <c r="E35" s="22" t="s">
        <v>72</v>
      </c>
      <c r="F35" s="34">
        <f t="shared" si="6"/>
        <v>7993176.8000000715</v>
      </c>
      <c r="G35" s="34">
        <f t="shared" ref="G35" si="9">+G40</f>
        <v>0</v>
      </c>
      <c r="H35" s="34">
        <f t="shared" si="7"/>
        <v>7993176.8000000715</v>
      </c>
      <c r="I35" s="197">
        <f>+H35/H86</f>
        <v>9.897183521049614E-4</v>
      </c>
      <c r="J35" s="34">
        <f t="shared" si="8"/>
        <v>7993176.8000000715</v>
      </c>
      <c r="K35" s="198">
        <f>+J35/H35</f>
        <v>1</v>
      </c>
    </row>
    <row r="36" spans="1:11" ht="24" customHeight="1" x14ac:dyDescent="0.25">
      <c r="A36" s="88" t="s">
        <v>71</v>
      </c>
      <c r="B36" s="181" t="s">
        <v>12</v>
      </c>
      <c r="C36" s="182">
        <v>20</v>
      </c>
      <c r="D36" s="181" t="s">
        <v>13</v>
      </c>
      <c r="E36" s="22" t="s">
        <v>72</v>
      </c>
      <c r="F36" s="34">
        <f t="shared" si="6"/>
        <v>52514494</v>
      </c>
      <c r="G36" s="34">
        <f t="shared" ref="G36" si="10">+G43</f>
        <v>0</v>
      </c>
      <c r="H36" s="34">
        <f t="shared" si="7"/>
        <v>52514494</v>
      </c>
      <c r="I36" s="197">
        <f>+H36/H86</f>
        <v>6.5023656755978949E-3</v>
      </c>
      <c r="J36" s="34">
        <f t="shared" si="8"/>
        <v>52514494</v>
      </c>
      <c r="K36" s="198">
        <f t="shared" ref="K36" si="11">+J36/H36</f>
        <v>1</v>
      </c>
    </row>
    <row r="37" spans="1:11" ht="24" customHeight="1" x14ac:dyDescent="0.25">
      <c r="A37" s="88" t="s">
        <v>73</v>
      </c>
      <c r="B37" s="181" t="s">
        <v>67</v>
      </c>
      <c r="C37" s="182">
        <v>11</v>
      </c>
      <c r="D37" s="181" t="s">
        <v>13</v>
      </c>
      <c r="E37" s="22" t="s">
        <v>74</v>
      </c>
      <c r="F37" s="34">
        <f t="shared" si="6"/>
        <v>36129245.029999733</v>
      </c>
      <c r="G37" s="34">
        <f>+G40</f>
        <v>0</v>
      </c>
      <c r="H37" s="34">
        <f t="shared" si="7"/>
        <v>36129245.029999733</v>
      </c>
      <c r="I37" s="197">
        <f>+H37/H86</f>
        <v>4.4735375869438274E-3</v>
      </c>
      <c r="J37" s="34">
        <f t="shared" si="8"/>
        <v>36129245.029999733</v>
      </c>
      <c r="K37" s="198">
        <f t="shared" si="1"/>
        <v>1</v>
      </c>
    </row>
    <row r="38" spans="1:11" ht="24" customHeight="1" x14ac:dyDescent="0.25">
      <c r="A38" s="88" t="s">
        <v>73</v>
      </c>
      <c r="B38" s="181" t="s">
        <v>67</v>
      </c>
      <c r="C38" s="182">
        <v>54</v>
      </c>
      <c r="D38" s="181" t="s">
        <v>13</v>
      </c>
      <c r="E38" s="22" t="s">
        <v>74</v>
      </c>
      <c r="F38" s="34">
        <f t="shared" si="6"/>
        <v>7993176.8000000715</v>
      </c>
      <c r="G38" s="34">
        <f t="shared" ref="G38" si="12">+G43</f>
        <v>0</v>
      </c>
      <c r="H38" s="34">
        <f t="shared" si="7"/>
        <v>7993176.8000000715</v>
      </c>
      <c r="I38" s="197">
        <f>+H38/H86</f>
        <v>9.897183521049614E-4</v>
      </c>
      <c r="J38" s="34">
        <f t="shared" si="8"/>
        <v>7993176.8000000715</v>
      </c>
      <c r="K38" s="198">
        <f t="shared" si="1"/>
        <v>1</v>
      </c>
    </row>
    <row r="39" spans="1:11" ht="24" customHeight="1" x14ac:dyDescent="0.25">
      <c r="A39" s="88" t="s">
        <v>73</v>
      </c>
      <c r="B39" s="181" t="s">
        <v>12</v>
      </c>
      <c r="C39" s="182">
        <v>20</v>
      </c>
      <c r="D39" s="181" t="s">
        <v>13</v>
      </c>
      <c r="E39" s="22" t="s">
        <v>74</v>
      </c>
      <c r="F39" s="34">
        <f t="shared" si="6"/>
        <v>52514494</v>
      </c>
      <c r="G39" s="34">
        <f t="shared" ref="G39" si="13">+G46</f>
        <v>0</v>
      </c>
      <c r="H39" s="34">
        <f t="shared" si="7"/>
        <v>52514494</v>
      </c>
      <c r="I39" s="197">
        <f>+H39/H86</f>
        <v>6.5023656755978949E-3</v>
      </c>
      <c r="J39" s="34">
        <f t="shared" si="8"/>
        <v>52514494</v>
      </c>
      <c r="K39" s="198">
        <f t="shared" si="1"/>
        <v>1</v>
      </c>
    </row>
    <row r="40" spans="1:11" ht="49.5" customHeight="1" x14ac:dyDescent="0.25">
      <c r="A40" s="85" t="s">
        <v>77</v>
      </c>
      <c r="B40" s="181" t="s">
        <v>67</v>
      </c>
      <c r="C40" s="182">
        <v>11</v>
      </c>
      <c r="D40" s="181" t="s">
        <v>13</v>
      </c>
      <c r="E40" s="22" t="s">
        <v>78</v>
      </c>
      <c r="F40" s="34">
        <f t="shared" si="6"/>
        <v>36129245.029999733</v>
      </c>
      <c r="G40" s="34">
        <f>+G43</f>
        <v>0</v>
      </c>
      <c r="H40" s="34">
        <f t="shared" si="7"/>
        <v>36129245.029999733</v>
      </c>
      <c r="I40" s="197">
        <f>+H40/H86</f>
        <v>4.4735375869438274E-3</v>
      </c>
      <c r="J40" s="34">
        <f t="shared" si="8"/>
        <v>36129245.029999733</v>
      </c>
      <c r="K40" s="198">
        <f t="shared" si="1"/>
        <v>1</v>
      </c>
    </row>
    <row r="41" spans="1:11" ht="49.5" customHeight="1" x14ac:dyDescent="0.25">
      <c r="A41" s="85" t="s">
        <v>77</v>
      </c>
      <c r="B41" s="181" t="s">
        <v>67</v>
      </c>
      <c r="C41" s="182">
        <v>54</v>
      </c>
      <c r="D41" s="181" t="s">
        <v>13</v>
      </c>
      <c r="E41" s="22" t="s">
        <v>78</v>
      </c>
      <c r="F41" s="34">
        <f t="shared" si="6"/>
        <v>7993176.8000000715</v>
      </c>
      <c r="G41" s="34">
        <f t="shared" ref="G41" si="14">+G46</f>
        <v>0</v>
      </c>
      <c r="H41" s="34">
        <f t="shared" si="7"/>
        <v>7993176.8000000715</v>
      </c>
      <c r="I41" s="197">
        <f>+H41/H86</f>
        <v>9.897183521049614E-4</v>
      </c>
      <c r="J41" s="34">
        <f t="shared" si="8"/>
        <v>7993176.8000000715</v>
      </c>
      <c r="K41" s="198">
        <f t="shared" si="1"/>
        <v>1</v>
      </c>
    </row>
    <row r="42" spans="1:11" ht="49.5" customHeight="1" x14ac:dyDescent="0.25">
      <c r="A42" s="85" t="s">
        <v>77</v>
      </c>
      <c r="B42" s="181" t="s">
        <v>12</v>
      </c>
      <c r="C42" s="182">
        <v>20</v>
      </c>
      <c r="D42" s="181" t="s">
        <v>13</v>
      </c>
      <c r="E42" s="22" t="s">
        <v>78</v>
      </c>
      <c r="F42" s="34">
        <f t="shared" si="6"/>
        <v>52514494</v>
      </c>
      <c r="G42" s="34">
        <f t="shared" ref="G42" si="15">+G49</f>
        <v>0</v>
      </c>
      <c r="H42" s="34">
        <f t="shared" si="7"/>
        <v>52514494</v>
      </c>
      <c r="I42" s="197">
        <f>+H42/H86</f>
        <v>6.5023656755978949E-3</v>
      </c>
      <c r="J42" s="34">
        <f t="shared" si="8"/>
        <v>52514494</v>
      </c>
      <c r="K42" s="198">
        <f t="shared" si="1"/>
        <v>1</v>
      </c>
    </row>
    <row r="43" spans="1:11" ht="49.5" customHeight="1" x14ac:dyDescent="0.25">
      <c r="A43" s="88" t="s">
        <v>79</v>
      </c>
      <c r="B43" s="181" t="s">
        <v>67</v>
      </c>
      <c r="C43" s="182">
        <v>11</v>
      </c>
      <c r="D43" s="181" t="s">
        <v>13</v>
      </c>
      <c r="E43" s="22" t="s">
        <v>78</v>
      </c>
      <c r="F43" s="34">
        <f t="shared" si="6"/>
        <v>36129245.029999733</v>
      </c>
      <c r="G43" s="34">
        <f t="shared" si="6"/>
        <v>0</v>
      </c>
      <c r="H43" s="34">
        <f t="shared" si="6"/>
        <v>36129245.029999733</v>
      </c>
      <c r="I43" s="197">
        <f>+H43/H86</f>
        <v>4.4735375869438274E-3</v>
      </c>
      <c r="J43" s="34">
        <f t="shared" si="8"/>
        <v>36129245.029999733</v>
      </c>
      <c r="K43" s="198">
        <f t="shared" si="1"/>
        <v>1</v>
      </c>
    </row>
    <row r="44" spans="1:11" ht="49.5" customHeight="1" x14ac:dyDescent="0.25">
      <c r="A44" s="88" t="s">
        <v>79</v>
      </c>
      <c r="B44" s="181" t="s">
        <v>67</v>
      </c>
      <c r="C44" s="182">
        <v>54</v>
      </c>
      <c r="D44" s="181" t="s">
        <v>13</v>
      </c>
      <c r="E44" s="22" t="s">
        <v>78</v>
      </c>
      <c r="F44" s="34">
        <f>+F47</f>
        <v>7993176.8000000715</v>
      </c>
      <c r="G44" s="34">
        <f t="shared" ref="G44:G45" si="16">+G49</f>
        <v>0</v>
      </c>
      <c r="H44" s="34">
        <f>+H47</f>
        <v>7993176.8000000715</v>
      </c>
      <c r="I44" s="197">
        <f>+H44/H86</f>
        <v>9.897183521049614E-4</v>
      </c>
      <c r="J44" s="34">
        <f>+J47</f>
        <v>7993176.8000000715</v>
      </c>
      <c r="K44" s="198">
        <f t="shared" si="1"/>
        <v>1</v>
      </c>
    </row>
    <row r="45" spans="1:11" ht="49.5" customHeight="1" x14ac:dyDescent="0.25">
      <c r="A45" s="88" t="s">
        <v>79</v>
      </c>
      <c r="B45" s="181" t="s">
        <v>12</v>
      </c>
      <c r="C45" s="182">
        <v>20</v>
      </c>
      <c r="D45" s="181" t="s">
        <v>13</v>
      </c>
      <c r="E45" s="22" t="s">
        <v>78</v>
      </c>
      <c r="F45" s="34">
        <f>+F48</f>
        <v>52514494</v>
      </c>
      <c r="G45" s="34">
        <f t="shared" si="16"/>
        <v>0</v>
      </c>
      <c r="H45" s="34">
        <f>+H48</f>
        <v>52514494</v>
      </c>
      <c r="I45" s="197">
        <f>+H45/H86</f>
        <v>6.5023656755978949E-3</v>
      </c>
      <c r="J45" s="34">
        <f>+J48</f>
        <v>52514494</v>
      </c>
      <c r="K45" s="198">
        <f t="shared" si="1"/>
        <v>1</v>
      </c>
    </row>
    <row r="46" spans="1:11" ht="49.5" customHeight="1" x14ac:dyDescent="0.25">
      <c r="A46" s="88" t="s">
        <v>80</v>
      </c>
      <c r="B46" s="181" t="s">
        <v>67</v>
      </c>
      <c r="C46" s="182">
        <v>11</v>
      </c>
      <c r="D46" s="181" t="s">
        <v>13</v>
      </c>
      <c r="E46" s="22" t="s">
        <v>81</v>
      </c>
      <c r="F46" s="34">
        <f>+F49</f>
        <v>36129245.029999733</v>
      </c>
      <c r="G46" s="34">
        <f>SUM(G49:G51)</f>
        <v>0</v>
      </c>
      <c r="H46" s="34">
        <f>+H49</f>
        <v>36129245.029999733</v>
      </c>
      <c r="I46" s="197">
        <f>+H46/H86</f>
        <v>4.4735375869438274E-3</v>
      </c>
      <c r="J46" s="34">
        <f>+J49</f>
        <v>36129245.029999733</v>
      </c>
      <c r="K46" s="198">
        <f t="shared" si="1"/>
        <v>1</v>
      </c>
    </row>
    <row r="47" spans="1:11" ht="49.5" customHeight="1" x14ac:dyDescent="0.25">
      <c r="A47" s="88" t="s">
        <v>80</v>
      </c>
      <c r="B47" s="181" t="s">
        <v>67</v>
      </c>
      <c r="C47" s="182">
        <v>54</v>
      </c>
      <c r="D47" s="181" t="s">
        <v>13</v>
      </c>
      <c r="E47" s="22" t="s">
        <v>81</v>
      </c>
      <c r="F47" s="34">
        <f>+F50</f>
        <v>7993176.8000000715</v>
      </c>
      <c r="G47" s="34">
        <f t="shared" ref="G47:G48" si="17">SUM(G50:G52)</f>
        <v>0</v>
      </c>
      <c r="H47" s="34">
        <f>+H50</f>
        <v>7993176.8000000715</v>
      </c>
      <c r="I47" s="197">
        <f>+H47/H86</f>
        <v>9.897183521049614E-4</v>
      </c>
      <c r="J47" s="34">
        <f>+J50</f>
        <v>7993176.8000000715</v>
      </c>
      <c r="K47" s="198">
        <f t="shared" si="1"/>
        <v>1</v>
      </c>
    </row>
    <row r="48" spans="1:11" ht="49.5" customHeight="1" x14ac:dyDescent="0.25">
      <c r="A48" s="88" t="s">
        <v>80</v>
      </c>
      <c r="B48" s="181" t="s">
        <v>12</v>
      </c>
      <c r="C48" s="182">
        <v>20</v>
      </c>
      <c r="D48" s="181" t="s">
        <v>13</v>
      </c>
      <c r="E48" s="22" t="s">
        <v>81</v>
      </c>
      <c r="F48" s="34">
        <f>+F51</f>
        <v>52514494</v>
      </c>
      <c r="G48" s="34">
        <f t="shared" si="17"/>
        <v>0</v>
      </c>
      <c r="H48" s="34">
        <f>+H51</f>
        <v>52514494</v>
      </c>
      <c r="I48" s="197">
        <f>+H48/H86</f>
        <v>6.5023656755978949E-3</v>
      </c>
      <c r="J48" s="34">
        <f>+J51</f>
        <v>52514494</v>
      </c>
      <c r="K48" s="198">
        <f t="shared" si="1"/>
        <v>1</v>
      </c>
    </row>
    <row r="49" spans="1:11" ht="30" customHeight="1" x14ac:dyDescent="0.25">
      <c r="A49" s="86" t="s">
        <v>82</v>
      </c>
      <c r="B49" s="26" t="s">
        <v>67</v>
      </c>
      <c r="C49" s="46">
        <v>11</v>
      </c>
      <c r="D49" s="26" t="s">
        <v>13</v>
      </c>
      <c r="E49" s="27" t="s">
        <v>75</v>
      </c>
      <c r="F49" s="29">
        <v>36129245.029999733</v>
      </c>
      <c r="G49" s="29">
        <v>0</v>
      </c>
      <c r="H49" s="29">
        <f t="shared" si="3"/>
        <v>36129245.029999733</v>
      </c>
      <c r="I49" s="199">
        <f>+H49/H86</f>
        <v>4.4735375869438274E-3</v>
      </c>
      <c r="J49" s="29">
        <v>36129245.029999733</v>
      </c>
      <c r="K49" s="200">
        <f t="shared" si="1"/>
        <v>1</v>
      </c>
    </row>
    <row r="50" spans="1:11" ht="30" customHeight="1" x14ac:dyDescent="0.25">
      <c r="A50" s="86" t="s">
        <v>82</v>
      </c>
      <c r="B50" s="26" t="s">
        <v>67</v>
      </c>
      <c r="C50" s="46">
        <v>54</v>
      </c>
      <c r="D50" s="26" t="s">
        <v>13</v>
      </c>
      <c r="E50" s="27" t="s">
        <v>75</v>
      </c>
      <c r="F50" s="29">
        <v>7993176.8000000715</v>
      </c>
      <c r="G50" s="29">
        <v>0</v>
      </c>
      <c r="H50" s="29">
        <f t="shared" si="3"/>
        <v>7993176.8000000715</v>
      </c>
      <c r="I50" s="199">
        <f>+H50/H86</f>
        <v>9.897183521049614E-4</v>
      </c>
      <c r="J50" s="29">
        <v>7993176.8000000715</v>
      </c>
      <c r="K50" s="200">
        <f t="shared" si="1"/>
        <v>1</v>
      </c>
    </row>
    <row r="51" spans="1:11" ht="30" customHeight="1" x14ac:dyDescent="0.25">
      <c r="A51" s="86" t="s">
        <v>82</v>
      </c>
      <c r="B51" s="26" t="s">
        <v>12</v>
      </c>
      <c r="C51" s="46">
        <v>20</v>
      </c>
      <c r="D51" s="26" t="s">
        <v>13</v>
      </c>
      <c r="E51" s="27" t="s">
        <v>75</v>
      </c>
      <c r="F51" s="29">
        <v>52514494</v>
      </c>
      <c r="G51" s="29">
        <v>0</v>
      </c>
      <c r="H51" s="29">
        <f t="shared" si="3"/>
        <v>52514494</v>
      </c>
      <c r="I51" s="199">
        <f>+H51/H86</f>
        <v>6.5023656755978949E-3</v>
      </c>
      <c r="J51" s="29">
        <v>52514494</v>
      </c>
      <c r="K51" s="200">
        <f t="shared" si="1"/>
        <v>1</v>
      </c>
    </row>
    <row r="52" spans="1:11" ht="35.25" customHeight="1" x14ac:dyDescent="0.25">
      <c r="A52" s="88" t="s">
        <v>103</v>
      </c>
      <c r="B52" s="26" t="s">
        <v>67</v>
      </c>
      <c r="C52" s="46">
        <v>11</v>
      </c>
      <c r="D52" s="26" t="s">
        <v>13</v>
      </c>
      <c r="E52" s="47" t="s">
        <v>104</v>
      </c>
      <c r="F52" s="34">
        <f t="shared" ref="F52:H56" si="18">+F53</f>
        <v>13171506.960000038</v>
      </c>
      <c r="G52" s="34">
        <f t="shared" si="18"/>
        <v>0</v>
      </c>
      <c r="H52" s="34">
        <f t="shared" si="18"/>
        <v>13171506.960000038</v>
      </c>
      <c r="I52" s="197">
        <f>+H52/H86</f>
        <v>1.6309012660886159E-3</v>
      </c>
      <c r="J52" s="34">
        <f t="shared" ref="J52:J56" si="19">+J53</f>
        <v>13171506.960000038</v>
      </c>
      <c r="K52" s="198">
        <f t="shared" si="1"/>
        <v>1</v>
      </c>
    </row>
    <row r="53" spans="1:11" ht="33" customHeight="1" x14ac:dyDescent="0.25">
      <c r="A53" s="88" t="s">
        <v>105</v>
      </c>
      <c r="B53" s="26" t="s">
        <v>67</v>
      </c>
      <c r="C53" s="46">
        <v>11</v>
      </c>
      <c r="D53" s="26" t="s">
        <v>13</v>
      </c>
      <c r="E53" s="22" t="s">
        <v>74</v>
      </c>
      <c r="F53" s="34">
        <f t="shared" si="18"/>
        <v>13171506.960000038</v>
      </c>
      <c r="G53" s="34">
        <f t="shared" si="18"/>
        <v>0</v>
      </c>
      <c r="H53" s="34">
        <f t="shared" si="18"/>
        <v>13171506.960000038</v>
      </c>
      <c r="I53" s="197">
        <f>+H53/H86</f>
        <v>1.6309012660886159E-3</v>
      </c>
      <c r="J53" s="34">
        <f t="shared" si="19"/>
        <v>13171506.960000038</v>
      </c>
      <c r="K53" s="198">
        <f t="shared" si="1"/>
        <v>1</v>
      </c>
    </row>
    <row r="54" spans="1:11" ht="51.75" customHeight="1" x14ac:dyDescent="0.25">
      <c r="A54" s="88" t="s">
        <v>106</v>
      </c>
      <c r="B54" s="26" t="s">
        <v>67</v>
      </c>
      <c r="C54" s="46">
        <v>11</v>
      </c>
      <c r="D54" s="26" t="s">
        <v>13</v>
      </c>
      <c r="E54" s="22" t="s">
        <v>107</v>
      </c>
      <c r="F54" s="34">
        <f t="shared" si="18"/>
        <v>13171506.960000038</v>
      </c>
      <c r="G54" s="34">
        <f t="shared" si="18"/>
        <v>0</v>
      </c>
      <c r="H54" s="34">
        <f t="shared" si="18"/>
        <v>13171506.960000038</v>
      </c>
      <c r="I54" s="197">
        <f>+H54/H86</f>
        <v>1.6309012660886159E-3</v>
      </c>
      <c r="J54" s="34">
        <f t="shared" si="19"/>
        <v>13171506.960000038</v>
      </c>
      <c r="K54" s="198">
        <f t="shared" si="1"/>
        <v>1</v>
      </c>
    </row>
    <row r="55" spans="1:11" ht="51.75" customHeight="1" x14ac:dyDescent="0.25">
      <c r="A55" s="88" t="s">
        <v>108</v>
      </c>
      <c r="B55" s="26" t="s">
        <v>67</v>
      </c>
      <c r="C55" s="46">
        <v>11</v>
      </c>
      <c r="D55" s="26" t="s">
        <v>13</v>
      </c>
      <c r="E55" s="22" t="s">
        <v>107</v>
      </c>
      <c r="F55" s="34">
        <f t="shared" si="18"/>
        <v>13171506.960000038</v>
      </c>
      <c r="G55" s="34">
        <f t="shared" si="18"/>
        <v>0</v>
      </c>
      <c r="H55" s="34">
        <f t="shared" si="18"/>
        <v>13171506.960000038</v>
      </c>
      <c r="I55" s="197">
        <f>+H55/H86</f>
        <v>1.6309012660886159E-3</v>
      </c>
      <c r="J55" s="34">
        <f t="shared" si="19"/>
        <v>13171506.960000038</v>
      </c>
      <c r="K55" s="198">
        <f t="shared" si="1"/>
        <v>1</v>
      </c>
    </row>
    <row r="56" spans="1:11" ht="29.25" customHeight="1" x14ac:dyDescent="0.25">
      <c r="A56" s="88" t="s">
        <v>109</v>
      </c>
      <c r="B56" s="26" t="s">
        <v>67</v>
      </c>
      <c r="C56" s="46">
        <v>11</v>
      </c>
      <c r="D56" s="26" t="s">
        <v>13</v>
      </c>
      <c r="E56" s="47" t="s">
        <v>110</v>
      </c>
      <c r="F56" s="34">
        <f t="shared" si="18"/>
        <v>13171506.960000038</v>
      </c>
      <c r="G56" s="34">
        <f t="shared" si="18"/>
        <v>0</v>
      </c>
      <c r="H56" s="34">
        <f t="shared" si="18"/>
        <v>13171506.960000038</v>
      </c>
      <c r="I56" s="197">
        <f>+H56/H86</f>
        <v>1.6309012660886159E-3</v>
      </c>
      <c r="J56" s="34">
        <f t="shared" si="19"/>
        <v>13171506.960000038</v>
      </c>
      <c r="K56" s="198">
        <f t="shared" si="1"/>
        <v>1</v>
      </c>
    </row>
    <row r="57" spans="1:11" ht="30" customHeight="1" x14ac:dyDescent="0.25">
      <c r="A57" s="86" t="s">
        <v>111</v>
      </c>
      <c r="B57" s="26" t="s">
        <v>67</v>
      </c>
      <c r="C57" s="46">
        <v>11</v>
      </c>
      <c r="D57" s="26" t="s">
        <v>13</v>
      </c>
      <c r="E57" s="27" t="s">
        <v>75</v>
      </c>
      <c r="F57" s="29">
        <v>13171506.960000038</v>
      </c>
      <c r="G57" s="29">
        <v>0</v>
      </c>
      <c r="H57" s="29">
        <f>+F57-G57</f>
        <v>13171506.960000038</v>
      </c>
      <c r="I57" s="199">
        <f>+H57/H86</f>
        <v>1.6309012660886159E-3</v>
      </c>
      <c r="J57" s="29">
        <v>13171506.960000038</v>
      </c>
      <c r="K57" s="200">
        <f t="shared" si="1"/>
        <v>1</v>
      </c>
    </row>
    <row r="58" spans="1:11" ht="29.25" customHeight="1" x14ac:dyDescent="0.25">
      <c r="A58" s="88" t="s">
        <v>112</v>
      </c>
      <c r="B58" s="21" t="s">
        <v>67</v>
      </c>
      <c r="C58" s="48">
        <v>11</v>
      </c>
      <c r="D58" s="21" t="s">
        <v>13</v>
      </c>
      <c r="E58" s="22" t="s">
        <v>113</v>
      </c>
      <c r="F58" s="34">
        <f t="shared" ref="F58:H62" si="20">+F59</f>
        <v>3238415</v>
      </c>
      <c r="G58" s="34">
        <f t="shared" si="20"/>
        <v>0</v>
      </c>
      <c r="H58" s="34">
        <f t="shared" si="20"/>
        <v>3238415</v>
      </c>
      <c r="I58" s="197">
        <f>+H58/H86</f>
        <v>4.0098184206709402E-4</v>
      </c>
      <c r="J58" s="34">
        <f t="shared" ref="J58:J62" si="21">+J59</f>
        <v>3238415</v>
      </c>
      <c r="K58" s="198">
        <f t="shared" si="1"/>
        <v>1</v>
      </c>
    </row>
    <row r="59" spans="1:11" ht="29.25" customHeight="1" x14ac:dyDescent="0.25">
      <c r="A59" s="88" t="s">
        <v>114</v>
      </c>
      <c r="B59" s="21" t="s">
        <v>67</v>
      </c>
      <c r="C59" s="48">
        <v>11</v>
      </c>
      <c r="D59" s="21" t="s">
        <v>13</v>
      </c>
      <c r="E59" s="22" t="s">
        <v>74</v>
      </c>
      <c r="F59" s="34">
        <f t="shared" si="20"/>
        <v>3238415</v>
      </c>
      <c r="G59" s="34">
        <f t="shared" si="20"/>
        <v>0</v>
      </c>
      <c r="H59" s="34">
        <f t="shared" si="20"/>
        <v>3238415</v>
      </c>
      <c r="I59" s="197">
        <f>+H59/H86</f>
        <v>4.0098184206709402E-4</v>
      </c>
      <c r="J59" s="34">
        <f t="shared" si="21"/>
        <v>3238415</v>
      </c>
      <c r="K59" s="198">
        <f t="shared" si="1"/>
        <v>1</v>
      </c>
    </row>
    <row r="60" spans="1:11" ht="39" customHeight="1" x14ac:dyDescent="0.25">
      <c r="A60" s="88" t="s">
        <v>124</v>
      </c>
      <c r="B60" s="21" t="s">
        <v>67</v>
      </c>
      <c r="C60" s="48">
        <v>11</v>
      </c>
      <c r="D60" s="21" t="s">
        <v>13</v>
      </c>
      <c r="E60" s="22" t="s">
        <v>125</v>
      </c>
      <c r="F60" s="34">
        <f t="shared" si="20"/>
        <v>3238415</v>
      </c>
      <c r="G60" s="34">
        <f t="shared" si="20"/>
        <v>0</v>
      </c>
      <c r="H60" s="34">
        <f t="shared" si="20"/>
        <v>3238415</v>
      </c>
      <c r="I60" s="197">
        <f>+H60/H86</f>
        <v>4.0098184206709402E-4</v>
      </c>
      <c r="J60" s="34">
        <f t="shared" si="21"/>
        <v>3238415</v>
      </c>
      <c r="K60" s="198">
        <f t="shared" si="1"/>
        <v>1</v>
      </c>
    </row>
    <row r="61" spans="1:11" ht="39" customHeight="1" x14ac:dyDescent="0.25">
      <c r="A61" s="88" t="s">
        <v>126</v>
      </c>
      <c r="B61" s="21" t="s">
        <v>67</v>
      </c>
      <c r="C61" s="48">
        <v>11</v>
      </c>
      <c r="D61" s="21" t="s">
        <v>13</v>
      </c>
      <c r="E61" s="22" t="s">
        <v>125</v>
      </c>
      <c r="F61" s="34">
        <f t="shared" si="20"/>
        <v>3238415</v>
      </c>
      <c r="G61" s="34">
        <f t="shared" si="20"/>
        <v>0</v>
      </c>
      <c r="H61" s="34">
        <f t="shared" si="20"/>
        <v>3238415</v>
      </c>
      <c r="I61" s="197">
        <f>+H61/H86</f>
        <v>4.0098184206709402E-4</v>
      </c>
      <c r="J61" s="34">
        <f t="shared" si="21"/>
        <v>3238415</v>
      </c>
      <c r="K61" s="198">
        <f t="shared" si="1"/>
        <v>1</v>
      </c>
    </row>
    <row r="62" spans="1:11" ht="39" customHeight="1" x14ac:dyDescent="0.25">
      <c r="A62" s="88" t="s">
        <v>127</v>
      </c>
      <c r="B62" s="21" t="s">
        <v>67</v>
      </c>
      <c r="C62" s="48">
        <v>11</v>
      </c>
      <c r="D62" s="21" t="s">
        <v>13</v>
      </c>
      <c r="E62" s="22" t="s">
        <v>110</v>
      </c>
      <c r="F62" s="23">
        <f t="shared" si="20"/>
        <v>3238415</v>
      </c>
      <c r="G62" s="23">
        <f t="shared" si="20"/>
        <v>0</v>
      </c>
      <c r="H62" s="23">
        <f t="shared" si="20"/>
        <v>3238415</v>
      </c>
      <c r="I62" s="197">
        <f>+H62/H86</f>
        <v>4.0098184206709402E-4</v>
      </c>
      <c r="J62" s="23">
        <f t="shared" si="21"/>
        <v>3238415</v>
      </c>
      <c r="K62" s="198">
        <f t="shared" si="1"/>
        <v>1</v>
      </c>
    </row>
    <row r="63" spans="1:11" ht="30" customHeight="1" x14ac:dyDescent="0.25">
      <c r="A63" s="86" t="s">
        <v>128</v>
      </c>
      <c r="B63" s="26" t="s">
        <v>67</v>
      </c>
      <c r="C63" s="46">
        <v>11</v>
      </c>
      <c r="D63" s="26" t="s">
        <v>13</v>
      </c>
      <c r="E63" s="27" t="s">
        <v>75</v>
      </c>
      <c r="F63" s="29">
        <v>3238415</v>
      </c>
      <c r="G63" s="29">
        <v>0</v>
      </c>
      <c r="H63" s="29">
        <f>+F63-G63</f>
        <v>3238415</v>
      </c>
      <c r="I63" s="199">
        <f>+H63/H86</f>
        <v>4.0098184206709402E-4</v>
      </c>
      <c r="J63" s="29">
        <v>3238415</v>
      </c>
      <c r="K63" s="200">
        <f t="shared" si="1"/>
        <v>1</v>
      </c>
    </row>
    <row r="64" spans="1:11" ht="34.5" customHeight="1" x14ac:dyDescent="0.25">
      <c r="A64" s="88" t="s">
        <v>129</v>
      </c>
      <c r="B64" s="21" t="s">
        <v>67</v>
      </c>
      <c r="C64" s="48">
        <v>11</v>
      </c>
      <c r="D64" s="21" t="s">
        <v>13</v>
      </c>
      <c r="E64" s="22" t="s">
        <v>130</v>
      </c>
      <c r="F64" s="32">
        <f t="shared" ref="F64:H68" si="22">+F65</f>
        <v>24117813.409999847</v>
      </c>
      <c r="G64" s="32">
        <f t="shared" si="22"/>
        <v>0</v>
      </c>
      <c r="H64" s="32">
        <f t="shared" si="22"/>
        <v>24117813.409999847</v>
      </c>
      <c r="I64" s="197">
        <f>+H64/H86</f>
        <v>2.9862773139860709E-3</v>
      </c>
      <c r="J64" s="32">
        <f t="shared" ref="J64:J68" si="23">+J65</f>
        <v>24117813.409999847</v>
      </c>
      <c r="K64" s="198">
        <f t="shared" si="1"/>
        <v>1</v>
      </c>
    </row>
    <row r="65" spans="1:11" ht="34.5" customHeight="1" x14ac:dyDescent="0.25">
      <c r="A65" s="88" t="s">
        <v>131</v>
      </c>
      <c r="B65" s="21" t="s">
        <v>67</v>
      </c>
      <c r="C65" s="48">
        <v>11</v>
      </c>
      <c r="D65" s="21" t="s">
        <v>13</v>
      </c>
      <c r="E65" s="47" t="s">
        <v>74</v>
      </c>
      <c r="F65" s="32">
        <f t="shared" si="22"/>
        <v>24117813.409999847</v>
      </c>
      <c r="G65" s="32">
        <f t="shared" si="22"/>
        <v>0</v>
      </c>
      <c r="H65" s="32">
        <f t="shared" si="22"/>
        <v>24117813.409999847</v>
      </c>
      <c r="I65" s="197">
        <f>+H65/H86</f>
        <v>2.9862773139860709E-3</v>
      </c>
      <c r="J65" s="32">
        <f t="shared" si="23"/>
        <v>24117813.409999847</v>
      </c>
      <c r="K65" s="198">
        <f t="shared" si="1"/>
        <v>1</v>
      </c>
    </row>
    <row r="66" spans="1:11" ht="49.5" customHeight="1" x14ac:dyDescent="0.25">
      <c r="A66" s="88" t="s">
        <v>138</v>
      </c>
      <c r="B66" s="21" t="s">
        <v>67</v>
      </c>
      <c r="C66" s="48">
        <v>11</v>
      </c>
      <c r="D66" s="21" t="s">
        <v>13</v>
      </c>
      <c r="E66" s="22" t="s">
        <v>139</v>
      </c>
      <c r="F66" s="34">
        <f t="shared" si="22"/>
        <v>24117813.409999847</v>
      </c>
      <c r="G66" s="34">
        <f t="shared" si="22"/>
        <v>0</v>
      </c>
      <c r="H66" s="34">
        <f t="shared" si="22"/>
        <v>24117813.409999847</v>
      </c>
      <c r="I66" s="197">
        <f>+H66/H86</f>
        <v>2.9862773139860709E-3</v>
      </c>
      <c r="J66" s="34">
        <f t="shared" si="23"/>
        <v>24117813.409999847</v>
      </c>
      <c r="K66" s="198">
        <f t="shared" si="1"/>
        <v>1</v>
      </c>
    </row>
    <row r="67" spans="1:11" ht="49.5" customHeight="1" x14ac:dyDescent="0.25">
      <c r="A67" s="88" t="s">
        <v>140</v>
      </c>
      <c r="B67" s="21" t="s">
        <v>67</v>
      </c>
      <c r="C67" s="48">
        <v>11</v>
      </c>
      <c r="D67" s="21" t="s">
        <v>13</v>
      </c>
      <c r="E67" s="22" t="s">
        <v>139</v>
      </c>
      <c r="F67" s="34">
        <f t="shared" si="22"/>
        <v>24117813.409999847</v>
      </c>
      <c r="G67" s="34">
        <f t="shared" si="22"/>
        <v>0</v>
      </c>
      <c r="H67" s="34">
        <f t="shared" si="22"/>
        <v>24117813.409999847</v>
      </c>
      <c r="I67" s="197">
        <f>+H67/H86</f>
        <v>2.9862773139860709E-3</v>
      </c>
      <c r="J67" s="34">
        <f t="shared" si="23"/>
        <v>24117813.409999847</v>
      </c>
      <c r="K67" s="198">
        <f t="shared" si="1"/>
        <v>1</v>
      </c>
    </row>
    <row r="68" spans="1:11" ht="34.5" customHeight="1" x14ac:dyDescent="0.25">
      <c r="A68" s="88" t="s">
        <v>141</v>
      </c>
      <c r="B68" s="21" t="s">
        <v>67</v>
      </c>
      <c r="C68" s="48">
        <v>11</v>
      </c>
      <c r="D68" s="21" t="s">
        <v>13</v>
      </c>
      <c r="E68" s="22" t="s">
        <v>110</v>
      </c>
      <c r="F68" s="34">
        <f t="shared" si="22"/>
        <v>24117813.409999847</v>
      </c>
      <c r="G68" s="34">
        <f t="shared" si="22"/>
        <v>0</v>
      </c>
      <c r="H68" s="34">
        <f t="shared" si="22"/>
        <v>24117813.409999847</v>
      </c>
      <c r="I68" s="197">
        <f>+H68/H86</f>
        <v>2.9862773139860709E-3</v>
      </c>
      <c r="J68" s="34">
        <f t="shared" si="23"/>
        <v>24117813.409999847</v>
      </c>
      <c r="K68" s="198">
        <f t="shared" si="1"/>
        <v>1</v>
      </c>
    </row>
    <row r="69" spans="1:11" ht="30" customHeight="1" x14ac:dyDescent="0.25">
      <c r="A69" s="86" t="s">
        <v>142</v>
      </c>
      <c r="B69" s="26" t="s">
        <v>67</v>
      </c>
      <c r="C69" s="46">
        <v>11</v>
      </c>
      <c r="D69" s="26" t="s">
        <v>13</v>
      </c>
      <c r="E69" s="27" t="s">
        <v>75</v>
      </c>
      <c r="F69" s="29">
        <v>24117813.409999847</v>
      </c>
      <c r="G69" s="29">
        <v>0</v>
      </c>
      <c r="H69" s="29">
        <f>+F69-G69</f>
        <v>24117813.409999847</v>
      </c>
      <c r="I69" s="199">
        <f>+H69/H86</f>
        <v>2.9862773139860709E-3</v>
      </c>
      <c r="J69" s="29">
        <v>24117813.409999847</v>
      </c>
      <c r="K69" s="200">
        <f t="shared" si="1"/>
        <v>1</v>
      </c>
    </row>
    <row r="70" spans="1:11" ht="34.5" customHeight="1" x14ac:dyDescent="0.25">
      <c r="A70" s="87" t="s">
        <v>143</v>
      </c>
      <c r="B70" s="48" t="s">
        <v>67</v>
      </c>
      <c r="C70" s="48">
        <v>11</v>
      </c>
      <c r="D70" s="21" t="s">
        <v>13</v>
      </c>
      <c r="E70" s="47" t="s">
        <v>144</v>
      </c>
      <c r="F70" s="33">
        <f>+F72</f>
        <v>14814632</v>
      </c>
      <c r="G70" s="33">
        <f>+G72</f>
        <v>0</v>
      </c>
      <c r="H70" s="33">
        <f>+H72</f>
        <v>14814632</v>
      </c>
      <c r="I70" s="197">
        <f>+H70/H86</f>
        <v>1.834353666502322E-3</v>
      </c>
      <c r="J70" s="33">
        <f>+J72</f>
        <v>14814632</v>
      </c>
      <c r="K70" s="198">
        <f t="shared" si="1"/>
        <v>1</v>
      </c>
    </row>
    <row r="71" spans="1:11" ht="34.5" customHeight="1" x14ac:dyDescent="0.25">
      <c r="A71" s="87" t="s">
        <v>143</v>
      </c>
      <c r="B71" s="50" t="s">
        <v>67</v>
      </c>
      <c r="C71" s="48">
        <v>54</v>
      </c>
      <c r="D71" s="21" t="s">
        <v>13</v>
      </c>
      <c r="E71" s="47" t="s">
        <v>144</v>
      </c>
      <c r="F71" s="33">
        <f>+F73</f>
        <v>30449390.800000191</v>
      </c>
      <c r="G71" s="33">
        <f>+G74</f>
        <v>0</v>
      </c>
      <c r="H71" s="33">
        <f>+H73</f>
        <v>30449390.800000191</v>
      </c>
      <c r="I71" s="197">
        <f>+H71/H86</f>
        <v>3.7702557617862141E-3</v>
      </c>
      <c r="J71" s="33">
        <f>+J73</f>
        <v>30449390.800000191</v>
      </c>
      <c r="K71" s="198">
        <f t="shared" si="1"/>
        <v>1</v>
      </c>
    </row>
    <row r="72" spans="1:11" ht="34.5" customHeight="1" x14ac:dyDescent="0.25">
      <c r="A72" s="87" t="s">
        <v>145</v>
      </c>
      <c r="B72" s="48" t="s">
        <v>67</v>
      </c>
      <c r="C72" s="48">
        <v>11</v>
      </c>
      <c r="D72" s="21" t="s">
        <v>13</v>
      </c>
      <c r="E72" s="47" t="s">
        <v>74</v>
      </c>
      <c r="F72" s="33">
        <f>+F74</f>
        <v>14814632</v>
      </c>
      <c r="G72" s="33">
        <f>+G74+G82</f>
        <v>0</v>
      </c>
      <c r="H72" s="33">
        <f>+H74</f>
        <v>14814632</v>
      </c>
      <c r="I72" s="197">
        <f>+H72/H86</f>
        <v>1.834353666502322E-3</v>
      </c>
      <c r="J72" s="33">
        <f>+J74</f>
        <v>14814632</v>
      </c>
      <c r="K72" s="198">
        <f t="shared" si="1"/>
        <v>1</v>
      </c>
    </row>
    <row r="73" spans="1:11" ht="34.5" customHeight="1" x14ac:dyDescent="0.25">
      <c r="A73" s="87" t="s">
        <v>145</v>
      </c>
      <c r="B73" s="50" t="s">
        <v>67</v>
      </c>
      <c r="C73" s="48">
        <v>54</v>
      </c>
      <c r="D73" s="21" t="s">
        <v>13</v>
      </c>
      <c r="E73" s="47" t="s">
        <v>74</v>
      </c>
      <c r="F73" s="33">
        <f>+F75+F82</f>
        <v>30449390.800000191</v>
      </c>
      <c r="G73" s="33">
        <f>+G76+G83</f>
        <v>0</v>
      </c>
      <c r="H73" s="33">
        <f>+H75+H82</f>
        <v>30449390.800000191</v>
      </c>
      <c r="I73" s="197">
        <f>+H73/H86</f>
        <v>3.7702557617862141E-3</v>
      </c>
      <c r="J73" s="33">
        <f>+J75+J82</f>
        <v>30449390.800000191</v>
      </c>
      <c r="K73" s="198">
        <f t="shared" si="1"/>
        <v>1</v>
      </c>
    </row>
    <row r="74" spans="1:11" ht="64.5" customHeight="1" x14ac:dyDescent="0.25">
      <c r="A74" s="85" t="s">
        <v>152</v>
      </c>
      <c r="B74" s="48" t="s">
        <v>67</v>
      </c>
      <c r="C74" s="48">
        <v>11</v>
      </c>
      <c r="D74" s="21" t="s">
        <v>13</v>
      </c>
      <c r="E74" s="47" t="s">
        <v>153</v>
      </c>
      <c r="F74" s="33">
        <f>+F76</f>
        <v>14814632</v>
      </c>
      <c r="G74" s="33">
        <f>+G76</f>
        <v>0</v>
      </c>
      <c r="H74" s="33">
        <f>+H76</f>
        <v>14814632</v>
      </c>
      <c r="I74" s="197">
        <f>+H74/H86</f>
        <v>1.834353666502322E-3</v>
      </c>
      <c r="J74" s="33">
        <f t="shared" ref="J74:J79" si="24">+J76</f>
        <v>14814632</v>
      </c>
      <c r="K74" s="198">
        <f t="shared" si="1"/>
        <v>1</v>
      </c>
    </row>
    <row r="75" spans="1:11" ht="64.5" customHeight="1" x14ac:dyDescent="0.25">
      <c r="A75" s="85" t="s">
        <v>152</v>
      </c>
      <c r="B75" s="50" t="s">
        <v>67</v>
      </c>
      <c r="C75" s="48">
        <v>54</v>
      </c>
      <c r="D75" s="21" t="s">
        <v>13</v>
      </c>
      <c r="E75" s="47" t="s">
        <v>153</v>
      </c>
      <c r="F75" s="33">
        <f>+F77</f>
        <v>27165902.800000191</v>
      </c>
      <c r="G75" s="33">
        <f>+G78</f>
        <v>0</v>
      </c>
      <c r="H75" s="33">
        <f>+H77</f>
        <v>27165902.800000191</v>
      </c>
      <c r="I75" s="197">
        <f>+H75/H86</f>
        <v>3.3636929628104192E-3</v>
      </c>
      <c r="J75" s="33">
        <f t="shared" si="24"/>
        <v>27165902.800000191</v>
      </c>
      <c r="K75" s="198">
        <f t="shared" si="1"/>
        <v>1</v>
      </c>
    </row>
    <row r="76" spans="1:11" ht="49.5" customHeight="1" x14ac:dyDescent="0.25">
      <c r="A76" s="85" t="s">
        <v>154</v>
      </c>
      <c r="B76" s="48" t="s">
        <v>67</v>
      </c>
      <c r="C76" s="48">
        <v>11</v>
      </c>
      <c r="D76" s="21" t="s">
        <v>13</v>
      </c>
      <c r="E76" s="47" t="s">
        <v>153</v>
      </c>
      <c r="F76" s="33">
        <f>+F78</f>
        <v>14814632</v>
      </c>
      <c r="G76" s="33">
        <f>+G78</f>
        <v>0</v>
      </c>
      <c r="H76" s="33">
        <f>+H78</f>
        <v>14814632</v>
      </c>
      <c r="I76" s="197">
        <f>+H76/H86</f>
        <v>1.834353666502322E-3</v>
      </c>
      <c r="J76" s="33">
        <f t="shared" si="24"/>
        <v>14814632</v>
      </c>
      <c r="K76" s="198">
        <f t="shared" si="1"/>
        <v>1</v>
      </c>
    </row>
    <row r="77" spans="1:11" ht="49.5" customHeight="1" x14ac:dyDescent="0.25">
      <c r="A77" s="85" t="s">
        <v>154</v>
      </c>
      <c r="B77" s="50" t="s">
        <v>67</v>
      </c>
      <c r="C77" s="48">
        <v>54</v>
      </c>
      <c r="D77" s="21" t="s">
        <v>13</v>
      </c>
      <c r="E77" s="47" t="s">
        <v>153</v>
      </c>
      <c r="F77" s="33">
        <f>+F79</f>
        <v>27165902.800000191</v>
      </c>
      <c r="G77" s="33">
        <f>+G80</f>
        <v>0</v>
      </c>
      <c r="H77" s="33">
        <f>+H79</f>
        <v>27165902.800000191</v>
      </c>
      <c r="I77" s="197">
        <f>+H77/H86</f>
        <v>3.3636929628104192E-3</v>
      </c>
      <c r="J77" s="33">
        <f t="shared" si="24"/>
        <v>27165902.800000191</v>
      </c>
      <c r="K77" s="198">
        <f t="shared" si="1"/>
        <v>1</v>
      </c>
    </row>
    <row r="78" spans="1:11" ht="34.5" customHeight="1" x14ac:dyDescent="0.25">
      <c r="A78" s="85" t="s">
        <v>155</v>
      </c>
      <c r="B78" s="48" t="s">
        <v>67</v>
      </c>
      <c r="C78" s="48">
        <v>11</v>
      </c>
      <c r="D78" s="21" t="s">
        <v>13</v>
      </c>
      <c r="E78" s="47" t="s">
        <v>110</v>
      </c>
      <c r="F78" s="33">
        <f>+F80</f>
        <v>14814632</v>
      </c>
      <c r="G78" s="33">
        <f>+G80+G81</f>
        <v>0</v>
      </c>
      <c r="H78" s="33">
        <f>+H80</f>
        <v>14814632</v>
      </c>
      <c r="I78" s="197">
        <f>+H78/H86</f>
        <v>1.834353666502322E-3</v>
      </c>
      <c r="J78" s="33">
        <f t="shared" si="24"/>
        <v>14814632</v>
      </c>
      <c r="K78" s="198">
        <f t="shared" si="1"/>
        <v>1</v>
      </c>
    </row>
    <row r="79" spans="1:11" ht="34.5" customHeight="1" x14ac:dyDescent="0.25">
      <c r="A79" s="85" t="s">
        <v>155</v>
      </c>
      <c r="B79" s="50" t="s">
        <v>67</v>
      </c>
      <c r="C79" s="48">
        <v>54</v>
      </c>
      <c r="D79" s="21" t="s">
        <v>13</v>
      </c>
      <c r="E79" s="47" t="s">
        <v>110</v>
      </c>
      <c r="F79" s="33">
        <f>+F81</f>
        <v>27165902.800000191</v>
      </c>
      <c r="G79" s="33">
        <f>+G81+G82</f>
        <v>0</v>
      </c>
      <c r="H79" s="33">
        <f>+H81</f>
        <v>27165902.800000191</v>
      </c>
      <c r="I79" s="197">
        <f>+H79/H86</f>
        <v>3.3636929628104192E-3</v>
      </c>
      <c r="J79" s="33">
        <f t="shared" si="24"/>
        <v>27165902.800000191</v>
      </c>
      <c r="K79" s="198">
        <f t="shared" si="1"/>
        <v>1</v>
      </c>
    </row>
    <row r="80" spans="1:11" ht="32.25" customHeight="1" x14ac:dyDescent="0.25">
      <c r="A80" s="86" t="s">
        <v>156</v>
      </c>
      <c r="B80" s="46" t="s">
        <v>67</v>
      </c>
      <c r="C80" s="46">
        <v>11</v>
      </c>
      <c r="D80" s="26" t="s">
        <v>13</v>
      </c>
      <c r="E80" s="54" t="s">
        <v>75</v>
      </c>
      <c r="F80" s="29">
        <v>14814632</v>
      </c>
      <c r="G80" s="29">
        <v>0</v>
      </c>
      <c r="H80" s="29">
        <f>+F80-G80</f>
        <v>14814632</v>
      </c>
      <c r="I80" s="199">
        <f>+H80/H86</f>
        <v>1.834353666502322E-3</v>
      </c>
      <c r="J80" s="29">
        <v>14814632</v>
      </c>
      <c r="K80" s="200">
        <f t="shared" si="1"/>
        <v>1</v>
      </c>
    </row>
    <row r="81" spans="1:11" ht="48.75" customHeight="1" x14ac:dyDescent="0.25">
      <c r="A81" s="86" t="s">
        <v>156</v>
      </c>
      <c r="B81" s="52" t="s">
        <v>67</v>
      </c>
      <c r="C81" s="46">
        <v>54</v>
      </c>
      <c r="D81" s="26" t="s">
        <v>13</v>
      </c>
      <c r="E81" s="54" t="s">
        <v>75</v>
      </c>
      <c r="F81" s="29">
        <v>27165902.800000191</v>
      </c>
      <c r="G81" s="29">
        <v>0</v>
      </c>
      <c r="H81" s="29">
        <f>+F81-G81</f>
        <v>27165902.800000191</v>
      </c>
      <c r="I81" s="199">
        <f>+H81/H86</f>
        <v>3.3636929628104192E-3</v>
      </c>
      <c r="J81" s="29">
        <v>27165902.800000191</v>
      </c>
      <c r="K81" s="200">
        <f t="shared" si="1"/>
        <v>1</v>
      </c>
    </row>
    <row r="82" spans="1:11" ht="72" customHeight="1" x14ac:dyDescent="0.25">
      <c r="A82" s="85" t="s">
        <v>166</v>
      </c>
      <c r="B82" s="50" t="s">
        <v>67</v>
      </c>
      <c r="C82" s="48">
        <v>54</v>
      </c>
      <c r="D82" s="21" t="s">
        <v>13</v>
      </c>
      <c r="E82" s="47" t="s">
        <v>167</v>
      </c>
      <c r="F82" s="33">
        <f t="shared" ref="F82:H84" si="25">+F83</f>
        <v>3283488</v>
      </c>
      <c r="G82" s="33">
        <f t="shared" si="25"/>
        <v>0</v>
      </c>
      <c r="H82" s="33">
        <f t="shared" si="25"/>
        <v>3283488</v>
      </c>
      <c r="I82" s="197">
        <f>+H82/H86</f>
        <v>4.0656279897579477E-4</v>
      </c>
      <c r="J82" s="33">
        <f t="shared" ref="J82:J84" si="26">+J83</f>
        <v>3283488</v>
      </c>
      <c r="K82" s="198">
        <f t="shared" si="1"/>
        <v>1</v>
      </c>
    </row>
    <row r="83" spans="1:11" ht="49.5" customHeight="1" x14ac:dyDescent="0.25">
      <c r="A83" s="85" t="s">
        <v>168</v>
      </c>
      <c r="B83" s="50" t="s">
        <v>67</v>
      </c>
      <c r="C83" s="48">
        <v>54</v>
      </c>
      <c r="D83" s="21" t="s">
        <v>13</v>
      </c>
      <c r="E83" s="47" t="s">
        <v>167</v>
      </c>
      <c r="F83" s="33">
        <f t="shared" si="25"/>
        <v>3283488</v>
      </c>
      <c r="G83" s="33">
        <f t="shared" si="25"/>
        <v>0</v>
      </c>
      <c r="H83" s="33">
        <f t="shared" si="25"/>
        <v>3283488</v>
      </c>
      <c r="I83" s="197">
        <f>+H83/H86</f>
        <v>4.0656279897579477E-4</v>
      </c>
      <c r="J83" s="33">
        <f t="shared" si="26"/>
        <v>3283488</v>
      </c>
      <c r="K83" s="198">
        <f t="shared" si="1"/>
        <v>1</v>
      </c>
    </row>
    <row r="84" spans="1:11" ht="35.25" customHeight="1" x14ac:dyDescent="0.25">
      <c r="A84" s="85" t="s">
        <v>169</v>
      </c>
      <c r="B84" s="50" t="s">
        <v>67</v>
      </c>
      <c r="C84" s="48">
        <v>54</v>
      </c>
      <c r="D84" s="21" t="s">
        <v>13</v>
      </c>
      <c r="E84" s="47" t="s">
        <v>170</v>
      </c>
      <c r="F84" s="33">
        <f t="shared" si="25"/>
        <v>3283488</v>
      </c>
      <c r="G84" s="33">
        <f t="shared" si="25"/>
        <v>0</v>
      </c>
      <c r="H84" s="33">
        <f t="shared" si="25"/>
        <v>3283488</v>
      </c>
      <c r="I84" s="197">
        <f>+H84/H86</f>
        <v>4.0656279897579477E-4</v>
      </c>
      <c r="J84" s="33">
        <f t="shared" si="26"/>
        <v>3283488</v>
      </c>
      <c r="K84" s="198">
        <f t="shared" si="1"/>
        <v>1</v>
      </c>
    </row>
    <row r="85" spans="1:11" ht="42.75" customHeight="1" thickBot="1" x14ac:dyDescent="0.3">
      <c r="A85" s="205" t="s">
        <v>171</v>
      </c>
      <c r="B85" s="206" t="s">
        <v>67</v>
      </c>
      <c r="C85" s="207">
        <v>54</v>
      </c>
      <c r="D85" s="189" t="s">
        <v>13</v>
      </c>
      <c r="E85" s="208" t="s">
        <v>75</v>
      </c>
      <c r="F85" s="209">
        <v>3283488</v>
      </c>
      <c r="G85" s="209">
        <v>0</v>
      </c>
      <c r="H85" s="209">
        <f>+F85-G85</f>
        <v>3283488</v>
      </c>
      <c r="I85" s="210">
        <f>+H85/H86</f>
        <v>4.0656279897579477E-4</v>
      </c>
      <c r="J85" s="209">
        <v>3283488</v>
      </c>
      <c r="K85" s="211">
        <f t="shared" si="1"/>
        <v>1</v>
      </c>
    </row>
    <row r="86" spans="1:11" s="60" customFormat="1" ht="33" customHeight="1" thickBot="1" x14ac:dyDescent="0.3">
      <c r="A86" s="264" t="s">
        <v>172</v>
      </c>
      <c r="B86" s="265"/>
      <c r="C86" s="265"/>
      <c r="D86" s="265"/>
      <c r="E86" s="265"/>
      <c r="F86" s="212">
        <f>+F9+F31+F32+F33</f>
        <v>8076213584.3999996</v>
      </c>
      <c r="G86" s="212">
        <f t="shared" ref="G86:I86" si="27">+G9+G31+G32+G33</f>
        <v>0</v>
      </c>
      <c r="H86" s="212">
        <f>+F86-G86</f>
        <v>8076213584.3999996</v>
      </c>
      <c r="I86" s="213">
        <f t="shared" si="27"/>
        <v>1</v>
      </c>
      <c r="J86" s="212">
        <f>+J9+J31+J32+J33</f>
        <v>7040869173.3999996</v>
      </c>
      <c r="K86" s="214">
        <f>+J86/H86</f>
        <v>0.87180324044427582</v>
      </c>
    </row>
    <row r="87" spans="1:11" s="62" customFormat="1" ht="18" customHeight="1" x14ac:dyDescent="0.25">
      <c r="A87" s="61" t="s">
        <v>511</v>
      </c>
      <c r="B87" s="80"/>
      <c r="C87" s="215"/>
      <c r="F87" s="79"/>
      <c r="G87" s="78"/>
      <c r="H87" s="78"/>
      <c r="I87" s="78"/>
    </row>
    <row r="88" spans="1:11" s="62" customFormat="1" ht="18" customHeight="1" x14ac:dyDescent="0.25">
      <c r="A88" s="61" t="s">
        <v>175</v>
      </c>
      <c r="B88" s="80"/>
      <c r="C88" s="215"/>
      <c r="F88" s="79"/>
      <c r="G88" s="78"/>
      <c r="H88" s="78"/>
      <c r="I88" s="78"/>
    </row>
  </sheetData>
  <mergeCells count="15">
    <mergeCell ref="A86:E86"/>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BDDA-80D3-4C97-910D-BE9B2A7D451D}">
  <dimension ref="A1:AC291"/>
  <sheetViews>
    <sheetView zoomScale="89" zoomScaleNormal="89" workbookViewId="0">
      <pane xSplit="4" ySplit="6" topLeftCell="E112" activePane="bottomRight" state="frozen"/>
      <selection activeCell="C253" sqref="C253"/>
      <selection pane="topRight" activeCell="C253" sqref="C253"/>
      <selection pane="bottomLeft" activeCell="C253" sqref="C253"/>
      <selection pane="bottomRight" activeCell="B115" sqref="B115"/>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8" width="11.42578125" style="1"/>
    <col min="109" max="109" width="15.42578125" style="1" customWidth="1"/>
    <col min="110" max="110" width="9.5703125" style="1" customWidth="1"/>
    <col min="111" max="111" width="14.42578125" style="1" customWidth="1"/>
    <col min="112" max="112" width="49.85546875" style="1" customWidth="1"/>
    <col min="113" max="113" width="22.5703125" style="1" customWidth="1"/>
    <col min="114" max="114" width="23" style="1" customWidth="1"/>
    <col min="115" max="115" width="22.85546875" style="1" customWidth="1"/>
    <col min="116" max="116" width="23.42578125" style="1" customWidth="1"/>
    <col min="117" max="117" width="22.42578125" style="1" customWidth="1"/>
    <col min="118" max="118" width="13.85546875" style="1" customWidth="1"/>
    <col min="119" max="119" width="20.7109375" style="1" customWidth="1"/>
    <col min="120" max="120" width="18.140625" style="1" customWidth="1"/>
    <col min="121" max="121" width="14.85546875" style="1" bestFit="1" customWidth="1"/>
    <col min="122" max="122" width="11.42578125" style="1"/>
    <col min="123" max="123" width="17.42578125" style="1" customWidth="1"/>
    <col min="124" max="126" width="18.140625" style="1" customWidth="1"/>
    <col min="127" max="130" width="11.42578125" style="1"/>
    <col min="131" max="131" width="34" style="1" customWidth="1"/>
    <col min="132" max="132" width="9.5703125" style="1" customWidth="1"/>
    <col min="133" max="133" width="16.7109375" style="1" customWidth="1"/>
    <col min="134" max="134" width="55.140625" style="1" customWidth="1"/>
    <col min="135" max="135" width="22.5703125" style="1" customWidth="1"/>
    <col min="136" max="136" width="23" style="1" customWidth="1"/>
    <col min="137" max="137" width="22.85546875" style="1" customWidth="1"/>
    <col min="138" max="138" width="23.42578125" style="1" customWidth="1"/>
    <col min="139" max="139" width="28.7109375" style="1" customWidth="1"/>
    <col min="140" max="140" width="12.7109375" style="1" customWidth="1"/>
    <col min="141" max="141" width="11.42578125" style="1"/>
    <col min="142" max="142" width="25.28515625" style="1" customWidth="1"/>
    <col min="143" max="143" width="15.85546875" style="1" bestFit="1" customWidth="1"/>
    <col min="144" max="145" width="18" style="1" bestFit="1" customWidth="1"/>
    <col min="146" max="364" width="11.42578125" style="1"/>
    <col min="365" max="365" width="15.42578125" style="1" customWidth="1"/>
    <col min="366" max="366" width="9.5703125" style="1" customWidth="1"/>
    <col min="367" max="367" width="14.42578125" style="1" customWidth="1"/>
    <col min="368" max="368" width="49.85546875" style="1" customWidth="1"/>
    <col min="369" max="369" width="22.5703125" style="1" customWidth="1"/>
    <col min="370" max="370" width="23" style="1" customWidth="1"/>
    <col min="371" max="371" width="22.85546875" style="1" customWidth="1"/>
    <col min="372" max="372" width="23.42578125" style="1" customWidth="1"/>
    <col min="373" max="373" width="22.42578125" style="1" customWidth="1"/>
    <col min="374" max="374" width="13.85546875" style="1" customWidth="1"/>
    <col min="375" max="375" width="20.7109375" style="1" customWidth="1"/>
    <col min="376" max="376" width="18.140625" style="1" customWidth="1"/>
    <col min="377" max="377" width="14.85546875" style="1" bestFit="1" customWidth="1"/>
    <col min="378" max="378" width="11.42578125" style="1"/>
    <col min="379" max="379" width="17.42578125" style="1" customWidth="1"/>
    <col min="380" max="382" width="18.140625" style="1" customWidth="1"/>
    <col min="383" max="386" width="11.42578125" style="1"/>
    <col min="387" max="387" width="34" style="1" customWidth="1"/>
    <col min="388" max="388" width="9.5703125" style="1" customWidth="1"/>
    <col min="389" max="389" width="16.7109375" style="1" customWidth="1"/>
    <col min="390" max="390" width="55.140625" style="1" customWidth="1"/>
    <col min="391" max="391" width="22.5703125" style="1" customWidth="1"/>
    <col min="392" max="392" width="23" style="1" customWidth="1"/>
    <col min="393" max="393" width="22.85546875" style="1" customWidth="1"/>
    <col min="394" max="394" width="23.42578125" style="1" customWidth="1"/>
    <col min="395" max="395" width="28.7109375" style="1" customWidth="1"/>
    <col min="396" max="396" width="12.7109375" style="1" customWidth="1"/>
    <col min="397" max="397" width="11.42578125" style="1"/>
    <col min="398" max="398" width="25.28515625" style="1" customWidth="1"/>
    <col min="399" max="399" width="15.85546875" style="1" bestFit="1" customWidth="1"/>
    <col min="400" max="401" width="18" style="1" bestFit="1" customWidth="1"/>
    <col min="402" max="620" width="11.42578125" style="1"/>
    <col min="621" max="621" width="15.42578125" style="1" customWidth="1"/>
    <col min="622" max="622" width="9.5703125" style="1" customWidth="1"/>
    <col min="623" max="623" width="14.42578125" style="1" customWidth="1"/>
    <col min="624" max="624" width="49.85546875" style="1" customWidth="1"/>
    <col min="625" max="625" width="22.5703125" style="1" customWidth="1"/>
    <col min="626" max="626" width="23" style="1" customWidth="1"/>
    <col min="627" max="627" width="22.85546875" style="1" customWidth="1"/>
    <col min="628" max="628" width="23.42578125" style="1" customWidth="1"/>
    <col min="629" max="629" width="22.42578125" style="1" customWidth="1"/>
    <col min="630" max="630" width="13.85546875" style="1" customWidth="1"/>
    <col min="631" max="631" width="20.7109375" style="1" customWidth="1"/>
    <col min="632" max="632" width="18.140625" style="1" customWidth="1"/>
    <col min="633" max="633" width="14.85546875" style="1" bestFit="1" customWidth="1"/>
    <col min="634" max="634" width="11.42578125" style="1"/>
    <col min="635" max="635" width="17.42578125" style="1" customWidth="1"/>
    <col min="636" max="638" width="18.140625" style="1" customWidth="1"/>
    <col min="639" max="642" width="11.42578125" style="1"/>
    <col min="643" max="643" width="34" style="1" customWidth="1"/>
    <col min="644" max="644" width="9.5703125" style="1" customWidth="1"/>
    <col min="645" max="645" width="16.7109375" style="1" customWidth="1"/>
    <col min="646" max="646" width="55.140625" style="1" customWidth="1"/>
    <col min="647" max="647" width="22.5703125" style="1" customWidth="1"/>
    <col min="648" max="648" width="23" style="1" customWidth="1"/>
    <col min="649" max="649" width="22.85546875" style="1" customWidth="1"/>
    <col min="650" max="650" width="23.42578125" style="1" customWidth="1"/>
    <col min="651" max="651" width="28.7109375" style="1" customWidth="1"/>
    <col min="652" max="652" width="12.7109375" style="1" customWidth="1"/>
    <col min="653" max="653" width="11.42578125" style="1"/>
    <col min="654" max="654" width="25.28515625" style="1" customWidth="1"/>
    <col min="655" max="655" width="15.85546875" style="1" bestFit="1" customWidth="1"/>
    <col min="656" max="657" width="18" style="1" bestFit="1" customWidth="1"/>
    <col min="658" max="876" width="11.42578125" style="1"/>
    <col min="877" max="877" width="15.42578125" style="1" customWidth="1"/>
    <col min="878" max="878" width="9.5703125" style="1" customWidth="1"/>
    <col min="879" max="879" width="14.42578125" style="1" customWidth="1"/>
    <col min="880" max="880" width="49.85546875" style="1" customWidth="1"/>
    <col min="881" max="881" width="22.5703125" style="1" customWidth="1"/>
    <col min="882" max="882" width="23" style="1" customWidth="1"/>
    <col min="883" max="883" width="22.85546875" style="1" customWidth="1"/>
    <col min="884" max="884" width="23.42578125" style="1" customWidth="1"/>
    <col min="885" max="885" width="22.42578125" style="1" customWidth="1"/>
    <col min="886" max="886" width="13.85546875" style="1" customWidth="1"/>
    <col min="887" max="887" width="20.7109375" style="1" customWidth="1"/>
    <col min="888" max="888" width="18.140625" style="1" customWidth="1"/>
    <col min="889" max="889" width="14.85546875" style="1" bestFit="1" customWidth="1"/>
    <col min="890" max="890" width="11.42578125" style="1"/>
    <col min="891" max="891" width="17.42578125" style="1" customWidth="1"/>
    <col min="892" max="894" width="18.140625" style="1" customWidth="1"/>
    <col min="895" max="898" width="11.42578125" style="1"/>
    <col min="899" max="899" width="34" style="1" customWidth="1"/>
    <col min="900" max="900" width="9.5703125" style="1" customWidth="1"/>
    <col min="901" max="901" width="16.7109375" style="1" customWidth="1"/>
    <col min="902" max="902" width="55.140625" style="1" customWidth="1"/>
    <col min="903" max="903" width="22.5703125" style="1" customWidth="1"/>
    <col min="904" max="904" width="23" style="1" customWidth="1"/>
    <col min="905" max="905" width="22.85546875" style="1" customWidth="1"/>
    <col min="906" max="906" width="23.42578125" style="1" customWidth="1"/>
    <col min="907" max="907" width="28.7109375" style="1" customWidth="1"/>
    <col min="908" max="908" width="12.7109375" style="1" customWidth="1"/>
    <col min="909" max="909" width="11.42578125" style="1"/>
    <col min="910" max="910" width="25.28515625" style="1" customWidth="1"/>
    <col min="911" max="911" width="15.85546875" style="1" bestFit="1" customWidth="1"/>
    <col min="912" max="913" width="18" style="1" bestFit="1" customWidth="1"/>
    <col min="914" max="1132" width="11.42578125" style="1"/>
    <col min="1133" max="1133" width="15.42578125" style="1" customWidth="1"/>
    <col min="1134" max="1134" width="9.5703125" style="1" customWidth="1"/>
    <col min="1135" max="1135" width="14.42578125" style="1" customWidth="1"/>
    <col min="1136" max="1136" width="49.85546875" style="1" customWidth="1"/>
    <col min="1137" max="1137" width="22.5703125" style="1" customWidth="1"/>
    <col min="1138" max="1138" width="23" style="1" customWidth="1"/>
    <col min="1139" max="1139" width="22.85546875" style="1" customWidth="1"/>
    <col min="1140" max="1140" width="23.42578125" style="1" customWidth="1"/>
    <col min="1141" max="1141" width="22.42578125" style="1" customWidth="1"/>
    <col min="1142" max="1142" width="13.85546875" style="1" customWidth="1"/>
    <col min="1143" max="1143" width="20.7109375" style="1" customWidth="1"/>
    <col min="1144" max="1144" width="18.140625" style="1" customWidth="1"/>
    <col min="1145" max="1145" width="14.85546875" style="1" bestFit="1" customWidth="1"/>
    <col min="1146" max="1146" width="11.42578125" style="1"/>
    <col min="1147" max="1147" width="17.42578125" style="1" customWidth="1"/>
    <col min="1148" max="1150" width="18.140625" style="1" customWidth="1"/>
    <col min="1151" max="1154" width="11.42578125" style="1"/>
    <col min="1155" max="1155" width="34" style="1" customWidth="1"/>
    <col min="1156" max="1156" width="9.5703125" style="1" customWidth="1"/>
    <col min="1157" max="1157" width="16.7109375" style="1" customWidth="1"/>
    <col min="1158" max="1158" width="55.140625" style="1" customWidth="1"/>
    <col min="1159" max="1159" width="22.5703125" style="1" customWidth="1"/>
    <col min="1160" max="1160" width="23" style="1" customWidth="1"/>
    <col min="1161" max="1161" width="22.85546875" style="1" customWidth="1"/>
    <col min="1162" max="1162" width="23.42578125" style="1" customWidth="1"/>
    <col min="1163" max="1163" width="28.7109375" style="1" customWidth="1"/>
    <col min="1164" max="1164" width="12.7109375" style="1" customWidth="1"/>
    <col min="1165" max="1165" width="11.42578125" style="1"/>
    <col min="1166" max="1166" width="25.28515625" style="1" customWidth="1"/>
    <col min="1167" max="1167" width="15.85546875" style="1" bestFit="1" customWidth="1"/>
    <col min="1168" max="1169" width="18" style="1" bestFit="1" customWidth="1"/>
    <col min="1170" max="1388" width="11.42578125" style="1"/>
    <col min="1389" max="1389" width="15.42578125" style="1" customWidth="1"/>
    <col min="1390" max="1390" width="9.5703125" style="1" customWidth="1"/>
    <col min="1391" max="1391" width="14.42578125" style="1" customWidth="1"/>
    <col min="1392" max="1392" width="49.85546875" style="1" customWidth="1"/>
    <col min="1393" max="1393" width="22.5703125" style="1" customWidth="1"/>
    <col min="1394" max="1394" width="23" style="1" customWidth="1"/>
    <col min="1395" max="1395" width="22.85546875" style="1" customWidth="1"/>
    <col min="1396" max="1396" width="23.42578125" style="1" customWidth="1"/>
    <col min="1397" max="1397" width="22.42578125" style="1" customWidth="1"/>
    <col min="1398" max="1398" width="13.85546875" style="1" customWidth="1"/>
    <col min="1399" max="1399" width="20.7109375" style="1" customWidth="1"/>
    <col min="1400" max="1400" width="18.140625" style="1" customWidth="1"/>
    <col min="1401" max="1401" width="14.85546875" style="1" bestFit="1" customWidth="1"/>
    <col min="1402" max="1402" width="11.42578125" style="1"/>
    <col min="1403" max="1403" width="17.42578125" style="1" customWidth="1"/>
    <col min="1404" max="1406" width="18.140625" style="1" customWidth="1"/>
    <col min="1407" max="1410" width="11.42578125" style="1"/>
    <col min="1411" max="1411" width="34" style="1" customWidth="1"/>
    <col min="1412" max="1412" width="9.5703125" style="1" customWidth="1"/>
    <col min="1413" max="1413" width="16.7109375" style="1" customWidth="1"/>
    <col min="1414" max="1414" width="55.140625" style="1" customWidth="1"/>
    <col min="1415" max="1415" width="22.5703125" style="1" customWidth="1"/>
    <col min="1416" max="1416" width="23" style="1" customWidth="1"/>
    <col min="1417" max="1417" width="22.85546875" style="1" customWidth="1"/>
    <col min="1418" max="1418" width="23.42578125" style="1" customWidth="1"/>
    <col min="1419" max="1419" width="28.7109375" style="1" customWidth="1"/>
    <col min="1420" max="1420" width="12.7109375" style="1" customWidth="1"/>
    <col min="1421" max="1421" width="11.42578125" style="1"/>
    <col min="1422" max="1422" width="25.28515625" style="1" customWidth="1"/>
    <col min="1423" max="1423" width="15.85546875" style="1" bestFit="1" customWidth="1"/>
    <col min="1424" max="1425" width="18" style="1" bestFit="1" customWidth="1"/>
    <col min="1426" max="1644" width="11.42578125" style="1"/>
    <col min="1645" max="1645" width="15.42578125" style="1" customWidth="1"/>
    <col min="1646" max="1646" width="9.5703125" style="1" customWidth="1"/>
    <col min="1647" max="1647" width="14.42578125" style="1" customWidth="1"/>
    <col min="1648" max="1648" width="49.85546875" style="1" customWidth="1"/>
    <col min="1649" max="1649" width="22.5703125" style="1" customWidth="1"/>
    <col min="1650" max="1650" width="23" style="1" customWidth="1"/>
    <col min="1651" max="1651" width="22.85546875" style="1" customWidth="1"/>
    <col min="1652" max="1652" width="23.42578125" style="1" customWidth="1"/>
    <col min="1653" max="1653" width="22.42578125" style="1" customWidth="1"/>
    <col min="1654" max="1654" width="13.85546875" style="1" customWidth="1"/>
    <col min="1655" max="1655" width="20.7109375" style="1" customWidth="1"/>
    <col min="1656" max="1656" width="18.140625" style="1" customWidth="1"/>
    <col min="1657" max="1657" width="14.85546875" style="1" bestFit="1" customWidth="1"/>
    <col min="1658" max="1658" width="11.42578125" style="1"/>
    <col min="1659" max="1659" width="17.42578125" style="1" customWidth="1"/>
    <col min="1660" max="1662" width="18.140625" style="1" customWidth="1"/>
    <col min="1663" max="1666" width="11.42578125" style="1"/>
    <col min="1667" max="1667" width="34" style="1" customWidth="1"/>
    <col min="1668" max="1668" width="9.5703125" style="1" customWidth="1"/>
    <col min="1669" max="1669" width="16.7109375" style="1" customWidth="1"/>
    <col min="1670" max="1670" width="55.140625" style="1" customWidth="1"/>
    <col min="1671" max="1671" width="22.5703125" style="1" customWidth="1"/>
    <col min="1672" max="1672" width="23" style="1" customWidth="1"/>
    <col min="1673" max="1673" width="22.85546875" style="1" customWidth="1"/>
    <col min="1674" max="1674" width="23.42578125" style="1" customWidth="1"/>
    <col min="1675" max="1675" width="28.7109375" style="1" customWidth="1"/>
    <col min="1676" max="1676" width="12.7109375" style="1" customWidth="1"/>
    <col min="1677" max="1677" width="11.42578125" style="1"/>
    <col min="1678" max="1678" width="25.28515625" style="1" customWidth="1"/>
    <col min="1679" max="1679" width="15.85546875" style="1" bestFit="1" customWidth="1"/>
    <col min="1680" max="1681" width="18" style="1" bestFit="1" customWidth="1"/>
    <col min="1682" max="1900" width="11.42578125" style="1"/>
    <col min="1901" max="1901" width="15.42578125" style="1" customWidth="1"/>
    <col min="1902" max="1902" width="9.5703125" style="1" customWidth="1"/>
    <col min="1903" max="1903" width="14.42578125" style="1" customWidth="1"/>
    <col min="1904" max="1904" width="49.85546875" style="1" customWidth="1"/>
    <col min="1905" max="1905" width="22.5703125" style="1" customWidth="1"/>
    <col min="1906" max="1906" width="23" style="1" customWidth="1"/>
    <col min="1907" max="1907" width="22.85546875" style="1" customWidth="1"/>
    <col min="1908" max="1908" width="23.42578125" style="1" customWidth="1"/>
    <col min="1909" max="1909" width="22.42578125" style="1" customWidth="1"/>
    <col min="1910" max="1910" width="13.85546875" style="1" customWidth="1"/>
    <col min="1911" max="1911" width="20.7109375" style="1" customWidth="1"/>
    <col min="1912" max="1912" width="18.140625" style="1" customWidth="1"/>
    <col min="1913" max="1913" width="14.85546875" style="1" bestFit="1" customWidth="1"/>
    <col min="1914" max="1914" width="11.42578125" style="1"/>
    <col min="1915" max="1915" width="17.42578125" style="1" customWidth="1"/>
    <col min="1916" max="1918" width="18.140625" style="1" customWidth="1"/>
    <col min="1919" max="1922" width="11.42578125" style="1"/>
    <col min="1923" max="1923" width="34" style="1" customWidth="1"/>
    <col min="1924" max="1924" width="9.5703125" style="1" customWidth="1"/>
    <col min="1925" max="1925" width="16.7109375" style="1" customWidth="1"/>
    <col min="1926" max="1926" width="55.140625" style="1" customWidth="1"/>
    <col min="1927" max="1927" width="22.5703125" style="1" customWidth="1"/>
    <col min="1928" max="1928" width="23" style="1" customWidth="1"/>
    <col min="1929" max="1929" width="22.85546875" style="1" customWidth="1"/>
    <col min="1930" max="1930" width="23.42578125" style="1" customWidth="1"/>
    <col min="1931" max="1931" width="28.7109375" style="1" customWidth="1"/>
    <col min="1932" max="1932" width="12.7109375" style="1" customWidth="1"/>
    <col min="1933" max="1933" width="11.42578125" style="1"/>
    <col min="1934" max="1934" width="25.28515625" style="1" customWidth="1"/>
    <col min="1935" max="1935" width="15.85546875" style="1" bestFit="1" customWidth="1"/>
    <col min="1936" max="1937" width="18" style="1" bestFit="1" customWidth="1"/>
    <col min="1938" max="2156" width="11.42578125" style="1"/>
    <col min="2157" max="2157" width="15.42578125" style="1" customWidth="1"/>
    <col min="2158" max="2158" width="9.5703125" style="1" customWidth="1"/>
    <col min="2159" max="2159" width="14.42578125" style="1" customWidth="1"/>
    <col min="2160" max="2160" width="49.85546875" style="1" customWidth="1"/>
    <col min="2161" max="2161" width="22.5703125" style="1" customWidth="1"/>
    <col min="2162" max="2162" width="23" style="1" customWidth="1"/>
    <col min="2163" max="2163" width="22.85546875" style="1" customWidth="1"/>
    <col min="2164" max="2164" width="23.42578125" style="1" customWidth="1"/>
    <col min="2165" max="2165" width="22.42578125" style="1" customWidth="1"/>
    <col min="2166" max="2166" width="13.85546875" style="1" customWidth="1"/>
    <col min="2167" max="2167" width="20.7109375" style="1" customWidth="1"/>
    <col min="2168" max="2168" width="18.140625" style="1" customWidth="1"/>
    <col min="2169" max="2169" width="14.85546875" style="1" bestFit="1" customWidth="1"/>
    <col min="2170" max="2170" width="11.42578125" style="1"/>
    <col min="2171" max="2171" width="17.42578125" style="1" customWidth="1"/>
    <col min="2172" max="2174" width="18.140625" style="1" customWidth="1"/>
    <col min="2175" max="2178" width="11.42578125" style="1"/>
    <col min="2179" max="2179" width="34" style="1" customWidth="1"/>
    <col min="2180" max="2180" width="9.5703125" style="1" customWidth="1"/>
    <col min="2181" max="2181" width="16.7109375" style="1" customWidth="1"/>
    <col min="2182" max="2182" width="55.140625" style="1" customWidth="1"/>
    <col min="2183" max="2183" width="22.5703125" style="1" customWidth="1"/>
    <col min="2184" max="2184" width="23" style="1" customWidth="1"/>
    <col min="2185" max="2185" width="22.85546875" style="1" customWidth="1"/>
    <col min="2186" max="2186" width="23.42578125" style="1" customWidth="1"/>
    <col min="2187" max="2187" width="28.7109375" style="1" customWidth="1"/>
    <col min="2188" max="2188" width="12.7109375" style="1" customWidth="1"/>
    <col min="2189" max="2189" width="11.42578125" style="1"/>
    <col min="2190" max="2190" width="25.28515625" style="1" customWidth="1"/>
    <col min="2191" max="2191" width="15.85546875" style="1" bestFit="1" customWidth="1"/>
    <col min="2192" max="2193" width="18" style="1" bestFit="1" customWidth="1"/>
    <col min="2194" max="2412" width="11.42578125" style="1"/>
    <col min="2413" max="2413" width="15.42578125" style="1" customWidth="1"/>
    <col min="2414" max="2414" width="9.5703125" style="1" customWidth="1"/>
    <col min="2415" max="2415" width="14.42578125" style="1" customWidth="1"/>
    <col min="2416" max="2416" width="49.85546875" style="1" customWidth="1"/>
    <col min="2417" max="2417" width="22.5703125" style="1" customWidth="1"/>
    <col min="2418" max="2418" width="23" style="1" customWidth="1"/>
    <col min="2419" max="2419" width="22.85546875" style="1" customWidth="1"/>
    <col min="2420" max="2420" width="23.42578125" style="1" customWidth="1"/>
    <col min="2421" max="2421" width="22.42578125" style="1" customWidth="1"/>
    <col min="2422" max="2422" width="13.85546875" style="1" customWidth="1"/>
    <col min="2423" max="2423" width="20.7109375" style="1" customWidth="1"/>
    <col min="2424" max="2424" width="18.140625" style="1" customWidth="1"/>
    <col min="2425" max="2425" width="14.85546875" style="1" bestFit="1" customWidth="1"/>
    <col min="2426" max="2426" width="11.42578125" style="1"/>
    <col min="2427" max="2427" width="17.42578125" style="1" customWidth="1"/>
    <col min="2428" max="2430" width="18.140625" style="1" customWidth="1"/>
    <col min="2431" max="2434" width="11.42578125" style="1"/>
    <col min="2435" max="2435" width="34" style="1" customWidth="1"/>
    <col min="2436" max="2436" width="9.5703125" style="1" customWidth="1"/>
    <col min="2437" max="2437" width="16.7109375" style="1" customWidth="1"/>
    <col min="2438" max="2438" width="55.140625" style="1" customWidth="1"/>
    <col min="2439" max="2439" width="22.5703125" style="1" customWidth="1"/>
    <col min="2440" max="2440" width="23" style="1" customWidth="1"/>
    <col min="2441" max="2441" width="22.85546875" style="1" customWidth="1"/>
    <col min="2442" max="2442" width="23.42578125" style="1" customWidth="1"/>
    <col min="2443" max="2443" width="28.7109375" style="1" customWidth="1"/>
    <col min="2444" max="2444" width="12.7109375" style="1" customWidth="1"/>
    <col min="2445" max="2445" width="11.42578125" style="1"/>
    <col min="2446" max="2446" width="25.28515625" style="1" customWidth="1"/>
    <col min="2447" max="2447" width="15.85546875" style="1" bestFit="1" customWidth="1"/>
    <col min="2448" max="2449" width="18" style="1" bestFit="1" customWidth="1"/>
    <col min="2450" max="2668" width="11.42578125" style="1"/>
    <col min="2669" max="2669" width="15.42578125" style="1" customWidth="1"/>
    <col min="2670" max="2670" width="9.5703125" style="1" customWidth="1"/>
    <col min="2671" max="2671" width="14.42578125" style="1" customWidth="1"/>
    <col min="2672" max="2672" width="49.85546875" style="1" customWidth="1"/>
    <col min="2673" max="2673" width="22.5703125" style="1" customWidth="1"/>
    <col min="2674" max="2674" width="23" style="1" customWidth="1"/>
    <col min="2675" max="2675" width="22.85546875" style="1" customWidth="1"/>
    <col min="2676" max="2676" width="23.42578125" style="1" customWidth="1"/>
    <col min="2677" max="2677" width="22.42578125" style="1" customWidth="1"/>
    <col min="2678" max="2678" width="13.85546875" style="1" customWidth="1"/>
    <col min="2679" max="2679" width="20.7109375" style="1" customWidth="1"/>
    <col min="2680" max="2680" width="18.140625" style="1" customWidth="1"/>
    <col min="2681" max="2681" width="14.85546875" style="1" bestFit="1" customWidth="1"/>
    <col min="2682" max="2682" width="11.42578125" style="1"/>
    <col min="2683" max="2683" width="17.42578125" style="1" customWidth="1"/>
    <col min="2684" max="2686" width="18.140625" style="1" customWidth="1"/>
    <col min="2687" max="2690" width="11.42578125" style="1"/>
    <col min="2691" max="2691" width="34" style="1" customWidth="1"/>
    <col min="2692" max="2692" width="9.5703125" style="1" customWidth="1"/>
    <col min="2693" max="2693" width="16.7109375" style="1" customWidth="1"/>
    <col min="2694" max="2694" width="55.140625" style="1" customWidth="1"/>
    <col min="2695" max="2695" width="22.5703125" style="1" customWidth="1"/>
    <col min="2696" max="2696" width="23" style="1" customWidth="1"/>
    <col min="2697" max="2697" width="22.85546875" style="1" customWidth="1"/>
    <col min="2698" max="2698" width="23.42578125" style="1" customWidth="1"/>
    <col min="2699" max="2699" width="28.7109375" style="1" customWidth="1"/>
    <col min="2700" max="2700" width="12.7109375" style="1" customWidth="1"/>
    <col min="2701" max="2701" width="11.42578125" style="1"/>
    <col min="2702" max="2702" width="25.28515625" style="1" customWidth="1"/>
    <col min="2703" max="2703" width="15.85546875" style="1" bestFit="1" customWidth="1"/>
    <col min="2704" max="2705" width="18" style="1" bestFit="1" customWidth="1"/>
    <col min="2706" max="2924" width="11.42578125" style="1"/>
    <col min="2925" max="2925" width="15.42578125" style="1" customWidth="1"/>
    <col min="2926" max="2926" width="9.5703125" style="1" customWidth="1"/>
    <col min="2927" max="2927" width="14.42578125" style="1" customWidth="1"/>
    <col min="2928" max="2928" width="49.85546875" style="1" customWidth="1"/>
    <col min="2929" max="2929" width="22.5703125" style="1" customWidth="1"/>
    <col min="2930" max="2930" width="23" style="1" customWidth="1"/>
    <col min="2931" max="2931" width="22.85546875" style="1" customWidth="1"/>
    <col min="2932" max="2932" width="23.42578125" style="1" customWidth="1"/>
    <col min="2933" max="2933" width="22.42578125" style="1" customWidth="1"/>
    <col min="2934" max="2934" width="13.85546875" style="1" customWidth="1"/>
    <col min="2935" max="2935" width="20.7109375" style="1" customWidth="1"/>
    <col min="2936" max="2936" width="18.140625" style="1" customWidth="1"/>
    <col min="2937" max="2937" width="14.85546875" style="1" bestFit="1" customWidth="1"/>
    <col min="2938" max="2938" width="11.42578125" style="1"/>
    <col min="2939" max="2939" width="17.42578125" style="1" customWidth="1"/>
    <col min="2940" max="2942" width="18.140625" style="1" customWidth="1"/>
    <col min="2943" max="2946" width="11.42578125" style="1"/>
    <col min="2947" max="2947" width="34" style="1" customWidth="1"/>
    <col min="2948" max="2948" width="9.5703125" style="1" customWidth="1"/>
    <col min="2949" max="2949" width="16.7109375" style="1" customWidth="1"/>
    <col min="2950" max="2950" width="55.140625" style="1" customWidth="1"/>
    <col min="2951" max="2951" width="22.5703125" style="1" customWidth="1"/>
    <col min="2952" max="2952" width="23" style="1" customWidth="1"/>
    <col min="2953" max="2953" width="22.85546875" style="1" customWidth="1"/>
    <col min="2954" max="2954" width="23.42578125" style="1" customWidth="1"/>
    <col min="2955" max="2955" width="28.7109375" style="1" customWidth="1"/>
    <col min="2956" max="2956" width="12.7109375" style="1" customWidth="1"/>
    <col min="2957" max="2957" width="11.42578125" style="1"/>
    <col min="2958" max="2958" width="25.28515625" style="1" customWidth="1"/>
    <col min="2959" max="2959" width="15.85546875" style="1" bestFit="1" customWidth="1"/>
    <col min="2960" max="2961" width="18" style="1" bestFit="1" customWidth="1"/>
    <col min="2962" max="3180" width="11.42578125" style="1"/>
    <col min="3181" max="3181" width="15.42578125" style="1" customWidth="1"/>
    <col min="3182" max="3182" width="9.5703125" style="1" customWidth="1"/>
    <col min="3183" max="3183" width="14.42578125" style="1" customWidth="1"/>
    <col min="3184" max="3184" width="49.85546875" style="1" customWidth="1"/>
    <col min="3185" max="3185" width="22.5703125" style="1" customWidth="1"/>
    <col min="3186" max="3186" width="23" style="1" customWidth="1"/>
    <col min="3187" max="3187" width="22.85546875" style="1" customWidth="1"/>
    <col min="3188" max="3188" width="23.42578125" style="1" customWidth="1"/>
    <col min="3189" max="3189" width="22.42578125" style="1" customWidth="1"/>
    <col min="3190" max="3190" width="13.85546875" style="1" customWidth="1"/>
    <col min="3191" max="3191" width="20.7109375" style="1" customWidth="1"/>
    <col min="3192" max="3192" width="18.140625" style="1" customWidth="1"/>
    <col min="3193" max="3193" width="14.85546875" style="1" bestFit="1" customWidth="1"/>
    <col min="3194" max="3194" width="11.42578125" style="1"/>
    <col min="3195" max="3195" width="17.42578125" style="1" customWidth="1"/>
    <col min="3196" max="3198" width="18.140625" style="1" customWidth="1"/>
    <col min="3199" max="3202" width="11.42578125" style="1"/>
    <col min="3203" max="3203" width="34" style="1" customWidth="1"/>
    <col min="3204" max="3204" width="9.5703125" style="1" customWidth="1"/>
    <col min="3205" max="3205" width="16.7109375" style="1" customWidth="1"/>
    <col min="3206" max="3206" width="55.140625" style="1" customWidth="1"/>
    <col min="3207" max="3207" width="22.5703125" style="1" customWidth="1"/>
    <col min="3208" max="3208" width="23" style="1" customWidth="1"/>
    <col min="3209" max="3209" width="22.85546875" style="1" customWidth="1"/>
    <col min="3210" max="3210" width="23.42578125" style="1" customWidth="1"/>
    <col min="3211" max="3211" width="28.7109375" style="1" customWidth="1"/>
    <col min="3212" max="3212" width="12.7109375" style="1" customWidth="1"/>
    <col min="3213" max="3213" width="11.42578125" style="1"/>
    <col min="3214" max="3214" width="25.28515625" style="1" customWidth="1"/>
    <col min="3215" max="3215" width="15.85546875" style="1" bestFit="1" customWidth="1"/>
    <col min="3216" max="3217" width="18" style="1" bestFit="1" customWidth="1"/>
    <col min="3218" max="3436" width="11.42578125" style="1"/>
    <col min="3437" max="3437" width="15.42578125" style="1" customWidth="1"/>
    <col min="3438" max="3438" width="9.5703125" style="1" customWidth="1"/>
    <col min="3439" max="3439" width="14.42578125" style="1" customWidth="1"/>
    <col min="3440" max="3440" width="49.85546875" style="1" customWidth="1"/>
    <col min="3441" max="3441" width="22.5703125" style="1" customWidth="1"/>
    <col min="3442" max="3442" width="23" style="1" customWidth="1"/>
    <col min="3443" max="3443" width="22.85546875" style="1" customWidth="1"/>
    <col min="3444" max="3444" width="23.42578125" style="1" customWidth="1"/>
    <col min="3445" max="3445" width="22.42578125" style="1" customWidth="1"/>
    <col min="3446" max="3446" width="13.85546875" style="1" customWidth="1"/>
    <col min="3447" max="3447" width="20.7109375" style="1" customWidth="1"/>
    <col min="3448" max="3448" width="18.140625" style="1" customWidth="1"/>
    <col min="3449" max="3449" width="14.85546875" style="1" bestFit="1" customWidth="1"/>
    <col min="3450" max="3450" width="11.42578125" style="1"/>
    <col min="3451" max="3451" width="17.42578125" style="1" customWidth="1"/>
    <col min="3452" max="3454" width="18.140625" style="1" customWidth="1"/>
    <col min="3455" max="3458" width="11.42578125" style="1"/>
    <col min="3459" max="3459" width="34" style="1" customWidth="1"/>
    <col min="3460" max="3460" width="9.5703125" style="1" customWidth="1"/>
    <col min="3461" max="3461" width="16.7109375" style="1" customWidth="1"/>
    <col min="3462" max="3462" width="55.140625" style="1" customWidth="1"/>
    <col min="3463" max="3463" width="22.5703125" style="1" customWidth="1"/>
    <col min="3464" max="3464" width="23" style="1" customWidth="1"/>
    <col min="3465" max="3465" width="22.85546875" style="1" customWidth="1"/>
    <col min="3466" max="3466" width="23.42578125" style="1" customWidth="1"/>
    <col min="3467" max="3467" width="28.7109375" style="1" customWidth="1"/>
    <col min="3468" max="3468" width="12.7109375" style="1" customWidth="1"/>
    <col min="3469" max="3469" width="11.42578125" style="1"/>
    <col min="3470" max="3470" width="25.28515625" style="1" customWidth="1"/>
    <col min="3471" max="3471" width="15.85546875" style="1" bestFit="1" customWidth="1"/>
    <col min="3472" max="3473" width="18" style="1" bestFit="1" customWidth="1"/>
    <col min="3474" max="3692" width="11.42578125" style="1"/>
    <col min="3693" max="3693" width="15.42578125" style="1" customWidth="1"/>
    <col min="3694" max="3694" width="9.5703125" style="1" customWidth="1"/>
    <col min="3695" max="3695" width="14.42578125" style="1" customWidth="1"/>
    <col min="3696" max="3696" width="49.85546875" style="1" customWidth="1"/>
    <col min="3697" max="3697" width="22.5703125" style="1" customWidth="1"/>
    <col min="3698" max="3698" width="23" style="1" customWidth="1"/>
    <col min="3699" max="3699" width="22.85546875" style="1" customWidth="1"/>
    <col min="3700" max="3700" width="23.42578125" style="1" customWidth="1"/>
    <col min="3701" max="3701" width="22.42578125" style="1" customWidth="1"/>
    <col min="3702" max="3702" width="13.85546875" style="1" customWidth="1"/>
    <col min="3703" max="3703" width="20.7109375" style="1" customWidth="1"/>
    <col min="3704" max="3704" width="18.140625" style="1" customWidth="1"/>
    <col min="3705" max="3705" width="14.85546875" style="1" bestFit="1" customWidth="1"/>
    <col min="3706" max="3706" width="11.42578125" style="1"/>
    <col min="3707" max="3707" width="17.42578125" style="1" customWidth="1"/>
    <col min="3708" max="3710" width="18.140625" style="1" customWidth="1"/>
    <col min="3711" max="3714" width="11.42578125" style="1"/>
    <col min="3715" max="3715" width="34" style="1" customWidth="1"/>
    <col min="3716" max="3716" width="9.5703125" style="1" customWidth="1"/>
    <col min="3717" max="3717" width="16.7109375" style="1" customWidth="1"/>
    <col min="3718" max="3718" width="55.140625" style="1" customWidth="1"/>
    <col min="3719" max="3719" width="22.5703125" style="1" customWidth="1"/>
    <col min="3720" max="3720" width="23" style="1" customWidth="1"/>
    <col min="3721" max="3721" width="22.85546875" style="1" customWidth="1"/>
    <col min="3722" max="3722" width="23.42578125" style="1" customWidth="1"/>
    <col min="3723" max="3723" width="28.7109375" style="1" customWidth="1"/>
    <col min="3724" max="3724" width="12.7109375" style="1" customWidth="1"/>
    <col min="3725" max="3725" width="11.42578125" style="1"/>
    <col min="3726" max="3726" width="25.28515625" style="1" customWidth="1"/>
    <col min="3727" max="3727" width="15.85546875" style="1" bestFit="1" customWidth="1"/>
    <col min="3728" max="3729" width="18" style="1" bestFit="1" customWidth="1"/>
    <col min="3730" max="3948" width="11.42578125" style="1"/>
    <col min="3949" max="3949" width="15.42578125" style="1" customWidth="1"/>
    <col min="3950" max="3950" width="9.5703125" style="1" customWidth="1"/>
    <col min="3951" max="3951" width="14.42578125" style="1" customWidth="1"/>
    <col min="3952" max="3952" width="49.85546875" style="1" customWidth="1"/>
    <col min="3953" max="3953" width="22.5703125" style="1" customWidth="1"/>
    <col min="3954" max="3954" width="23" style="1" customWidth="1"/>
    <col min="3955" max="3955" width="22.85546875" style="1" customWidth="1"/>
    <col min="3956" max="3956" width="23.42578125" style="1" customWidth="1"/>
    <col min="3957" max="3957" width="22.42578125" style="1" customWidth="1"/>
    <col min="3958" max="3958" width="13.85546875" style="1" customWidth="1"/>
    <col min="3959" max="3959" width="20.7109375" style="1" customWidth="1"/>
    <col min="3960" max="3960" width="18.140625" style="1" customWidth="1"/>
    <col min="3961" max="3961" width="14.85546875" style="1" bestFit="1" customWidth="1"/>
    <col min="3962" max="3962" width="11.42578125" style="1"/>
    <col min="3963" max="3963" width="17.42578125" style="1" customWidth="1"/>
    <col min="3964" max="3966" width="18.140625" style="1" customWidth="1"/>
    <col min="3967" max="3970" width="11.42578125" style="1"/>
    <col min="3971" max="3971" width="34" style="1" customWidth="1"/>
    <col min="3972" max="3972" width="9.5703125" style="1" customWidth="1"/>
    <col min="3973" max="3973" width="16.7109375" style="1" customWidth="1"/>
    <col min="3974" max="3974" width="55.140625" style="1" customWidth="1"/>
    <col min="3975" max="3975" width="22.5703125" style="1" customWidth="1"/>
    <col min="3976" max="3976" width="23" style="1" customWidth="1"/>
    <col min="3977" max="3977" width="22.85546875" style="1" customWidth="1"/>
    <col min="3978" max="3978" width="23.42578125" style="1" customWidth="1"/>
    <col min="3979" max="3979" width="28.7109375" style="1" customWidth="1"/>
    <col min="3980" max="3980" width="12.7109375" style="1" customWidth="1"/>
    <col min="3981" max="3981" width="11.42578125" style="1"/>
    <col min="3982" max="3982" width="25.28515625" style="1" customWidth="1"/>
    <col min="3983" max="3983" width="15.85546875" style="1" bestFit="1" customWidth="1"/>
    <col min="3984" max="3985" width="18" style="1" bestFit="1" customWidth="1"/>
    <col min="3986" max="4204" width="11.42578125" style="1"/>
    <col min="4205" max="4205" width="15.42578125" style="1" customWidth="1"/>
    <col min="4206" max="4206" width="9.5703125" style="1" customWidth="1"/>
    <col min="4207" max="4207" width="14.42578125" style="1" customWidth="1"/>
    <col min="4208" max="4208" width="49.85546875" style="1" customWidth="1"/>
    <col min="4209" max="4209" width="22.5703125" style="1" customWidth="1"/>
    <col min="4210" max="4210" width="23" style="1" customWidth="1"/>
    <col min="4211" max="4211" width="22.85546875" style="1" customWidth="1"/>
    <col min="4212" max="4212" width="23.42578125" style="1" customWidth="1"/>
    <col min="4213" max="4213" width="22.42578125" style="1" customWidth="1"/>
    <col min="4214" max="4214" width="13.85546875" style="1" customWidth="1"/>
    <col min="4215" max="4215" width="20.7109375" style="1" customWidth="1"/>
    <col min="4216" max="4216" width="18.140625" style="1" customWidth="1"/>
    <col min="4217" max="4217" width="14.85546875" style="1" bestFit="1" customWidth="1"/>
    <col min="4218" max="4218" width="11.42578125" style="1"/>
    <col min="4219" max="4219" width="17.42578125" style="1" customWidth="1"/>
    <col min="4220" max="4222" width="18.140625" style="1" customWidth="1"/>
    <col min="4223" max="4226" width="11.42578125" style="1"/>
    <col min="4227" max="4227" width="34" style="1" customWidth="1"/>
    <col min="4228" max="4228" width="9.5703125" style="1" customWidth="1"/>
    <col min="4229" max="4229" width="16.7109375" style="1" customWidth="1"/>
    <col min="4230" max="4230" width="55.140625" style="1" customWidth="1"/>
    <col min="4231" max="4231" width="22.5703125" style="1" customWidth="1"/>
    <col min="4232" max="4232" width="23" style="1" customWidth="1"/>
    <col min="4233" max="4233" width="22.85546875" style="1" customWidth="1"/>
    <col min="4234" max="4234" width="23.42578125" style="1" customWidth="1"/>
    <col min="4235" max="4235" width="28.7109375" style="1" customWidth="1"/>
    <col min="4236" max="4236" width="12.7109375" style="1" customWidth="1"/>
    <col min="4237" max="4237" width="11.42578125" style="1"/>
    <col min="4238" max="4238" width="25.28515625" style="1" customWidth="1"/>
    <col min="4239" max="4239" width="15.85546875" style="1" bestFit="1" customWidth="1"/>
    <col min="4240" max="4241" width="18" style="1" bestFit="1" customWidth="1"/>
    <col min="4242" max="4460" width="11.42578125" style="1"/>
    <col min="4461" max="4461" width="15.42578125" style="1" customWidth="1"/>
    <col min="4462" max="4462" width="9.5703125" style="1" customWidth="1"/>
    <col min="4463" max="4463" width="14.42578125" style="1" customWidth="1"/>
    <col min="4464" max="4464" width="49.85546875" style="1" customWidth="1"/>
    <col min="4465" max="4465" width="22.5703125" style="1" customWidth="1"/>
    <col min="4466" max="4466" width="23" style="1" customWidth="1"/>
    <col min="4467" max="4467" width="22.85546875" style="1" customWidth="1"/>
    <col min="4468" max="4468" width="23.42578125" style="1" customWidth="1"/>
    <col min="4469" max="4469" width="22.42578125" style="1" customWidth="1"/>
    <col min="4470" max="4470" width="13.85546875" style="1" customWidth="1"/>
    <col min="4471" max="4471" width="20.7109375" style="1" customWidth="1"/>
    <col min="4472" max="4472" width="18.140625" style="1" customWidth="1"/>
    <col min="4473" max="4473" width="14.85546875" style="1" bestFit="1" customWidth="1"/>
    <col min="4474" max="4474" width="11.42578125" style="1"/>
    <col min="4475" max="4475" width="17.42578125" style="1" customWidth="1"/>
    <col min="4476" max="4478" width="18.140625" style="1" customWidth="1"/>
    <col min="4479" max="4482" width="11.42578125" style="1"/>
    <col min="4483" max="4483" width="34" style="1" customWidth="1"/>
    <col min="4484" max="4484" width="9.5703125" style="1" customWidth="1"/>
    <col min="4485" max="4485" width="16.7109375" style="1" customWidth="1"/>
    <col min="4486" max="4486" width="55.140625" style="1" customWidth="1"/>
    <col min="4487" max="4487" width="22.5703125" style="1" customWidth="1"/>
    <col min="4488" max="4488" width="23" style="1" customWidth="1"/>
    <col min="4489" max="4489" width="22.85546875" style="1" customWidth="1"/>
    <col min="4490" max="4490" width="23.42578125" style="1" customWidth="1"/>
    <col min="4491" max="4491" width="28.7109375" style="1" customWidth="1"/>
    <col min="4492" max="4492" width="12.7109375" style="1" customWidth="1"/>
    <col min="4493" max="4493" width="11.42578125" style="1"/>
    <col min="4494" max="4494" width="25.28515625" style="1" customWidth="1"/>
    <col min="4495" max="4495" width="15.85546875" style="1" bestFit="1" customWidth="1"/>
    <col min="4496" max="4497" width="18" style="1" bestFit="1" customWidth="1"/>
    <col min="4498" max="4716" width="11.42578125" style="1"/>
    <col min="4717" max="4717" width="15.42578125" style="1" customWidth="1"/>
    <col min="4718" max="4718" width="9.5703125" style="1" customWidth="1"/>
    <col min="4719" max="4719" width="14.42578125" style="1" customWidth="1"/>
    <col min="4720" max="4720" width="49.85546875" style="1" customWidth="1"/>
    <col min="4721" max="4721" width="22.5703125" style="1" customWidth="1"/>
    <col min="4722" max="4722" width="23" style="1" customWidth="1"/>
    <col min="4723" max="4723" width="22.85546875" style="1" customWidth="1"/>
    <col min="4724" max="4724" width="23.42578125" style="1" customWidth="1"/>
    <col min="4725" max="4725" width="22.42578125" style="1" customWidth="1"/>
    <col min="4726" max="4726" width="13.85546875" style="1" customWidth="1"/>
    <col min="4727" max="4727" width="20.7109375" style="1" customWidth="1"/>
    <col min="4728" max="4728" width="18.140625" style="1" customWidth="1"/>
    <col min="4729" max="4729" width="14.85546875" style="1" bestFit="1" customWidth="1"/>
    <col min="4730" max="4730" width="11.42578125" style="1"/>
    <col min="4731" max="4731" width="17.42578125" style="1" customWidth="1"/>
    <col min="4732" max="4734" width="18.140625" style="1" customWidth="1"/>
    <col min="4735" max="4738" width="11.42578125" style="1"/>
    <col min="4739" max="4739" width="34" style="1" customWidth="1"/>
    <col min="4740" max="4740" width="9.5703125" style="1" customWidth="1"/>
    <col min="4741" max="4741" width="16.7109375" style="1" customWidth="1"/>
    <col min="4742" max="4742" width="55.140625" style="1" customWidth="1"/>
    <col min="4743" max="4743" width="22.5703125" style="1" customWidth="1"/>
    <col min="4744" max="4744" width="23" style="1" customWidth="1"/>
    <col min="4745" max="4745" width="22.85546875" style="1" customWidth="1"/>
    <col min="4746" max="4746" width="23.42578125" style="1" customWidth="1"/>
    <col min="4747" max="4747" width="28.7109375" style="1" customWidth="1"/>
    <col min="4748" max="4748" width="12.7109375" style="1" customWidth="1"/>
    <col min="4749" max="4749" width="11.42578125" style="1"/>
    <col min="4750" max="4750" width="25.28515625" style="1" customWidth="1"/>
    <col min="4751" max="4751" width="15.85546875" style="1" bestFit="1" customWidth="1"/>
    <col min="4752" max="4753" width="18" style="1" bestFit="1" customWidth="1"/>
    <col min="4754" max="4972" width="11.42578125" style="1"/>
    <col min="4973" max="4973" width="15.42578125" style="1" customWidth="1"/>
    <col min="4974" max="4974" width="9.5703125" style="1" customWidth="1"/>
    <col min="4975" max="4975" width="14.42578125" style="1" customWidth="1"/>
    <col min="4976" max="4976" width="49.85546875" style="1" customWidth="1"/>
    <col min="4977" max="4977" width="22.5703125" style="1" customWidth="1"/>
    <col min="4978" max="4978" width="23" style="1" customWidth="1"/>
    <col min="4979" max="4979" width="22.85546875" style="1" customWidth="1"/>
    <col min="4980" max="4980" width="23.42578125" style="1" customWidth="1"/>
    <col min="4981" max="4981" width="22.42578125" style="1" customWidth="1"/>
    <col min="4982" max="4982" width="13.85546875" style="1" customWidth="1"/>
    <col min="4983" max="4983" width="20.7109375" style="1" customWidth="1"/>
    <col min="4984" max="4984" width="18.140625" style="1" customWidth="1"/>
    <col min="4985" max="4985" width="14.85546875" style="1" bestFit="1" customWidth="1"/>
    <col min="4986" max="4986" width="11.42578125" style="1"/>
    <col min="4987" max="4987" width="17.42578125" style="1" customWidth="1"/>
    <col min="4988" max="4990" width="18.140625" style="1" customWidth="1"/>
    <col min="4991" max="4994" width="11.42578125" style="1"/>
    <col min="4995" max="4995" width="34" style="1" customWidth="1"/>
    <col min="4996" max="4996" width="9.5703125" style="1" customWidth="1"/>
    <col min="4997" max="4997" width="16.7109375" style="1" customWidth="1"/>
    <col min="4998" max="4998" width="55.140625" style="1" customWidth="1"/>
    <col min="4999" max="4999" width="22.5703125" style="1" customWidth="1"/>
    <col min="5000" max="5000" width="23" style="1" customWidth="1"/>
    <col min="5001" max="5001" width="22.85546875" style="1" customWidth="1"/>
    <col min="5002" max="5002" width="23.42578125" style="1" customWidth="1"/>
    <col min="5003" max="5003" width="28.7109375" style="1" customWidth="1"/>
    <col min="5004" max="5004" width="12.7109375" style="1" customWidth="1"/>
    <col min="5005" max="5005" width="11.42578125" style="1"/>
    <col min="5006" max="5006" width="25.28515625" style="1" customWidth="1"/>
    <col min="5007" max="5007" width="15.85546875" style="1" bestFit="1" customWidth="1"/>
    <col min="5008" max="5009" width="18" style="1" bestFit="1" customWidth="1"/>
    <col min="5010" max="5228" width="11.42578125" style="1"/>
    <col min="5229" max="5229" width="15.42578125" style="1" customWidth="1"/>
    <col min="5230" max="5230" width="9.5703125" style="1" customWidth="1"/>
    <col min="5231" max="5231" width="14.42578125" style="1" customWidth="1"/>
    <col min="5232" max="5232" width="49.85546875" style="1" customWidth="1"/>
    <col min="5233" max="5233" width="22.5703125" style="1" customWidth="1"/>
    <col min="5234" max="5234" width="23" style="1" customWidth="1"/>
    <col min="5235" max="5235" width="22.85546875" style="1" customWidth="1"/>
    <col min="5236" max="5236" width="23.42578125" style="1" customWidth="1"/>
    <col min="5237" max="5237" width="22.42578125" style="1" customWidth="1"/>
    <col min="5238" max="5238" width="13.85546875" style="1" customWidth="1"/>
    <col min="5239" max="5239" width="20.7109375" style="1" customWidth="1"/>
    <col min="5240" max="5240" width="18.140625" style="1" customWidth="1"/>
    <col min="5241" max="5241" width="14.85546875" style="1" bestFit="1" customWidth="1"/>
    <col min="5242" max="5242" width="11.42578125" style="1"/>
    <col min="5243" max="5243" width="17.42578125" style="1" customWidth="1"/>
    <col min="5244" max="5246" width="18.140625" style="1" customWidth="1"/>
    <col min="5247" max="5250" width="11.42578125" style="1"/>
    <col min="5251" max="5251" width="34" style="1" customWidth="1"/>
    <col min="5252" max="5252" width="9.5703125" style="1" customWidth="1"/>
    <col min="5253" max="5253" width="16.7109375" style="1" customWidth="1"/>
    <col min="5254" max="5254" width="55.140625" style="1" customWidth="1"/>
    <col min="5255" max="5255" width="22.5703125" style="1" customWidth="1"/>
    <col min="5256" max="5256" width="23" style="1" customWidth="1"/>
    <col min="5257" max="5257" width="22.85546875" style="1" customWidth="1"/>
    <col min="5258" max="5258" width="23.42578125" style="1" customWidth="1"/>
    <col min="5259" max="5259" width="28.7109375" style="1" customWidth="1"/>
    <col min="5260" max="5260" width="12.7109375" style="1" customWidth="1"/>
    <col min="5261" max="5261" width="11.42578125" style="1"/>
    <col min="5262" max="5262" width="25.28515625" style="1" customWidth="1"/>
    <col min="5263" max="5263" width="15.85546875" style="1" bestFit="1" customWidth="1"/>
    <col min="5264" max="5265" width="18" style="1" bestFit="1" customWidth="1"/>
    <col min="5266" max="5484" width="11.42578125" style="1"/>
    <col min="5485" max="5485" width="15.42578125" style="1" customWidth="1"/>
    <col min="5486" max="5486" width="9.5703125" style="1" customWidth="1"/>
    <col min="5487" max="5487" width="14.42578125" style="1" customWidth="1"/>
    <col min="5488" max="5488" width="49.85546875" style="1" customWidth="1"/>
    <col min="5489" max="5489" width="22.5703125" style="1" customWidth="1"/>
    <col min="5490" max="5490" width="23" style="1" customWidth="1"/>
    <col min="5491" max="5491" width="22.85546875" style="1" customWidth="1"/>
    <col min="5492" max="5492" width="23.42578125" style="1" customWidth="1"/>
    <col min="5493" max="5493" width="22.42578125" style="1" customWidth="1"/>
    <col min="5494" max="5494" width="13.85546875" style="1" customWidth="1"/>
    <col min="5495" max="5495" width="20.7109375" style="1" customWidth="1"/>
    <col min="5496" max="5496" width="18.140625" style="1" customWidth="1"/>
    <col min="5497" max="5497" width="14.85546875" style="1" bestFit="1" customWidth="1"/>
    <col min="5498" max="5498" width="11.42578125" style="1"/>
    <col min="5499" max="5499" width="17.42578125" style="1" customWidth="1"/>
    <col min="5500" max="5502" width="18.140625" style="1" customWidth="1"/>
    <col min="5503" max="5506" width="11.42578125" style="1"/>
    <col min="5507" max="5507" width="34" style="1" customWidth="1"/>
    <col min="5508" max="5508" width="9.5703125" style="1" customWidth="1"/>
    <col min="5509" max="5509" width="16.7109375" style="1" customWidth="1"/>
    <col min="5510" max="5510" width="55.140625" style="1" customWidth="1"/>
    <col min="5511" max="5511" width="22.5703125" style="1" customWidth="1"/>
    <col min="5512" max="5512" width="23" style="1" customWidth="1"/>
    <col min="5513" max="5513" width="22.85546875" style="1" customWidth="1"/>
    <col min="5514" max="5514" width="23.42578125" style="1" customWidth="1"/>
    <col min="5515" max="5515" width="28.7109375" style="1" customWidth="1"/>
    <col min="5516" max="5516" width="12.7109375" style="1" customWidth="1"/>
    <col min="5517" max="5517" width="11.42578125" style="1"/>
    <col min="5518" max="5518" width="25.28515625" style="1" customWidth="1"/>
    <col min="5519" max="5519" width="15.85546875" style="1" bestFit="1" customWidth="1"/>
    <col min="5520" max="5521" width="18" style="1" bestFit="1" customWidth="1"/>
    <col min="5522" max="5740" width="11.42578125" style="1"/>
    <col min="5741" max="5741" width="15.42578125" style="1" customWidth="1"/>
    <col min="5742" max="5742" width="9.5703125" style="1" customWidth="1"/>
    <col min="5743" max="5743" width="14.42578125" style="1" customWidth="1"/>
    <col min="5744" max="5744" width="49.85546875" style="1" customWidth="1"/>
    <col min="5745" max="5745" width="22.5703125" style="1" customWidth="1"/>
    <col min="5746" max="5746" width="23" style="1" customWidth="1"/>
    <col min="5747" max="5747" width="22.85546875" style="1" customWidth="1"/>
    <col min="5748" max="5748" width="23.42578125" style="1" customWidth="1"/>
    <col min="5749" max="5749" width="22.42578125" style="1" customWidth="1"/>
    <col min="5750" max="5750" width="13.85546875" style="1" customWidth="1"/>
    <col min="5751" max="5751" width="20.7109375" style="1" customWidth="1"/>
    <col min="5752" max="5752" width="18.140625" style="1" customWidth="1"/>
    <col min="5753" max="5753" width="14.85546875" style="1" bestFit="1" customWidth="1"/>
    <col min="5754" max="5754" width="11.42578125" style="1"/>
    <col min="5755" max="5755" width="17.42578125" style="1" customWidth="1"/>
    <col min="5756" max="5758" width="18.140625" style="1" customWidth="1"/>
    <col min="5759" max="5762" width="11.42578125" style="1"/>
    <col min="5763" max="5763" width="34" style="1" customWidth="1"/>
    <col min="5764" max="5764" width="9.5703125" style="1" customWidth="1"/>
    <col min="5765" max="5765" width="16.7109375" style="1" customWidth="1"/>
    <col min="5766" max="5766" width="55.140625" style="1" customWidth="1"/>
    <col min="5767" max="5767" width="22.5703125" style="1" customWidth="1"/>
    <col min="5768" max="5768" width="23" style="1" customWidth="1"/>
    <col min="5769" max="5769" width="22.85546875" style="1" customWidth="1"/>
    <col min="5770" max="5770" width="23.42578125" style="1" customWidth="1"/>
    <col min="5771" max="5771" width="28.7109375" style="1" customWidth="1"/>
    <col min="5772" max="5772" width="12.7109375" style="1" customWidth="1"/>
    <col min="5773" max="5773" width="11.42578125" style="1"/>
    <col min="5774" max="5774" width="25.28515625" style="1" customWidth="1"/>
    <col min="5775" max="5775" width="15.85546875" style="1" bestFit="1" customWidth="1"/>
    <col min="5776" max="5777" width="18" style="1" bestFit="1" customWidth="1"/>
    <col min="5778" max="5996" width="11.42578125" style="1"/>
    <col min="5997" max="5997" width="15.42578125" style="1" customWidth="1"/>
    <col min="5998" max="5998" width="9.5703125" style="1" customWidth="1"/>
    <col min="5999" max="5999" width="14.42578125" style="1" customWidth="1"/>
    <col min="6000" max="6000" width="49.85546875" style="1" customWidth="1"/>
    <col min="6001" max="6001" width="22.5703125" style="1" customWidth="1"/>
    <col min="6002" max="6002" width="23" style="1" customWidth="1"/>
    <col min="6003" max="6003" width="22.85546875" style="1" customWidth="1"/>
    <col min="6004" max="6004" width="23.42578125" style="1" customWidth="1"/>
    <col min="6005" max="6005" width="22.42578125" style="1" customWidth="1"/>
    <col min="6006" max="6006" width="13.85546875" style="1" customWidth="1"/>
    <col min="6007" max="6007" width="20.7109375" style="1" customWidth="1"/>
    <col min="6008" max="6008" width="18.140625" style="1" customWidth="1"/>
    <col min="6009" max="6009" width="14.85546875" style="1" bestFit="1" customWidth="1"/>
    <col min="6010" max="6010" width="11.42578125" style="1"/>
    <col min="6011" max="6011" width="17.42578125" style="1" customWidth="1"/>
    <col min="6012" max="6014" width="18.140625" style="1" customWidth="1"/>
    <col min="6015" max="6018" width="11.42578125" style="1"/>
    <col min="6019" max="6019" width="34" style="1" customWidth="1"/>
    <col min="6020" max="6020" width="9.5703125" style="1" customWidth="1"/>
    <col min="6021" max="6021" width="16.7109375" style="1" customWidth="1"/>
    <col min="6022" max="6022" width="55.140625" style="1" customWidth="1"/>
    <col min="6023" max="6023" width="22.5703125" style="1" customWidth="1"/>
    <col min="6024" max="6024" width="23" style="1" customWidth="1"/>
    <col min="6025" max="6025" width="22.85546875" style="1" customWidth="1"/>
    <col min="6026" max="6026" width="23.42578125" style="1" customWidth="1"/>
    <col min="6027" max="6027" width="28.7109375" style="1" customWidth="1"/>
    <col min="6028" max="6028" width="12.7109375" style="1" customWidth="1"/>
    <col min="6029" max="6029" width="11.42578125" style="1"/>
    <col min="6030" max="6030" width="25.28515625" style="1" customWidth="1"/>
    <col min="6031" max="6031" width="15.85546875" style="1" bestFit="1" customWidth="1"/>
    <col min="6032" max="6033" width="18" style="1" bestFit="1" customWidth="1"/>
    <col min="6034" max="6252" width="11.42578125" style="1"/>
    <col min="6253" max="6253" width="15.42578125" style="1" customWidth="1"/>
    <col min="6254" max="6254" width="9.5703125" style="1" customWidth="1"/>
    <col min="6255" max="6255" width="14.42578125" style="1" customWidth="1"/>
    <col min="6256" max="6256" width="49.85546875" style="1" customWidth="1"/>
    <col min="6257" max="6257" width="22.5703125" style="1" customWidth="1"/>
    <col min="6258" max="6258" width="23" style="1" customWidth="1"/>
    <col min="6259" max="6259" width="22.85546875" style="1" customWidth="1"/>
    <col min="6260" max="6260" width="23.42578125" style="1" customWidth="1"/>
    <col min="6261" max="6261" width="22.42578125" style="1" customWidth="1"/>
    <col min="6262" max="6262" width="13.85546875" style="1" customWidth="1"/>
    <col min="6263" max="6263" width="20.7109375" style="1" customWidth="1"/>
    <col min="6264" max="6264" width="18.140625" style="1" customWidth="1"/>
    <col min="6265" max="6265" width="14.85546875" style="1" bestFit="1" customWidth="1"/>
    <col min="6266" max="6266" width="11.42578125" style="1"/>
    <col min="6267" max="6267" width="17.42578125" style="1" customWidth="1"/>
    <col min="6268" max="6270" width="18.140625" style="1" customWidth="1"/>
    <col min="6271" max="6274" width="11.42578125" style="1"/>
    <col min="6275" max="6275" width="34" style="1" customWidth="1"/>
    <col min="6276" max="6276" width="9.5703125" style="1" customWidth="1"/>
    <col min="6277" max="6277" width="16.7109375" style="1" customWidth="1"/>
    <col min="6278" max="6278" width="55.140625" style="1" customWidth="1"/>
    <col min="6279" max="6279" width="22.5703125" style="1" customWidth="1"/>
    <col min="6280" max="6280" width="23" style="1" customWidth="1"/>
    <col min="6281" max="6281" width="22.85546875" style="1" customWidth="1"/>
    <col min="6282" max="6282" width="23.42578125" style="1" customWidth="1"/>
    <col min="6283" max="6283" width="28.7109375" style="1" customWidth="1"/>
    <col min="6284" max="6284" width="12.7109375" style="1" customWidth="1"/>
    <col min="6285" max="6285" width="11.42578125" style="1"/>
    <col min="6286" max="6286" width="25.28515625" style="1" customWidth="1"/>
    <col min="6287" max="6287" width="15.85546875" style="1" bestFit="1" customWidth="1"/>
    <col min="6288" max="6289" width="18" style="1" bestFit="1" customWidth="1"/>
    <col min="6290" max="6508" width="11.42578125" style="1"/>
    <col min="6509" max="6509" width="15.42578125" style="1" customWidth="1"/>
    <col min="6510" max="6510" width="9.5703125" style="1" customWidth="1"/>
    <col min="6511" max="6511" width="14.42578125" style="1" customWidth="1"/>
    <col min="6512" max="6512" width="49.85546875" style="1" customWidth="1"/>
    <col min="6513" max="6513" width="22.5703125" style="1" customWidth="1"/>
    <col min="6514" max="6514" width="23" style="1" customWidth="1"/>
    <col min="6515" max="6515" width="22.85546875" style="1" customWidth="1"/>
    <col min="6516" max="6516" width="23.42578125" style="1" customWidth="1"/>
    <col min="6517" max="6517" width="22.42578125" style="1" customWidth="1"/>
    <col min="6518" max="6518" width="13.85546875" style="1" customWidth="1"/>
    <col min="6519" max="6519" width="20.7109375" style="1" customWidth="1"/>
    <col min="6520" max="6520" width="18.140625" style="1" customWidth="1"/>
    <col min="6521" max="6521" width="14.85546875" style="1" bestFit="1" customWidth="1"/>
    <col min="6522" max="6522" width="11.42578125" style="1"/>
    <col min="6523" max="6523" width="17.42578125" style="1" customWidth="1"/>
    <col min="6524" max="6526" width="18.140625" style="1" customWidth="1"/>
    <col min="6527" max="6530" width="11.42578125" style="1"/>
    <col min="6531" max="6531" width="34" style="1" customWidth="1"/>
    <col min="6532" max="6532" width="9.5703125" style="1" customWidth="1"/>
    <col min="6533" max="6533" width="16.7109375" style="1" customWidth="1"/>
    <col min="6534" max="6534" width="55.140625" style="1" customWidth="1"/>
    <col min="6535" max="6535" width="22.5703125" style="1" customWidth="1"/>
    <col min="6536" max="6536" width="23" style="1" customWidth="1"/>
    <col min="6537" max="6537" width="22.85546875" style="1" customWidth="1"/>
    <col min="6538" max="6538" width="23.42578125" style="1" customWidth="1"/>
    <col min="6539" max="6539" width="28.7109375" style="1" customWidth="1"/>
    <col min="6540" max="6540" width="12.7109375" style="1" customWidth="1"/>
    <col min="6541" max="6541" width="11.42578125" style="1"/>
    <col min="6542" max="6542" width="25.28515625" style="1" customWidth="1"/>
    <col min="6543" max="6543" width="15.85546875" style="1" bestFit="1" customWidth="1"/>
    <col min="6544" max="6545" width="18" style="1" bestFit="1" customWidth="1"/>
    <col min="6546" max="6764" width="11.42578125" style="1"/>
    <col min="6765" max="6765" width="15.42578125" style="1" customWidth="1"/>
    <col min="6766" max="6766" width="9.5703125" style="1" customWidth="1"/>
    <col min="6767" max="6767" width="14.42578125" style="1" customWidth="1"/>
    <col min="6768" max="6768" width="49.85546875" style="1" customWidth="1"/>
    <col min="6769" max="6769" width="22.5703125" style="1" customWidth="1"/>
    <col min="6770" max="6770" width="23" style="1" customWidth="1"/>
    <col min="6771" max="6771" width="22.85546875" style="1" customWidth="1"/>
    <col min="6772" max="6772" width="23.42578125" style="1" customWidth="1"/>
    <col min="6773" max="6773" width="22.42578125" style="1" customWidth="1"/>
    <col min="6774" max="6774" width="13.85546875" style="1" customWidth="1"/>
    <col min="6775" max="6775" width="20.7109375" style="1" customWidth="1"/>
    <col min="6776" max="6776" width="18.140625" style="1" customWidth="1"/>
    <col min="6777" max="6777" width="14.85546875" style="1" bestFit="1" customWidth="1"/>
    <col min="6778" max="6778" width="11.42578125" style="1"/>
    <col min="6779" max="6779" width="17.42578125" style="1" customWidth="1"/>
    <col min="6780" max="6782" width="18.140625" style="1" customWidth="1"/>
    <col min="6783" max="6786" width="11.42578125" style="1"/>
    <col min="6787" max="6787" width="34" style="1" customWidth="1"/>
    <col min="6788" max="6788" width="9.5703125" style="1" customWidth="1"/>
    <col min="6789" max="6789" width="16.7109375" style="1" customWidth="1"/>
    <col min="6790" max="6790" width="55.140625" style="1" customWidth="1"/>
    <col min="6791" max="6791" width="22.5703125" style="1" customWidth="1"/>
    <col min="6792" max="6792" width="23" style="1" customWidth="1"/>
    <col min="6793" max="6793" width="22.85546875" style="1" customWidth="1"/>
    <col min="6794" max="6794" width="23.42578125" style="1" customWidth="1"/>
    <col min="6795" max="6795" width="28.7109375" style="1" customWidth="1"/>
    <col min="6796" max="6796" width="12.7109375" style="1" customWidth="1"/>
    <col min="6797" max="6797" width="11.42578125" style="1"/>
    <col min="6798" max="6798" width="25.28515625" style="1" customWidth="1"/>
    <col min="6799" max="6799" width="15.85546875" style="1" bestFit="1" customWidth="1"/>
    <col min="6800" max="6801" width="18" style="1" bestFit="1" customWidth="1"/>
    <col min="6802" max="7020" width="11.42578125" style="1"/>
    <col min="7021" max="7021" width="15.42578125" style="1" customWidth="1"/>
    <col min="7022" max="7022" width="9.5703125" style="1" customWidth="1"/>
    <col min="7023" max="7023" width="14.42578125" style="1" customWidth="1"/>
    <col min="7024" max="7024" width="49.85546875" style="1" customWidth="1"/>
    <col min="7025" max="7025" width="22.5703125" style="1" customWidth="1"/>
    <col min="7026" max="7026" width="23" style="1" customWidth="1"/>
    <col min="7027" max="7027" width="22.85546875" style="1" customWidth="1"/>
    <col min="7028" max="7028" width="23.42578125" style="1" customWidth="1"/>
    <col min="7029" max="7029" width="22.42578125" style="1" customWidth="1"/>
    <col min="7030" max="7030" width="13.85546875" style="1" customWidth="1"/>
    <col min="7031" max="7031" width="20.7109375" style="1" customWidth="1"/>
    <col min="7032" max="7032" width="18.140625" style="1" customWidth="1"/>
    <col min="7033" max="7033" width="14.85546875" style="1" bestFit="1" customWidth="1"/>
    <col min="7034" max="7034" width="11.42578125" style="1"/>
    <col min="7035" max="7035" width="17.42578125" style="1" customWidth="1"/>
    <col min="7036" max="7038" width="18.140625" style="1" customWidth="1"/>
    <col min="7039" max="7042" width="11.42578125" style="1"/>
    <col min="7043" max="7043" width="34" style="1" customWidth="1"/>
    <col min="7044" max="7044" width="9.5703125" style="1" customWidth="1"/>
    <col min="7045" max="7045" width="16.7109375" style="1" customWidth="1"/>
    <col min="7046" max="7046" width="55.140625" style="1" customWidth="1"/>
    <col min="7047" max="7047" width="22.5703125" style="1" customWidth="1"/>
    <col min="7048" max="7048" width="23" style="1" customWidth="1"/>
    <col min="7049" max="7049" width="22.85546875" style="1" customWidth="1"/>
    <col min="7050" max="7050" width="23.42578125" style="1" customWidth="1"/>
    <col min="7051" max="7051" width="28.7109375" style="1" customWidth="1"/>
    <col min="7052" max="7052" width="12.7109375" style="1" customWidth="1"/>
    <col min="7053" max="7053" width="11.42578125" style="1"/>
    <col min="7054" max="7054" width="25.28515625" style="1" customWidth="1"/>
    <col min="7055" max="7055" width="15.85546875" style="1" bestFit="1" customWidth="1"/>
    <col min="7056" max="7057" width="18" style="1" bestFit="1" customWidth="1"/>
    <col min="7058" max="7276" width="11.42578125" style="1"/>
    <col min="7277" max="7277" width="15.42578125" style="1" customWidth="1"/>
    <col min="7278" max="7278" width="9.5703125" style="1" customWidth="1"/>
    <col min="7279" max="7279" width="14.42578125" style="1" customWidth="1"/>
    <col min="7280" max="7280" width="49.85546875" style="1" customWidth="1"/>
    <col min="7281" max="7281" width="22.5703125" style="1" customWidth="1"/>
    <col min="7282" max="7282" width="23" style="1" customWidth="1"/>
    <col min="7283" max="7283" width="22.85546875" style="1" customWidth="1"/>
    <col min="7284" max="7284" width="23.42578125" style="1" customWidth="1"/>
    <col min="7285" max="7285" width="22.42578125" style="1" customWidth="1"/>
    <col min="7286" max="7286" width="13.85546875" style="1" customWidth="1"/>
    <col min="7287" max="7287" width="20.7109375" style="1" customWidth="1"/>
    <col min="7288" max="7288" width="18.140625" style="1" customWidth="1"/>
    <col min="7289" max="7289" width="14.85546875" style="1" bestFit="1" customWidth="1"/>
    <col min="7290" max="7290" width="11.42578125" style="1"/>
    <col min="7291" max="7291" width="17.42578125" style="1" customWidth="1"/>
    <col min="7292" max="7294" width="18.140625" style="1" customWidth="1"/>
    <col min="7295" max="7298" width="11.42578125" style="1"/>
    <col min="7299" max="7299" width="34" style="1" customWidth="1"/>
    <col min="7300" max="7300" width="9.5703125" style="1" customWidth="1"/>
    <col min="7301" max="7301" width="16.7109375" style="1" customWidth="1"/>
    <col min="7302" max="7302" width="55.140625" style="1" customWidth="1"/>
    <col min="7303" max="7303" width="22.5703125" style="1" customWidth="1"/>
    <col min="7304" max="7304" width="23" style="1" customWidth="1"/>
    <col min="7305" max="7305" width="22.85546875" style="1" customWidth="1"/>
    <col min="7306" max="7306" width="23.42578125" style="1" customWidth="1"/>
    <col min="7307" max="7307" width="28.7109375" style="1" customWidth="1"/>
    <col min="7308" max="7308" width="12.7109375" style="1" customWidth="1"/>
    <col min="7309" max="7309" width="11.42578125" style="1"/>
    <col min="7310" max="7310" width="25.28515625" style="1" customWidth="1"/>
    <col min="7311" max="7311" width="15.85546875" style="1" bestFit="1" customWidth="1"/>
    <col min="7312" max="7313" width="18" style="1" bestFit="1" customWidth="1"/>
    <col min="7314" max="7532" width="11.42578125" style="1"/>
    <col min="7533" max="7533" width="15.42578125" style="1" customWidth="1"/>
    <col min="7534" max="7534" width="9.5703125" style="1" customWidth="1"/>
    <col min="7535" max="7535" width="14.42578125" style="1" customWidth="1"/>
    <col min="7536" max="7536" width="49.85546875" style="1" customWidth="1"/>
    <col min="7537" max="7537" width="22.5703125" style="1" customWidth="1"/>
    <col min="7538" max="7538" width="23" style="1" customWidth="1"/>
    <col min="7539" max="7539" width="22.85546875" style="1" customWidth="1"/>
    <col min="7540" max="7540" width="23.42578125" style="1" customWidth="1"/>
    <col min="7541" max="7541" width="22.42578125" style="1" customWidth="1"/>
    <col min="7542" max="7542" width="13.85546875" style="1" customWidth="1"/>
    <col min="7543" max="7543" width="20.7109375" style="1" customWidth="1"/>
    <col min="7544" max="7544" width="18.140625" style="1" customWidth="1"/>
    <col min="7545" max="7545" width="14.85546875" style="1" bestFit="1" customWidth="1"/>
    <col min="7546" max="7546" width="11.42578125" style="1"/>
    <col min="7547" max="7547" width="17.42578125" style="1" customWidth="1"/>
    <col min="7548" max="7550" width="18.140625" style="1" customWidth="1"/>
    <col min="7551" max="7554" width="11.42578125" style="1"/>
    <col min="7555" max="7555" width="34" style="1" customWidth="1"/>
    <col min="7556" max="7556" width="9.5703125" style="1" customWidth="1"/>
    <col min="7557" max="7557" width="16.7109375" style="1" customWidth="1"/>
    <col min="7558" max="7558" width="55.140625" style="1" customWidth="1"/>
    <col min="7559" max="7559" width="22.5703125" style="1" customWidth="1"/>
    <col min="7560" max="7560" width="23" style="1" customWidth="1"/>
    <col min="7561" max="7561" width="22.85546875" style="1" customWidth="1"/>
    <col min="7562" max="7562" width="23.42578125" style="1" customWidth="1"/>
    <col min="7563" max="7563" width="28.7109375" style="1" customWidth="1"/>
    <col min="7564" max="7564" width="12.7109375" style="1" customWidth="1"/>
    <col min="7565" max="7565" width="11.42578125" style="1"/>
    <col min="7566" max="7566" width="25.28515625" style="1" customWidth="1"/>
    <col min="7567" max="7567" width="15.85546875" style="1" bestFit="1" customWidth="1"/>
    <col min="7568" max="7569" width="18" style="1" bestFit="1" customWidth="1"/>
    <col min="7570" max="7788" width="11.42578125" style="1"/>
    <col min="7789" max="7789" width="15.42578125" style="1" customWidth="1"/>
    <col min="7790" max="7790" width="9.5703125" style="1" customWidth="1"/>
    <col min="7791" max="7791" width="14.42578125" style="1" customWidth="1"/>
    <col min="7792" max="7792" width="49.85546875" style="1" customWidth="1"/>
    <col min="7793" max="7793" width="22.5703125" style="1" customWidth="1"/>
    <col min="7794" max="7794" width="23" style="1" customWidth="1"/>
    <col min="7795" max="7795" width="22.85546875" style="1" customWidth="1"/>
    <col min="7796" max="7796" width="23.42578125" style="1" customWidth="1"/>
    <col min="7797" max="7797" width="22.42578125" style="1" customWidth="1"/>
    <col min="7798" max="7798" width="13.85546875" style="1" customWidth="1"/>
    <col min="7799" max="7799" width="20.7109375" style="1" customWidth="1"/>
    <col min="7800" max="7800" width="18.140625" style="1" customWidth="1"/>
    <col min="7801" max="7801" width="14.85546875" style="1" bestFit="1" customWidth="1"/>
    <col min="7802" max="7802" width="11.42578125" style="1"/>
    <col min="7803" max="7803" width="17.42578125" style="1" customWidth="1"/>
    <col min="7804" max="7806" width="18.140625" style="1" customWidth="1"/>
    <col min="7807" max="7810" width="11.42578125" style="1"/>
    <col min="7811" max="7811" width="34" style="1" customWidth="1"/>
    <col min="7812" max="7812" width="9.5703125" style="1" customWidth="1"/>
    <col min="7813" max="7813" width="16.7109375" style="1" customWidth="1"/>
    <col min="7814" max="7814" width="55.140625" style="1" customWidth="1"/>
    <col min="7815" max="7815" width="22.5703125" style="1" customWidth="1"/>
    <col min="7816" max="7816" width="23" style="1" customWidth="1"/>
    <col min="7817" max="7817" width="22.85546875" style="1" customWidth="1"/>
    <col min="7818" max="7818" width="23.42578125" style="1" customWidth="1"/>
    <col min="7819" max="7819" width="28.7109375" style="1" customWidth="1"/>
    <col min="7820" max="7820" width="12.7109375" style="1" customWidth="1"/>
    <col min="7821" max="7821" width="11.42578125" style="1"/>
    <col min="7822" max="7822" width="25.28515625" style="1" customWidth="1"/>
    <col min="7823" max="7823" width="15.85546875" style="1" bestFit="1" customWidth="1"/>
    <col min="7824" max="7825" width="18" style="1" bestFit="1" customWidth="1"/>
    <col min="7826" max="8044" width="11.42578125" style="1"/>
    <col min="8045" max="8045" width="15.42578125" style="1" customWidth="1"/>
    <col min="8046" max="8046" width="9.5703125" style="1" customWidth="1"/>
    <col min="8047" max="8047" width="14.42578125" style="1" customWidth="1"/>
    <col min="8048" max="8048" width="49.85546875" style="1" customWidth="1"/>
    <col min="8049" max="8049" width="22.5703125" style="1" customWidth="1"/>
    <col min="8050" max="8050" width="23" style="1" customWidth="1"/>
    <col min="8051" max="8051" width="22.85546875" style="1" customWidth="1"/>
    <col min="8052" max="8052" width="23.42578125" style="1" customWidth="1"/>
    <col min="8053" max="8053" width="22.42578125" style="1" customWidth="1"/>
    <col min="8054" max="8054" width="13.85546875" style="1" customWidth="1"/>
    <col min="8055" max="8055" width="20.7109375" style="1" customWidth="1"/>
    <col min="8056" max="8056" width="18.140625" style="1" customWidth="1"/>
    <col min="8057" max="8057" width="14.85546875" style="1" bestFit="1" customWidth="1"/>
    <col min="8058" max="8058" width="11.42578125" style="1"/>
    <col min="8059" max="8059" width="17.42578125" style="1" customWidth="1"/>
    <col min="8060" max="8062" width="18.140625" style="1" customWidth="1"/>
    <col min="8063" max="8066" width="11.42578125" style="1"/>
    <col min="8067" max="8067" width="34" style="1" customWidth="1"/>
    <col min="8068" max="8068" width="9.5703125" style="1" customWidth="1"/>
    <col min="8069" max="8069" width="16.7109375" style="1" customWidth="1"/>
    <col min="8070" max="8070" width="55.140625" style="1" customWidth="1"/>
    <col min="8071" max="8071" width="22.5703125" style="1" customWidth="1"/>
    <col min="8072" max="8072" width="23" style="1" customWidth="1"/>
    <col min="8073" max="8073" width="22.85546875" style="1" customWidth="1"/>
    <col min="8074" max="8074" width="23.42578125" style="1" customWidth="1"/>
    <col min="8075" max="8075" width="28.7109375" style="1" customWidth="1"/>
    <col min="8076" max="8076" width="12.7109375" style="1" customWidth="1"/>
    <col min="8077" max="8077" width="11.42578125" style="1"/>
    <col min="8078" max="8078" width="25.28515625" style="1" customWidth="1"/>
    <col min="8079" max="8079" width="15.85546875" style="1" bestFit="1" customWidth="1"/>
    <col min="8080" max="8081" width="18" style="1" bestFit="1" customWidth="1"/>
    <col min="8082" max="8300" width="11.42578125" style="1"/>
    <col min="8301" max="8301" width="15.42578125" style="1" customWidth="1"/>
    <col min="8302" max="8302" width="9.5703125" style="1" customWidth="1"/>
    <col min="8303" max="8303" width="14.42578125" style="1" customWidth="1"/>
    <col min="8304" max="8304" width="49.85546875" style="1" customWidth="1"/>
    <col min="8305" max="8305" width="22.5703125" style="1" customWidth="1"/>
    <col min="8306" max="8306" width="23" style="1" customWidth="1"/>
    <col min="8307" max="8307" width="22.85546875" style="1" customWidth="1"/>
    <col min="8308" max="8308" width="23.42578125" style="1" customWidth="1"/>
    <col min="8309" max="8309" width="22.42578125" style="1" customWidth="1"/>
    <col min="8310" max="8310" width="13.85546875" style="1" customWidth="1"/>
    <col min="8311" max="8311" width="20.7109375" style="1" customWidth="1"/>
    <col min="8312" max="8312" width="18.140625" style="1" customWidth="1"/>
    <col min="8313" max="8313" width="14.85546875" style="1" bestFit="1" customWidth="1"/>
    <col min="8314" max="8314" width="11.42578125" style="1"/>
    <col min="8315" max="8315" width="17.42578125" style="1" customWidth="1"/>
    <col min="8316" max="8318" width="18.140625" style="1" customWidth="1"/>
    <col min="8319" max="8322" width="11.42578125" style="1"/>
    <col min="8323" max="8323" width="34" style="1" customWidth="1"/>
    <col min="8324" max="8324" width="9.5703125" style="1" customWidth="1"/>
    <col min="8325" max="8325" width="16.7109375" style="1" customWidth="1"/>
    <col min="8326" max="8326" width="55.140625" style="1" customWidth="1"/>
    <col min="8327" max="8327" width="22.5703125" style="1" customWidth="1"/>
    <col min="8328" max="8328" width="23" style="1" customWidth="1"/>
    <col min="8329" max="8329" width="22.85546875" style="1" customWidth="1"/>
    <col min="8330" max="8330" width="23.42578125" style="1" customWidth="1"/>
    <col min="8331" max="8331" width="28.7109375" style="1" customWidth="1"/>
    <col min="8332" max="8332" width="12.7109375" style="1" customWidth="1"/>
    <col min="8333" max="8333" width="11.42578125" style="1"/>
    <col min="8334" max="8334" width="25.28515625" style="1" customWidth="1"/>
    <col min="8335" max="8335" width="15.85546875" style="1" bestFit="1" customWidth="1"/>
    <col min="8336" max="8337" width="18" style="1" bestFit="1" customWidth="1"/>
    <col min="8338" max="8556" width="11.42578125" style="1"/>
    <col min="8557" max="8557" width="15.42578125" style="1" customWidth="1"/>
    <col min="8558" max="8558" width="9.5703125" style="1" customWidth="1"/>
    <col min="8559" max="8559" width="14.42578125" style="1" customWidth="1"/>
    <col min="8560" max="8560" width="49.85546875" style="1" customWidth="1"/>
    <col min="8561" max="8561" width="22.5703125" style="1" customWidth="1"/>
    <col min="8562" max="8562" width="23" style="1" customWidth="1"/>
    <col min="8563" max="8563" width="22.85546875" style="1" customWidth="1"/>
    <col min="8564" max="8564" width="23.42578125" style="1" customWidth="1"/>
    <col min="8565" max="8565" width="22.42578125" style="1" customWidth="1"/>
    <col min="8566" max="8566" width="13.85546875" style="1" customWidth="1"/>
    <col min="8567" max="8567" width="20.7109375" style="1" customWidth="1"/>
    <col min="8568" max="8568" width="18.140625" style="1" customWidth="1"/>
    <col min="8569" max="8569" width="14.85546875" style="1" bestFit="1" customWidth="1"/>
    <col min="8570" max="8570" width="11.42578125" style="1"/>
    <col min="8571" max="8571" width="17.42578125" style="1" customWidth="1"/>
    <col min="8572" max="8574" width="18.140625" style="1" customWidth="1"/>
    <col min="8575" max="8578" width="11.42578125" style="1"/>
    <col min="8579" max="8579" width="34" style="1" customWidth="1"/>
    <col min="8580" max="8580" width="9.5703125" style="1" customWidth="1"/>
    <col min="8581" max="8581" width="16.7109375" style="1" customWidth="1"/>
    <col min="8582" max="8582" width="55.140625" style="1" customWidth="1"/>
    <col min="8583" max="8583" width="22.5703125" style="1" customWidth="1"/>
    <col min="8584" max="8584" width="23" style="1" customWidth="1"/>
    <col min="8585" max="8585" width="22.85546875" style="1" customWidth="1"/>
    <col min="8586" max="8586" width="23.42578125" style="1" customWidth="1"/>
    <col min="8587" max="8587" width="28.7109375" style="1" customWidth="1"/>
    <col min="8588" max="8588" width="12.7109375" style="1" customWidth="1"/>
    <col min="8589" max="8589" width="11.42578125" style="1"/>
    <col min="8590" max="8590" width="25.28515625" style="1" customWidth="1"/>
    <col min="8591" max="8591" width="15.85546875" style="1" bestFit="1" customWidth="1"/>
    <col min="8592" max="8593" width="18" style="1" bestFit="1" customWidth="1"/>
    <col min="8594" max="8812" width="11.42578125" style="1"/>
    <col min="8813" max="8813" width="15.42578125" style="1" customWidth="1"/>
    <col min="8814" max="8814" width="9.5703125" style="1" customWidth="1"/>
    <col min="8815" max="8815" width="14.42578125" style="1" customWidth="1"/>
    <col min="8816" max="8816" width="49.85546875" style="1" customWidth="1"/>
    <col min="8817" max="8817" width="22.5703125" style="1" customWidth="1"/>
    <col min="8818" max="8818" width="23" style="1" customWidth="1"/>
    <col min="8819" max="8819" width="22.85546875" style="1" customWidth="1"/>
    <col min="8820" max="8820" width="23.42578125" style="1" customWidth="1"/>
    <col min="8821" max="8821" width="22.42578125" style="1" customWidth="1"/>
    <col min="8822" max="8822" width="13.85546875" style="1" customWidth="1"/>
    <col min="8823" max="8823" width="20.7109375" style="1" customWidth="1"/>
    <col min="8824" max="8824" width="18.140625" style="1" customWidth="1"/>
    <col min="8825" max="8825" width="14.85546875" style="1" bestFit="1" customWidth="1"/>
    <col min="8826" max="8826" width="11.42578125" style="1"/>
    <col min="8827" max="8827" width="17.42578125" style="1" customWidth="1"/>
    <col min="8828" max="8830" width="18.140625" style="1" customWidth="1"/>
    <col min="8831" max="8834" width="11.42578125" style="1"/>
    <col min="8835" max="8835" width="34" style="1" customWidth="1"/>
    <col min="8836" max="8836" width="9.5703125" style="1" customWidth="1"/>
    <col min="8837" max="8837" width="16.7109375" style="1" customWidth="1"/>
    <col min="8838" max="8838" width="55.140625" style="1" customWidth="1"/>
    <col min="8839" max="8839" width="22.5703125" style="1" customWidth="1"/>
    <col min="8840" max="8840" width="23" style="1" customWidth="1"/>
    <col min="8841" max="8841" width="22.85546875" style="1" customWidth="1"/>
    <col min="8842" max="8842" width="23.42578125" style="1" customWidth="1"/>
    <col min="8843" max="8843" width="28.7109375" style="1" customWidth="1"/>
    <col min="8844" max="8844" width="12.7109375" style="1" customWidth="1"/>
    <col min="8845" max="8845" width="11.42578125" style="1"/>
    <col min="8846" max="8846" width="25.28515625" style="1" customWidth="1"/>
    <col min="8847" max="8847" width="15.85546875" style="1" bestFit="1" customWidth="1"/>
    <col min="8848" max="8849" width="18" style="1" bestFit="1" customWidth="1"/>
    <col min="8850" max="9068" width="11.42578125" style="1"/>
    <col min="9069" max="9069" width="15.42578125" style="1" customWidth="1"/>
    <col min="9070" max="9070" width="9.5703125" style="1" customWidth="1"/>
    <col min="9071" max="9071" width="14.42578125" style="1" customWidth="1"/>
    <col min="9072" max="9072" width="49.85546875" style="1" customWidth="1"/>
    <col min="9073" max="9073" width="22.5703125" style="1" customWidth="1"/>
    <col min="9074" max="9074" width="23" style="1" customWidth="1"/>
    <col min="9075" max="9075" width="22.85546875" style="1" customWidth="1"/>
    <col min="9076" max="9076" width="23.42578125" style="1" customWidth="1"/>
    <col min="9077" max="9077" width="22.42578125" style="1" customWidth="1"/>
    <col min="9078" max="9078" width="13.85546875" style="1" customWidth="1"/>
    <col min="9079" max="9079" width="20.7109375" style="1" customWidth="1"/>
    <col min="9080" max="9080" width="18.140625" style="1" customWidth="1"/>
    <col min="9081" max="9081" width="14.85546875" style="1" bestFit="1" customWidth="1"/>
    <col min="9082" max="9082" width="11.42578125" style="1"/>
    <col min="9083" max="9083" width="17.42578125" style="1" customWidth="1"/>
    <col min="9084" max="9086" width="18.140625" style="1" customWidth="1"/>
    <col min="9087" max="9090" width="11.42578125" style="1"/>
    <col min="9091" max="9091" width="34" style="1" customWidth="1"/>
    <col min="9092" max="9092" width="9.5703125" style="1" customWidth="1"/>
    <col min="9093" max="9093" width="16.7109375" style="1" customWidth="1"/>
    <col min="9094" max="9094" width="55.140625" style="1" customWidth="1"/>
    <col min="9095" max="9095" width="22.5703125" style="1" customWidth="1"/>
    <col min="9096" max="9096" width="23" style="1" customWidth="1"/>
    <col min="9097" max="9097" width="22.85546875" style="1" customWidth="1"/>
    <col min="9098" max="9098" width="23.42578125" style="1" customWidth="1"/>
    <col min="9099" max="9099" width="28.7109375" style="1" customWidth="1"/>
    <col min="9100" max="9100" width="12.7109375" style="1" customWidth="1"/>
    <col min="9101" max="9101" width="11.42578125" style="1"/>
    <col min="9102" max="9102" width="25.28515625" style="1" customWidth="1"/>
    <col min="9103" max="9103" width="15.85546875" style="1" bestFit="1" customWidth="1"/>
    <col min="9104" max="9105" width="18" style="1" bestFit="1" customWidth="1"/>
    <col min="9106" max="9324" width="11.42578125" style="1"/>
    <col min="9325" max="9325" width="15.42578125" style="1" customWidth="1"/>
    <col min="9326" max="9326" width="9.5703125" style="1" customWidth="1"/>
    <col min="9327" max="9327" width="14.42578125" style="1" customWidth="1"/>
    <col min="9328" max="9328" width="49.85546875" style="1" customWidth="1"/>
    <col min="9329" max="9329" width="22.5703125" style="1" customWidth="1"/>
    <col min="9330" max="9330" width="23" style="1" customWidth="1"/>
    <col min="9331" max="9331" width="22.85546875" style="1" customWidth="1"/>
    <col min="9332" max="9332" width="23.42578125" style="1" customWidth="1"/>
    <col min="9333" max="9333" width="22.42578125" style="1" customWidth="1"/>
    <col min="9334" max="9334" width="13.85546875" style="1" customWidth="1"/>
    <col min="9335" max="9335" width="20.7109375" style="1" customWidth="1"/>
    <col min="9336" max="9336" width="18.140625" style="1" customWidth="1"/>
    <col min="9337" max="9337" width="14.85546875" style="1" bestFit="1" customWidth="1"/>
    <col min="9338" max="9338" width="11.42578125" style="1"/>
    <col min="9339" max="9339" width="17.42578125" style="1" customWidth="1"/>
    <col min="9340" max="9342" width="18.140625" style="1" customWidth="1"/>
    <col min="9343" max="9346" width="11.42578125" style="1"/>
    <col min="9347" max="9347" width="34" style="1" customWidth="1"/>
    <col min="9348" max="9348" width="9.5703125" style="1" customWidth="1"/>
    <col min="9349" max="9349" width="16.7109375" style="1" customWidth="1"/>
    <col min="9350" max="9350" width="55.140625" style="1" customWidth="1"/>
    <col min="9351" max="9351" width="22.5703125" style="1" customWidth="1"/>
    <col min="9352" max="9352" width="23" style="1" customWidth="1"/>
    <col min="9353" max="9353" width="22.85546875" style="1" customWidth="1"/>
    <col min="9354" max="9354" width="23.42578125" style="1" customWidth="1"/>
    <col min="9355" max="9355" width="28.7109375" style="1" customWidth="1"/>
    <col min="9356" max="9356" width="12.7109375" style="1" customWidth="1"/>
    <col min="9357" max="9357" width="11.42578125" style="1"/>
    <col min="9358" max="9358" width="25.28515625" style="1" customWidth="1"/>
    <col min="9359" max="9359" width="15.85546875" style="1" bestFit="1" customWidth="1"/>
    <col min="9360" max="9361" width="18" style="1" bestFit="1" customWidth="1"/>
    <col min="9362" max="9580" width="11.42578125" style="1"/>
    <col min="9581" max="9581" width="15.42578125" style="1" customWidth="1"/>
    <col min="9582" max="9582" width="9.5703125" style="1" customWidth="1"/>
    <col min="9583" max="9583" width="14.42578125" style="1" customWidth="1"/>
    <col min="9584" max="9584" width="49.85546875" style="1" customWidth="1"/>
    <col min="9585" max="9585" width="22.5703125" style="1" customWidth="1"/>
    <col min="9586" max="9586" width="23" style="1" customWidth="1"/>
    <col min="9587" max="9587" width="22.85546875" style="1" customWidth="1"/>
    <col min="9588" max="9588" width="23.42578125" style="1" customWidth="1"/>
    <col min="9589" max="9589" width="22.42578125" style="1" customWidth="1"/>
    <col min="9590" max="9590" width="13.85546875" style="1" customWidth="1"/>
    <col min="9591" max="9591" width="20.7109375" style="1" customWidth="1"/>
    <col min="9592" max="9592" width="18.140625" style="1" customWidth="1"/>
    <col min="9593" max="9593" width="14.85546875" style="1" bestFit="1" customWidth="1"/>
    <col min="9594" max="9594" width="11.42578125" style="1"/>
    <col min="9595" max="9595" width="17.42578125" style="1" customWidth="1"/>
    <col min="9596" max="9598" width="18.140625" style="1" customWidth="1"/>
    <col min="9599" max="9602" width="11.42578125" style="1"/>
    <col min="9603" max="9603" width="34" style="1" customWidth="1"/>
    <col min="9604" max="9604" width="9.5703125" style="1" customWidth="1"/>
    <col min="9605" max="9605" width="16.7109375" style="1" customWidth="1"/>
    <col min="9606" max="9606" width="55.140625" style="1" customWidth="1"/>
    <col min="9607" max="9607" width="22.5703125" style="1" customWidth="1"/>
    <col min="9608" max="9608" width="23" style="1" customWidth="1"/>
    <col min="9609" max="9609" width="22.85546875" style="1" customWidth="1"/>
    <col min="9610" max="9610" width="23.42578125" style="1" customWidth="1"/>
    <col min="9611" max="9611" width="28.7109375" style="1" customWidth="1"/>
    <col min="9612" max="9612" width="12.7109375" style="1" customWidth="1"/>
    <col min="9613" max="9613" width="11.42578125" style="1"/>
    <col min="9614" max="9614" width="25.28515625" style="1" customWidth="1"/>
    <col min="9615" max="9615" width="15.85546875" style="1" bestFit="1" customWidth="1"/>
    <col min="9616" max="9617" width="18" style="1" bestFit="1" customWidth="1"/>
    <col min="9618" max="9836" width="11.42578125" style="1"/>
    <col min="9837" max="9837" width="15.42578125" style="1" customWidth="1"/>
    <col min="9838" max="9838" width="9.5703125" style="1" customWidth="1"/>
    <col min="9839" max="9839" width="14.42578125" style="1" customWidth="1"/>
    <col min="9840" max="9840" width="49.85546875" style="1" customWidth="1"/>
    <col min="9841" max="9841" width="22.5703125" style="1" customWidth="1"/>
    <col min="9842" max="9842" width="23" style="1" customWidth="1"/>
    <col min="9843" max="9843" width="22.85546875" style="1" customWidth="1"/>
    <col min="9844" max="9844" width="23.42578125" style="1" customWidth="1"/>
    <col min="9845" max="9845" width="22.42578125" style="1" customWidth="1"/>
    <col min="9846" max="9846" width="13.85546875" style="1" customWidth="1"/>
    <col min="9847" max="9847" width="20.7109375" style="1" customWidth="1"/>
    <col min="9848" max="9848" width="18.140625" style="1" customWidth="1"/>
    <col min="9849" max="9849" width="14.85546875" style="1" bestFit="1" customWidth="1"/>
    <col min="9850" max="9850" width="11.42578125" style="1"/>
    <col min="9851" max="9851" width="17.42578125" style="1" customWidth="1"/>
    <col min="9852" max="9854" width="18.140625" style="1" customWidth="1"/>
    <col min="9855" max="9858" width="11.42578125" style="1"/>
    <col min="9859" max="9859" width="34" style="1" customWidth="1"/>
    <col min="9860" max="9860" width="9.5703125" style="1" customWidth="1"/>
    <col min="9861" max="9861" width="16.7109375" style="1" customWidth="1"/>
    <col min="9862" max="9862" width="55.140625" style="1" customWidth="1"/>
    <col min="9863" max="9863" width="22.5703125" style="1" customWidth="1"/>
    <col min="9864" max="9864" width="23" style="1" customWidth="1"/>
    <col min="9865" max="9865" width="22.85546875" style="1" customWidth="1"/>
    <col min="9866" max="9866" width="23.42578125" style="1" customWidth="1"/>
    <col min="9867" max="9867" width="28.7109375" style="1" customWidth="1"/>
    <col min="9868" max="9868" width="12.7109375" style="1" customWidth="1"/>
    <col min="9869" max="9869" width="11.42578125" style="1"/>
    <col min="9870" max="9870" width="25.28515625" style="1" customWidth="1"/>
    <col min="9871" max="9871" width="15.85546875" style="1" bestFit="1" customWidth="1"/>
    <col min="9872" max="9873" width="18" style="1" bestFit="1" customWidth="1"/>
    <col min="9874" max="10092" width="11.42578125" style="1"/>
    <col min="10093" max="10093" width="15.42578125" style="1" customWidth="1"/>
    <col min="10094" max="10094" width="9.5703125" style="1" customWidth="1"/>
    <col min="10095" max="10095" width="14.42578125" style="1" customWidth="1"/>
    <col min="10096" max="10096" width="49.85546875" style="1" customWidth="1"/>
    <col min="10097" max="10097" width="22.5703125" style="1" customWidth="1"/>
    <col min="10098" max="10098" width="23" style="1" customWidth="1"/>
    <col min="10099" max="10099" width="22.85546875" style="1" customWidth="1"/>
    <col min="10100" max="10100" width="23.42578125" style="1" customWidth="1"/>
    <col min="10101" max="10101" width="22.42578125" style="1" customWidth="1"/>
    <col min="10102" max="10102" width="13.85546875" style="1" customWidth="1"/>
    <col min="10103" max="10103" width="20.7109375" style="1" customWidth="1"/>
    <col min="10104" max="10104" width="18.140625" style="1" customWidth="1"/>
    <col min="10105" max="10105" width="14.85546875" style="1" bestFit="1" customWidth="1"/>
    <col min="10106" max="10106" width="11.42578125" style="1"/>
    <col min="10107" max="10107" width="17.42578125" style="1" customWidth="1"/>
    <col min="10108" max="10110" width="18.140625" style="1" customWidth="1"/>
    <col min="10111" max="10114" width="11.42578125" style="1"/>
    <col min="10115" max="10115" width="34" style="1" customWidth="1"/>
    <col min="10116" max="10116" width="9.5703125" style="1" customWidth="1"/>
    <col min="10117" max="10117" width="16.7109375" style="1" customWidth="1"/>
    <col min="10118" max="10118" width="55.140625" style="1" customWidth="1"/>
    <col min="10119" max="10119" width="22.5703125" style="1" customWidth="1"/>
    <col min="10120" max="10120" width="23" style="1" customWidth="1"/>
    <col min="10121" max="10121" width="22.85546875" style="1" customWidth="1"/>
    <col min="10122" max="10122" width="23.42578125" style="1" customWidth="1"/>
    <col min="10123" max="10123" width="28.7109375" style="1" customWidth="1"/>
    <col min="10124" max="10124" width="12.7109375" style="1" customWidth="1"/>
    <col min="10125" max="10125" width="11.42578125" style="1"/>
    <col min="10126" max="10126" width="25.28515625" style="1" customWidth="1"/>
    <col min="10127" max="10127" width="15.85546875" style="1" bestFit="1" customWidth="1"/>
    <col min="10128" max="10129" width="18" style="1" bestFit="1" customWidth="1"/>
    <col min="10130" max="10348" width="11.42578125" style="1"/>
    <col min="10349" max="10349" width="15.42578125" style="1" customWidth="1"/>
    <col min="10350" max="10350" width="9.5703125" style="1" customWidth="1"/>
    <col min="10351" max="10351" width="14.42578125" style="1" customWidth="1"/>
    <col min="10352" max="10352" width="49.85546875" style="1" customWidth="1"/>
    <col min="10353" max="10353" width="22.5703125" style="1" customWidth="1"/>
    <col min="10354" max="10354" width="23" style="1" customWidth="1"/>
    <col min="10355" max="10355" width="22.85546875" style="1" customWidth="1"/>
    <col min="10356" max="10356" width="23.42578125" style="1" customWidth="1"/>
    <col min="10357" max="10357" width="22.42578125" style="1" customWidth="1"/>
    <col min="10358" max="10358" width="13.85546875" style="1" customWidth="1"/>
    <col min="10359" max="10359" width="20.7109375" style="1" customWidth="1"/>
    <col min="10360" max="10360" width="18.140625" style="1" customWidth="1"/>
    <col min="10361" max="10361" width="14.85546875" style="1" bestFit="1" customWidth="1"/>
    <col min="10362" max="10362" width="11.42578125" style="1"/>
    <col min="10363" max="10363" width="17.42578125" style="1" customWidth="1"/>
    <col min="10364" max="10366" width="18.140625" style="1" customWidth="1"/>
    <col min="10367" max="10370" width="11.42578125" style="1"/>
    <col min="10371" max="10371" width="34" style="1" customWidth="1"/>
    <col min="10372" max="10372" width="9.5703125" style="1" customWidth="1"/>
    <col min="10373" max="10373" width="16.7109375" style="1" customWidth="1"/>
    <col min="10374" max="10374" width="55.140625" style="1" customWidth="1"/>
    <col min="10375" max="10375" width="22.5703125" style="1" customWidth="1"/>
    <col min="10376" max="10376" width="23" style="1" customWidth="1"/>
    <col min="10377" max="10377" width="22.85546875" style="1" customWidth="1"/>
    <col min="10378" max="10378" width="23.42578125" style="1" customWidth="1"/>
    <col min="10379" max="10379" width="28.7109375" style="1" customWidth="1"/>
    <col min="10380" max="10380" width="12.7109375" style="1" customWidth="1"/>
    <col min="10381" max="10381" width="11.42578125" style="1"/>
    <col min="10382" max="10382" width="25.28515625" style="1" customWidth="1"/>
    <col min="10383" max="10383" width="15.85546875" style="1" bestFit="1" customWidth="1"/>
    <col min="10384" max="10385" width="18" style="1" bestFit="1" customWidth="1"/>
    <col min="10386" max="10604" width="11.42578125" style="1"/>
    <col min="10605" max="10605" width="15.42578125" style="1" customWidth="1"/>
    <col min="10606" max="10606" width="9.5703125" style="1" customWidth="1"/>
    <col min="10607" max="10607" width="14.42578125" style="1" customWidth="1"/>
    <col min="10608" max="10608" width="49.85546875" style="1" customWidth="1"/>
    <col min="10609" max="10609" width="22.5703125" style="1" customWidth="1"/>
    <col min="10610" max="10610" width="23" style="1" customWidth="1"/>
    <col min="10611" max="10611" width="22.85546875" style="1" customWidth="1"/>
    <col min="10612" max="10612" width="23.42578125" style="1" customWidth="1"/>
    <col min="10613" max="10613" width="22.42578125" style="1" customWidth="1"/>
    <col min="10614" max="10614" width="13.85546875" style="1" customWidth="1"/>
    <col min="10615" max="10615" width="20.7109375" style="1" customWidth="1"/>
    <col min="10616" max="10616" width="18.140625" style="1" customWidth="1"/>
    <col min="10617" max="10617" width="14.85546875" style="1" bestFit="1" customWidth="1"/>
    <col min="10618" max="10618" width="11.42578125" style="1"/>
    <col min="10619" max="10619" width="17.42578125" style="1" customWidth="1"/>
    <col min="10620" max="10622" width="18.140625" style="1" customWidth="1"/>
    <col min="10623" max="10626" width="11.42578125" style="1"/>
    <col min="10627" max="10627" width="34" style="1" customWidth="1"/>
    <col min="10628" max="10628" width="9.5703125" style="1" customWidth="1"/>
    <col min="10629" max="10629" width="16.7109375" style="1" customWidth="1"/>
    <col min="10630" max="10630" width="55.140625" style="1" customWidth="1"/>
    <col min="10631" max="10631" width="22.5703125" style="1" customWidth="1"/>
    <col min="10632" max="10632" width="23" style="1" customWidth="1"/>
    <col min="10633" max="10633" width="22.85546875" style="1" customWidth="1"/>
    <col min="10634" max="10634" width="23.42578125" style="1" customWidth="1"/>
    <col min="10635" max="10635" width="28.7109375" style="1" customWidth="1"/>
    <col min="10636" max="10636" width="12.7109375" style="1" customWidth="1"/>
    <col min="10637" max="10637" width="11.42578125" style="1"/>
    <col min="10638" max="10638" width="25.28515625" style="1" customWidth="1"/>
    <col min="10639" max="10639" width="15.85546875" style="1" bestFit="1" customWidth="1"/>
    <col min="10640" max="10641" width="18" style="1" bestFit="1" customWidth="1"/>
    <col min="10642" max="10860" width="11.42578125" style="1"/>
    <col min="10861" max="10861" width="15.42578125" style="1" customWidth="1"/>
    <col min="10862" max="10862" width="9.5703125" style="1" customWidth="1"/>
    <col min="10863" max="10863" width="14.42578125" style="1" customWidth="1"/>
    <col min="10864" max="10864" width="49.85546875" style="1" customWidth="1"/>
    <col min="10865" max="10865" width="22.5703125" style="1" customWidth="1"/>
    <col min="10866" max="10866" width="23" style="1" customWidth="1"/>
    <col min="10867" max="10867" width="22.85546875" style="1" customWidth="1"/>
    <col min="10868" max="10868" width="23.42578125" style="1" customWidth="1"/>
    <col min="10869" max="10869" width="22.42578125" style="1" customWidth="1"/>
    <col min="10870" max="10870" width="13.85546875" style="1" customWidth="1"/>
    <col min="10871" max="10871" width="20.7109375" style="1" customWidth="1"/>
    <col min="10872" max="10872" width="18.140625" style="1" customWidth="1"/>
    <col min="10873" max="10873" width="14.85546875" style="1" bestFit="1" customWidth="1"/>
    <col min="10874" max="10874" width="11.42578125" style="1"/>
    <col min="10875" max="10875" width="17.42578125" style="1" customWidth="1"/>
    <col min="10876" max="10878" width="18.140625" style="1" customWidth="1"/>
    <col min="10879" max="10882" width="11.42578125" style="1"/>
    <col min="10883" max="10883" width="34" style="1" customWidth="1"/>
    <col min="10884" max="10884" width="9.5703125" style="1" customWidth="1"/>
    <col min="10885" max="10885" width="16.7109375" style="1" customWidth="1"/>
    <col min="10886" max="10886" width="55.140625" style="1" customWidth="1"/>
    <col min="10887" max="10887" width="22.5703125" style="1" customWidth="1"/>
    <col min="10888" max="10888" width="23" style="1" customWidth="1"/>
    <col min="10889" max="10889" width="22.85546875" style="1" customWidth="1"/>
    <col min="10890" max="10890" width="23.42578125" style="1" customWidth="1"/>
    <col min="10891" max="10891" width="28.7109375" style="1" customWidth="1"/>
    <col min="10892" max="10892" width="12.7109375" style="1" customWidth="1"/>
    <col min="10893" max="10893" width="11.42578125" style="1"/>
    <col min="10894" max="10894" width="25.28515625" style="1" customWidth="1"/>
    <col min="10895" max="10895" width="15.85546875" style="1" bestFit="1" customWidth="1"/>
    <col min="10896" max="10897" width="18" style="1" bestFit="1" customWidth="1"/>
    <col min="10898" max="11116" width="11.42578125" style="1"/>
    <col min="11117" max="11117" width="15.42578125" style="1" customWidth="1"/>
    <col min="11118" max="11118" width="9.5703125" style="1" customWidth="1"/>
    <col min="11119" max="11119" width="14.42578125" style="1" customWidth="1"/>
    <col min="11120" max="11120" width="49.85546875" style="1" customWidth="1"/>
    <col min="11121" max="11121" width="22.5703125" style="1" customWidth="1"/>
    <col min="11122" max="11122" width="23" style="1" customWidth="1"/>
    <col min="11123" max="11123" width="22.85546875" style="1" customWidth="1"/>
    <col min="11124" max="11124" width="23.42578125" style="1" customWidth="1"/>
    <col min="11125" max="11125" width="22.42578125" style="1" customWidth="1"/>
    <col min="11126" max="11126" width="13.85546875" style="1" customWidth="1"/>
    <col min="11127" max="11127" width="20.7109375" style="1" customWidth="1"/>
    <col min="11128" max="11128" width="18.140625" style="1" customWidth="1"/>
    <col min="11129" max="11129" width="14.85546875" style="1" bestFit="1" customWidth="1"/>
    <col min="11130" max="11130" width="11.42578125" style="1"/>
    <col min="11131" max="11131" width="17.42578125" style="1" customWidth="1"/>
    <col min="11132" max="11134" width="18.140625" style="1" customWidth="1"/>
    <col min="11135" max="11138" width="11.42578125" style="1"/>
    <col min="11139" max="11139" width="34" style="1" customWidth="1"/>
    <col min="11140" max="11140" width="9.5703125" style="1" customWidth="1"/>
    <col min="11141" max="11141" width="16.7109375" style="1" customWidth="1"/>
    <col min="11142" max="11142" width="55.140625" style="1" customWidth="1"/>
    <col min="11143" max="11143" width="22.5703125" style="1" customWidth="1"/>
    <col min="11144" max="11144" width="23" style="1" customWidth="1"/>
    <col min="11145" max="11145" width="22.85546875" style="1" customWidth="1"/>
    <col min="11146" max="11146" width="23.42578125" style="1" customWidth="1"/>
    <col min="11147" max="11147" width="28.7109375" style="1" customWidth="1"/>
    <col min="11148" max="11148" width="12.7109375" style="1" customWidth="1"/>
    <col min="11149" max="11149" width="11.42578125" style="1"/>
    <col min="11150" max="11150" width="25.28515625" style="1" customWidth="1"/>
    <col min="11151" max="11151" width="15.85546875" style="1" bestFit="1" customWidth="1"/>
    <col min="11152" max="11153" width="18" style="1" bestFit="1" customWidth="1"/>
    <col min="11154" max="11372" width="11.42578125" style="1"/>
    <col min="11373" max="11373" width="15.42578125" style="1" customWidth="1"/>
    <col min="11374" max="11374" width="9.5703125" style="1" customWidth="1"/>
    <col min="11375" max="11375" width="14.42578125" style="1" customWidth="1"/>
    <col min="11376" max="11376" width="49.85546875" style="1" customWidth="1"/>
    <col min="11377" max="11377" width="22.5703125" style="1" customWidth="1"/>
    <col min="11378" max="11378" width="23" style="1" customWidth="1"/>
    <col min="11379" max="11379" width="22.85546875" style="1" customWidth="1"/>
    <col min="11380" max="11380" width="23.42578125" style="1" customWidth="1"/>
    <col min="11381" max="11381" width="22.42578125" style="1" customWidth="1"/>
    <col min="11382" max="11382" width="13.85546875" style="1" customWidth="1"/>
    <col min="11383" max="11383" width="20.7109375" style="1" customWidth="1"/>
    <col min="11384" max="11384" width="18.140625" style="1" customWidth="1"/>
    <col min="11385" max="11385" width="14.85546875" style="1" bestFit="1" customWidth="1"/>
    <col min="11386" max="11386" width="11.42578125" style="1"/>
    <col min="11387" max="11387" width="17.42578125" style="1" customWidth="1"/>
    <col min="11388" max="11390" width="18.140625" style="1" customWidth="1"/>
    <col min="11391" max="11394" width="11.42578125" style="1"/>
    <col min="11395" max="11395" width="34" style="1" customWidth="1"/>
    <col min="11396" max="11396" width="9.5703125" style="1" customWidth="1"/>
    <col min="11397" max="11397" width="16.7109375" style="1" customWidth="1"/>
    <col min="11398" max="11398" width="55.140625" style="1" customWidth="1"/>
    <col min="11399" max="11399" width="22.5703125" style="1" customWidth="1"/>
    <col min="11400" max="11400" width="23" style="1" customWidth="1"/>
    <col min="11401" max="11401" width="22.85546875" style="1" customWidth="1"/>
    <col min="11402" max="11402" width="23.42578125" style="1" customWidth="1"/>
    <col min="11403" max="11403" width="28.7109375" style="1" customWidth="1"/>
    <col min="11404" max="11404" width="12.7109375" style="1" customWidth="1"/>
    <col min="11405" max="11405" width="11.42578125" style="1"/>
    <col min="11406" max="11406" width="25.28515625" style="1" customWidth="1"/>
    <col min="11407" max="11407" width="15.85546875" style="1" bestFit="1" customWidth="1"/>
    <col min="11408" max="11409" width="18" style="1" bestFit="1" customWidth="1"/>
    <col min="11410" max="11628" width="11.42578125" style="1"/>
    <col min="11629" max="11629" width="15.42578125" style="1" customWidth="1"/>
    <col min="11630" max="11630" width="9.5703125" style="1" customWidth="1"/>
    <col min="11631" max="11631" width="14.42578125" style="1" customWidth="1"/>
    <col min="11632" max="11632" width="49.85546875" style="1" customWidth="1"/>
    <col min="11633" max="11633" width="22.5703125" style="1" customWidth="1"/>
    <col min="11634" max="11634" width="23" style="1" customWidth="1"/>
    <col min="11635" max="11635" width="22.85546875" style="1" customWidth="1"/>
    <col min="11636" max="11636" width="23.42578125" style="1" customWidth="1"/>
    <col min="11637" max="11637" width="22.42578125" style="1" customWidth="1"/>
    <col min="11638" max="11638" width="13.85546875" style="1" customWidth="1"/>
    <col min="11639" max="11639" width="20.7109375" style="1" customWidth="1"/>
    <col min="11640" max="11640" width="18.140625" style="1" customWidth="1"/>
    <col min="11641" max="11641" width="14.85546875" style="1" bestFit="1" customWidth="1"/>
    <col min="11642" max="11642" width="11.42578125" style="1"/>
    <col min="11643" max="11643" width="17.42578125" style="1" customWidth="1"/>
    <col min="11644" max="11646" width="18.140625" style="1" customWidth="1"/>
    <col min="11647" max="11650" width="11.42578125" style="1"/>
    <col min="11651" max="11651" width="34" style="1" customWidth="1"/>
    <col min="11652" max="11652" width="9.5703125" style="1" customWidth="1"/>
    <col min="11653" max="11653" width="16.7109375" style="1" customWidth="1"/>
    <col min="11654" max="11654" width="55.140625" style="1" customWidth="1"/>
    <col min="11655" max="11655" width="22.5703125" style="1" customWidth="1"/>
    <col min="11656" max="11656" width="23" style="1" customWidth="1"/>
    <col min="11657" max="11657" width="22.85546875" style="1" customWidth="1"/>
    <col min="11658" max="11658" width="23.42578125" style="1" customWidth="1"/>
    <col min="11659" max="11659" width="28.7109375" style="1" customWidth="1"/>
    <col min="11660" max="11660" width="12.7109375" style="1" customWidth="1"/>
    <col min="11661" max="11661" width="11.42578125" style="1"/>
    <col min="11662" max="11662" width="25.28515625" style="1" customWidth="1"/>
    <col min="11663" max="11663" width="15.85546875" style="1" bestFit="1" customWidth="1"/>
    <col min="11664" max="11665" width="18" style="1" bestFit="1" customWidth="1"/>
    <col min="11666" max="11884" width="11.42578125" style="1"/>
    <col min="11885" max="11885" width="15.42578125" style="1" customWidth="1"/>
    <col min="11886" max="11886" width="9.5703125" style="1" customWidth="1"/>
    <col min="11887" max="11887" width="14.42578125" style="1" customWidth="1"/>
    <col min="11888" max="11888" width="49.85546875" style="1" customWidth="1"/>
    <col min="11889" max="11889" width="22.5703125" style="1" customWidth="1"/>
    <col min="11890" max="11890" width="23" style="1" customWidth="1"/>
    <col min="11891" max="11891" width="22.85546875" style="1" customWidth="1"/>
    <col min="11892" max="11892" width="23.42578125" style="1" customWidth="1"/>
    <col min="11893" max="11893" width="22.42578125" style="1" customWidth="1"/>
    <col min="11894" max="11894" width="13.85546875" style="1" customWidth="1"/>
    <col min="11895" max="11895" width="20.7109375" style="1" customWidth="1"/>
    <col min="11896" max="11896" width="18.140625" style="1" customWidth="1"/>
    <col min="11897" max="11897" width="14.85546875" style="1" bestFit="1" customWidth="1"/>
    <col min="11898" max="11898" width="11.42578125" style="1"/>
    <col min="11899" max="11899" width="17.42578125" style="1" customWidth="1"/>
    <col min="11900" max="11902" width="18.140625" style="1" customWidth="1"/>
    <col min="11903" max="11906" width="11.42578125" style="1"/>
    <col min="11907" max="11907" width="34" style="1" customWidth="1"/>
    <col min="11908" max="11908" width="9.5703125" style="1" customWidth="1"/>
    <col min="11909" max="11909" width="16.7109375" style="1" customWidth="1"/>
    <col min="11910" max="11910" width="55.140625" style="1" customWidth="1"/>
    <col min="11911" max="11911" width="22.5703125" style="1" customWidth="1"/>
    <col min="11912" max="11912" width="23" style="1" customWidth="1"/>
    <col min="11913" max="11913" width="22.85546875" style="1" customWidth="1"/>
    <col min="11914" max="11914" width="23.42578125" style="1" customWidth="1"/>
    <col min="11915" max="11915" width="28.7109375" style="1" customWidth="1"/>
    <col min="11916" max="11916" width="12.7109375" style="1" customWidth="1"/>
    <col min="11917" max="11917" width="11.42578125" style="1"/>
    <col min="11918" max="11918" width="25.28515625" style="1" customWidth="1"/>
    <col min="11919" max="11919" width="15.85546875" style="1" bestFit="1" customWidth="1"/>
    <col min="11920" max="11921" width="18" style="1" bestFit="1" customWidth="1"/>
    <col min="11922" max="12140" width="11.42578125" style="1"/>
    <col min="12141" max="12141" width="15.42578125" style="1" customWidth="1"/>
    <col min="12142" max="12142" width="9.5703125" style="1" customWidth="1"/>
    <col min="12143" max="12143" width="14.42578125" style="1" customWidth="1"/>
    <col min="12144" max="12144" width="49.85546875" style="1" customWidth="1"/>
    <col min="12145" max="12145" width="22.5703125" style="1" customWidth="1"/>
    <col min="12146" max="12146" width="23" style="1" customWidth="1"/>
    <col min="12147" max="12147" width="22.85546875" style="1" customWidth="1"/>
    <col min="12148" max="12148" width="23.42578125" style="1" customWidth="1"/>
    <col min="12149" max="12149" width="22.42578125" style="1" customWidth="1"/>
    <col min="12150" max="12150" width="13.85546875" style="1" customWidth="1"/>
    <col min="12151" max="12151" width="20.7109375" style="1" customWidth="1"/>
    <col min="12152" max="12152" width="18.140625" style="1" customWidth="1"/>
    <col min="12153" max="12153" width="14.85546875" style="1" bestFit="1" customWidth="1"/>
    <col min="12154" max="12154" width="11.42578125" style="1"/>
    <col min="12155" max="12155" width="17.42578125" style="1" customWidth="1"/>
    <col min="12156" max="12158" width="18.140625" style="1" customWidth="1"/>
    <col min="12159" max="12162" width="11.42578125" style="1"/>
    <col min="12163" max="12163" width="34" style="1" customWidth="1"/>
    <col min="12164" max="12164" width="9.5703125" style="1" customWidth="1"/>
    <col min="12165" max="12165" width="16.7109375" style="1" customWidth="1"/>
    <col min="12166" max="12166" width="55.140625" style="1" customWidth="1"/>
    <col min="12167" max="12167" width="22.5703125" style="1" customWidth="1"/>
    <col min="12168" max="12168" width="23" style="1" customWidth="1"/>
    <col min="12169" max="12169" width="22.85546875" style="1" customWidth="1"/>
    <col min="12170" max="12170" width="23.42578125" style="1" customWidth="1"/>
    <col min="12171" max="12171" width="28.7109375" style="1" customWidth="1"/>
    <col min="12172" max="12172" width="12.7109375" style="1" customWidth="1"/>
    <col min="12173" max="12173" width="11.42578125" style="1"/>
    <col min="12174" max="12174" width="25.28515625" style="1" customWidth="1"/>
    <col min="12175" max="12175" width="15.85546875" style="1" bestFit="1" customWidth="1"/>
    <col min="12176" max="12177" width="18" style="1" bestFit="1" customWidth="1"/>
    <col min="12178" max="12396" width="11.42578125" style="1"/>
    <col min="12397" max="12397" width="15.42578125" style="1" customWidth="1"/>
    <col min="12398" max="12398" width="9.5703125" style="1" customWidth="1"/>
    <col min="12399" max="12399" width="14.42578125" style="1" customWidth="1"/>
    <col min="12400" max="12400" width="49.85546875" style="1" customWidth="1"/>
    <col min="12401" max="12401" width="22.5703125" style="1" customWidth="1"/>
    <col min="12402" max="12402" width="23" style="1" customWidth="1"/>
    <col min="12403" max="12403" width="22.85546875" style="1" customWidth="1"/>
    <col min="12404" max="12404" width="23.42578125" style="1" customWidth="1"/>
    <col min="12405" max="12405" width="22.42578125" style="1" customWidth="1"/>
    <col min="12406" max="12406" width="13.85546875" style="1" customWidth="1"/>
    <col min="12407" max="12407" width="20.7109375" style="1" customWidth="1"/>
    <col min="12408" max="12408" width="18.140625" style="1" customWidth="1"/>
    <col min="12409" max="12409" width="14.85546875" style="1" bestFit="1" customWidth="1"/>
    <col min="12410" max="12410" width="11.42578125" style="1"/>
    <col min="12411" max="12411" width="17.42578125" style="1" customWidth="1"/>
    <col min="12412" max="12414" width="18.140625" style="1" customWidth="1"/>
    <col min="12415" max="12418" width="11.42578125" style="1"/>
    <col min="12419" max="12419" width="34" style="1" customWidth="1"/>
    <col min="12420" max="12420" width="9.5703125" style="1" customWidth="1"/>
    <col min="12421" max="12421" width="16.7109375" style="1" customWidth="1"/>
    <col min="12422" max="12422" width="55.140625" style="1" customWidth="1"/>
    <col min="12423" max="12423" width="22.5703125" style="1" customWidth="1"/>
    <col min="12424" max="12424" width="23" style="1" customWidth="1"/>
    <col min="12425" max="12425" width="22.85546875" style="1" customWidth="1"/>
    <col min="12426" max="12426" width="23.42578125" style="1" customWidth="1"/>
    <col min="12427" max="12427" width="28.7109375" style="1" customWidth="1"/>
    <col min="12428" max="12428" width="12.7109375" style="1" customWidth="1"/>
    <col min="12429" max="12429" width="11.42578125" style="1"/>
    <col min="12430" max="12430" width="25.28515625" style="1" customWidth="1"/>
    <col min="12431" max="12431" width="15.85546875" style="1" bestFit="1" customWidth="1"/>
    <col min="12432" max="12433" width="18" style="1" bestFit="1" customWidth="1"/>
    <col min="12434" max="12652" width="11.42578125" style="1"/>
    <col min="12653" max="12653" width="15.42578125" style="1" customWidth="1"/>
    <col min="12654" max="12654" width="9.5703125" style="1" customWidth="1"/>
    <col min="12655" max="12655" width="14.42578125" style="1" customWidth="1"/>
    <col min="12656" max="12656" width="49.85546875" style="1" customWidth="1"/>
    <col min="12657" max="12657" width="22.5703125" style="1" customWidth="1"/>
    <col min="12658" max="12658" width="23" style="1" customWidth="1"/>
    <col min="12659" max="12659" width="22.85546875" style="1" customWidth="1"/>
    <col min="12660" max="12660" width="23.42578125" style="1" customWidth="1"/>
    <col min="12661" max="12661" width="22.42578125" style="1" customWidth="1"/>
    <col min="12662" max="12662" width="13.85546875" style="1" customWidth="1"/>
    <col min="12663" max="12663" width="20.7109375" style="1" customWidth="1"/>
    <col min="12664" max="12664" width="18.140625" style="1" customWidth="1"/>
    <col min="12665" max="12665" width="14.85546875" style="1" bestFit="1" customWidth="1"/>
    <col min="12666" max="12666" width="11.42578125" style="1"/>
    <col min="12667" max="12667" width="17.42578125" style="1" customWidth="1"/>
    <col min="12668" max="12670" width="18.140625" style="1" customWidth="1"/>
    <col min="12671" max="12674" width="11.42578125" style="1"/>
    <col min="12675" max="12675" width="34" style="1" customWidth="1"/>
    <col min="12676" max="12676" width="9.5703125" style="1" customWidth="1"/>
    <col min="12677" max="12677" width="16.7109375" style="1" customWidth="1"/>
    <col min="12678" max="12678" width="55.140625" style="1" customWidth="1"/>
    <col min="12679" max="12679" width="22.5703125" style="1" customWidth="1"/>
    <col min="12680" max="12680" width="23" style="1" customWidth="1"/>
    <col min="12681" max="12681" width="22.85546875" style="1" customWidth="1"/>
    <col min="12682" max="12682" width="23.42578125" style="1" customWidth="1"/>
    <col min="12683" max="12683" width="28.7109375" style="1" customWidth="1"/>
    <col min="12684" max="12684" width="12.7109375" style="1" customWidth="1"/>
    <col min="12685" max="12685" width="11.42578125" style="1"/>
    <col min="12686" max="12686" width="25.28515625" style="1" customWidth="1"/>
    <col min="12687" max="12687" width="15.85546875" style="1" bestFit="1" customWidth="1"/>
    <col min="12688" max="12689" width="18" style="1" bestFit="1" customWidth="1"/>
    <col min="12690" max="12908" width="11.42578125" style="1"/>
    <col min="12909" max="12909" width="15.42578125" style="1" customWidth="1"/>
    <col min="12910" max="12910" width="9.5703125" style="1" customWidth="1"/>
    <col min="12911" max="12911" width="14.42578125" style="1" customWidth="1"/>
    <col min="12912" max="12912" width="49.85546875" style="1" customWidth="1"/>
    <col min="12913" max="12913" width="22.5703125" style="1" customWidth="1"/>
    <col min="12914" max="12914" width="23" style="1" customWidth="1"/>
    <col min="12915" max="12915" width="22.85546875" style="1" customWidth="1"/>
    <col min="12916" max="12916" width="23.42578125" style="1" customWidth="1"/>
    <col min="12917" max="12917" width="22.42578125" style="1" customWidth="1"/>
    <col min="12918" max="12918" width="13.85546875" style="1" customWidth="1"/>
    <col min="12919" max="12919" width="20.7109375" style="1" customWidth="1"/>
    <col min="12920" max="12920" width="18.140625" style="1" customWidth="1"/>
    <col min="12921" max="12921" width="14.85546875" style="1" bestFit="1" customWidth="1"/>
    <col min="12922" max="12922" width="11.42578125" style="1"/>
    <col min="12923" max="12923" width="17.42578125" style="1" customWidth="1"/>
    <col min="12924" max="12926" width="18.140625" style="1" customWidth="1"/>
    <col min="12927" max="12930" width="11.42578125" style="1"/>
    <col min="12931" max="12931" width="34" style="1" customWidth="1"/>
    <col min="12932" max="12932" width="9.5703125" style="1" customWidth="1"/>
    <col min="12933" max="12933" width="16.7109375" style="1" customWidth="1"/>
    <col min="12934" max="12934" width="55.140625" style="1" customWidth="1"/>
    <col min="12935" max="12935" width="22.5703125" style="1" customWidth="1"/>
    <col min="12936" max="12936" width="23" style="1" customWidth="1"/>
    <col min="12937" max="12937" width="22.85546875" style="1" customWidth="1"/>
    <col min="12938" max="12938" width="23.42578125" style="1" customWidth="1"/>
    <col min="12939" max="12939" width="28.7109375" style="1" customWidth="1"/>
    <col min="12940" max="12940" width="12.7109375" style="1" customWidth="1"/>
    <col min="12941" max="12941" width="11.42578125" style="1"/>
    <col min="12942" max="12942" width="25.28515625" style="1" customWidth="1"/>
    <col min="12943" max="12943" width="15.85546875" style="1" bestFit="1" customWidth="1"/>
    <col min="12944" max="12945" width="18" style="1" bestFit="1" customWidth="1"/>
    <col min="12946" max="13164" width="11.42578125" style="1"/>
    <col min="13165" max="13165" width="15.42578125" style="1" customWidth="1"/>
    <col min="13166" max="13166" width="9.5703125" style="1" customWidth="1"/>
    <col min="13167" max="13167" width="14.42578125" style="1" customWidth="1"/>
    <col min="13168" max="13168" width="49.85546875" style="1" customWidth="1"/>
    <col min="13169" max="13169" width="22.5703125" style="1" customWidth="1"/>
    <col min="13170" max="13170" width="23" style="1" customWidth="1"/>
    <col min="13171" max="13171" width="22.85546875" style="1" customWidth="1"/>
    <col min="13172" max="13172" width="23.42578125" style="1" customWidth="1"/>
    <col min="13173" max="13173" width="22.42578125" style="1" customWidth="1"/>
    <col min="13174" max="13174" width="13.85546875" style="1" customWidth="1"/>
    <col min="13175" max="13175" width="20.7109375" style="1" customWidth="1"/>
    <col min="13176" max="13176" width="18.140625" style="1" customWidth="1"/>
    <col min="13177" max="13177" width="14.85546875" style="1" bestFit="1" customWidth="1"/>
    <col min="13178" max="13178" width="11.42578125" style="1"/>
    <col min="13179" max="13179" width="17.42578125" style="1" customWidth="1"/>
    <col min="13180" max="13182" width="18.140625" style="1" customWidth="1"/>
    <col min="13183" max="13186" width="11.42578125" style="1"/>
    <col min="13187" max="13187" width="34" style="1" customWidth="1"/>
    <col min="13188" max="13188" width="9.5703125" style="1" customWidth="1"/>
    <col min="13189" max="13189" width="16.7109375" style="1" customWidth="1"/>
    <col min="13190" max="13190" width="55.140625" style="1" customWidth="1"/>
    <col min="13191" max="13191" width="22.5703125" style="1" customWidth="1"/>
    <col min="13192" max="13192" width="23" style="1" customWidth="1"/>
    <col min="13193" max="13193" width="22.85546875" style="1" customWidth="1"/>
    <col min="13194" max="13194" width="23.42578125" style="1" customWidth="1"/>
    <col min="13195" max="13195" width="28.7109375" style="1" customWidth="1"/>
    <col min="13196" max="13196" width="12.7109375" style="1" customWidth="1"/>
    <col min="13197" max="13197" width="11.42578125" style="1"/>
    <col min="13198" max="13198" width="25.28515625" style="1" customWidth="1"/>
    <col min="13199" max="13199" width="15.85546875" style="1" bestFit="1" customWidth="1"/>
    <col min="13200" max="13201" width="18" style="1" bestFit="1" customWidth="1"/>
    <col min="13202" max="13420" width="11.42578125" style="1"/>
    <col min="13421" max="13421" width="15.42578125" style="1" customWidth="1"/>
    <col min="13422" max="13422" width="9.5703125" style="1" customWidth="1"/>
    <col min="13423" max="13423" width="14.42578125" style="1" customWidth="1"/>
    <col min="13424" max="13424" width="49.85546875" style="1" customWidth="1"/>
    <col min="13425" max="13425" width="22.5703125" style="1" customWidth="1"/>
    <col min="13426" max="13426" width="23" style="1" customWidth="1"/>
    <col min="13427" max="13427" width="22.85546875" style="1" customWidth="1"/>
    <col min="13428" max="13428" width="23.42578125" style="1" customWidth="1"/>
    <col min="13429" max="13429" width="22.42578125" style="1" customWidth="1"/>
    <col min="13430" max="13430" width="13.85546875" style="1" customWidth="1"/>
    <col min="13431" max="13431" width="20.7109375" style="1" customWidth="1"/>
    <col min="13432" max="13432" width="18.140625" style="1" customWidth="1"/>
    <col min="13433" max="13433" width="14.85546875" style="1" bestFit="1" customWidth="1"/>
    <col min="13434" max="13434" width="11.42578125" style="1"/>
    <col min="13435" max="13435" width="17.42578125" style="1" customWidth="1"/>
    <col min="13436" max="13438" width="18.140625" style="1" customWidth="1"/>
    <col min="13439" max="13442" width="11.42578125" style="1"/>
    <col min="13443" max="13443" width="34" style="1" customWidth="1"/>
    <col min="13444" max="13444" width="9.5703125" style="1" customWidth="1"/>
    <col min="13445" max="13445" width="16.7109375" style="1" customWidth="1"/>
    <col min="13446" max="13446" width="55.140625" style="1" customWidth="1"/>
    <col min="13447" max="13447" width="22.5703125" style="1" customWidth="1"/>
    <col min="13448" max="13448" width="23" style="1" customWidth="1"/>
    <col min="13449" max="13449" width="22.85546875" style="1" customWidth="1"/>
    <col min="13450" max="13450" width="23.42578125" style="1" customWidth="1"/>
    <col min="13451" max="13451" width="28.7109375" style="1" customWidth="1"/>
    <col min="13452" max="13452" width="12.7109375" style="1" customWidth="1"/>
    <col min="13453" max="13453" width="11.42578125" style="1"/>
    <col min="13454" max="13454" width="25.28515625" style="1" customWidth="1"/>
    <col min="13455" max="13455" width="15.85546875" style="1" bestFit="1" customWidth="1"/>
    <col min="13456" max="13457" width="18" style="1" bestFit="1" customWidth="1"/>
    <col min="13458" max="13676" width="11.42578125" style="1"/>
    <col min="13677" max="13677" width="15.42578125" style="1" customWidth="1"/>
    <col min="13678" max="13678" width="9.5703125" style="1" customWidth="1"/>
    <col min="13679" max="13679" width="14.42578125" style="1" customWidth="1"/>
    <col min="13680" max="13680" width="49.85546875" style="1" customWidth="1"/>
    <col min="13681" max="13681" width="22.5703125" style="1" customWidth="1"/>
    <col min="13682" max="13682" width="23" style="1" customWidth="1"/>
    <col min="13683" max="13683" width="22.85546875" style="1" customWidth="1"/>
    <col min="13684" max="13684" width="23.42578125" style="1" customWidth="1"/>
    <col min="13685" max="13685" width="22.42578125" style="1" customWidth="1"/>
    <col min="13686" max="13686" width="13.85546875" style="1" customWidth="1"/>
    <col min="13687" max="13687" width="20.7109375" style="1" customWidth="1"/>
    <col min="13688" max="13688" width="18.140625" style="1" customWidth="1"/>
    <col min="13689" max="13689" width="14.85546875" style="1" bestFit="1" customWidth="1"/>
    <col min="13690" max="13690" width="11.42578125" style="1"/>
    <col min="13691" max="13691" width="17.42578125" style="1" customWidth="1"/>
    <col min="13692" max="13694" width="18.140625" style="1" customWidth="1"/>
    <col min="13695" max="13698" width="11.42578125" style="1"/>
    <col min="13699" max="13699" width="34" style="1" customWidth="1"/>
    <col min="13700" max="13700" width="9.5703125" style="1" customWidth="1"/>
    <col min="13701" max="13701" width="16.7109375" style="1" customWidth="1"/>
    <col min="13702" max="13702" width="55.140625" style="1" customWidth="1"/>
    <col min="13703" max="13703" width="22.5703125" style="1" customWidth="1"/>
    <col min="13704" max="13704" width="23" style="1" customWidth="1"/>
    <col min="13705" max="13705" width="22.85546875" style="1" customWidth="1"/>
    <col min="13706" max="13706" width="23.42578125" style="1" customWidth="1"/>
    <col min="13707" max="13707" width="28.7109375" style="1" customWidth="1"/>
    <col min="13708" max="13708" width="12.7109375" style="1" customWidth="1"/>
    <col min="13709" max="13709" width="11.42578125" style="1"/>
    <col min="13710" max="13710" width="25.28515625" style="1" customWidth="1"/>
    <col min="13711" max="13711" width="15.85546875" style="1" bestFit="1" customWidth="1"/>
    <col min="13712" max="13713" width="18" style="1" bestFit="1" customWidth="1"/>
    <col min="13714" max="13932" width="11.42578125" style="1"/>
    <col min="13933" max="13933" width="15.42578125" style="1" customWidth="1"/>
    <col min="13934" max="13934" width="9.5703125" style="1" customWidth="1"/>
    <col min="13935" max="13935" width="14.42578125" style="1" customWidth="1"/>
    <col min="13936" max="13936" width="49.85546875" style="1" customWidth="1"/>
    <col min="13937" max="13937" width="22.5703125" style="1" customWidth="1"/>
    <col min="13938" max="13938" width="23" style="1" customWidth="1"/>
    <col min="13939" max="13939" width="22.85546875" style="1" customWidth="1"/>
    <col min="13940" max="13940" width="23.42578125" style="1" customWidth="1"/>
    <col min="13941" max="13941" width="22.42578125" style="1" customWidth="1"/>
    <col min="13942" max="13942" width="13.85546875" style="1" customWidth="1"/>
    <col min="13943" max="13943" width="20.7109375" style="1" customWidth="1"/>
    <col min="13944" max="13944" width="18.140625" style="1" customWidth="1"/>
    <col min="13945" max="13945" width="14.85546875" style="1" bestFit="1" customWidth="1"/>
    <col min="13946" max="13946" width="11.42578125" style="1"/>
    <col min="13947" max="13947" width="17.42578125" style="1" customWidth="1"/>
    <col min="13948" max="13950" width="18.140625" style="1" customWidth="1"/>
    <col min="13951" max="13954" width="11.42578125" style="1"/>
    <col min="13955" max="13955" width="34" style="1" customWidth="1"/>
    <col min="13956" max="13956" width="9.5703125" style="1" customWidth="1"/>
    <col min="13957" max="13957" width="16.7109375" style="1" customWidth="1"/>
    <col min="13958" max="13958" width="55.140625" style="1" customWidth="1"/>
    <col min="13959" max="13959" width="22.5703125" style="1" customWidth="1"/>
    <col min="13960" max="13960" width="23" style="1" customWidth="1"/>
    <col min="13961" max="13961" width="22.85546875" style="1" customWidth="1"/>
    <col min="13962" max="13962" width="23.42578125" style="1" customWidth="1"/>
    <col min="13963" max="13963" width="28.7109375" style="1" customWidth="1"/>
    <col min="13964" max="13964" width="12.7109375" style="1" customWidth="1"/>
    <col min="13965" max="13965" width="11.42578125" style="1"/>
    <col min="13966" max="13966" width="25.28515625" style="1" customWidth="1"/>
    <col min="13967" max="13967" width="15.85546875" style="1" bestFit="1" customWidth="1"/>
    <col min="13968" max="13969" width="18" style="1" bestFit="1" customWidth="1"/>
    <col min="13970" max="14188" width="11.42578125" style="1"/>
    <col min="14189" max="14189" width="15.42578125" style="1" customWidth="1"/>
    <col min="14190" max="14190" width="9.5703125" style="1" customWidth="1"/>
    <col min="14191" max="14191" width="14.42578125" style="1" customWidth="1"/>
    <col min="14192" max="14192" width="49.85546875" style="1" customWidth="1"/>
    <col min="14193" max="14193" width="22.5703125" style="1" customWidth="1"/>
    <col min="14194" max="14194" width="23" style="1" customWidth="1"/>
    <col min="14195" max="14195" width="22.85546875" style="1" customWidth="1"/>
    <col min="14196" max="14196" width="23.42578125" style="1" customWidth="1"/>
    <col min="14197" max="14197" width="22.42578125" style="1" customWidth="1"/>
    <col min="14198" max="14198" width="13.85546875" style="1" customWidth="1"/>
    <col min="14199" max="14199" width="20.7109375" style="1" customWidth="1"/>
    <col min="14200" max="14200" width="18.140625" style="1" customWidth="1"/>
    <col min="14201" max="14201" width="14.85546875" style="1" bestFit="1" customWidth="1"/>
    <col min="14202" max="14202" width="11.42578125" style="1"/>
    <col min="14203" max="14203" width="17.42578125" style="1" customWidth="1"/>
    <col min="14204" max="14206" width="18.140625" style="1" customWidth="1"/>
    <col min="14207" max="14210" width="11.42578125" style="1"/>
    <col min="14211" max="14211" width="34" style="1" customWidth="1"/>
    <col min="14212" max="14212" width="9.5703125" style="1" customWidth="1"/>
    <col min="14213" max="14213" width="16.7109375" style="1" customWidth="1"/>
    <col min="14214" max="14214" width="55.140625" style="1" customWidth="1"/>
    <col min="14215" max="14215" width="22.5703125" style="1" customWidth="1"/>
    <col min="14216" max="14216" width="23" style="1" customWidth="1"/>
    <col min="14217" max="14217" width="22.85546875" style="1" customWidth="1"/>
    <col min="14218" max="14218" width="23.42578125" style="1" customWidth="1"/>
    <col min="14219" max="14219" width="28.7109375" style="1" customWidth="1"/>
    <col min="14220" max="14220" width="12.7109375" style="1" customWidth="1"/>
    <col min="14221" max="14221" width="11.42578125" style="1"/>
    <col min="14222" max="14222" width="25.28515625" style="1" customWidth="1"/>
    <col min="14223" max="14223" width="15.85546875" style="1" bestFit="1" customWidth="1"/>
    <col min="14224" max="14225" width="18" style="1" bestFit="1" customWidth="1"/>
    <col min="14226" max="14444" width="11.42578125" style="1"/>
    <col min="14445" max="14445" width="15.42578125" style="1" customWidth="1"/>
    <col min="14446" max="14446" width="9.5703125" style="1" customWidth="1"/>
    <col min="14447" max="14447" width="14.42578125" style="1" customWidth="1"/>
    <col min="14448" max="14448" width="49.85546875" style="1" customWidth="1"/>
    <col min="14449" max="14449" width="22.5703125" style="1" customWidth="1"/>
    <col min="14450" max="14450" width="23" style="1" customWidth="1"/>
    <col min="14451" max="14451" width="22.85546875" style="1" customWidth="1"/>
    <col min="14452" max="14452" width="23.42578125" style="1" customWidth="1"/>
    <col min="14453" max="14453" width="22.42578125" style="1" customWidth="1"/>
    <col min="14454" max="14454" width="13.85546875" style="1" customWidth="1"/>
    <col min="14455" max="14455" width="20.7109375" style="1" customWidth="1"/>
    <col min="14456" max="14456" width="18.140625" style="1" customWidth="1"/>
    <col min="14457" max="14457" width="14.85546875" style="1" bestFit="1" customWidth="1"/>
    <col min="14458" max="14458" width="11.42578125" style="1"/>
    <col min="14459" max="14459" width="17.42578125" style="1" customWidth="1"/>
    <col min="14460" max="14462" width="18.140625" style="1" customWidth="1"/>
    <col min="14463" max="14466" width="11.42578125" style="1"/>
    <col min="14467" max="14467" width="34" style="1" customWidth="1"/>
    <col min="14468" max="14468" width="9.5703125" style="1" customWidth="1"/>
    <col min="14469" max="14469" width="16.7109375" style="1" customWidth="1"/>
    <col min="14470" max="14470" width="55.140625" style="1" customWidth="1"/>
    <col min="14471" max="14471" width="22.5703125" style="1" customWidth="1"/>
    <col min="14472" max="14472" width="23" style="1" customWidth="1"/>
    <col min="14473" max="14473" width="22.85546875" style="1" customWidth="1"/>
    <col min="14474" max="14474" width="23.42578125" style="1" customWidth="1"/>
    <col min="14475" max="14475" width="28.7109375" style="1" customWidth="1"/>
    <col min="14476" max="14476" width="12.7109375" style="1" customWidth="1"/>
    <col min="14477" max="14477" width="11.42578125" style="1"/>
    <col min="14478" max="14478" width="25.28515625" style="1" customWidth="1"/>
    <col min="14479" max="14479" width="15.85546875" style="1" bestFit="1" customWidth="1"/>
    <col min="14480" max="14481" width="18" style="1" bestFit="1" customWidth="1"/>
    <col min="14482" max="14700" width="11.42578125" style="1"/>
    <col min="14701" max="14701" width="15.42578125" style="1" customWidth="1"/>
    <col min="14702" max="14702" width="9.5703125" style="1" customWidth="1"/>
    <col min="14703" max="14703" width="14.42578125" style="1" customWidth="1"/>
    <col min="14704" max="14704" width="49.85546875" style="1" customWidth="1"/>
    <col min="14705" max="14705" width="22.5703125" style="1" customWidth="1"/>
    <col min="14706" max="14706" width="23" style="1" customWidth="1"/>
    <col min="14707" max="14707" width="22.85546875" style="1" customWidth="1"/>
    <col min="14708" max="14708" width="23.42578125" style="1" customWidth="1"/>
    <col min="14709" max="14709" width="22.42578125" style="1" customWidth="1"/>
    <col min="14710" max="14710" width="13.85546875" style="1" customWidth="1"/>
    <col min="14711" max="14711" width="20.7109375" style="1" customWidth="1"/>
    <col min="14712" max="14712" width="18.140625" style="1" customWidth="1"/>
    <col min="14713" max="14713" width="14.85546875" style="1" bestFit="1" customWidth="1"/>
    <col min="14714" max="14714" width="11.42578125" style="1"/>
    <col min="14715" max="14715" width="17.42578125" style="1" customWidth="1"/>
    <col min="14716" max="14718" width="18.140625" style="1" customWidth="1"/>
    <col min="14719" max="14722" width="11.42578125" style="1"/>
    <col min="14723" max="14723" width="34" style="1" customWidth="1"/>
    <col min="14724" max="14724" width="9.5703125" style="1" customWidth="1"/>
    <col min="14725" max="14725" width="16.7109375" style="1" customWidth="1"/>
    <col min="14726" max="14726" width="55.140625" style="1" customWidth="1"/>
    <col min="14727" max="14727" width="22.5703125" style="1" customWidth="1"/>
    <col min="14728" max="14728" width="23" style="1" customWidth="1"/>
    <col min="14729" max="14729" width="22.85546875" style="1" customWidth="1"/>
    <col min="14730" max="14730" width="23.42578125" style="1" customWidth="1"/>
    <col min="14731" max="14731" width="28.7109375" style="1" customWidth="1"/>
    <col min="14732" max="14732" width="12.7109375" style="1" customWidth="1"/>
    <col min="14733" max="14733" width="11.42578125" style="1"/>
    <col min="14734" max="14734" width="25.28515625" style="1" customWidth="1"/>
    <col min="14735" max="14735" width="15.85546875" style="1" bestFit="1" customWidth="1"/>
    <col min="14736" max="14737" width="18" style="1" bestFit="1" customWidth="1"/>
    <col min="14738" max="14956" width="11.42578125" style="1"/>
    <col min="14957" max="14957" width="15.42578125" style="1" customWidth="1"/>
    <col min="14958" max="14958" width="9.5703125" style="1" customWidth="1"/>
    <col min="14959" max="14959" width="14.42578125" style="1" customWidth="1"/>
    <col min="14960" max="14960" width="49.85546875" style="1" customWidth="1"/>
    <col min="14961" max="14961" width="22.5703125" style="1" customWidth="1"/>
    <col min="14962" max="14962" width="23" style="1" customWidth="1"/>
    <col min="14963" max="14963" width="22.85546875" style="1" customWidth="1"/>
    <col min="14964" max="14964" width="23.42578125" style="1" customWidth="1"/>
    <col min="14965" max="14965" width="22.42578125" style="1" customWidth="1"/>
    <col min="14966" max="14966" width="13.85546875" style="1" customWidth="1"/>
    <col min="14967" max="14967" width="20.7109375" style="1" customWidth="1"/>
    <col min="14968" max="14968" width="18.140625" style="1" customWidth="1"/>
    <col min="14969" max="14969" width="14.85546875" style="1" bestFit="1" customWidth="1"/>
    <col min="14970" max="14970" width="11.42578125" style="1"/>
    <col min="14971" max="14971" width="17.42578125" style="1" customWidth="1"/>
    <col min="14972" max="14974" width="18.140625" style="1" customWidth="1"/>
    <col min="14975" max="14978" width="11.42578125" style="1"/>
    <col min="14979" max="14979" width="34" style="1" customWidth="1"/>
    <col min="14980" max="14980" width="9.5703125" style="1" customWidth="1"/>
    <col min="14981" max="14981" width="16.7109375" style="1" customWidth="1"/>
    <col min="14982" max="14982" width="55.140625" style="1" customWidth="1"/>
    <col min="14983" max="14983" width="22.5703125" style="1" customWidth="1"/>
    <col min="14984" max="14984" width="23" style="1" customWidth="1"/>
    <col min="14985" max="14985" width="22.85546875" style="1" customWidth="1"/>
    <col min="14986" max="14986" width="23.42578125" style="1" customWidth="1"/>
    <col min="14987" max="14987" width="28.7109375" style="1" customWidth="1"/>
    <col min="14988" max="14988" width="12.7109375" style="1" customWidth="1"/>
    <col min="14989" max="14989" width="11.42578125" style="1"/>
    <col min="14990" max="14990" width="25.28515625" style="1" customWidth="1"/>
    <col min="14991" max="14991" width="15.85546875" style="1" bestFit="1" customWidth="1"/>
    <col min="14992" max="14993" width="18" style="1" bestFit="1" customWidth="1"/>
    <col min="14994" max="15212" width="11.42578125" style="1"/>
    <col min="15213" max="15213" width="15.42578125" style="1" customWidth="1"/>
    <col min="15214" max="15214" width="9.5703125" style="1" customWidth="1"/>
    <col min="15215" max="15215" width="14.42578125" style="1" customWidth="1"/>
    <col min="15216" max="15216" width="49.85546875" style="1" customWidth="1"/>
    <col min="15217" max="15217" width="22.5703125" style="1" customWidth="1"/>
    <col min="15218" max="15218" width="23" style="1" customWidth="1"/>
    <col min="15219" max="15219" width="22.85546875" style="1" customWidth="1"/>
    <col min="15220" max="15220" width="23.42578125" style="1" customWidth="1"/>
    <col min="15221" max="15221" width="22.42578125" style="1" customWidth="1"/>
    <col min="15222" max="15222" width="13.85546875" style="1" customWidth="1"/>
    <col min="15223" max="15223" width="20.7109375" style="1" customWidth="1"/>
    <col min="15224" max="15224" width="18.140625" style="1" customWidth="1"/>
    <col min="15225" max="15225" width="14.85546875" style="1" bestFit="1" customWidth="1"/>
    <col min="15226" max="15226" width="11.42578125" style="1"/>
    <col min="15227" max="15227" width="17.42578125" style="1" customWidth="1"/>
    <col min="15228" max="15230" width="18.140625" style="1" customWidth="1"/>
    <col min="15231" max="15234" width="11.42578125" style="1"/>
    <col min="15235" max="15235" width="34" style="1" customWidth="1"/>
    <col min="15236" max="15236" width="9.5703125" style="1" customWidth="1"/>
    <col min="15237" max="15237" width="16.7109375" style="1" customWidth="1"/>
    <col min="15238" max="15238" width="55.140625" style="1" customWidth="1"/>
    <col min="15239" max="15239" width="22.5703125" style="1" customWidth="1"/>
    <col min="15240" max="15240" width="23" style="1" customWidth="1"/>
    <col min="15241" max="15241" width="22.85546875" style="1" customWidth="1"/>
    <col min="15242" max="15242" width="23.42578125" style="1" customWidth="1"/>
    <col min="15243" max="15243" width="28.7109375" style="1" customWidth="1"/>
    <col min="15244" max="15244" width="12.7109375" style="1" customWidth="1"/>
    <col min="15245" max="15245" width="11.42578125" style="1"/>
    <col min="15246" max="15246" width="25.28515625" style="1" customWidth="1"/>
    <col min="15247" max="15247" width="15.85546875" style="1" bestFit="1" customWidth="1"/>
    <col min="15248" max="15249" width="18" style="1" bestFit="1" customWidth="1"/>
    <col min="15250" max="15468" width="11.42578125" style="1"/>
    <col min="15469" max="15469" width="15.42578125" style="1" customWidth="1"/>
    <col min="15470" max="15470" width="9.5703125" style="1" customWidth="1"/>
    <col min="15471" max="15471" width="14.42578125" style="1" customWidth="1"/>
    <col min="15472" max="15472" width="49.85546875" style="1" customWidth="1"/>
    <col min="15473" max="15473" width="22.5703125" style="1" customWidth="1"/>
    <col min="15474" max="15474" width="23" style="1" customWidth="1"/>
    <col min="15475" max="15475" width="22.85546875" style="1" customWidth="1"/>
    <col min="15476" max="15476" width="23.42578125" style="1" customWidth="1"/>
    <col min="15477" max="15477" width="22.42578125" style="1" customWidth="1"/>
    <col min="15478" max="15478" width="13.85546875" style="1" customWidth="1"/>
    <col min="15479" max="15479" width="20.7109375" style="1" customWidth="1"/>
    <col min="15480" max="15480" width="18.140625" style="1" customWidth="1"/>
    <col min="15481" max="15481" width="14.85546875" style="1" bestFit="1" customWidth="1"/>
    <col min="15482" max="15482" width="11.42578125" style="1"/>
    <col min="15483" max="15483" width="17.42578125" style="1" customWidth="1"/>
    <col min="15484" max="15486" width="18.140625" style="1" customWidth="1"/>
    <col min="15487" max="15490" width="11.42578125" style="1"/>
    <col min="15491" max="15491" width="34" style="1" customWidth="1"/>
    <col min="15492" max="15492" width="9.5703125" style="1" customWidth="1"/>
    <col min="15493" max="15493" width="16.7109375" style="1" customWidth="1"/>
    <col min="15494" max="15494" width="55.140625" style="1" customWidth="1"/>
    <col min="15495" max="15495" width="22.5703125" style="1" customWidth="1"/>
    <col min="15496" max="15496" width="23" style="1" customWidth="1"/>
    <col min="15497" max="15497" width="22.85546875" style="1" customWidth="1"/>
    <col min="15498" max="15498" width="23.42578125" style="1" customWidth="1"/>
    <col min="15499" max="15499" width="28.7109375" style="1" customWidth="1"/>
    <col min="15500" max="15500" width="12.7109375" style="1" customWidth="1"/>
    <col min="15501" max="15501" width="11.42578125" style="1"/>
    <col min="15502" max="15502" width="25.28515625" style="1" customWidth="1"/>
    <col min="15503" max="15503" width="15.85546875" style="1" bestFit="1" customWidth="1"/>
    <col min="15504" max="15505" width="18" style="1" bestFit="1" customWidth="1"/>
    <col min="15506" max="15724" width="11.42578125" style="1"/>
    <col min="15725" max="15725" width="15.42578125" style="1" customWidth="1"/>
    <col min="15726" max="15726" width="9.5703125" style="1" customWidth="1"/>
    <col min="15727" max="15727" width="14.42578125" style="1" customWidth="1"/>
    <col min="15728" max="15728" width="49.85546875" style="1" customWidth="1"/>
    <col min="15729" max="15729" width="22.5703125" style="1" customWidth="1"/>
    <col min="15730" max="15730" width="23" style="1" customWidth="1"/>
    <col min="15731" max="15731" width="22.85546875" style="1" customWidth="1"/>
    <col min="15732" max="15732" width="23.42578125" style="1" customWidth="1"/>
    <col min="15733" max="15733" width="22.42578125" style="1" customWidth="1"/>
    <col min="15734" max="15734" width="13.85546875" style="1" customWidth="1"/>
    <col min="15735" max="15735" width="20.7109375" style="1" customWidth="1"/>
    <col min="15736" max="15736" width="18.140625" style="1" customWidth="1"/>
    <col min="15737" max="15737" width="14.85546875" style="1" bestFit="1" customWidth="1"/>
    <col min="15738" max="15738" width="11.42578125" style="1"/>
    <col min="15739" max="15739" width="17.42578125" style="1" customWidth="1"/>
    <col min="15740" max="15742" width="18.140625" style="1" customWidth="1"/>
    <col min="15743" max="15746" width="11.42578125" style="1"/>
    <col min="15747" max="15747" width="34" style="1" customWidth="1"/>
    <col min="15748" max="15748" width="9.5703125" style="1" customWidth="1"/>
    <col min="15749" max="15749" width="16.7109375" style="1" customWidth="1"/>
    <col min="15750" max="15750" width="55.140625" style="1" customWidth="1"/>
    <col min="15751" max="15751" width="22.5703125" style="1" customWidth="1"/>
    <col min="15752" max="15752" width="23" style="1" customWidth="1"/>
    <col min="15753" max="15753" width="22.85546875" style="1" customWidth="1"/>
    <col min="15754" max="15754" width="23.42578125" style="1" customWidth="1"/>
    <col min="15755" max="15755" width="28.7109375" style="1" customWidth="1"/>
    <col min="15756" max="15756" width="12.7109375" style="1" customWidth="1"/>
    <col min="15757" max="15757" width="11.42578125" style="1"/>
    <col min="15758" max="15758" width="25.28515625" style="1" customWidth="1"/>
    <col min="15759" max="15759" width="15.85546875" style="1" bestFit="1" customWidth="1"/>
    <col min="15760" max="15761" width="18" style="1" bestFit="1" customWidth="1"/>
    <col min="15762" max="15980" width="11.42578125" style="1"/>
    <col min="15981" max="15981" width="15.42578125" style="1" customWidth="1"/>
    <col min="15982" max="15982" width="9.5703125" style="1" customWidth="1"/>
    <col min="15983" max="15983" width="14.42578125" style="1" customWidth="1"/>
    <col min="15984" max="15984" width="49.85546875" style="1" customWidth="1"/>
    <col min="15985" max="15985" width="22.5703125" style="1" customWidth="1"/>
    <col min="15986" max="15986" width="23" style="1" customWidth="1"/>
    <col min="15987" max="15987" width="22.85546875" style="1" customWidth="1"/>
    <col min="15988" max="15988" width="23.42578125" style="1" customWidth="1"/>
    <col min="15989" max="15989" width="22.42578125" style="1" customWidth="1"/>
    <col min="15990" max="15990" width="13.85546875" style="1" customWidth="1"/>
    <col min="15991" max="15991" width="20.7109375" style="1" customWidth="1"/>
    <col min="15992" max="15992" width="18.140625" style="1" customWidth="1"/>
    <col min="15993" max="15993" width="14.85546875" style="1" bestFit="1" customWidth="1"/>
    <col min="15994" max="15994" width="11.42578125" style="1"/>
    <col min="15995" max="15995" width="17.42578125" style="1" customWidth="1"/>
    <col min="15996" max="15998" width="18.140625" style="1" customWidth="1"/>
    <col min="15999" max="16002" width="11.42578125" style="1"/>
    <col min="16003" max="16003" width="34" style="1" customWidth="1"/>
    <col min="16004" max="16004" width="9.5703125" style="1" customWidth="1"/>
    <col min="16005" max="16005" width="16.7109375" style="1" customWidth="1"/>
    <col min="16006" max="16006" width="55.140625" style="1" customWidth="1"/>
    <col min="16007" max="16007" width="22.5703125" style="1" customWidth="1"/>
    <col min="16008" max="16008" width="23" style="1" customWidth="1"/>
    <col min="16009" max="16009" width="22.85546875" style="1" customWidth="1"/>
    <col min="16010" max="16010" width="23.42578125" style="1" customWidth="1"/>
    <col min="16011" max="16011" width="28.7109375" style="1" customWidth="1"/>
    <col min="16012" max="16012" width="12.7109375" style="1" customWidth="1"/>
    <col min="16013" max="16013" width="11.42578125" style="1"/>
    <col min="16014" max="16014" width="25.28515625" style="1" customWidth="1"/>
    <col min="16015" max="16015" width="15.85546875" style="1" bestFit="1" customWidth="1"/>
    <col min="16016" max="16017" width="18" style="1" bestFit="1" customWidth="1"/>
    <col min="16018" max="16236" width="11.42578125" style="1"/>
    <col min="16237" max="16237" width="15.42578125" style="1" customWidth="1"/>
    <col min="16238" max="16238" width="9.5703125" style="1" customWidth="1"/>
    <col min="16239" max="16239" width="14.42578125" style="1" customWidth="1"/>
    <col min="16240" max="16240" width="49.85546875" style="1" customWidth="1"/>
    <col min="16241" max="16241" width="22.5703125" style="1" customWidth="1"/>
    <col min="16242" max="16242" width="23" style="1" customWidth="1"/>
    <col min="16243" max="16243" width="22.85546875" style="1" customWidth="1"/>
    <col min="16244" max="16244" width="23.42578125" style="1" customWidth="1"/>
    <col min="16245" max="16245" width="22.42578125" style="1" customWidth="1"/>
    <col min="16246" max="16246" width="13.85546875" style="1" customWidth="1"/>
    <col min="16247" max="16247" width="20.7109375" style="1" customWidth="1"/>
    <col min="16248" max="16248" width="18.140625" style="1" customWidth="1"/>
    <col min="16249" max="16249" width="14.85546875" style="1" bestFit="1" customWidth="1"/>
    <col min="16250" max="16250" width="11.42578125" style="1"/>
    <col min="16251" max="16251" width="17.42578125" style="1" customWidth="1"/>
    <col min="16252" max="16254" width="18.140625" style="1" customWidth="1"/>
    <col min="16255" max="16384" width="11.42578125" style="1"/>
  </cols>
  <sheetData>
    <row r="1" spans="1:28" s="107" customFormat="1" ht="23.25"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1:28" s="107" customFormat="1" ht="24.95" customHeight="1" x14ac:dyDescent="0.25">
      <c r="A2" s="242" t="s">
        <v>219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row>
    <row r="3" spans="1:28" ht="24.95" customHeight="1" x14ac:dyDescent="0.25">
      <c r="A3" s="243" t="s">
        <v>488</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ht="15.75" customHeight="1" thickBot="1" x14ac:dyDescent="0.3">
      <c r="A4" s="2"/>
      <c r="E4" s="150"/>
      <c r="F4" s="108"/>
      <c r="I4" s="108"/>
      <c r="J4" s="108"/>
      <c r="K4" s="108"/>
      <c r="M4" s="5"/>
      <c r="N4" s="109"/>
      <c r="O4" s="110"/>
      <c r="P4" s="110"/>
      <c r="Q4" s="2" t="s">
        <v>1</v>
      </c>
      <c r="R4" s="2"/>
      <c r="S4" s="6" t="s">
        <v>2</v>
      </c>
      <c r="T4" s="7" t="s">
        <v>3</v>
      </c>
      <c r="U4" s="111"/>
      <c r="W4" s="7"/>
      <c r="X4" s="112"/>
      <c r="Y4" s="112"/>
      <c r="Z4" s="112"/>
      <c r="AA4" s="112"/>
      <c r="AB4" s="112"/>
    </row>
    <row r="5" spans="1:28" ht="29.25" customHeight="1" x14ac:dyDescent="0.25">
      <c r="A5" s="244" t="s">
        <v>4</v>
      </c>
      <c r="B5" s="246" t="s">
        <v>5</v>
      </c>
      <c r="C5" s="246" t="s">
        <v>6</v>
      </c>
      <c r="D5" s="246" t="s">
        <v>7</v>
      </c>
      <c r="E5" s="246" t="s">
        <v>8</v>
      </c>
      <c r="F5" s="246" t="s">
        <v>221</v>
      </c>
      <c r="G5" s="246" t="s">
        <v>222</v>
      </c>
      <c r="H5" s="246"/>
      <c r="I5" s="246"/>
      <c r="J5" s="246"/>
      <c r="K5" s="246"/>
      <c r="L5" s="237" t="s">
        <v>223</v>
      </c>
      <c r="M5" s="239" t="s">
        <v>9</v>
      </c>
      <c r="N5" s="239" t="s">
        <v>224</v>
      </c>
      <c r="O5" s="235" t="s">
        <v>225</v>
      </c>
      <c r="P5" s="235" t="s">
        <v>226</v>
      </c>
      <c r="Q5" s="235" t="s">
        <v>227</v>
      </c>
      <c r="R5" s="235" t="s">
        <v>228</v>
      </c>
      <c r="S5" s="235" t="s">
        <v>229</v>
      </c>
      <c r="T5" s="235" t="s">
        <v>230</v>
      </c>
      <c r="U5" s="235" t="s">
        <v>231</v>
      </c>
      <c r="V5" s="235" t="s">
        <v>232</v>
      </c>
      <c r="W5" s="235" t="s">
        <v>233</v>
      </c>
      <c r="X5" s="248" t="s">
        <v>234</v>
      </c>
      <c r="Y5" s="248"/>
      <c r="Z5" s="248"/>
      <c r="AA5" s="248"/>
      <c r="AB5" s="249"/>
    </row>
    <row r="6" spans="1:28" ht="84.75" customHeight="1" thickBot="1" x14ac:dyDescent="0.3">
      <c r="A6" s="245"/>
      <c r="B6" s="247"/>
      <c r="C6" s="247"/>
      <c r="D6" s="247"/>
      <c r="E6" s="247"/>
      <c r="F6" s="247"/>
      <c r="G6" s="146" t="s">
        <v>235</v>
      </c>
      <c r="H6" s="146" t="s">
        <v>236</v>
      </c>
      <c r="I6" s="146" t="s">
        <v>237</v>
      </c>
      <c r="J6" s="146" t="s">
        <v>238</v>
      </c>
      <c r="K6" s="146" t="s">
        <v>239</v>
      </c>
      <c r="L6" s="238"/>
      <c r="M6" s="240"/>
      <c r="N6" s="240"/>
      <c r="O6" s="236"/>
      <c r="P6" s="236"/>
      <c r="Q6" s="236"/>
      <c r="R6" s="236"/>
      <c r="S6" s="236"/>
      <c r="T6" s="236"/>
      <c r="U6" s="236"/>
      <c r="V6" s="236"/>
      <c r="W6" s="236"/>
      <c r="X6" s="147" t="s">
        <v>240</v>
      </c>
      <c r="Y6" s="147" t="s">
        <v>241</v>
      </c>
      <c r="Z6" s="147" t="s">
        <v>242</v>
      </c>
      <c r="AA6" s="147" t="s">
        <v>243</v>
      </c>
      <c r="AB6" s="10" t="s">
        <v>244</v>
      </c>
    </row>
    <row r="7" spans="1:28" s="2" customFormat="1" ht="28.5" customHeight="1" thickBot="1" x14ac:dyDescent="0.3">
      <c r="A7" s="156" t="s">
        <v>10</v>
      </c>
      <c r="B7" s="157" t="s">
        <v>67</v>
      </c>
      <c r="C7" s="157">
        <v>10</v>
      </c>
      <c r="D7" s="157" t="s">
        <v>13</v>
      </c>
      <c r="E7" s="158" t="s">
        <v>11</v>
      </c>
      <c r="F7" s="159">
        <f>+F93</f>
        <v>1451042370</v>
      </c>
      <c r="G7" s="159">
        <f t="shared" ref="G7:J7" si="0">+G93</f>
        <v>0</v>
      </c>
      <c r="H7" s="159">
        <f t="shared" si="0"/>
        <v>0</v>
      </c>
      <c r="I7" s="159">
        <f t="shared" si="0"/>
        <v>0</v>
      </c>
      <c r="J7" s="159">
        <f t="shared" si="0"/>
        <v>0</v>
      </c>
      <c r="K7" s="159">
        <f t="shared" ref="K7:K70" si="1">+G7-H7+I7-J7</f>
        <v>0</v>
      </c>
      <c r="L7" s="159">
        <f>+F7+K7</f>
        <v>1451042370</v>
      </c>
      <c r="M7" s="160">
        <f t="shared" ref="M7:M14" si="2">L7/$L$287</f>
        <v>2.5136841656891578E-4</v>
      </c>
      <c r="N7" s="159">
        <f t="shared" ref="N7:O7" si="3">+N93</f>
        <v>0</v>
      </c>
      <c r="O7" s="159">
        <f t="shared" si="3"/>
        <v>0</v>
      </c>
      <c r="P7" s="159">
        <f>+P93</f>
        <v>1451042370</v>
      </c>
      <c r="Q7" s="159">
        <f t="shared" ref="Q7:W7" si="4">+Q93</f>
        <v>0</v>
      </c>
      <c r="R7" s="159">
        <f t="shared" si="4"/>
        <v>1451042370</v>
      </c>
      <c r="S7" s="159">
        <f t="shared" si="4"/>
        <v>0</v>
      </c>
      <c r="T7" s="159">
        <f t="shared" si="4"/>
        <v>0</v>
      </c>
      <c r="U7" s="159">
        <f t="shared" si="4"/>
        <v>0</v>
      </c>
      <c r="V7" s="159">
        <f t="shared" si="4"/>
        <v>0</v>
      </c>
      <c r="W7" s="159">
        <f t="shared" si="4"/>
        <v>0</v>
      </c>
      <c r="X7" s="161">
        <f t="shared" ref="X7:X70" si="5">+Q7/L7</f>
        <v>0</v>
      </c>
      <c r="Y7" s="161">
        <f t="shared" ref="Y7:Y70" si="6">+T7/L7</f>
        <v>0</v>
      </c>
      <c r="Z7" s="161">
        <f>+V7/L7</f>
        <v>0</v>
      </c>
      <c r="AA7" s="161" t="s">
        <v>267</v>
      </c>
      <c r="AB7" s="162" t="s">
        <v>267</v>
      </c>
    </row>
    <row r="8" spans="1:28" s="2" customFormat="1" ht="28.5" customHeight="1" thickBot="1" x14ac:dyDescent="0.3">
      <c r="A8" s="156" t="s">
        <v>10</v>
      </c>
      <c r="B8" s="157" t="s">
        <v>12</v>
      </c>
      <c r="C8" s="157">
        <v>20</v>
      </c>
      <c r="D8" s="157" t="s">
        <v>13</v>
      </c>
      <c r="E8" s="158" t="s">
        <v>11</v>
      </c>
      <c r="F8" s="159">
        <f>+F9+F38+F84+F100</f>
        <v>98334943000</v>
      </c>
      <c r="G8" s="159">
        <f t="shared" ref="G8:J8" si="7">+G9+G38+G84+G100</f>
        <v>0</v>
      </c>
      <c r="H8" s="159">
        <f t="shared" si="7"/>
        <v>0</v>
      </c>
      <c r="I8" s="159">
        <f t="shared" si="7"/>
        <v>116000000</v>
      </c>
      <c r="J8" s="159">
        <f t="shared" si="7"/>
        <v>116000000</v>
      </c>
      <c r="K8" s="159">
        <f t="shared" si="1"/>
        <v>0</v>
      </c>
      <c r="L8" s="159">
        <f>+F8+K8</f>
        <v>98334943000</v>
      </c>
      <c r="M8" s="160">
        <f t="shared" si="2"/>
        <v>1.7034856752876616E-2</v>
      </c>
      <c r="N8" s="159">
        <f>+N9+N38+N84+N100</f>
        <v>7856453000</v>
      </c>
      <c r="O8" s="159">
        <f t="shared" ref="O8" si="8">+O9+O38+O84+O100</f>
        <v>63518306918</v>
      </c>
      <c r="P8" s="159">
        <f>+P9+P38+P84+P100</f>
        <v>34816636082</v>
      </c>
      <c r="Q8" s="159">
        <f t="shared" ref="Q8:W8" si="9">+Q9+Q38+Q84+Q100</f>
        <v>19116617771.880001</v>
      </c>
      <c r="R8" s="159">
        <f t="shared" si="9"/>
        <v>79218325228.119995</v>
      </c>
      <c r="S8" s="159">
        <f t="shared" si="9"/>
        <v>44401689146.119995</v>
      </c>
      <c r="T8" s="159">
        <f t="shared" si="9"/>
        <v>9503242385.6200008</v>
      </c>
      <c r="U8" s="159">
        <f t="shared" si="9"/>
        <v>9613375386.2600002</v>
      </c>
      <c r="V8" s="159">
        <f t="shared" si="9"/>
        <v>8616353973.6200008</v>
      </c>
      <c r="W8" s="159">
        <f t="shared" si="9"/>
        <v>886888412</v>
      </c>
      <c r="X8" s="161">
        <f t="shared" si="5"/>
        <v>0.19440310014599796</v>
      </c>
      <c r="Y8" s="161">
        <f t="shared" si="6"/>
        <v>9.6641560931397502E-2</v>
      </c>
      <c r="Z8" s="161">
        <f t="shared" ref="Z8:Z71" si="10">+V8/L8</f>
        <v>8.7622504378936802E-2</v>
      </c>
      <c r="AA8" s="161">
        <f t="shared" ref="AA8:AA35" si="11">+T8/Q8</f>
        <v>0.49711944335671132</v>
      </c>
      <c r="AB8" s="162">
        <f t="shared" ref="AB8:AB35" si="12">+V8/T8</f>
        <v>0.90667517716458423</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1"/>
        <v>0</v>
      </c>
      <c r="L9" s="115">
        <f>+L10</f>
        <v>51464345000</v>
      </c>
      <c r="M9" s="116">
        <f t="shared" si="2"/>
        <v>8.915322653470413E-3</v>
      </c>
      <c r="N9" s="115">
        <f t="shared" ref="N9:W9" si="13">+N10</f>
        <v>2282058000</v>
      </c>
      <c r="O9" s="115">
        <f t="shared" si="13"/>
        <v>49182287000</v>
      </c>
      <c r="P9" s="115">
        <f t="shared" si="13"/>
        <v>2282058000</v>
      </c>
      <c r="Q9" s="115">
        <f t="shared" si="13"/>
        <v>6953753113.3299999</v>
      </c>
      <c r="R9" s="115">
        <f t="shared" si="13"/>
        <v>44510591886.669998</v>
      </c>
      <c r="S9" s="115">
        <f t="shared" si="13"/>
        <v>42228533886.669998</v>
      </c>
      <c r="T9" s="115">
        <f t="shared" si="13"/>
        <v>6953753113.3299999</v>
      </c>
      <c r="U9" s="115">
        <f t="shared" si="13"/>
        <v>0</v>
      </c>
      <c r="V9" s="115">
        <f t="shared" si="13"/>
        <v>6068938340.3299999</v>
      </c>
      <c r="W9" s="115">
        <f t="shared" si="13"/>
        <v>884814773</v>
      </c>
      <c r="X9" s="19">
        <f>+Q9/L9</f>
        <v>0.13511787847159037</v>
      </c>
      <c r="Y9" s="19">
        <f t="shared" si="6"/>
        <v>0.13511787847159037</v>
      </c>
      <c r="Z9" s="19">
        <f t="shared" si="10"/>
        <v>0.11792510601912838</v>
      </c>
      <c r="AA9" s="19">
        <f t="shared" si="11"/>
        <v>1</v>
      </c>
      <c r="AB9" s="19">
        <f t="shared" si="12"/>
        <v>0.87275723503846381</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1"/>
        <v>0</v>
      </c>
      <c r="L10" s="23">
        <f>+L11+L22+L30+L37</f>
        <v>51464345000</v>
      </c>
      <c r="M10" s="117">
        <f t="shared" si="2"/>
        <v>8.915322653470413E-3</v>
      </c>
      <c r="N10" s="23">
        <f t="shared" ref="N10:W10" si="14">+N11+N22+N30+N37</f>
        <v>2282058000</v>
      </c>
      <c r="O10" s="23">
        <f t="shared" si="14"/>
        <v>49182287000</v>
      </c>
      <c r="P10" s="23">
        <f t="shared" si="14"/>
        <v>2282058000</v>
      </c>
      <c r="Q10" s="23">
        <f t="shared" si="14"/>
        <v>6953753113.3299999</v>
      </c>
      <c r="R10" s="23">
        <f t="shared" si="14"/>
        <v>44510591886.669998</v>
      </c>
      <c r="S10" s="23">
        <f t="shared" si="14"/>
        <v>42228533886.669998</v>
      </c>
      <c r="T10" s="23">
        <f t="shared" si="14"/>
        <v>6953753113.3299999</v>
      </c>
      <c r="U10" s="23">
        <f t="shared" si="14"/>
        <v>0</v>
      </c>
      <c r="V10" s="23">
        <f t="shared" si="14"/>
        <v>6068938340.3299999</v>
      </c>
      <c r="W10" s="23">
        <f t="shared" si="14"/>
        <v>884814773</v>
      </c>
      <c r="X10" s="24">
        <f t="shared" si="5"/>
        <v>0.13511787847159037</v>
      </c>
      <c r="Y10" s="24">
        <f t="shared" si="6"/>
        <v>0.13511787847159037</v>
      </c>
      <c r="Z10" s="24">
        <f t="shared" si="10"/>
        <v>0.11792510601912838</v>
      </c>
      <c r="AA10" s="24">
        <f t="shared" si="11"/>
        <v>1</v>
      </c>
      <c r="AB10" s="24">
        <f t="shared" si="12"/>
        <v>0.87275723503846381</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1"/>
        <v>0</v>
      </c>
      <c r="L11" s="23">
        <f>+L12</f>
        <v>32943478000</v>
      </c>
      <c r="M11" s="117">
        <f t="shared" si="2"/>
        <v>5.7068973810412661E-3</v>
      </c>
      <c r="N11" s="23">
        <f t="shared" ref="N11:W11" si="15">+N12</f>
        <v>0</v>
      </c>
      <c r="O11" s="23">
        <f t="shared" si="15"/>
        <v>32943478000</v>
      </c>
      <c r="P11" s="23">
        <f t="shared" si="15"/>
        <v>0</v>
      </c>
      <c r="Q11" s="23">
        <f t="shared" si="15"/>
        <v>4603254551.3500004</v>
      </c>
      <c r="R11" s="23">
        <f t="shared" si="15"/>
        <v>28340223448.650002</v>
      </c>
      <c r="S11" s="23">
        <f t="shared" si="15"/>
        <v>28340223448.650002</v>
      </c>
      <c r="T11" s="23">
        <f t="shared" si="15"/>
        <v>4603254551.3500004</v>
      </c>
      <c r="U11" s="23">
        <f t="shared" si="15"/>
        <v>0</v>
      </c>
      <c r="V11" s="23">
        <f t="shared" si="15"/>
        <v>4603254551.3500004</v>
      </c>
      <c r="W11" s="23">
        <f t="shared" si="15"/>
        <v>0</v>
      </c>
      <c r="X11" s="24">
        <f t="shared" si="5"/>
        <v>0.13973189325516877</v>
      </c>
      <c r="Y11" s="24">
        <f t="shared" si="6"/>
        <v>0.13973189325516877</v>
      </c>
      <c r="Z11" s="24">
        <f t="shared" si="10"/>
        <v>0.13973189325516877</v>
      </c>
      <c r="AA11" s="24">
        <f t="shared" si="11"/>
        <v>1</v>
      </c>
      <c r="AB11" s="24">
        <f t="shared" si="12"/>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1"/>
        <v>0</v>
      </c>
      <c r="L12" s="23">
        <f>SUM(L13:L21)</f>
        <v>32943478000</v>
      </c>
      <c r="M12" s="117">
        <f t="shared" si="2"/>
        <v>5.7068973810412661E-3</v>
      </c>
      <c r="N12" s="23">
        <f t="shared" ref="N12:W12" si="16">SUM(N13:N21)</f>
        <v>0</v>
      </c>
      <c r="O12" s="23">
        <f t="shared" si="16"/>
        <v>32943478000</v>
      </c>
      <c r="P12" s="23">
        <f t="shared" si="16"/>
        <v>0</v>
      </c>
      <c r="Q12" s="23">
        <f t="shared" si="16"/>
        <v>4603254551.3500004</v>
      </c>
      <c r="R12" s="23">
        <f t="shared" si="16"/>
        <v>28340223448.650002</v>
      </c>
      <c r="S12" s="23">
        <f t="shared" si="16"/>
        <v>28340223448.650002</v>
      </c>
      <c r="T12" s="23">
        <f t="shared" si="16"/>
        <v>4603254551.3500004</v>
      </c>
      <c r="U12" s="23">
        <f t="shared" si="16"/>
        <v>0</v>
      </c>
      <c r="V12" s="23">
        <f t="shared" si="16"/>
        <v>4603254551.3500004</v>
      </c>
      <c r="W12" s="23">
        <f t="shared" si="16"/>
        <v>0</v>
      </c>
      <c r="X12" s="24">
        <f t="shared" si="5"/>
        <v>0.13973189325516877</v>
      </c>
      <c r="Y12" s="24">
        <f t="shared" si="6"/>
        <v>0.13973189325516877</v>
      </c>
      <c r="Z12" s="24">
        <f t="shared" si="10"/>
        <v>0.13973189325516877</v>
      </c>
      <c r="AA12" s="24">
        <f t="shared" si="11"/>
        <v>1</v>
      </c>
      <c r="AB12" s="24">
        <f t="shared" si="12"/>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1"/>
        <v>0</v>
      </c>
      <c r="L13" s="118">
        <f t="shared" ref="L13:L21" si="17">+F13+K13</f>
        <v>24891309551</v>
      </c>
      <c r="M13" s="117">
        <f t="shared" si="2"/>
        <v>4.3119961191495733E-3</v>
      </c>
      <c r="N13" s="28">
        <v>0</v>
      </c>
      <c r="O13" s="28">
        <v>24891309551</v>
      </c>
      <c r="P13" s="28">
        <f t="shared" ref="P13:P21" si="18">L13-O13</f>
        <v>0</v>
      </c>
      <c r="Q13" s="28">
        <v>3983021765.5300002</v>
      </c>
      <c r="R13" s="28">
        <f t="shared" ref="R13:R21" si="19">+L13-Q13</f>
        <v>20908287785.470001</v>
      </c>
      <c r="S13" s="28">
        <f t="shared" ref="S13:S21" si="20">O13-Q13</f>
        <v>20908287785.470001</v>
      </c>
      <c r="T13" s="28">
        <v>3983021765.5300002</v>
      </c>
      <c r="U13" s="28">
        <f t="shared" ref="U13:U21" si="21">+Q13-T13</f>
        <v>0</v>
      </c>
      <c r="V13" s="28">
        <v>3983021765.5300002</v>
      </c>
      <c r="W13" s="29">
        <f t="shared" ref="W13:W21" si="22">+T13-V13</f>
        <v>0</v>
      </c>
      <c r="X13" s="30">
        <f>+Q13/L13</f>
        <v>0.16001656149786558</v>
      </c>
      <c r="Y13" s="30">
        <f t="shared" si="6"/>
        <v>0.16001656149786558</v>
      </c>
      <c r="Z13" s="30">
        <f t="shared" si="10"/>
        <v>0.16001656149786558</v>
      </c>
      <c r="AA13" s="30">
        <f t="shared" si="11"/>
        <v>1</v>
      </c>
      <c r="AB13" s="30">
        <f t="shared" si="12"/>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1"/>
        <v>0</v>
      </c>
      <c r="L14" s="118">
        <f t="shared" si="17"/>
        <v>1976608680</v>
      </c>
      <c r="M14" s="119">
        <f t="shared" si="2"/>
        <v>3.4241384286247596E-4</v>
      </c>
      <c r="N14" s="28">
        <v>0</v>
      </c>
      <c r="O14" s="28">
        <v>1976608680</v>
      </c>
      <c r="P14" s="28">
        <f t="shared" si="18"/>
        <v>0</v>
      </c>
      <c r="Q14" s="28">
        <v>354117487</v>
      </c>
      <c r="R14" s="28">
        <f t="shared" si="19"/>
        <v>1622491193</v>
      </c>
      <c r="S14" s="28">
        <f t="shared" si="20"/>
        <v>1622491193</v>
      </c>
      <c r="T14" s="28">
        <v>354117487</v>
      </c>
      <c r="U14" s="28">
        <f t="shared" si="21"/>
        <v>0</v>
      </c>
      <c r="V14" s="28">
        <v>354117487</v>
      </c>
      <c r="W14" s="29">
        <f t="shared" si="22"/>
        <v>0</v>
      </c>
      <c r="X14" s="30">
        <f t="shared" si="5"/>
        <v>0.17915406857365415</v>
      </c>
      <c r="Y14" s="30">
        <f t="shared" si="6"/>
        <v>0.17915406857365415</v>
      </c>
      <c r="Z14" s="30">
        <f t="shared" si="10"/>
        <v>0.17915406857365415</v>
      </c>
      <c r="AA14" s="30">
        <f t="shared" si="11"/>
        <v>1</v>
      </c>
      <c r="AB14" s="30">
        <f t="shared" si="12"/>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1"/>
        <v>0</v>
      </c>
      <c r="L15" s="118">
        <f t="shared" si="17"/>
        <v>3991193</v>
      </c>
      <c r="M15" s="120">
        <f>+L15/L287</f>
        <v>6.9140631960384493E-7</v>
      </c>
      <c r="N15" s="28">
        <v>0</v>
      </c>
      <c r="O15" s="28">
        <v>3991193</v>
      </c>
      <c r="P15" s="28">
        <f t="shared" si="18"/>
        <v>0</v>
      </c>
      <c r="Q15" s="28">
        <v>406944</v>
      </c>
      <c r="R15" s="28">
        <f t="shared" si="19"/>
        <v>3584249</v>
      </c>
      <c r="S15" s="28">
        <f t="shared" si="20"/>
        <v>3584249</v>
      </c>
      <c r="T15" s="28">
        <v>406944</v>
      </c>
      <c r="U15" s="28">
        <f t="shared" si="21"/>
        <v>0</v>
      </c>
      <c r="V15" s="28">
        <v>406944</v>
      </c>
      <c r="W15" s="29">
        <f t="shared" si="22"/>
        <v>0</v>
      </c>
      <c r="X15" s="30">
        <f t="shared" si="5"/>
        <v>0.10196049151218696</v>
      </c>
      <c r="Y15" s="30">
        <f t="shared" si="6"/>
        <v>0.10196049151218696</v>
      </c>
      <c r="Z15" s="30">
        <f t="shared" si="10"/>
        <v>0.10196049151218696</v>
      </c>
      <c r="AA15" s="30">
        <f t="shared" si="11"/>
        <v>1</v>
      </c>
      <c r="AB15" s="30">
        <f t="shared" si="12"/>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1"/>
        <v>0</v>
      </c>
      <c r="L16" s="118">
        <f t="shared" si="17"/>
        <v>4218200</v>
      </c>
      <c r="M16" s="120">
        <f>+L16/L287</f>
        <v>7.3073142224716739E-7</v>
      </c>
      <c r="N16" s="28">
        <v>0</v>
      </c>
      <c r="O16" s="28">
        <v>4218200</v>
      </c>
      <c r="P16" s="28">
        <f t="shared" si="18"/>
        <v>0</v>
      </c>
      <c r="Q16" s="28">
        <v>703032</v>
      </c>
      <c r="R16" s="28">
        <f t="shared" si="19"/>
        <v>3515168</v>
      </c>
      <c r="S16" s="28">
        <f t="shared" si="20"/>
        <v>3515168</v>
      </c>
      <c r="T16" s="28">
        <v>703032</v>
      </c>
      <c r="U16" s="28">
        <f t="shared" si="21"/>
        <v>0</v>
      </c>
      <c r="V16" s="28">
        <v>703032</v>
      </c>
      <c r="W16" s="29">
        <f t="shared" si="22"/>
        <v>0</v>
      </c>
      <c r="X16" s="30">
        <f t="shared" si="5"/>
        <v>0.1666663505760751</v>
      </c>
      <c r="Y16" s="30">
        <f t="shared" si="6"/>
        <v>0.1666663505760751</v>
      </c>
      <c r="Z16" s="30">
        <f t="shared" si="10"/>
        <v>0.1666663505760751</v>
      </c>
      <c r="AA16" s="30">
        <f t="shared" si="11"/>
        <v>1</v>
      </c>
      <c r="AB16" s="30">
        <f t="shared" si="12"/>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1"/>
        <v>0</v>
      </c>
      <c r="L17" s="118">
        <f t="shared" si="17"/>
        <v>1317739120</v>
      </c>
      <c r="M17" s="119">
        <f t="shared" ref="M17:M80" si="23">L17/$L$287</f>
        <v>2.2827589524165065E-4</v>
      </c>
      <c r="N17" s="28">
        <v>0</v>
      </c>
      <c r="O17" s="28">
        <v>1317739120</v>
      </c>
      <c r="P17" s="28">
        <f t="shared" si="18"/>
        <v>0</v>
      </c>
      <c r="Q17" s="28">
        <v>18658636</v>
      </c>
      <c r="R17" s="28">
        <f t="shared" si="19"/>
        <v>1299080484</v>
      </c>
      <c r="S17" s="28">
        <f t="shared" si="20"/>
        <v>1299080484</v>
      </c>
      <c r="T17" s="28">
        <v>18658636</v>
      </c>
      <c r="U17" s="28">
        <f t="shared" si="21"/>
        <v>0</v>
      </c>
      <c r="V17" s="28">
        <v>18658636</v>
      </c>
      <c r="W17" s="29">
        <f t="shared" si="22"/>
        <v>0</v>
      </c>
      <c r="X17" s="30">
        <f t="shared" si="5"/>
        <v>1.4159582664586903E-2</v>
      </c>
      <c r="Y17" s="30">
        <f t="shared" si="6"/>
        <v>1.4159582664586903E-2</v>
      </c>
      <c r="Z17" s="30">
        <f t="shared" si="10"/>
        <v>1.4159582664586903E-2</v>
      </c>
      <c r="AA17" s="30">
        <f t="shared" si="11"/>
        <v>1</v>
      </c>
      <c r="AB17" s="30">
        <f t="shared" si="12"/>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1"/>
        <v>0</v>
      </c>
      <c r="L18" s="118">
        <f t="shared" si="17"/>
        <v>859861479</v>
      </c>
      <c r="M18" s="119">
        <f t="shared" si="23"/>
        <v>1.4895637985046296E-4</v>
      </c>
      <c r="N18" s="28">
        <v>0</v>
      </c>
      <c r="O18" s="28">
        <v>859861479</v>
      </c>
      <c r="P18" s="28">
        <f t="shared" si="18"/>
        <v>0</v>
      </c>
      <c r="Q18" s="28">
        <v>121085948</v>
      </c>
      <c r="R18" s="28">
        <f t="shared" si="19"/>
        <v>738775531</v>
      </c>
      <c r="S18" s="28">
        <f t="shared" si="20"/>
        <v>738775531</v>
      </c>
      <c r="T18" s="28">
        <v>121085948</v>
      </c>
      <c r="U18" s="28">
        <f t="shared" si="21"/>
        <v>0</v>
      </c>
      <c r="V18" s="28">
        <v>121085948</v>
      </c>
      <c r="W18" s="29">
        <f t="shared" si="22"/>
        <v>0</v>
      </c>
      <c r="X18" s="30">
        <f t="shared" si="5"/>
        <v>0.14082029600956225</v>
      </c>
      <c r="Y18" s="30">
        <f t="shared" si="6"/>
        <v>0.14082029600956225</v>
      </c>
      <c r="Z18" s="30">
        <f t="shared" si="10"/>
        <v>0.14082029600956225</v>
      </c>
      <c r="AA18" s="30">
        <f t="shared" si="11"/>
        <v>1</v>
      </c>
      <c r="AB18" s="30">
        <f t="shared" si="12"/>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1"/>
        <v>0</v>
      </c>
      <c r="L19" s="118">
        <f t="shared" si="17"/>
        <v>129930180</v>
      </c>
      <c r="M19" s="121">
        <f t="shared" si="23"/>
        <v>2.25081943066309E-5</v>
      </c>
      <c r="N19" s="28">
        <v>0</v>
      </c>
      <c r="O19" s="28">
        <v>129930180</v>
      </c>
      <c r="P19" s="28">
        <f t="shared" si="18"/>
        <v>0</v>
      </c>
      <c r="Q19" s="28">
        <v>7397262</v>
      </c>
      <c r="R19" s="28">
        <f t="shared" si="19"/>
        <v>122532918</v>
      </c>
      <c r="S19" s="28">
        <f t="shared" si="20"/>
        <v>122532918</v>
      </c>
      <c r="T19" s="28">
        <v>7397262</v>
      </c>
      <c r="U19" s="28">
        <f t="shared" si="21"/>
        <v>0</v>
      </c>
      <c r="V19" s="28">
        <v>7397262</v>
      </c>
      <c r="W19" s="29">
        <f t="shared" si="22"/>
        <v>0</v>
      </c>
      <c r="X19" s="30">
        <f t="shared" si="5"/>
        <v>5.6932592566253659E-2</v>
      </c>
      <c r="Y19" s="30">
        <f t="shared" si="6"/>
        <v>5.6932592566253659E-2</v>
      </c>
      <c r="Z19" s="30">
        <f t="shared" si="10"/>
        <v>5.6932592566253659E-2</v>
      </c>
      <c r="AA19" s="30">
        <f t="shared" si="11"/>
        <v>1</v>
      </c>
      <c r="AB19" s="30">
        <f t="shared" si="12"/>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1"/>
        <v>0</v>
      </c>
      <c r="L20" s="118">
        <f t="shared" si="17"/>
        <v>2109645697</v>
      </c>
      <c r="M20" s="119">
        <f t="shared" si="23"/>
        <v>3.6546024384961044E-4</v>
      </c>
      <c r="N20" s="28">
        <v>0</v>
      </c>
      <c r="O20" s="28">
        <v>2109645697</v>
      </c>
      <c r="P20" s="28">
        <f t="shared" si="18"/>
        <v>0</v>
      </c>
      <c r="Q20" s="28">
        <v>7961004.8200000003</v>
      </c>
      <c r="R20" s="28">
        <f t="shared" si="19"/>
        <v>2101684692.1800001</v>
      </c>
      <c r="S20" s="28">
        <f t="shared" si="20"/>
        <v>2101684692.1800001</v>
      </c>
      <c r="T20" s="28">
        <v>7961004.8200000003</v>
      </c>
      <c r="U20" s="28">
        <f t="shared" si="21"/>
        <v>0</v>
      </c>
      <c r="V20" s="28">
        <v>7961004.8200000003</v>
      </c>
      <c r="W20" s="29">
        <f t="shared" si="22"/>
        <v>0</v>
      </c>
      <c r="X20" s="30">
        <f t="shared" si="5"/>
        <v>3.7736217182443789E-3</v>
      </c>
      <c r="Y20" s="30">
        <f t="shared" si="6"/>
        <v>3.7736217182443789E-3</v>
      </c>
      <c r="Z20" s="30">
        <f t="shared" si="10"/>
        <v>3.7736217182443789E-3</v>
      </c>
      <c r="AA20" s="30">
        <f t="shared" si="11"/>
        <v>1</v>
      </c>
      <c r="AB20" s="30">
        <f t="shared" si="12"/>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1"/>
        <v>0</v>
      </c>
      <c r="L21" s="118">
        <f t="shared" si="17"/>
        <v>1650173900</v>
      </c>
      <c r="M21" s="119">
        <f t="shared" si="23"/>
        <v>2.8586456803901073E-4</v>
      </c>
      <c r="N21" s="28">
        <v>0</v>
      </c>
      <c r="O21" s="28">
        <v>1650173900</v>
      </c>
      <c r="P21" s="28">
        <f t="shared" si="18"/>
        <v>0</v>
      </c>
      <c r="Q21" s="28">
        <v>109902472</v>
      </c>
      <c r="R21" s="28">
        <f t="shared" si="19"/>
        <v>1540271428</v>
      </c>
      <c r="S21" s="28">
        <f t="shared" si="20"/>
        <v>1540271428</v>
      </c>
      <c r="T21" s="28">
        <v>109902472</v>
      </c>
      <c r="U21" s="28">
        <f t="shared" si="21"/>
        <v>0</v>
      </c>
      <c r="V21" s="28">
        <v>109902472</v>
      </c>
      <c r="W21" s="29">
        <f t="shared" si="22"/>
        <v>0</v>
      </c>
      <c r="X21" s="30">
        <f t="shared" si="5"/>
        <v>6.6600539494655678E-2</v>
      </c>
      <c r="Y21" s="30">
        <f t="shared" si="6"/>
        <v>6.6600539494655678E-2</v>
      </c>
      <c r="Z21" s="30">
        <f t="shared" si="10"/>
        <v>6.6600539494655678E-2</v>
      </c>
      <c r="AA21" s="30">
        <f t="shared" si="11"/>
        <v>1</v>
      </c>
      <c r="AB21" s="30">
        <f t="shared" si="12"/>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1"/>
        <v>0</v>
      </c>
      <c r="L22" s="23">
        <f>SUM(L23:L29)</f>
        <v>11922438000</v>
      </c>
      <c r="M22" s="117">
        <f t="shared" si="23"/>
        <v>2.0653596501810428E-3</v>
      </c>
      <c r="N22" s="23">
        <f t="shared" ref="N22:W22" si="24">SUM(N23:N29)</f>
        <v>0</v>
      </c>
      <c r="O22" s="23">
        <f t="shared" si="24"/>
        <v>11922438000</v>
      </c>
      <c r="P22" s="23">
        <f t="shared" si="24"/>
        <v>0</v>
      </c>
      <c r="Q22" s="23">
        <f t="shared" si="24"/>
        <v>1787622802.98</v>
      </c>
      <c r="R22" s="23">
        <f t="shared" si="24"/>
        <v>10134815197.019999</v>
      </c>
      <c r="S22" s="23">
        <f t="shared" si="24"/>
        <v>10134815197.019999</v>
      </c>
      <c r="T22" s="23">
        <f t="shared" si="24"/>
        <v>1787622802.98</v>
      </c>
      <c r="U22" s="23">
        <f t="shared" si="24"/>
        <v>0</v>
      </c>
      <c r="V22" s="23">
        <f t="shared" si="24"/>
        <v>902808029.98000002</v>
      </c>
      <c r="W22" s="23">
        <f t="shared" si="24"/>
        <v>884814773</v>
      </c>
      <c r="X22" s="24">
        <f t="shared" si="5"/>
        <v>0.14993768916894346</v>
      </c>
      <c r="Y22" s="24">
        <f t="shared" si="6"/>
        <v>0.14993768916894346</v>
      </c>
      <c r="Z22" s="24">
        <f t="shared" si="10"/>
        <v>7.5723440958971655E-2</v>
      </c>
      <c r="AA22" s="24">
        <f t="shared" si="11"/>
        <v>1</v>
      </c>
      <c r="AB22" s="24">
        <f t="shared" si="12"/>
        <v>0.50503273312188812</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1"/>
        <v>0</v>
      </c>
      <c r="L23" s="118">
        <f t="shared" ref="L23:L29" si="25">+F23+K23</f>
        <v>3715862224</v>
      </c>
      <c r="M23" s="119">
        <f t="shared" si="23"/>
        <v>6.4370994448296494E-4</v>
      </c>
      <c r="N23" s="28">
        <v>0</v>
      </c>
      <c r="O23" s="28">
        <v>3715862224</v>
      </c>
      <c r="P23" s="28">
        <f t="shared" ref="P23:P29" si="26">L23-O23</f>
        <v>0</v>
      </c>
      <c r="Q23" s="28">
        <v>559679842.79999995</v>
      </c>
      <c r="R23" s="28">
        <f t="shared" ref="R23:R29" si="27">+L23-Q23</f>
        <v>3156182381.1999998</v>
      </c>
      <c r="S23" s="28">
        <f t="shared" ref="S23:S29" si="28">O23-Q23</f>
        <v>3156182381.1999998</v>
      </c>
      <c r="T23" s="28">
        <v>559679842.79999995</v>
      </c>
      <c r="U23" s="28">
        <f t="shared" ref="U23:U29" si="29">+Q23-T23</f>
        <v>0</v>
      </c>
      <c r="V23" s="28">
        <v>286195342.80000001</v>
      </c>
      <c r="W23" s="29">
        <f t="shared" ref="W23:W29" si="30">+T23-V23</f>
        <v>273484499.99999994</v>
      </c>
      <c r="X23" s="30">
        <f t="shared" si="5"/>
        <v>0.15061910508552803</v>
      </c>
      <c r="Y23" s="30">
        <f t="shared" si="6"/>
        <v>0.15061910508552803</v>
      </c>
      <c r="Z23" s="30">
        <f t="shared" si="10"/>
        <v>7.7019901586103584E-2</v>
      </c>
      <c r="AA23" s="30">
        <f t="shared" si="11"/>
        <v>1</v>
      </c>
      <c r="AB23" s="30">
        <f t="shared" si="12"/>
        <v>0.51135545880695787</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1"/>
        <v>0</v>
      </c>
      <c r="L24" s="118">
        <f t="shared" si="25"/>
        <v>2627749752</v>
      </c>
      <c r="M24" s="119">
        <f t="shared" si="23"/>
        <v>4.5521296135522294E-4</v>
      </c>
      <c r="N24" s="28">
        <v>0</v>
      </c>
      <c r="O24" s="28">
        <v>2627749752</v>
      </c>
      <c r="P24" s="28">
        <f t="shared" si="26"/>
        <v>0</v>
      </c>
      <c r="Q24" s="28">
        <v>396443257.19999999</v>
      </c>
      <c r="R24" s="28">
        <f t="shared" si="27"/>
        <v>2231306494.8000002</v>
      </c>
      <c r="S24" s="28">
        <f t="shared" si="28"/>
        <v>2231306494.8000002</v>
      </c>
      <c r="T24" s="28">
        <v>396443257.19999999</v>
      </c>
      <c r="U24" s="28">
        <f t="shared" si="29"/>
        <v>0</v>
      </c>
      <c r="V24" s="28">
        <v>202723357.19999999</v>
      </c>
      <c r="W24" s="29">
        <f t="shared" si="30"/>
        <v>193719900</v>
      </c>
      <c r="X24" s="30">
        <f t="shared" si="5"/>
        <v>0.15086796484264306</v>
      </c>
      <c r="Y24" s="30">
        <f t="shared" si="6"/>
        <v>0.15086796484264306</v>
      </c>
      <c r="Z24" s="30">
        <f t="shared" si="10"/>
        <v>7.7147132083527262E-2</v>
      </c>
      <c r="AA24" s="30">
        <f t="shared" si="11"/>
        <v>1</v>
      </c>
      <c r="AB24" s="30">
        <f t="shared" si="12"/>
        <v>0.51135529112487577</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1"/>
        <v>0</v>
      </c>
      <c r="L25" s="118">
        <f t="shared" si="25"/>
        <v>2520758848</v>
      </c>
      <c r="M25" s="119">
        <f t="shared" si="23"/>
        <v>4.3667860654809427E-4</v>
      </c>
      <c r="N25" s="28">
        <v>0</v>
      </c>
      <c r="O25" s="28">
        <v>2520758848</v>
      </c>
      <c r="P25" s="28">
        <f t="shared" si="26"/>
        <v>0</v>
      </c>
      <c r="Q25" s="28">
        <v>398553225.38</v>
      </c>
      <c r="R25" s="28">
        <f t="shared" si="27"/>
        <v>2122205622.6199999</v>
      </c>
      <c r="S25" s="28">
        <f t="shared" si="28"/>
        <v>2122205622.6199999</v>
      </c>
      <c r="T25" s="28">
        <v>398553225.38</v>
      </c>
      <c r="U25" s="28">
        <f t="shared" si="29"/>
        <v>0</v>
      </c>
      <c r="V25" s="28">
        <v>197347752.38</v>
      </c>
      <c r="W25" s="29">
        <f t="shared" si="30"/>
        <v>201205473</v>
      </c>
      <c r="X25" s="30">
        <f t="shared" si="5"/>
        <v>0.15810843060065696</v>
      </c>
      <c r="Y25" s="30">
        <f t="shared" si="6"/>
        <v>0.15810843060065696</v>
      </c>
      <c r="Z25" s="30">
        <f t="shared" si="10"/>
        <v>7.8289024964279322E-2</v>
      </c>
      <c r="AA25" s="30">
        <f t="shared" si="11"/>
        <v>1</v>
      </c>
      <c r="AB25" s="30">
        <f t="shared" si="12"/>
        <v>0.49516034449812585</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1"/>
        <v>0</v>
      </c>
      <c r="L26" s="118">
        <f t="shared" si="25"/>
        <v>1291042158</v>
      </c>
      <c r="M26" s="119">
        <f t="shared" si="23"/>
        <v>2.2365110053965961E-4</v>
      </c>
      <c r="N26" s="28">
        <v>0</v>
      </c>
      <c r="O26" s="28">
        <v>1291042158</v>
      </c>
      <c r="P26" s="28">
        <f t="shared" si="26"/>
        <v>0</v>
      </c>
      <c r="Q26" s="28">
        <v>182048894.40000001</v>
      </c>
      <c r="R26" s="28">
        <f t="shared" si="27"/>
        <v>1108993263.5999999</v>
      </c>
      <c r="S26" s="28">
        <f t="shared" si="28"/>
        <v>1108993263.5999999</v>
      </c>
      <c r="T26" s="28">
        <v>182048894.40000001</v>
      </c>
      <c r="U26" s="28">
        <f t="shared" si="29"/>
        <v>0</v>
      </c>
      <c r="V26" s="28">
        <v>91078194.400000006</v>
      </c>
      <c r="W26" s="29">
        <f t="shared" si="30"/>
        <v>90970700</v>
      </c>
      <c r="X26" s="30">
        <f t="shared" si="5"/>
        <v>0.14100925618263196</v>
      </c>
      <c r="Y26" s="30">
        <f t="shared" si="6"/>
        <v>0.14100925618263196</v>
      </c>
      <c r="Z26" s="30">
        <f t="shared" si="10"/>
        <v>7.0546258954930274E-2</v>
      </c>
      <c r="AA26" s="30">
        <f t="shared" si="11"/>
        <v>1</v>
      </c>
      <c r="AB26" s="30">
        <f t="shared" si="12"/>
        <v>0.50029523497067718</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1"/>
        <v>0</v>
      </c>
      <c r="L27" s="118">
        <f t="shared" si="25"/>
        <v>153073328</v>
      </c>
      <c r="M27" s="121">
        <f t="shared" si="23"/>
        <v>2.6517351163422112E-5</v>
      </c>
      <c r="N27" s="28">
        <v>0</v>
      </c>
      <c r="O27" s="28">
        <v>153073328</v>
      </c>
      <c r="P27" s="28">
        <f t="shared" si="26"/>
        <v>0</v>
      </c>
      <c r="Q27" s="28">
        <v>23311112</v>
      </c>
      <c r="R27" s="28">
        <f t="shared" si="27"/>
        <v>129762216</v>
      </c>
      <c r="S27" s="28">
        <f t="shared" si="28"/>
        <v>129762216</v>
      </c>
      <c r="T27" s="28">
        <v>23311112</v>
      </c>
      <c r="U27" s="28">
        <f t="shared" si="29"/>
        <v>0</v>
      </c>
      <c r="V27" s="28">
        <v>11602412</v>
      </c>
      <c r="W27" s="29">
        <f t="shared" si="30"/>
        <v>11708700</v>
      </c>
      <c r="X27" s="30">
        <f t="shared" si="5"/>
        <v>0.15228722276162965</v>
      </c>
      <c r="Y27" s="30">
        <f t="shared" si="6"/>
        <v>0.15228722276162965</v>
      </c>
      <c r="Z27" s="30">
        <f t="shared" si="10"/>
        <v>7.5796431367847444E-2</v>
      </c>
      <c r="AA27" s="30">
        <f t="shared" si="11"/>
        <v>1</v>
      </c>
      <c r="AB27" s="30">
        <f t="shared" si="12"/>
        <v>0.49772022887625439</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1"/>
        <v>0</v>
      </c>
      <c r="L28" s="118">
        <f t="shared" si="25"/>
        <v>968339892</v>
      </c>
      <c r="M28" s="119">
        <f t="shared" si="23"/>
        <v>1.6774842029771667E-4</v>
      </c>
      <c r="N28" s="28">
        <v>0</v>
      </c>
      <c r="O28" s="28">
        <v>968339892</v>
      </c>
      <c r="P28" s="28">
        <f t="shared" si="26"/>
        <v>0</v>
      </c>
      <c r="Q28" s="28">
        <v>136546863.59999999</v>
      </c>
      <c r="R28" s="28">
        <f t="shared" si="27"/>
        <v>831793028.39999998</v>
      </c>
      <c r="S28" s="28">
        <f t="shared" si="28"/>
        <v>831793028.39999998</v>
      </c>
      <c r="T28" s="28">
        <v>136546863.59999999</v>
      </c>
      <c r="U28" s="28">
        <f t="shared" si="29"/>
        <v>0</v>
      </c>
      <c r="V28" s="28">
        <v>68313963.599999994</v>
      </c>
      <c r="W28" s="29">
        <f t="shared" si="30"/>
        <v>68232900</v>
      </c>
      <c r="X28" s="30">
        <f t="shared" si="5"/>
        <v>0.14101129647563873</v>
      </c>
      <c r="Y28" s="30">
        <f t="shared" si="6"/>
        <v>0.14101129647563873</v>
      </c>
      <c r="Z28" s="30">
        <f t="shared" si="10"/>
        <v>7.0547505234866428E-2</v>
      </c>
      <c r="AA28" s="30">
        <f t="shared" si="11"/>
        <v>1</v>
      </c>
      <c r="AB28" s="30">
        <f t="shared" si="12"/>
        <v>0.50029683435365258</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1"/>
        <v>0</v>
      </c>
      <c r="L29" s="118">
        <f t="shared" si="25"/>
        <v>645611798</v>
      </c>
      <c r="M29" s="119">
        <f t="shared" si="23"/>
        <v>1.118412657939621E-4</v>
      </c>
      <c r="N29" s="28">
        <v>0</v>
      </c>
      <c r="O29" s="28">
        <v>645611798</v>
      </c>
      <c r="P29" s="28">
        <f t="shared" si="26"/>
        <v>0</v>
      </c>
      <c r="Q29" s="28">
        <v>91039607.599999994</v>
      </c>
      <c r="R29" s="28">
        <f t="shared" si="27"/>
        <v>554572190.39999998</v>
      </c>
      <c r="S29" s="28">
        <f t="shared" si="28"/>
        <v>554572190.39999998</v>
      </c>
      <c r="T29" s="28">
        <v>91039607.599999994</v>
      </c>
      <c r="U29" s="28">
        <f t="shared" si="29"/>
        <v>0</v>
      </c>
      <c r="V29" s="28">
        <v>45547007.600000001</v>
      </c>
      <c r="W29" s="29">
        <f t="shared" si="30"/>
        <v>45492599.999999993</v>
      </c>
      <c r="X29" s="30">
        <f t="shared" si="5"/>
        <v>0.14101292430222906</v>
      </c>
      <c r="Y29" s="30">
        <f t="shared" si="6"/>
        <v>0.14101292430222906</v>
      </c>
      <c r="Z29" s="30">
        <f t="shared" si="10"/>
        <v>7.0548598617771852E-2</v>
      </c>
      <c r="AA29" s="30">
        <f t="shared" si="11"/>
        <v>1</v>
      </c>
      <c r="AB29" s="30">
        <f t="shared" si="12"/>
        <v>0.5002988127993645</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1"/>
        <v>0</v>
      </c>
      <c r="L30" s="23">
        <f>+L31+L35+L36</f>
        <v>4316371000</v>
      </c>
      <c r="M30" s="117">
        <f t="shared" si="23"/>
        <v>7.4773787866303832E-4</v>
      </c>
      <c r="N30" s="23">
        <f t="shared" ref="N30:W30" si="31">+N31+N35+N36</f>
        <v>0</v>
      </c>
      <c r="O30" s="23">
        <f t="shared" si="31"/>
        <v>4316371000</v>
      </c>
      <c r="P30" s="23">
        <f t="shared" si="31"/>
        <v>0</v>
      </c>
      <c r="Q30" s="23">
        <f t="shared" si="31"/>
        <v>562875759</v>
      </c>
      <c r="R30" s="23">
        <f t="shared" si="31"/>
        <v>3753495241</v>
      </c>
      <c r="S30" s="23">
        <f t="shared" si="31"/>
        <v>3753495241</v>
      </c>
      <c r="T30" s="23">
        <f t="shared" si="31"/>
        <v>562875759</v>
      </c>
      <c r="U30" s="23">
        <f t="shared" si="31"/>
        <v>0</v>
      </c>
      <c r="V30" s="23">
        <f t="shared" si="31"/>
        <v>562875759</v>
      </c>
      <c r="W30" s="23">
        <f t="shared" si="31"/>
        <v>0</v>
      </c>
      <c r="X30" s="24">
        <f t="shared" si="5"/>
        <v>0.13040486070358642</v>
      </c>
      <c r="Y30" s="24">
        <f t="shared" si="6"/>
        <v>0.13040486070358642</v>
      </c>
      <c r="Z30" s="24">
        <f t="shared" si="10"/>
        <v>0.13040486070358642</v>
      </c>
      <c r="AA30" s="24">
        <f t="shared" si="11"/>
        <v>1</v>
      </c>
      <c r="AB30" s="24">
        <f t="shared" si="12"/>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1"/>
        <v>0</v>
      </c>
      <c r="L31" s="122">
        <f>+L32+L33+L34</f>
        <v>2014091242</v>
      </c>
      <c r="M31" s="117">
        <f t="shared" si="23"/>
        <v>3.4890705936234026E-4</v>
      </c>
      <c r="N31" s="23">
        <f t="shared" ref="N31:W31" si="32">+N32+N33+N34</f>
        <v>0</v>
      </c>
      <c r="O31" s="23">
        <f t="shared" si="32"/>
        <v>2014091242</v>
      </c>
      <c r="P31" s="122">
        <f t="shared" si="32"/>
        <v>0</v>
      </c>
      <c r="Q31" s="122">
        <f t="shared" si="32"/>
        <v>169397204</v>
      </c>
      <c r="R31" s="122">
        <f t="shared" si="32"/>
        <v>1844694038</v>
      </c>
      <c r="S31" s="23">
        <f t="shared" si="32"/>
        <v>1844694038</v>
      </c>
      <c r="T31" s="23">
        <f t="shared" si="32"/>
        <v>169397204</v>
      </c>
      <c r="U31" s="23">
        <f t="shared" si="32"/>
        <v>0</v>
      </c>
      <c r="V31" s="23">
        <f t="shared" si="32"/>
        <v>169397204</v>
      </c>
      <c r="W31" s="23">
        <f t="shared" si="32"/>
        <v>0</v>
      </c>
      <c r="X31" s="24">
        <f t="shared" si="5"/>
        <v>8.410602283925725E-2</v>
      </c>
      <c r="Y31" s="24">
        <f t="shared" si="6"/>
        <v>8.410602283925725E-2</v>
      </c>
      <c r="Z31" s="24">
        <f t="shared" si="10"/>
        <v>8.410602283925725E-2</v>
      </c>
      <c r="AA31" s="24">
        <f t="shared" si="11"/>
        <v>1</v>
      </c>
      <c r="AB31" s="24">
        <f t="shared" si="12"/>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1"/>
        <v>0</v>
      </c>
      <c r="L32" s="118">
        <f t="shared" ref="L32:L37" si="33">+F32+K32</f>
        <v>750824259</v>
      </c>
      <c r="M32" s="119">
        <f t="shared" si="23"/>
        <v>1.3006753559260953E-4</v>
      </c>
      <c r="N32" s="28">
        <v>0</v>
      </c>
      <c r="O32" s="28">
        <v>750824259</v>
      </c>
      <c r="P32" s="28">
        <f t="shared" ref="P32:P37" si="34">L32-O32</f>
        <v>0</v>
      </c>
      <c r="Q32" s="28">
        <v>71079281</v>
      </c>
      <c r="R32" s="31">
        <f t="shared" ref="R32:R37" si="35">+L32-Q32</f>
        <v>679744978</v>
      </c>
      <c r="S32" s="28">
        <f t="shared" ref="S32:S37" si="36">O32-Q32</f>
        <v>679744978</v>
      </c>
      <c r="T32" s="28">
        <v>71079281</v>
      </c>
      <c r="U32" s="28">
        <f t="shared" ref="U32:U37" si="37">+Q32-T32</f>
        <v>0</v>
      </c>
      <c r="V32" s="28">
        <v>71079281</v>
      </c>
      <c r="W32" s="29">
        <f t="shared" ref="W32:W37" si="38">+T32-V32</f>
        <v>0</v>
      </c>
      <c r="X32" s="30">
        <f t="shared" si="5"/>
        <v>9.4668333032643798E-2</v>
      </c>
      <c r="Y32" s="30">
        <f t="shared" si="6"/>
        <v>9.4668333032643798E-2</v>
      </c>
      <c r="Z32" s="30">
        <f t="shared" si="10"/>
        <v>9.4668333032643798E-2</v>
      </c>
      <c r="AA32" s="30">
        <f t="shared" si="11"/>
        <v>1</v>
      </c>
      <c r="AB32" s="30">
        <f t="shared" si="12"/>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1"/>
        <v>0</v>
      </c>
      <c r="L33" s="118">
        <f t="shared" si="33"/>
        <v>1055441724</v>
      </c>
      <c r="M33" s="119">
        <f t="shared" si="23"/>
        <v>1.8283733158160406E-4</v>
      </c>
      <c r="N33" s="28">
        <v>0</v>
      </c>
      <c r="O33" s="28">
        <v>1055441724</v>
      </c>
      <c r="P33" s="28">
        <f t="shared" si="34"/>
        <v>0</v>
      </c>
      <c r="Q33" s="28">
        <v>84601036</v>
      </c>
      <c r="R33" s="31">
        <f t="shared" si="35"/>
        <v>970840688</v>
      </c>
      <c r="S33" s="28">
        <f t="shared" si="36"/>
        <v>970840688</v>
      </c>
      <c r="T33" s="28">
        <v>84601036</v>
      </c>
      <c r="U33" s="28">
        <f t="shared" si="37"/>
        <v>0</v>
      </c>
      <c r="V33" s="28">
        <v>84601036</v>
      </c>
      <c r="W33" s="29">
        <f t="shared" si="38"/>
        <v>0</v>
      </c>
      <c r="X33" s="30">
        <f t="shared" si="5"/>
        <v>8.015699405872645E-2</v>
      </c>
      <c r="Y33" s="30">
        <f t="shared" si="6"/>
        <v>8.015699405872645E-2</v>
      </c>
      <c r="Z33" s="30">
        <f t="shared" si="10"/>
        <v>8.015699405872645E-2</v>
      </c>
      <c r="AA33" s="30">
        <f t="shared" si="11"/>
        <v>1</v>
      </c>
      <c r="AB33" s="30">
        <f t="shared" si="12"/>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1"/>
        <v>0</v>
      </c>
      <c r="L34" s="118">
        <f t="shared" si="33"/>
        <v>207825259</v>
      </c>
      <c r="M34" s="121">
        <f t="shared" si="23"/>
        <v>3.6002192188126672E-5</v>
      </c>
      <c r="N34" s="28">
        <v>0</v>
      </c>
      <c r="O34" s="28">
        <v>207825259</v>
      </c>
      <c r="P34" s="28">
        <f t="shared" si="34"/>
        <v>0</v>
      </c>
      <c r="Q34" s="28">
        <v>13716887</v>
      </c>
      <c r="R34" s="28">
        <f t="shared" si="35"/>
        <v>194108372</v>
      </c>
      <c r="S34" s="28">
        <f t="shared" si="36"/>
        <v>194108372</v>
      </c>
      <c r="T34" s="28">
        <v>13716887</v>
      </c>
      <c r="U34" s="28">
        <f t="shared" si="37"/>
        <v>0</v>
      </c>
      <c r="V34" s="28">
        <v>13716887</v>
      </c>
      <c r="W34" s="29">
        <f t="shared" si="38"/>
        <v>0</v>
      </c>
      <c r="X34" s="30">
        <f t="shared" si="5"/>
        <v>6.6002020476250201E-2</v>
      </c>
      <c r="Y34" s="30">
        <f t="shared" si="6"/>
        <v>6.6002020476250201E-2</v>
      </c>
      <c r="Z34" s="30">
        <f t="shared" si="10"/>
        <v>6.6002020476250201E-2</v>
      </c>
      <c r="AA34" s="30">
        <f t="shared" si="11"/>
        <v>1</v>
      </c>
      <c r="AB34" s="30">
        <f t="shared" si="12"/>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1"/>
        <v>0</v>
      </c>
      <c r="L35" s="118">
        <f t="shared" si="33"/>
        <v>2176888008</v>
      </c>
      <c r="M35" s="119">
        <f t="shared" si="23"/>
        <v>3.7710883081851102E-4</v>
      </c>
      <c r="N35" s="28">
        <v>0</v>
      </c>
      <c r="O35" s="28">
        <v>2176888008</v>
      </c>
      <c r="P35" s="28">
        <f t="shared" si="34"/>
        <v>0</v>
      </c>
      <c r="Q35" s="28">
        <v>393478555</v>
      </c>
      <c r="R35" s="28">
        <f t="shared" si="35"/>
        <v>1783409453</v>
      </c>
      <c r="S35" s="28">
        <f t="shared" si="36"/>
        <v>1783409453</v>
      </c>
      <c r="T35" s="28">
        <v>393478555</v>
      </c>
      <c r="U35" s="28">
        <f t="shared" si="37"/>
        <v>0</v>
      </c>
      <c r="V35" s="28">
        <v>393478555</v>
      </c>
      <c r="W35" s="29">
        <f t="shared" si="38"/>
        <v>0</v>
      </c>
      <c r="X35" s="30">
        <f t="shared" si="5"/>
        <v>0.18075277807309231</v>
      </c>
      <c r="Y35" s="30">
        <f t="shared" si="6"/>
        <v>0.18075277807309231</v>
      </c>
      <c r="Z35" s="30">
        <f t="shared" si="10"/>
        <v>0.18075277807309231</v>
      </c>
      <c r="AA35" s="30">
        <f t="shared" si="11"/>
        <v>1</v>
      </c>
      <c r="AB35" s="30">
        <f t="shared" si="12"/>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1"/>
        <v>0</v>
      </c>
      <c r="L36" s="118">
        <f t="shared" si="33"/>
        <v>125391750</v>
      </c>
      <c r="M36" s="121">
        <f t="shared" si="23"/>
        <v>2.1721988482187011E-5</v>
      </c>
      <c r="N36" s="28">
        <v>0</v>
      </c>
      <c r="O36" s="28">
        <v>125391750</v>
      </c>
      <c r="P36" s="28">
        <f t="shared" si="34"/>
        <v>0</v>
      </c>
      <c r="Q36" s="28">
        <v>0</v>
      </c>
      <c r="R36" s="28">
        <f t="shared" si="35"/>
        <v>125391750</v>
      </c>
      <c r="S36" s="28">
        <f t="shared" si="36"/>
        <v>125391750</v>
      </c>
      <c r="T36" s="28">
        <v>0</v>
      </c>
      <c r="U36" s="28">
        <f t="shared" si="37"/>
        <v>0</v>
      </c>
      <c r="V36" s="28">
        <v>0</v>
      </c>
      <c r="W36" s="29">
        <f t="shared" si="38"/>
        <v>0</v>
      </c>
      <c r="X36" s="30">
        <f t="shared" si="5"/>
        <v>0</v>
      </c>
      <c r="Y36" s="30">
        <f t="shared" si="6"/>
        <v>0</v>
      </c>
      <c r="Z36" s="30">
        <f t="shared" si="10"/>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1"/>
        <v>0</v>
      </c>
      <c r="L37" s="23">
        <f t="shared" si="33"/>
        <v>2282058000</v>
      </c>
      <c r="M37" s="117">
        <f t="shared" si="23"/>
        <v>3.9532774358506619E-4</v>
      </c>
      <c r="N37" s="32">
        <v>2282058000</v>
      </c>
      <c r="O37" s="33">
        <v>0</v>
      </c>
      <c r="P37" s="34">
        <f t="shared" si="34"/>
        <v>2282058000</v>
      </c>
      <c r="Q37" s="33">
        <v>0</v>
      </c>
      <c r="R37" s="34">
        <f t="shared" si="35"/>
        <v>2282058000</v>
      </c>
      <c r="S37" s="34">
        <f t="shared" si="36"/>
        <v>0</v>
      </c>
      <c r="T37" s="33">
        <v>0</v>
      </c>
      <c r="U37" s="34">
        <f t="shared" si="37"/>
        <v>0</v>
      </c>
      <c r="V37" s="33">
        <v>0</v>
      </c>
      <c r="W37" s="35">
        <f t="shared" si="38"/>
        <v>0</v>
      </c>
      <c r="X37" s="30">
        <f t="shared" si="5"/>
        <v>0</v>
      </c>
      <c r="Y37" s="30">
        <f t="shared" si="6"/>
        <v>0</v>
      </c>
      <c r="Z37" s="30">
        <f t="shared" si="10"/>
        <v>0</v>
      </c>
      <c r="AA37" s="30" t="s">
        <v>267</v>
      </c>
      <c r="AB37" s="30" t="s">
        <v>267</v>
      </c>
    </row>
    <row r="38" spans="1:28" ht="27.75" customHeight="1" x14ac:dyDescent="0.25">
      <c r="A38" s="20" t="s">
        <v>14</v>
      </c>
      <c r="B38" s="21" t="s">
        <v>12</v>
      </c>
      <c r="C38" s="21">
        <v>20</v>
      </c>
      <c r="D38" s="21" t="s">
        <v>13</v>
      </c>
      <c r="E38" s="22" t="s">
        <v>15</v>
      </c>
      <c r="F38" s="34">
        <f>+F39+F44</f>
        <v>19419071000</v>
      </c>
      <c r="G38" s="34">
        <f t="shared" ref="G38:J38" si="39">+G39+G44</f>
        <v>0</v>
      </c>
      <c r="H38" s="34">
        <f t="shared" si="39"/>
        <v>0</v>
      </c>
      <c r="I38" s="34">
        <f t="shared" si="39"/>
        <v>116000000</v>
      </c>
      <c r="J38" s="34">
        <f t="shared" si="39"/>
        <v>116000000</v>
      </c>
      <c r="K38" s="34">
        <f t="shared" si="1"/>
        <v>0</v>
      </c>
      <c r="L38" s="34">
        <f>+L39+L44</f>
        <v>19419071000</v>
      </c>
      <c r="M38" s="117">
        <f t="shared" si="23"/>
        <v>3.3640238420531796E-3</v>
      </c>
      <c r="N38" s="34">
        <f>+N39+N44</f>
        <v>0</v>
      </c>
      <c r="O38" s="34">
        <f>+O39+O44</f>
        <v>14103505918</v>
      </c>
      <c r="P38" s="34">
        <f>+P39+P44</f>
        <v>5315565082</v>
      </c>
      <c r="Q38" s="34">
        <f>+Q39+Q44</f>
        <v>12131539118.190001</v>
      </c>
      <c r="R38" s="34">
        <f t="shared" ref="R38:W38" si="40">+R39+R44</f>
        <v>7287531881.8099995</v>
      </c>
      <c r="S38" s="34">
        <f t="shared" si="40"/>
        <v>1971966799.8099997</v>
      </c>
      <c r="T38" s="34">
        <f t="shared" si="40"/>
        <v>2518294952.9299998</v>
      </c>
      <c r="U38" s="34">
        <f t="shared" si="40"/>
        <v>9613244165.2600002</v>
      </c>
      <c r="V38" s="34">
        <f t="shared" si="40"/>
        <v>2516221313.9299998</v>
      </c>
      <c r="W38" s="34">
        <f t="shared" si="40"/>
        <v>2073639</v>
      </c>
      <c r="X38" s="24">
        <f t="shared" si="5"/>
        <v>0.62472293953660296</v>
      </c>
      <c r="Y38" s="24">
        <f t="shared" si="6"/>
        <v>0.12968153589479126</v>
      </c>
      <c r="Z38" s="24">
        <f t="shared" si="10"/>
        <v>0.12957475225926102</v>
      </c>
      <c r="AA38" s="24">
        <f>+T38/Q38</f>
        <v>0.2075824780677725</v>
      </c>
      <c r="AB38" s="24">
        <f>+V38/T38</f>
        <v>0.99917657024345485</v>
      </c>
    </row>
    <row r="39" spans="1:28" ht="27.75" customHeight="1" x14ac:dyDescent="0.25">
      <c r="A39" s="20" t="s">
        <v>489</v>
      </c>
      <c r="B39" s="21" t="s">
        <v>12</v>
      </c>
      <c r="C39" s="21">
        <v>20</v>
      </c>
      <c r="D39" s="21" t="s">
        <v>13</v>
      </c>
      <c r="E39" s="22" t="s">
        <v>490</v>
      </c>
      <c r="F39" s="33">
        <f>+F40</f>
        <v>0</v>
      </c>
      <c r="G39" s="33">
        <f t="shared" ref="G39:J40" si="41">+G40</f>
        <v>0</v>
      </c>
      <c r="H39" s="33">
        <f t="shared" si="41"/>
        <v>0</v>
      </c>
      <c r="I39" s="33">
        <f t="shared" si="41"/>
        <v>1000000</v>
      </c>
      <c r="J39" s="33">
        <f t="shared" si="41"/>
        <v>0</v>
      </c>
      <c r="K39" s="33">
        <f t="shared" si="1"/>
        <v>1000000</v>
      </c>
      <c r="L39" s="33">
        <f>+L40</f>
        <v>1000000</v>
      </c>
      <c r="M39" s="117">
        <f t="shared" si="23"/>
        <v>1.732329956491317E-7</v>
      </c>
      <c r="N39" s="33">
        <f t="shared" ref="N39:W40" si="42">+N40</f>
        <v>0</v>
      </c>
      <c r="O39" s="33">
        <f t="shared" si="42"/>
        <v>1000000</v>
      </c>
      <c r="P39" s="33">
        <f t="shared" si="42"/>
        <v>0</v>
      </c>
      <c r="Q39" s="33">
        <f t="shared" si="42"/>
        <v>0</v>
      </c>
      <c r="R39" s="33">
        <f t="shared" si="42"/>
        <v>1000000</v>
      </c>
      <c r="S39" s="33">
        <f t="shared" si="42"/>
        <v>1000000</v>
      </c>
      <c r="T39" s="33">
        <f t="shared" si="42"/>
        <v>0</v>
      </c>
      <c r="U39" s="33">
        <f t="shared" si="42"/>
        <v>0</v>
      </c>
      <c r="V39" s="33">
        <f t="shared" si="42"/>
        <v>0</v>
      </c>
      <c r="W39" s="33">
        <f t="shared" si="42"/>
        <v>0</v>
      </c>
      <c r="X39" s="24">
        <f t="shared" si="5"/>
        <v>0</v>
      </c>
      <c r="Y39" s="24">
        <f t="shared" si="6"/>
        <v>0</v>
      </c>
      <c r="Z39" s="24">
        <f t="shared" si="10"/>
        <v>0</v>
      </c>
      <c r="AA39" s="24" t="s">
        <v>267</v>
      </c>
      <c r="AB39" s="24" t="s">
        <v>267</v>
      </c>
    </row>
    <row r="40" spans="1:28" ht="27.75" customHeight="1" x14ac:dyDescent="0.25">
      <c r="A40" s="20" t="s">
        <v>491</v>
      </c>
      <c r="B40" s="21" t="s">
        <v>12</v>
      </c>
      <c r="C40" s="21">
        <v>20</v>
      </c>
      <c r="D40" s="21" t="s">
        <v>13</v>
      </c>
      <c r="E40" s="22" t="s">
        <v>492</v>
      </c>
      <c r="F40" s="34">
        <f>+F41</f>
        <v>0</v>
      </c>
      <c r="G40" s="34">
        <f t="shared" si="41"/>
        <v>0</v>
      </c>
      <c r="H40" s="34">
        <f t="shared" si="41"/>
        <v>0</v>
      </c>
      <c r="I40" s="34">
        <f t="shared" si="41"/>
        <v>1000000</v>
      </c>
      <c r="J40" s="34">
        <f t="shared" si="41"/>
        <v>0</v>
      </c>
      <c r="K40" s="34">
        <f t="shared" si="1"/>
        <v>1000000</v>
      </c>
      <c r="L40" s="34">
        <f>+L41</f>
        <v>1000000</v>
      </c>
      <c r="M40" s="123">
        <f t="shared" si="23"/>
        <v>1.732329956491317E-7</v>
      </c>
      <c r="N40" s="34">
        <f t="shared" si="42"/>
        <v>0</v>
      </c>
      <c r="O40" s="34">
        <f t="shared" si="42"/>
        <v>1000000</v>
      </c>
      <c r="P40" s="34">
        <f t="shared" si="42"/>
        <v>0</v>
      </c>
      <c r="Q40" s="34">
        <f t="shared" si="42"/>
        <v>0</v>
      </c>
      <c r="R40" s="34">
        <f t="shared" si="42"/>
        <v>1000000</v>
      </c>
      <c r="S40" s="34">
        <f t="shared" si="42"/>
        <v>1000000</v>
      </c>
      <c r="T40" s="34">
        <f t="shared" si="42"/>
        <v>0</v>
      </c>
      <c r="U40" s="34">
        <f t="shared" si="42"/>
        <v>0</v>
      </c>
      <c r="V40" s="34">
        <f t="shared" si="42"/>
        <v>0</v>
      </c>
      <c r="W40" s="34">
        <f t="shared" si="42"/>
        <v>0</v>
      </c>
      <c r="X40" s="24">
        <f t="shared" si="5"/>
        <v>0</v>
      </c>
      <c r="Y40" s="24">
        <f t="shared" si="6"/>
        <v>0</v>
      </c>
      <c r="Z40" s="24">
        <f t="shared" si="10"/>
        <v>0</v>
      </c>
      <c r="AA40" s="24" t="s">
        <v>267</v>
      </c>
      <c r="AB40" s="24" t="s">
        <v>267</v>
      </c>
    </row>
    <row r="41" spans="1:28" ht="27.75" customHeight="1" x14ac:dyDescent="0.25">
      <c r="A41" s="20" t="s">
        <v>493</v>
      </c>
      <c r="B41" s="21" t="s">
        <v>12</v>
      </c>
      <c r="C41" s="21">
        <v>20</v>
      </c>
      <c r="D41" s="21" t="s">
        <v>13</v>
      </c>
      <c r="E41" s="22" t="s">
        <v>494</v>
      </c>
      <c r="F41" s="34">
        <f>+F42+F43</f>
        <v>0</v>
      </c>
      <c r="G41" s="34">
        <f t="shared" ref="G41:J41" si="43">+G42+G43</f>
        <v>0</v>
      </c>
      <c r="H41" s="34">
        <f t="shared" si="43"/>
        <v>0</v>
      </c>
      <c r="I41" s="34">
        <f t="shared" si="43"/>
        <v>1000000</v>
      </c>
      <c r="J41" s="34">
        <f t="shared" si="43"/>
        <v>0</v>
      </c>
      <c r="K41" s="34">
        <f t="shared" si="1"/>
        <v>1000000</v>
      </c>
      <c r="L41" s="34">
        <f>+L42+L43</f>
        <v>1000000</v>
      </c>
      <c r="M41" s="124">
        <f t="shared" si="23"/>
        <v>1.732329956491317E-7</v>
      </c>
      <c r="N41" s="34">
        <f>+N42+N43</f>
        <v>0</v>
      </c>
      <c r="O41" s="34">
        <f>+O42+O43</f>
        <v>1000000</v>
      </c>
      <c r="P41" s="34">
        <f>+P42+P43</f>
        <v>0</v>
      </c>
      <c r="Q41" s="34">
        <f>+Q42+Q43</f>
        <v>0</v>
      </c>
      <c r="R41" s="34">
        <f t="shared" ref="R41:W41" si="44">+R42+R43</f>
        <v>1000000</v>
      </c>
      <c r="S41" s="34">
        <f t="shared" si="44"/>
        <v>1000000</v>
      </c>
      <c r="T41" s="34">
        <f t="shared" si="44"/>
        <v>0</v>
      </c>
      <c r="U41" s="34">
        <f t="shared" si="44"/>
        <v>0</v>
      </c>
      <c r="V41" s="34">
        <f t="shared" si="44"/>
        <v>0</v>
      </c>
      <c r="W41" s="34">
        <f t="shared" si="44"/>
        <v>0</v>
      </c>
      <c r="X41" s="24">
        <f t="shared" si="5"/>
        <v>0</v>
      </c>
      <c r="Y41" s="24">
        <f t="shared" si="6"/>
        <v>0</v>
      </c>
      <c r="Z41" s="24">
        <f t="shared" si="10"/>
        <v>0</v>
      </c>
      <c r="AA41" s="24" t="s">
        <v>267</v>
      </c>
      <c r="AB41" s="24" t="s">
        <v>267</v>
      </c>
    </row>
    <row r="42" spans="1:28" ht="36.75" customHeight="1" x14ac:dyDescent="0.25">
      <c r="A42" s="25" t="s">
        <v>495</v>
      </c>
      <c r="B42" s="26" t="s">
        <v>12</v>
      </c>
      <c r="C42" s="26">
        <v>20</v>
      </c>
      <c r="D42" s="26" t="s">
        <v>13</v>
      </c>
      <c r="E42" s="27" t="s">
        <v>496</v>
      </c>
      <c r="F42" s="28">
        <v>0</v>
      </c>
      <c r="G42" s="28">
        <v>0</v>
      </c>
      <c r="H42" s="28">
        <v>0</v>
      </c>
      <c r="I42" s="28">
        <v>500000</v>
      </c>
      <c r="J42" s="28">
        <v>0</v>
      </c>
      <c r="K42" s="28">
        <f t="shared" si="1"/>
        <v>500000</v>
      </c>
      <c r="L42" s="28">
        <f>+F42+K42</f>
        <v>500000</v>
      </c>
      <c r="M42" s="120">
        <f t="shared" si="23"/>
        <v>8.6616497824565851E-8</v>
      </c>
      <c r="N42" s="28">
        <v>0</v>
      </c>
      <c r="O42" s="31">
        <v>500000</v>
      </c>
      <c r="P42" s="28">
        <f>L42-O42</f>
        <v>0</v>
      </c>
      <c r="Q42" s="31">
        <v>0</v>
      </c>
      <c r="R42" s="28">
        <f>+L42-Q42</f>
        <v>500000</v>
      </c>
      <c r="S42" s="28">
        <f>O42-Q42</f>
        <v>500000</v>
      </c>
      <c r="T42" s="28">
        <v>0</v>
      </c>
      <c r="U42" s="28">
        <f>+Q42-T42</f>
        <v>0</v>
      </c>
      <c r="V42" s="28">
        <v>0</v>
      </c>
      <c r="W42" s="29">
        <f>+T42-V42</f>
        <v>0</v>
      </c>
      <c r="X42" s="30">
        <f t="shared" si="5"/>
        <v>0</v>
      </c>
      <c r="Y42" s="30">
        <f t="shared" si="6"/>
        <v>0</v>
      </c>
      <c r="Z42" s="30">
        <f t="shared" si="10"/>
        <v>0</v>
      </c>
      <c r="AA42" s="30" t="s">
        <v>267</v>
      </c>
      <c r="AB42" s="30" t="s">
        <v>267</v>
      </c>
    </row>
    <row r="43" spans="1:28" ht="44.25" customHeight="1" x14ac:dyDescent="0.25">
      <c r="A43" s="25" t="s">
        <v>497</v>
      </c>
      <c r="B43" s="26" t="s">
        <v>12</v>
      </c>
      <c r="C43" s="26">
        <v>20</v>
      </c>
      <c r="D43" s="26" t="s">
        <v>13</v>
      </c>
      <c r="E43" s="27" t="s">
        <v>498</v>
      </c>
      <c r="F43" s="28">
        <v>0</v>
      </c>
      <c r="G43" s="28">
        <v>0</v>
      </c>
      <c r="H43" s="28">
        <v>0</v>
      </c>
      <c r="I43" s="28">
        <v>500000</v>
      </c>
      <c r="J43" s="28">
        <v>0</v>
      </c>
      <c r="K43" s="28">
        <f t="shared" si="1"/>
        <v>500000</v>
      </c>
      <c r="L43" s="28">
        <f>+F43+K43</f>
        <v>500000</v>
      </c>
      <c r="M43" s="120">
        <f t="shared" si="23"/>
        <v>8.6616497824565851E-8</v>
      </c>
      <c r="N43" s="28">
        <v>0</v>
      </c>
      <c r="O43" s="31">
        <v>500000</v>
      </c>
      <c r="P43" s="28">
        <v>0</v>
      </c>
      <c r="Q43" s="31">
        <v>0</v>
      </c>
      <c r="R43" s="28">
        <f>+L43-Q43</f>
        <v>500000</v>
      </c>
      <c r="S43" s="28">
        <f>O43-Q43</f>
        <v>500000</v>
      </c>
      <c r="T43" s="28">
        <v>0</v>
      </c>
      <c r="U43" s="28">
        <f>+Q43-T43</f>
        <v>0</v>
      </c>
      <c r="V43" s="28">
        <v>0</v>
      </c>
      <c r="W43" s="29">
        <f>+T43-V43</f>
        <v>0</v>
      </c>
      <c r="X43" s="30">
        <f t="shared" si="5"/>
        <v>0</v>
      </c>
      <c r="Y43" s="30">
        <f t="shared" si="6"/>
        <v>0</v>
      </c>
      <c r="Z43" s="36">
        <f t="shared" si="10"/>
        <v>0</v>
      </c>
      <c r="AA43" s="30" t="s">
        <v>267</v>
      </c>
      <c r="AB43" s="30" t="s">
        <v>267</v>
      </c>
    </row>
    <row r="44" spans="1:28" ht="30" customHeight="1" x14ac:dyDescent="0.25">
      <c r="A44" s="20" t="s">
        <v>16</v>
      </c>
      <c r="B44" s="21" t="s">
        <v>12</v>
      </c>
      <c r="C44" s="21">
        <v>20</v>
      </c>
      <c r="D44" s="21" t="s">
        <v>13</v>
      </c>
      <c r="E44" s="22" t="s">
        <v>17</v>
      </c>
      <c r="F44" s="33">
        <f>+F45+F57</f>
        <v>19419071000</v>
      </c>
      <c r="G44" s="33">
        <f>+G45+G57</f>
        <v>0</v>
      </c>
      <c r="H44" s="33">
        <f>+H45+H57</f>
        <v>0</v>
      </c>
      <c r="I44" s="33">
        <f>+I45+I57</f>
        <v>115000000</v>
      </c>
      <c r="J44" s="33">
        <f>+J45+J57</f>
        <v>116000000</v>
      </c>
      <c r="K44" s="33">
        <f t="shared" si="1"/>
        <v>-1000000</v>
      </c>
      <c r="L44" s="33">
        <f>+L45+L57</f>
        <v>19418071000</v>
      </c>
      <c r="M44" s="117">
        <f t="shared" si="23"/>
        <v>3.3638506090575308E-3</v>
      </c>
      <c r="N44" s="33">
        <f t="shared" ref="N44:W44" si="45">+N45+N57</f>
        <v>0</v>
      </c>
      <c r="O44" s="33">
        <f t="shared" si="45"/>
        <v>14102505918</v>
      </c>
      <c r="P44" s="33">
        <f t="shared" si="45"/>
        <v>5315565082</v>
      </c>
      <c r="Q44" s="33">
        <f t="shared" si="45"/>
        <v>12131539118.190001</v>
      </c>
      <c r="R44" s="33">
        <f t="shared" si="45"/>
        <v>7286531881.8099995</v>
      </c>
      <c r="S44" s="33">
        <f t="shared" si="45"/>
        <v>1970966799.8099997</v>
      </c>
      <c r="T44" s="33">
        <f t="shared" si="45"/>
        <v>2518294952.9299998</v>
      </c>
      <c r="U44" s="33">
        <f t="shared" si="45"/>
        <v>9613244165.2600002</v>
      </c>
      <c r="V44" s="33">
        <f t="shared" si="45"/>
        <v>2516221313.9299998</v>
      </c>
      <c r="W44" s="33">
        <f t="shared" si="45"/>
        <v>2073639</v>
      </c>
      <c r="X44" s="24">
        <f t="shared" si="5"/>
        <v>0.62475511178170073</v>
      </c>
      <c r="Y44" s="24">
        <f t="shared" si="6"/>
        <v>0.12968821428915364</v>
      </c>
      <c r="Z44" s="24">
        <f t="shared" si="10"/>
        <v>0.12958142515443474</v>
      </c>
      <c r="AA44" s="24">
        <f>+T44/Q44</f>
        <v>0.2075824780677725</v>
      </c>
      <c r="AB44" s="24">
        <f>+V44/T44</f>
        <v>0.99917657024345485</v>
      </c>
    </row>
    <row r="45" spans="1:28" ht="24.75" customHeight="1" x14ac:dyDescent="0.25">
      <c r="A45" s="20" t="s">
        <v>18</v>
      </c>
      <c r="B45" s="21" t="s">
        <v>12</v>
      </c>
      <c r="C45" s="21">
        <v>20</v>
      </c>
      <c r="D45" s="21" t="s">
        <v>13</v>
      </c>
      <c r="E45" s="22" t="s">
        <v>19</v>
      </c>
      <c r="F45" s="34">
        <f>+F46+F50</f>
        <v>189934492</v>
      </c>
      <c r="G45" s="34">
        <f>+G46+G50</f>
        <v>0</v>
      </c>
      <c r="H45" s="34">
        <f>+H46+H50</f>
        <v>0</v>
      </c>
      <c r="I45" s="34">
        <f>+I46+I50</f>
        <v>0</v>
      </c>
      <c r="J45" s="34">
        <f>+J46+J50</f>
        <v>0</v>
      </c>
      <c r="K45" s="34">
        <f t="shared" si="1"/>
        <v>0</v>
      </c>
      <c r="L45" s="34">
        <f>+L46+L50</f>
        <v>189934492</v>
      </c>
      <c r="M45" s="123">
        <f t="shared" si="23"/>
        <v>3.290292102625604E-5</v>
      </c>
      <c r="N45" s="34">
        <f t="shared" ref="N45:W45" si="46">+N46+N50</f>
        <v>0</v>
      </c>
      <c r="O45" s="34">
        <f t="shared" si="46"/>
        <v>52616969</v>
      </c>
      <c r="P45" s="34">
        <f t="shared" si="46"/>
        <v>137317523</v>
      </c>
      <c r="Q45" s="34">
        <f t="shared" si="46"/>
        <v>40608748.159999996</v>
      </c>
      <c r="R45" s="34">
        <f t="shared" si="46"/>
        <v>149325743.83999997</v>
      </c>
      <c r="S45" s="34">
        <f t="shared" si="46"/>
        <v>12008220.839999996</v>
      </c>
      <c r="T45" s="34">
        <f t="shared" si="46"/>
        <v>5842275.1599999992</v>
      </c>
      <c r="U45" s="34">
        <f t="shared" si="46"/>
        <v>34766473</v>
      </c>
      <c r="V45" s="34">
        <f t="shared" si="46"/>
        <v>3768636.1599999997</v>
      </c>
      <c r="W45" s="34">
        <f t="shared" si="46"/>
        <v>2073639</v>
      </c>
      <c r="X45" s="24">
        <f t="shared" si="5"/>
        <v>0.21380396858091472</v>
      </c>
      <c r="Y45" s="24">
        <f t="shared" si="6"/>
        <v>3.0759421832660068E-2</v>
      </c>
      <c r="Z45" s="24">
        <f t="shared" si="10"/>
        <v>1.9841768181842398E-2</v>
      </c>
      <c r="AA45" s="24">
        <f>+T45/Q45</f>
        <v>0.14386740356982233</v>
      </c>
      <c r="AB45" s="24">
        <f>+V45/T45</f>
        <v>0.64506310586028615</v>
      </c>
    </row>
    <row r="46" spans="1:28" ht="54.75" customHeight="1" x14ac:dyDescent="0.25">
      <c r="A46" s="20" t="s">
        <v>20</v>
      </c>
      <c r="B46" s="21" t="s">
        <v>12</v>
      </c>
      <c r="C46" s="21">
        <v>20</v>
      </c>
      <c r="D46" s="21" t="s">
        <v>13</v>
      </c>
      <c r="E46" s="22" t="s">
        <v>21</v>
      </c>
      <c r="F46" s="34">
        <f>+F47+F48+F49</f>
        <v>22285314</v>
      </c>
      <c r="G46" s="34">
        <f>+G47+G48+G49</f>
        <v>0</v>
      </c>
      <c r="H46" s="34">
        <f>+H47+H48+H49</f>
        <v>0</v>
      </c>
      <c r="I46" s="34">
        <f>+I47+I48+I49</f>
        <v>0</v>
      </c>
      <c r="J46" s="34">
        <f>+J47+J48+J49</f>
        <v>0</v>
      </c>
      <c r="K46" s="34">
        <f t="shared" si="1"/>
        <v>0</v>
      </c>
      <c r="L46" s="34">
        <f>+L47+L48+L49</f>
        <v>22285314</v>
      </c>
      <c r="M46" s="124">
        <f t="shared" si="23"/>
        <v>3.8605517032015343E-6</v>
      </c>
      <c r="N46" s="34">
        <f t="shared" ref="N46:W46" si="47">+N47+N48+N49</f>
        <v>0</v>
      </c>
      <c r="O46" s="34">
        <f t="shared" si="47"/>
        <v>7016724</v>
      </c>
      <c r="P46" s="34">
        <f t="shared" si="47"/>
        <v>15268590</v>
      </c>
      <c r="Q46" s="34">
        <f t="shared" si="47"/>
        <v>3014738.84</v>
      </c>
      <c r="R46" s="34">
        <f t="shared" si="47"/>
        <v>19270575.16</v>
      </c>
      <c r="S46" s="34">
        <f t="shared" si="47"/>
        <v>4001985.16</v>
      </c>
      <c r="T46" s="34">
        <f t="shared" si="47"/>
        <v>14.84</v>
      </c>
      <c r="U46" s="34">
        <f t="shared" si="47"/>
        <v>3014724</v>
      </c>
      <c r="V46" s="34">
        <f t="shared" si="47"/>
        <v>14.84</v>
      </c>
      <c r="W46" s="34">
        <f t="shared" si="47"/>
        <v>0</v>
      </c>
      <c r="X46" s="24">
        <f t="shared" si="5"/>
        <v>0.13527917264257527</v>
      </c>
      <c r="Y46" s="151">
        <f t="shared" si="6"/>
        <v>6.6590939665467583E-7</v>
      </c>
      <c r="Z46" s="151">
        <f t="shared" si="10"/>
        <v>6.6590939665467583E-7</v>
      </c>
      <c r="AA46" s="151">
        <f>+T46/Q46</f>
        <v>4.9224827713434712E-6</v>
      </c>
      <c r="AB46" s="24">
        <f t="shared" ref="AB46:AB47" si="48">+V46/T46</f>
        <v>1</v>
      </c>
    </row>
    <row r="47" spans="1:28" ht="48" customHeight="1" x14ac:dyDescent="0.25">
      <c r="A47" s="25" t="s">
        <v>22</v>
      </c>
      <c r="B47" s="26" t="s">
        <v>12</v>
      </c>
      <c r="C47" s="26">
        <v>20</v>
      </c>
      <c r="D47" s="26" t="s">
        <v>13</v>
      </c>
      <c r="E47" s="27" t="s">
        <v>23</v>
      </c>
      <c r="F47" s="28">
        <v>17785314</v>
      </c>
      <c r="G47" s="28">
        <v>0</v>
      </c>
      <c r="H47" s="28">
        <v>0</v>
      </c>
      <c r="I47" s="28">
        <v>0</v>
      </c>
      <c r="J47" s="28">
        <v>0</v>
      </c>
      <c r="K47" s="28">
        <f t="shared" si="1"/>
        <v>0</v>
      </c>
      <c r="L47" s="28">
        <f>+F47+K47</f>
        <v>17785314</v>
      </c>
      <c r="M47" s="120">
        <f t="shared" si="23"/>
        <v>3.0810032227804412E-6</v>
      </c>
      <c r="N47" s="28">
        <v>0</v>
      </c>
      <c r="O47" s="31">
        <v>7015724</v>
      </c>
      <c r="P47" s="28">
        <f>L47-O47</f>
        <v>10769590</v>
      </c>
      <c r="Q47" s="31">
        <v>3014738.84</v>
      </c>
      <c r="R47" s="28">
        <f>+L47-Q47</f>
        <v>14770575.16</v>
      </c>
      <c r="S47" s="28">
        <f>O47-Q47</f>
        <v>4000985.16</v>
      </c>
      <c r="T47" s="28">
        <v>14.84</v>
      </c>
      <c r="U47" s="28">
        <f>+Q47-T47</f>
        <v>3014724</v>
      </c>
      <c r="V47" s="28">
        <v>14.84</v>
      </c>
      <c r="W47" s="29">
        <f>+T47-V47</f>
        <v>0</v>
      </c>
      <c r="X47" s="30">
        <f t="shared" si="5"/>
        <v>0.16950720352758461</v>
      </c>
      <c r="Y47" s="74">
        <f t="shared" si="6"/>
        <v>8.3439628898314647E-7</v>
      </c>
      <c r="Z47" s="74">
        <f t="shared" si="10"/>
        <v>8.3439628898314647E-7</v>
      </c>
      <c r="AA47" s="74">
        <f>+T47/Q47</f>
        <v>4.9224827713434712E-6</v>
      </c>
      <c r="AB47" s="30">
        <f t="shared" si="48"/>
        <v>1</v>
      </c>
    </row>
    <row r="48" spans="1:28" ht="30.75" customHeight="1" x14ac:dyDescent="0.25">
      <c r="A48" s="25" t="s">
        <v>304</v>
      </c>
      <c r="B48" s="26" t="s">
        <v>12</v>
      </c>
      <c r="C48" s="26">
        <v>20</v>
      </c>
      <c r="D48" s="26" t="s">
        <v>13</v>
      </c>
      <c r="E48" s="27" t="s">
        <v>305</v>
      </c>
      <c r="F48" s="28">
        <v>1500000</v>
      </c>
      <c r="G48" s="28">
        <v>0</v>
      </c>
      <c r="H48" s="28">
        <v>0</v>
      </c>
      <c r="I48" s="28">
        <v>0</v>
      </c>
      <c r="J48" s="28">
        <v>0</v>
      </c>
      <c r="K48" s="28">
        <f t="shared" si="1"/>
        <v>0</v>
      </c>
      <c r="L48" s="28">
        <f>+F48+K48</f>
        <v>1500000</v>
      </c>
      <c r="M48" s="120">
        <f t="shared" si="23"/>
        <v>2.5984949347369757E-7</v>
      </c>
      <c r="N48" s="28">
        <v>0</v>
      </c>
      <c r="O48" s="31">
        <v>1000</v>
      </c>
      <c r="P48" s="28">
        <f>L48-O48</f>
        <v>1499000</v>
      </c>
      <c r="Q48" s="31">
        <v>0</v>
      </c>
      <c r="R48" s="28">
        <f>+L48-Q48</f>
        <v>1500000</v>
      </c>
      <c r="S48" s="28">
        <f>O48-Q48</f>
        <v>1000</v>
      </c>
      <c r="T48" s="28">
        <v>0</v>
      </c>
      <c r="U48" s="28">
        <f>+Q48-T48</f>
        <v>0</v>
      </c>
      <c r="V48" s="28">
        <v>0</v>
      </c>
      <c r="W48" s="29">
        <f>+T48-V48</f>
        <v>0</v>
      </c>
      <c r="X48" s="36">
        <f t="shared" si="5"/>
        <v>0</v>
      </c>
      <c r="Y48" s="36">
        <f t="shared" si="6"/>
        <v>0</v>
      </c>
      <c r="Z48" s="36">
        <f t="shared" si="10"/>
        <v>0</v>
      </c>
      <c r="AA48" s="30" t="s">
        <v>267</v>
      </c>
      <c r="AB48" s="30" t="s">
        <v>267</v>
      </c>
    </row>
    <row r="49" spans="1:28" ht="30.75" customHeight="1" x14ac:dyDescent="0.25">
      <c r="A49" s="25" t="s">
        <v>306</v>
      </c>
      <c r="B49" s="26" t="s">
        <v>12</v>
      </c>
      <c r="C49" s="26">
        <v>20</v>
      </c>
      <c r="D49" s="26" t="s">
        <v>13</v>
      </c>
      <c r="E49" s="27" t="s">
        <v>307</v>
      </c>
      <c r="F49" s="28">
        <v>3000000</v>
      </c>
      <c r="G49" s="28">
        <v>0</v>
      </c>
      <c r="H49" s="28">
        <v>0</v>
      </c>
      <c r="I49" s="28">
        <v>0</v>
      </c>
      <c r="J49" s="28">
        <v>0</v>
      </c>
      <c r="K49" s="28">
        <f t="shared" si="1"/>
        <v>0</v>
      </c>
      <c r="L49" s="28">
        <f>+F49+K49</f>
        <v>3000000</v>
      </c>
      <c r="M49" s="120">
        <f t="shared" si="23"/>
        <v>5.1969898694739513E-7</v>
      </c>
      <c r="N49" s="28">
        <v>0</v>
      </c>
      <c r="O49" s="31">
        <v>0</v>
      </c>
      <c r="P49" s="28">
        <f>L49-O49</f>
        <v>3000000</v>
      </c>
      <c r="Q49" s="31">
        <v>0</v>
      </c>
      <c r="R49" s="28">
        <f>+L49-Q49</f>
        <v>3000000</v>
      </c>
      <c r="S49" s="28">
        <v>0</v>
      </c>
      <c r="T49" s="28">
        <v>0</v>
      </c>
      <c r="U49" s="28">
        <v>0</v>
      </c>
      <c r="V49" s="28">
        <v>0</v>
      </c>
      <c r="W49" s="29">
        <v>0</v>
      </c>
      <c r="X49" s="36">
        <f t="shared" si="5"/>
        <v>0</v>
      </c>
      <c r="Y49" s="36">
        <f t="shared" si="6"/>
        <v>0</v>
      </c>
      <c r="Z49" s="36">
        <f t="shared" si="10"/>
        <v>0</v>
      </c>
      <c r="AA49" s="30" t="s">
        <v>267</v>
      </c>
      <c r="AB49" s="30" t="s">
        <v>267</v>
      </c>
    </row>
    <row r="50" spans="1:28" ht="51" customHeight="1" x14ac:dyDescent="0.25">
      <c r="A50" s="37" t="s">
        <v>24</v>
      </c>
      <c r="B50" s="21" t="s">
        <v>12</v>
      </c>
      <c r="C50" s="21">
        <v>20</v>
      </c>
      <c r="D50" s="21" t="s">
        <v>13</v>
      </c>
      <c r="E50" s="22" t="s">
        <v>25</v>
      </c>
      <c r="F50" s="34">
        <f>+F51+F52+F54+F55+F56+F53</f>
        <v>167649178</v>
      </c>
      <c r="G50" s="34">
        <f>+G51+G52+G54+G55+G56+G53</f>
        <v>0</v>
      </c>
      <c r="H50" s="34">
        <f>+H51+H52+H54+H55+H56+H53</f>
        <v>0</v>
      </c>
      <c r="I50" s="34">
        <f>+I51+I52+I54+I55+I56+I53</f>
        <v>0</v>
      </c>
      <c r="J50" s="34">
        <f>+J51+J52+J54+J55+J56+J53</f>
        <v>0</v>
      </c>
      <c r="K50" s="34">
        <f t="shared" si="1"/>
        <v>0</v>
      </c>
      <c r="L50" s="34">
        <f>+L51+L52+L54+L55+L56+L53</f>
        <v>167649178</v>
      </c>
      <c r="M50" s="123">
        <f t="shared" si="23"/>
        <v>2.9042369323054507E-5</v>
      </c>
      <c r="N50" s="34">
        <f t="shared" ref="N50:W50" si="49">+N51+N52+N54+N55+N56+N53</f>
        <v>0</v>
      </c>
      <c r="O50" s="34">
        <f t="shared" si="49"/>
        <v>45600245</v>
      </c>
      <c r="P50" s="34">
        <f t="shared" si="49"/>
        <v>122048933</v>
      </c>
      <c r="Q50" s="34">
        <f t="shared" si="49"/>
        <v>37594009.32</v>
      </c>
      <c r="R50" s="34">
        <f t="shared" si="49"/>
        <v>130055168.67999998</v>
      </c>
      <c r="S50" s="34">
        <f t="shared" si="49"/>
        <v>8006235.6799999969</v>
      </c>
      <c r="T50" s="34">
        <f t="shared" si="49"/>
        <v>5842260.3199999994</v>
      </c>
      <c r="U50" s="34">
        <f t="shared" si="49"/>
        <v>31751749.000000004</v>
      </c>
      <c r="V50" s="34">
        <f t="shared" si="49"/>
        <v>3768621.32</v>
      </c>
      <c r="W50" s="34">
        <f t="shared" si="49"/>
        <v>2073639</v>
      </c>
      <c r="X50" s="24">
        <f t="shared" si="5"/>
        <v>0.22424213329575646</v>
      </c>
      <c r="Y50" s="24">
        <f t="shared" si="6"/>
        <v>3.484812982500874E-2</v>
      </c>
      <c r="Z50" s="24">
        <f t="shared" si="10"/>
        <v>2.2479211439974969E-2</v>
      </c>
      <c r="AA50" s="24">
        <f>+T50/Q50</f>
        <v>0.15540402382386809</v>
      </c>
      <c r="AB50" s="24">
        <f>+V50/T50</f>
        <v>0.6450622042805515</v>
      </c>
    </row>
    <row r="51" spans="1:28" ht="38.25" customHeight="1" x14ac:dyDescent="0.25">
      <c r="A51" s="38" t="s">
        <v>26</v>
      </c>
      <c r="B51" s="26" t="s">
        <v>12</v>
      </c>
      <c r="C51" s="26">
        <v>20</v>
      </c>
      <c r="D51" s="26" t="s">
        <v>13</v>
      </c>
      <c r="E51" s="27" t="s">
        <v>27</v>
      </c>
      <c r="F51" s="28">
        <v>97696672</v>
      </c>
      <c r="G51" s="28">
        <v>0</v>
      </c>
      <c r="H51" s="28">
        <v>0</v>
      </c>
      <c r="I51" s="28">
        <v>0</v>
      </c>
      <c r="J51" s="28">
        <v>0</v>
      </c>
      <c r="K51" s="28">
        <f t="shared" si="1"/>
        <v>0</v>
      </c>
      <c r="L51" s="28">
        <f t="shared" ref="L51:L56" si="50">+F51+K51</f>
        <v>97696672</v>
      </c>
      <c r="M51" s="121">
        <f t="shared" si="23"/>
        <v>1.6924287155510649E-5</v>
      </c>
      <c r="N51" s="28">
        <v>0</v>
      </c>
      <c r="O51" s="31">
        <v>3120210</v>
      </c>
      <c r="P51" s="28">
        <f t="shared" ref="P51:P56" si="51">L51-O51</f>
        <v>94576462</v>
      </c>
      <c r="Q51" s="31">
        <v>2119215.48</v>
      </c>
      <c r="R51" s="28">
        <f t="shared" ref="R51:R56" si="52">+L51-Q51</f>
        <v>95577456.519999996</v>
      </c>
      <c r="S51" s="28">
        <f t="shared" ref="S51:S56" si="53">O51-Q51</f>
        <v>1000994.52</v>
      </c>
      <c r="T51" s="28">
        <v>5.48</v>
      </c>
      <c r="U51" s="28">
        <f t="shared" ref="U51:U56" si="54">+Q51-T51</f>
        <v>2119210</v>
      </c>
      <c r="V51" s="28">
        <v>5.48</v>
      </c>
      <c r="W51" s="29">
        <f t="shared" ref="W51:W56" si="55">+T51-V51</f>
        <v>0</v>
      </c>
      <c r="X51" s="30">
        <f t="shared" si="5"/>
        <v>2.1691787822618974E-2</v>
      </c>
      <c r="Y51" s="152">
        <f t="shared" si="6"/>
        <v>5.6091982334874215E-8</v>
      </c>
      <c r="Z51" s="152">
        <f t="shared" si="10"/>
        <v>5.6091982334874215E-8</v>
      </c>
      <c r="AA51" s="152">
        <f>+T51/Q51</f>
        <v>2.5858625759000216E-6</v>
      </c>
      <c r="AB51" s="30">
        <f t="shared" ref="AB51:AB56" si="56">+V51/T51</f>
        <v>1</v>
      </c>
    </row>
    <row r="52" spans="1:28" ht="46.5" customHeight="1" x14ac:dyDescent="0.25">
      <c r="A52" s="38" t="s">
        <v>308</v>
      </c>
      <c r="B52" s="26" t="s">
        <v>12</v>
      </c>
      <c r="C52" s="26">
        <v>20</v>
      </c>
      <c r="D52" s="26" t="s">
        <v>13</v>
      </c>
      <c r="E52" s="27" t="s">
        <v>309</v>
      </c>
      <c r="F52" s="28">
        <v>53360773</v>
      </c>
      <c r="G52" s="28">
        <v>0</v>
      </c>
      <c r="H52" s="28">
        <v>0</v>
      </c>
      <c r="I52" s="28">
        <v>0</v>
      </c>
      <c r="J52" s="28">
        <v>0</v>
      </c>
      <c r="K52" s="28">
        <f t="shared" si="1"/>
        <v>0</v>
      </c>
      <c r="L52" s="28">
        <f t="shared" si="50"/>
        <v>53360773</v>
      </c>
      <c r="M52" s="121">
        <f t="shared" si="23"/>
        <v>9.2438465569433044E-6</v>
      </c>
      <c r="N52" s="28">
        <v>0</v>
      </c>
      <c r="O52" s="31">
        <v>34669480</v>
      </c>
      <c r="P52" s="28">
        <f t="shared" si="51"/>
        <v>18691293</v>
      </c>
      <c r="Q52" s="31">
        <v>34668625.340000004</v>
      </c>
      <c r="R52" s="28">
        <f t="shared" si="52"/>
        <v>18692147.659999996</v>
      </c>
      <c r="S52" s="28">
        <f t="shared" si="53"/>
        <v>854.65999999642372</v>
      </c>
      <c r="T52" s="28">
        <v>5841641.3399999999</v>
      </c>
      <c r="U52" s="28">
        <f t="shared" si="54"/>
        <v>28826984.000000004</v>
      </c>
      <c r="V52" s="28">
        <v>3768002.34</v>
      </c>
      <c r="W52" s="29">
        <f t="shared" si="55"/>
        <v>2073639</v>
      </c>
      <c r="X52" s="30">
        <f t="shared" si="5"/>
        <v>0.64970245727137432</v>
      </c>
      <c r="Y52" s="30">
        <f t="shared" si="6"/>
        <v>0.10947445120407082</v>
      </c>
      <c r="Z52" s="30">
        <f t="shared" si="10"/>
        <v>7.0613713560708724E-2</v>
      </c>
      <c r="AA52" s="30">
        <f>+T52/Q52</f>
        <v>0.16849936456119086</v>
      </c>
      <c r="AB52" s="30">
        <f t="shared" si="56"/>
        <v>0.64502459509094068</v>
      </c>
    </row>
    <row r="53" spans="1:28" ht="38.25" customHeight="1" x14ac:dyDescent="0.25">
      <c r="A53" s="38" t="s">
        <v>310</v>
      </c>
      <c r="B53" s="26" t="s">
        <v>12</v>
      </c>
      <c r="C53" s="26">
        <v>20</v>
      </c>
      <c r="D53" s="26" t="s">
        <v>13</v>
      </c>
      <c r="E53" s="27" t="s">
        <v>311</v>
      </c>
      <c r="F53" s="28">
        <v>3000000</v>
      </c>
      <c r="G53" s="28">
        <v>0</v>
      </c>
      <c r="H53" s="28">
        <v>0</v>
      </c>
      <c r="I53" s="28">
        <v>0</v>
      </c>
      <c r="J53" s="28">
        <v>0</v>
      </c>
      <c r="K53" s="28">
        <f t="shared" si="1"/>
        <v>0</v>
      </c>
      <c r="L53" s="28">
        <f t="shared" si="50"/>
        <v>3000000</v>
      </c>
      <c r="M53" s="120">
        <f t="shared" si="23"/>
        <v>5.1969898694739513E-7</v>
      </c>
      <c r="N53" s="28">
        <v>0</v>
      </c>
      <c r="O53" s="31">
        <v>1000</v>
      </c>
      <c r="P53" s="28">
        <f t="shared" si="51"/>
        <v>2999000</v>
      </c>
      <c r="Q53" s="31">
        <v>0</v>
      </c>
      <c r="R53" s="28">
        <f t="shared" si="52"/>
        <v>3000000</v>
      </c>
      <c r="S53" s="28">
        <f t="shared" si="53"/>
        <v>1000</v>
      </c>
      <c r="T53" s="28">
        <v>0</v>
      </c>
      <c r="U53" s="28">
        <f t="shared" si="54"/>
        <v>0</v>
      </c>
      <c r="V53" s="28">
        <v>0</v>
      </c>
      <c r="W53" s="29">
        <f t="shared" si="55"/>
        <v>0</v>
      </c>
      <c r="X53" s="30">
        <f t="shared" si="5"/>
        <v>0</v>
      </c>
      <c r="Y53" s="30">
        <f t="shared" si="6"/>
        <v>0</v>
      </c>
      <c r="Z53" s="30">
        <f t="shared" si="10"/>
        <v>0</v>
      </c>
      <c r="AA53" s="74" t="s">
        <v>267</v>
      </c>
      <c r="AB53" s="30" t="s">
        <v>267</v>
      </c>
    </row>
    <row r="54" spans="1:28" ht="45" customHeight="1" x14ac:dyDescent="0.25">
      <c r="A54" s="38" t="s">
        <v>28</v>
      </c>
      <c r="B54" s="26" t="s">
        <v>12</v>
      </c>
      <c r="C54" s="26">
        <v>20</v>
      </c>
      <c r="D54" s="26" t="s">
        <v>13</v>
      </c>
      <c r="E54" s="27" t="s">
        <v>29</v>
      </c>
      <c r="F54" s="28">
        <v>3492117</v>
      </c>
      <c r="G54" s="28">
        <v>0</v>
      </c>
      <c r="H54" s="28">
        <v>0</v>
      </c>
      <c r="I54" s="28">
        <v>0</v>
      </c>
      <c r="J54" s="28">
        <v>0</v>
      </c>
      <c r="K54" s="28">
        <f t="shared" si="1"/>
        <v>0</v>
      </c>
      <c r="L54" s="28">
        <f t="shared" si="50"/>
        <v>3492117</v>
      </c>
      <c r="M54" s="125">
        <f t="shared" si="23"/>
        <v>6.0494988906725891E-7</v>
      </c>
      <c r="N54" s="28">
        <v>0</v>
      </c>
      <c r="O54" s="31">
        <v>1505260</v>
      </c>
      <c r="P54" s="28">
        <f t="shared" si="51"/>
        <v>1986857</v>
      </c>
      <c r="Q54" s="31">
        <v>504261.51</v>
      </c>
      <c r="R54" s="28">
        <f t="shared" si="52"/>
        <v>2987855.49</v>
      </c>
      <c r="S54" s="28">
        <f t="shared" si="53"/>
        <v>1000998.49</v>
      </c>
      <c r="T54" s="28">
        <v>1.51</v>
      </c>
      <c r="U54" s="28">
        <f t="shared" si="54"/>
        <v>504260</v>
      </c>
      <c r="V54" s="28">
        <v>1.51</v>
      </c>
      <c r="W54" s="29">
        <f t="shared" si="55"/>
        <v>0</v>
      </c>
      <c r="X54" s="30">
        <f t="shared" si="5"/>
        <v>0.14439994708081086</v>
      </c>
      <c r="Y54" s="152">
        <f t="shared" si="6"/>
        <v>4.324024653240427E-7</v>
      </c>
      <c r="Z54" s="152">
        <f t="shared" si="10"/>
        <v>4.324024653240427E-7</v>
      </c>
      <c r="AA54" s="74">
        <f>+T54/Q54</f>
        <v>2.994478004081652E-6</v>
      </c>
      <c r="AB54" s="30">
        <f t="shared" si="56"/>
        <v>1</v>
      </c>
    </row>
    <row r="55" spans="1:28" ht="38.25" customHeight="1" x14ac:dyDescent="0.25">
      <c r="A55" s="38" t="s">
        <v>30</v>
      </c>
      <c r="B55" s="26" t="s">
        <v>12</v>
      </c>
      <c r="C55" s="26">
        <v>20</v>
      </c>
      <c r="D55" s="26" t="s">
        <v>13</v>
      </c>
      <c r="E55" s="27" t="s">
        <v>31</v>
      </c>
      <c r="F55" s="28">
        <v>8099616</v>
      </c>
      <c r="G55" s="28">
        <v>0</v>
      </c>
      <c r="H55" s="28">
        <v>0</v>
      </c>
      <c r="I55" s="28">
        <v>0</v>
      </c>
      <c r="J55" s="28">
        <v>0</v>
      </c>
      <c r="K55" s="28">
        <f t="shared" si="1"/>
        <v>0</v>
      </c>
      <c r="L55" s="28">
        <f t="shared" si="50"/>
        <v>8099616</v>
      </c>
      <c r="M55" s="125">
        <f t="shared" si="23"/>
        <v>1.4031207432876377E-6</v>
      </c>
      <c r="N55" s="28">
        <v>0</v>
      </c>
      <c r="O55" s="31">
        <v>6302295</v>
      </c>
      <c r="P55" s="28">
        <f t="shared" si="51"/>
        <v>1797321</v>
      </c>
      <c r="Q55" s="31">
        <v>301296.56</v>
      </c>
      <c r="R55" s="28">
        <f t="shared" si="52"/>
        <v>7798319.4400000004</v>
      </c>
      <c r="S55" s="28">
        <f t="shared" si="53"/>
        <v>6000998.4400000004</v>
      </c>
      <c r="T55" s="28">
        <v>1.56</v>
      </c>
      <c r="U55" s="28">
        <f t="shared" si="54"/>
        <v>301295</v>
      </c>
      <c r="V55" s="28">
        <v>1.56</v>
      </c>
      <c r="W55" s="29">
        <f t="shared" si="55"/>
        <v>0</v>
      </c>
      <c r="X55" s="30">
        <f t="shared" si="5"/>
        <v>3.7198869674809273E-2</v>
      </c>
      <c r="Y55" s="152">
        <f t="shared" si="6"/>
        <v>1.9260172334095839E-7</v>
      </c>
      <c r="Z55" s="152">
        <f t="shared" si="10"/>
        <v>1.9260172334095839E-7</v>
      </c>
      <c r="AA55" s="74">
        <f>+T55/Q55</f>
        <v>5.1776230037276232E-6</v>
      </c>
      <c r="AB55" s="30">
        <f t="shared" si="56"/>
        <v>1</v>
      </c>
    </row>
    <row r="56" spans="1:28" ht="25.5" customHeight="1" x14ac:dyDescent="0.25">
      <c r="A56" s="38" t="s">
        <v>32</v>
      </c>
      <c r="B56" s="26" t="s">
        <v>12</v>
      </c>
      <c r="C56" s="26">
        <v>20</v>
      </c>
      <c r="D56" s="26" t="s">
        <v>13</v>
      </c>
      <c r="E56" s="27" t="s">
        <v>33</v>
      </c>
      <c r="F56" s="28">
        <v>2000000</v>
      </c>
      <c r="G56" s="28">
        <v>0</v>
      </c>
      <c r="H56" s="28">
        <v>0</v>
      </c>
      <c r="I56" s="28">
        <v>0</v>
      </c>
      <c r="J56" s="28">
        <v>0</v>
      </c>
      <c r="K56" s="28">
        <f t="shared" si="1"/>
        <v>0</v>
      </c>
      <c r="L56" s="28">
        <f t="shared" si="50"/>
        <v>2000000</v>
      </c>
      <c r="M56" s="120">
        <f t="shared" si="23"/>
        <v>3.464659912982634E-7</v>
      </c>
      <c r="N56" s="28">
        <v>0</v>
      </c>
      <c r="O56" s="31">
        <v>2000</v>
      </c>
      <c r="P56" s="28">
        <f t="shared" si="51"/>
        <v>1998000</v>
      </c>
      <c r="Q56" s="31">
        <v>610.42999999999995</v>
      </c>
      <c r="R56" s="28">
        <f t="shared" si="52"/>
        <v>1999389.57</v>
      </c>
      <c r="S56" s="28">
        <f t="shared" si="53"/>
        <v>1389.5700000000002</v>
      </c>
      <c r="T56" s="28">
        <v>610.42999999999995</v>
      </c>
      <c r="U56" s="28">
        <f t="shared" si="54"/>
        <v>0</v>
      </c>
      <c r="V56" s="28">
        <v>610.42999999999995</v>
      </c>
      <c r="W56" s="29">
        <f t="shared" si="55"/>
        <v>0</v>
      </c>
      <c r="X56" s="30">
        <f t="shared" si="5"/>
        <v>3.0521499999999996E-4</v>
      </c>
      <c r="Y56" s="30">
        <f t="shared" si="6"/>
        <v>3.0521499999999996E-4</v>
      </c>
      <c r="Z56" s="30">
        <f t="shared" si="10"/>
        <v>3.0521499999999996E-4</v>
      </c>
      <c r="AA56" s="30">
        <f>+T56/Q56</f>
        <v>1</v>
      </c>
      <c r="AB56" s="30">
        <f t="shared" si="56"/>
        <v>1</v>
      </c>
    </row>
    <row r="57" spans="1:28" ht="27.75" customHeight="1" x14ac:dyDescent="0.25">
      <c r="A57" s="20" t="s">
        <v>34</v>
      </c>
      <c r="B57" s="21" t="s">
        <v>12</v>
      </c>
      <c r="C57" s="21">
        <v>20</v>
      </c>
      <c r="D57" s="21" t="s">
        <v>13</v>
      </c>
      <c r="E57" s="22" t="s">
        <v>35</v>
      </c>
      <c r="F57" s="34">
        <f>+F58+F69+F76+F82+F65</f>
        <v>19229136508</v>
      </c>
      <c r="G57" s="34">
        <f>+G58+G69+G76+G82+G65</f>
        <v>0</v>
      </c>
      <c r="H57" s="34">
        <f>+H58+H69+H76+H82+H65</f>
        <v>0</v>
      </c>
      <c r="I57" s="34">
        <f>+I58+I69+I76+I82+I65</f>
        <v>115000000</v>
      </c>
      <c r="J57" s="34">
        <f>+J58+J69+J76+J82+J65</f>
        <v>116000000</v>
      </c>
      <c r="K57" s="34">
        <f t="shared" si="1"/>
        <v>-1000000</v>
      </c>
      <c r="L57" s="34">
        <f>+L58+L69+L76+L82+L65</f>
        <v>19228136508</v>
      </c>
      <c r="M57" s="117">
        <f t="shared" si="23"/>
        <v>3.3309476880312746E-3</v>
      </c>
      <c r="N57" s="34">
        <f t="shared" ref="N57:W57" si="57">+N58+N69+N76+N82+N65</f>
        <v>0</v>
      </c>
      <c r="O57" s="34">
        <f t="shared" si="57"/>
        <v>14049888949</v>
      </c>
      <c r="P57" s="34">
        <f t="shared" si="57"/>
        <v>5178247559</v>
      </c>
      <c r="Q57" s="34">
        <f t="shared" si="57"/>
        <v>12090930370.030001</v>
      </c>
      <c r="R57" s="34">
        <f t="shared" si="57"/>
        <v>7137206137.9699993</v>
      </c>
      <c r="S57" s="34">
        <f t="shared" si="57"/>
        <v>1958958578.9699998</v>
      </c>
      <c r="T57" s="34">
        <f t="shared" si="57"/>
        <v>2512452677.77</v>
      </c>
      <c r="U57" s="34">
        <f t="shared" si="57"/>
        <v>9578477692.2600002</v>
      </c>
      <c r="V57" s="34">
        <f t="shared" si="57"/>
        <v>2512452677.77</v>
      </c>
      <c r="W57" s="34">
        <f t="shared" si="57"/>
        <v>0</v>
      </c>
      <c r="X57" s="24">
        <f t="shared" si="5"/>
        <v>0.62881446493785209</v>
      </c>
      <c r="Y57" s="24">
        <f t="shared" si="6"/>
        <v>0.13066542754804536</v>
      </c>
      <c r="Z57" s="24">
        <f t="shared" si="10"/>
        <v>0.13066542754804536</v>
      </c>
      <c r="AA57" s="24">
        <f t="shared" ref="AA57:AA74" si="58">+T57/Q57</f>
        <v>0.20779647230436957</v>
      </c>
      <c r="AB57" s="24">
        <f>+V57/T57</f>
        <v>1</v>
      </c>
    </row>
    <row r="58" spans="1:28" ht="79.5" customHeight="1" x14ac:dyDescent="0.25">
      <c r="A58" s="20" t="s">
        <v>36</v>
      </c>
      <c r="B58" s="21" t="s">
        <v>12</v>
      </c>
      <c r="C58" s="21">
        <v>20</v>
      </c>
      <c r="D58" s="21" t="s">
        <v>13</v>
      </c>
      <c r="E58" s="22" t="s">
        <v>37</v>
      </c>
      <c r="F58" s="34">
        <f>+F59+F62+F63+F64+F61+F60</f>
        <v>952153325</v>
      </c>
      <c r="G58" s="34">
        <f>+G59+G62+G63+G64+G61+G60</f>
        <v>0</v>
      </c>
      <c r="H58" s="34">
        <f>+H59+H62+H63+H64+H61+H60</f>
        <v>0</v>
      </c>
      <c r="I58" s="34">
        <f>+I59+I62+I63+I64+I61+I60</f>
        <v>45000000</v>
      </c>
      <c r="J58" s="34">
        <f>+J59+J62+J63+J64+J61+J60</f>
        <v>0</v>
      </c>
      <c r="K58" s="34">
        <f t="shared" si="1"/>
        <v>45000000</v>
      </c>
      <c r="L58" s="34">
        <f>+L59+L62+L63+L64+L61+L60</f>
        <v>997153325</v>
      </c>
      <c r="M58" s="117">
        <f t="shared" si="23"/>
        <v>1.7273985761124221E-4</v>
      </c>
      <c r="N58" s="34">
        <f t="shared" ref="N58:W58" si="59">+N59+N62+N63+N64+N61+N60</f>
        <v>0</v>
      </c>
      <c r="O58" s="34">
        <f t="shared" si="59"/>
        <v>751274569.33000004</v>
      </c>
      <c r="P58" s="34">
        <f t="shared" si="59"/>
        <v>245878755.67000002</v>
      </c>
      <c r="Q58" s="34">
        <f t="shared" si="59"/>
        <v>402442615.30000001</v>
      </c>
      <c r="R58" s="34">
        <f t="shared" si="59"/>
        <v>594710709.69999993</v>
      </c>
      <c r="S58" s="34">
        <f t="shared" si="59"/>
        <v>348831954.02999997</v>
      </c>
      <c r="T58" s="34">
        <f t="shared" si="59"/>
        <v>89975751.170000002</v>
      </c>
      <c r="U58" s="34">
        <f t="shared" si="59"/>
        <v>312466864.13</v>
      </c>
      <c r="V58" s="34">
        <f t="shared" si="59"/>
        <v>89975751.170000002</v>
      </c>
      <c r="W58" s="34">
        <f t="shared" si="59"/>
        <v>0</v>
      </c>
      <c r="X58" s="24">
        <f t="shared" si="5"/>
        <v>0.40359150915933617</v>
      </c>
      <c r="Y58" s="24">
        <f t="shared" si="6"/>
        <v>9.0232614096733818E-2</v>
      </c>
      <c r="Z58" s="24">
        <f t="shared" si="10"/>
        <v>9.0232614096733818E-2</v>
      </c>
      <c r="AA58" s="24">
        <f t="shared" si="58"/>
        <v>0.22357411404586905</v>
      </c>
      <c r="AB58" s="24">
        <f>+V58/T58</f>
        <v>1</v>
      </c>
    </row>
    <row r="59" spans="1:28" ht="36" customHeight="1" x14ac:dyDescent="0.25">
      <c r="A59" s="25" t="s">
        <v>312</v>
      </c>
      <c r="B59" s="26" t="s">
        <v>12</v>
      </c>
      <c r="C59" s="26">
        <v>20</v>
      </c>
      <c r="D59" s="26" t="s">
        <v>13</v>
      </c>
      <c r="E59" s="27" t="s">
        <v>313</v>
      </c>
      <c r="F59" s="28">
        <v>16420000</v>
      </c>
      <c r="G59" s="28">
        <v>0</v>
      </c>
      <c r="H59" s="28">
        <v>0</v>
      </c>
      <c r="I59" s="28">
        <v>0</v>
      </c>
      <c r="J59" s="28">
        <v>0</v>
      </c>
      <c r="K59" s="28">
        <f t="shared" si="1"/>
        <v>0</v>
      </c>
      <c r="L59" s="28">
        <f t="shared" ref="L59:L64" si="60">+F59+K59</f>
        <v>16420000</v>
      </c>
      <c r="M59" s="125">
        <f t="shared" si="23"/>
        <v>2.8444857885587429E-6</v>
      </c>
      <c r="N59" s="28">
        <v>0</v>
      </c>
      <c r="O59" s="31">
        <v>2400000</v>
      </c>
      <c r="P59" s="28">
        <f t="shared" ref="P59:P64" si="61">L59-O59</f>
        <v>14020000</v>
      </c>
      <c r="Q59" s="31">
        <v>2400000</v>
      </c>
      <c r="R59" s="28">
        <f t="shared" ref="R59:R64" si="62">+L59-Q59</f>
        <v>14020000</v>
      </c>
      <c r="S59" s="28">
        <f t="shared" ref="S59:S64" si="63">O59-Q59</f>
        <v>0</v>
      </c>
      <c r="T59" s="28">
        <v>458631.2</v>
      </c>
      <c r="U59" s="28">
        <f t="shared" ref="U59:U64" si="64">+Q59-T59</f>
        <v>1941368.8</v>
      </c>
      <c r="V59" s="28">
        <v>458631.2</v>
      </c>
      <c r="W59" s="29">
        <f t="shared" ref="W59:W64" si="65">+T59-V59</f>
        <v>0</v>
      </c>
      <c r="X59" s="30">
        <f t="shared" si="5"/>
        <v>0.146163215590743</v>
      </c>
      <c r="Y59" s="30">
        <f t="shared" si="6"/>
        <v>2.7931254567600487E-2</v>
      </c>
      <c r="Z59" s="30">
        <f t="shared" si="10"/>
        <v>2.7931254567600487E-2</v>
      </c>
      <c r="AA59" s="30">
        <f t="shared" si="58"/>
        <v>0.19109633333333334</v>
      </c>
      <c r="AB59" s="30">
        <f>+V59/T59</f>
        <v>1</v>
      </c>
    </row>
    <row r="60" spans="1:28" ht="36" customHeight="1" x14ac:dyDescent="0.25">
      <c r="A60" s="25" t="s">
        <v>38</v>
      </c>
      <c r="B60" s="26" t="s">
        <v>12</v>
      </c>
      <c r="C60" s="26">
        <v>20</v>
      </c>
      <c r="D60" s="26" t="s">
        <v>13</v>
      </c>
      <c r="E60" s="27" t="s">
        <v>39</v>
      </c>
      <c r="F60" s="28">
        <v>86852600</v>
      </c>
      <c r="G60" s="28">
        <v>0</v>
      </c>
      <c r="H60" s="28">
        <v>0</v>
      </c>
      <c r="I60" s="28">
        <v>45000000</v>
      </c>
      <c r="J60" s="28">
        <v>0</v>
      </c>
      <c r="K60" s="28">
        <f t="shared" si="1"/>
        <v>45000000</v>
      </c>
      <c r="L60" s="28">
        <f t="shared" si="60"/>
        <v>131852600</v>
      </c>
      <c r="M60" s="125">
        <f t="shared" si="23"/>
        <v>2.2841220882126704E-5</v>
      </c>
      <c r="N60" s="28">
        <v>0</v>
      </c>
      <c r="O60" s="31">
        <v>130852600</v>
      </c>
      <c r="P60" s="28">
        <f t="shared" si="61"/>
        <v>1000000</v>
      </c>
      <c r="Q60" s="31">
        <v>130852600</v>
      </c>
      <c r="R60" s="28">
        <f t="shared" si="62"/>
        <v>1000000</v>
      </c>
      <c r="S60" s="28">
        <f t="shared" si="63"/>
        <v>0</v>
      </c>
      <c r="T60" s="28">
        <v>51627174</v>
      </c>
      <c r="U60" s="28">
        <f t="shared" si="64"/>
        <v>79225426</v>
      </c>
      <c r="V60" s="28">
        <v>51627174</v>
      </c>
      <c r="W60" s="29">
        <f t="shared" si="65"/>
        <v>0</v>
      </c>
      <c r="X60" s="30">
        <f t="shared" si="5"/>
        <v>0.99241577337117359</v>
      </c>
      <c r="Y60" s="30">
        <f t="shared" si="6"/>
        <v>0.39155218782185564</v>
      </c>
      <c r="Z60" s="30">
        <f t="shared" si="10"/>
        <v>0.39155218782185564</v>
      </c>
      <c r="AA60" s="30">
        <f t="shared" si="58"/>
        <v>0.39454450274583769</v>
      </c>
      <c r="AB60" s="30">
        <f>+V60/T60</f>
        <v>1</v>
      </c>
    </row>
    <row r="61" spans="1:28" ht="36" customHeight="1" x14ac:dyDescent="0.25">
      <c r="A61" s="25" t="s">
        <v>314</v>
      </c>
      <c r="B61" s="26" t="s">
        <v>12</v>
      </c>
      <c r="C61" s="26">
        <v>20</v>
      </c>
      <c r="D61" s="26" t="s">
        <v>13</v>
      </c>
      <c r="E61" s="27" t="s">
        <v>315</v>
      </c>
      <c r="F61" s="28">
        <v>15717514</v>
      </c>
      <c r="G61" s="28">
        <v>0</v>
      </c>
      <c r="H61" s="28">
        <v>0</v>
      </c>
      <c r="I61" s="28">
        <v>0</v>
      </c>
      <c r="J61" s="28">
        <v>0</v>
      </c>
      <c r="K61" s="28">
        <f t="shared" si="1"/>
        <v>0</v>
      </c>
      <c r="L61" s="28">
        <f t="shared" si="60"/>
        <v>15717514</v>
      </c>
      <c r="M61" s="125">
        <f t="shared" si="23"/>
        <v>2.7227920343771669E-6</v>
      </c>
      <c r="N61" s="28">
        <v>0</v>
      </c>
      <c r="O61" s="31">
        <v>2942570</v>
      </c>
      <c r="P61" s="28">
        <f t="shared" si="61"/>
        <v>12774944</v>
      </c>
      <c r="Q61" s="31">
        <v>2941578.95</v>
      </c>
      <c r="R61" s="28">
        <f t="shared" si="62"/>
        <v>12775935.050000001</v>
      </c>
      <c r="S61" s="28">
        <f t="shared" si="63"/>
        <v>991.04999999981374</v>
      </c>
      <c r="T61" s="28">
        <v>8.9499999999999993</v>
      </c>
      <c r="U61" s="28">
        <f t="shared" si="64"/>
        <v>2941570</v>
      </c>
      <c r="V61" s="28">
        <v>8.9499999999999993</v>
      </c>
      <c r="W61" s="29">
        <f t="shared" si="65"/>
        <v>0</v>
      </c>
      <c r="X61" s="30">
        <f t="shared" si="5"/>
        <v>0.18715293970789529</v>
      </c>
      <c r="Y61" s="74">
        <f t="shared" si="6"/>
        <v>5.6942847323056295E-7</v>
      </c>
      <c r="Z61" s="74">
        <f t="shared" si="10"/>
        <v>5.6942847323056295E-7</v>
      </c>
      <c r="AA61" s="74">
        <f t="shared" si="58"/>
        <v>3.0425836437264412E-6</v>
      </c>
      <c r="AB61" s="30">
        <f t="shared" ref="AB61:AB122" si="66">+V61/T61</f>
        <v>1</v>
      </c>
    </row>
    <row r="62" spans="1:28" ht="36" customHeight="1" x14ac:dyDescent="0.25">
      <c r="A62" s="25" t="s">
        <v>316</v>
      </c>
      <c r="B62" s="26" t="s">
        <v>12</v>
      </c>
      <c r="C62" s="26">
        <v>20</v>
      </c>
      <c r="D62" s="26" t="s">
        <v>13</v>
      </c>
      <c r="E62" s="27" t="s">
        <v>317</v>
      </c>
      <c r="F62" s="28">
        <v>25215211</v>
      </c>
      <c r="G62" s="28">
        <v>0</v>
      </c>
      <c r="H62" s="28">
        <v>0</v>
      </c>
      <c r="I62" s="28">
        <v>0</v>
      </c>
      <c r="J62" s="28">
        <v>0</v>
      </c>
      <c r="K62" s="28">
        <f t="shared" si="1"/>
        <v>0</v>
      </c>
      <c r="L62" s="28">
        <f t="shared" si="60"/>
        <v>25215211</v>
      </c>
      <c r="M62" s="125">
        <f t="shared" si="23"/>
        <v>4.3681065374549381E-6</v>
      </c>
      <c r="N62" s="28">
        <v>0</v>
      </c>
      <c r="O62" s="31">
        <v>4360983.33</v>
      </c>
      <c r="P62" s="28">
        <f t="shared" si="61"/>
        <v>20854227.670000002</v>
      </c>
      <c r="Q62" s="31">
        <v>4360005.5199999996</v>
      </c>
      <c r="R62" s="28">
        <f t="shared" si="62"/>
        <v>20855205.48</v>
      </c>
      <c r="S62" s="28">
        <f t="shared" si="63"/>
        <v>977.81000000052154</v>
      </c>
      <c r="T62" s="28">
        <v>369922.19</v>
      </c>
      <c r="U62" s="28">
        <f t="shared" si="64"/>
        <v>3990083.3299999996</v>
      </c>
      <c r="V62" s="28">
        <v>369922.19</v>
      </c>
      <c r="W62" s="29">
        <f t="shared" si="65"/>
        <v>0</v>
      </c>
      <c r="X62" s="30">
        <f t="shared" si="5"/>
        <v>0.17291172062767984</v>
      </c>
      <c r="Y62" s="30">
        <f t="shared" si="6"/>
        <v>1.4670596648983028E-2</v>
      </c>
      <c r="Z62" s="30">
        <f t="shared" si="10"/>
        <v>1.4670596648983028E-2</v>
      </c>
      <c r="AA62" s="30">
        <f t="shared" si="58"/>
        <v>8.4844431573104992E-2</v>
      </c>
      <c r="AB62" s="30">
        <f t="shared" si="66"/>
        <v>1</v>
      </c>
    </row>
    <row r="63" spans="1:28" ht="36" customHeight="1" x14ac:dyDescent="0.25">
      <c r="A63" s="25" t="s">
        <v>40</v>
      </c>
      <c r="B63" s="26" t="s">
        <v>12</v>
      </c>
      <c r="C63" s="26">
        <v>20</v>
      </c>
      <c r="D63" s="26" t="s">
        <v>13</v>
      </c>
      <c r="E63" s="27" t="s">
        <v>41</v>
      </c>
      <c r="F63" s="28">
        <v>421698000</v>
      </c>
      <c r="G63" s="28">
        <v>0</v>
      </c>
      <c r="H63" s="28">
        <v>0</v>
      </c>
      <c r="I63" s="28">
        <v>0</v>
      </c>
      <c r="J63" s="28">
        <v>0</v>
      </c>
      <c r="K63" s="28">
        <f t="shared" si="1"/>
        <v>0</v>
      </c>
      <c r="L63" s="28">
        <f t="shared" si="60"/>
        <v>421698000</v>
      </c>
      <c r="M63" s="119">
        <f t="shared" si="23"/>
        <v>7.305200779924754E-5</v>
      </c>
      <c r="N63" s="28">
        <v>0</v>
      </c>
      <c r="O63" s="31">
        <v>224468416</v>
      </c>
      <c r="P63" s="28">
        <f t="shared" si="61"/>
        <v>197229584</v>
      </c>
      <c r="Q63" s="31">
        <v>224376945.83000001</v>
      </c>
      <c r="R63" s="28">
        <f t="shared" si="62"/>
        <v>197321054.16999999</v>
      </c>
      <c r="S63" s="28">
        <f t="shared" si="63"/>
        <v>91470.169999986887</v>
      </c>
      <c r="T63" s="28">
        <v>8529.83</v>
      </c>
      <c r="U63" s="28">
        <f t="shared" si="64"/>
        <v>224368416</v>
      </c>
      <c r="V63" s="28">
        <v>8529.83</v>
      </c>
      <c r="W63" s="29">
        <f t="shared" si="65"/>
        <v>0</v>
      </c>
      <c r="X63" s="30">
        <f t="shared" si="5"/>
        <v>0.53207970118425985</v>
      </c>
      <c r="Y63" s="36">
        <f t="shared" si="6"/>
        <v>2.0227342790338108E-5</v>
      </c>
      <c r="Z63" s="36">
        <f t="shared" si="10"/>
        <v>2.0227342790338108E-5</v>
      </c>
      <c r="AA63" s="36">
        <f t="shared" si="58"/>
        <v>3.8015625751776907E-5</v>
      </c>
      <c r="AB63" s="30">
        <f t="shared" si="66"/>
        <v>1</v>
      </c>
    </row>
    <row r="64" spans="1:28" ht="36" customHeight="1" x14ac:dyDescent="0.25">
      <c r="A64" s="25" t="s">
        <v>318</v>
      </c>
      <c r="B64" s="26" t="s">
        <v>12</v>
      </c>
      <c r="C64" s="26">
        <v>20</v>
      </c>
      <c r="D64" s="26" t="s">
        <v>13</v>
      </c>
      <c r="E64" s="27" t="s">
        <v>319</v>
      </c>
      <c r="F64" s="28">
        <v>386250000</v>
      </c>
      <c r="G64" s="28">
        <v>0</v>
      </c>
      <c r="H64" s="28">
        <v>0</v>
      </c>
      <c r="I64" s="28">
        <v>0</v>
      </c>
      <c r="J64" s="28">
        <v>0</v>
      </c>
      <c r="K64" s="28">
        <f t="shared" si="1"/>
        <v>0</v>
      </c>
      <c r="L64" s="28">
        <f t="shared" si="60"/>
        <v>386250000</v>
      </c>
      <c r="M64" s="119">
        <f t="shared" si="23"/>
        <v>6.6911244569477121E-5</v>
      </c>
      <c r="N64" s="28">
        <v>0</v>
      </c>
      <c r="O64" s="31">
        <v>386250000</v>
      </c>
      <c r="P64" s="28">
        <f t="shared" si="61"/>
        <v>0</v>
      </c>
      <c r="Q64" s="31">
        <v>37511485</v>
      </c>
      <c r="R64" s="28">
        <f t="shared" si="62"/>
        <v>348738515</v>
      </c>
      <c r="S64" s="28">
        <f t="shared" si="63"/>
        <v>348738515</v>
      </c>
      <c r="T64" s="28">
        <v>37511485</v>
      </c>
      <c r="U64" s="28">
        <f t="shared" si="64"/>
        <v>0</v>
      </c>
      <c r="V64" s="28">
        <v>37511485</v>
      </c>
      <c r="W64" s="29">
        <f t="shared" si="65"/>
        <v>0</v>
      </c>
      <c r="X64" s="30">
        <f t="shared" si="5"/>
        <v>9.7117113268608418E-2</v>
      </c>
      <c r="Y64" s="30">
        <f t="shared" si="6"/>
        <v>9.7117113268608418E-2</v>
      </c>
      <c r="Z64" s="30">
        <f t="shared" si="10"/>
        <v>9.7117113268608418E-2</v>
      </c>
      <c r="AA64" s="30">
        <f t="shared" si="58"/>
        <v>1</v>
      </c>
      <c r="AB64" s="30">
        <f t="shared" si="66"/>
        <v>1</v>
      </c>
    </row>
    <row r="65" spans="1:28" ht="49.5" customHeight="1" x14ac:dyDescent="0.25">
      <c r="A65" s="20" t="s">
        <v>42</v>
      </c>
      <c r="B65" s="21" t="s">
        <v>12</v>
      </c>
      <c r="C65" s="21">
        <v>20</v>
      </c>
      <c r="D65" s="21" t="s">
        <v>13</v>
      </c>
      <c r="E65" s="22" t="s">
        <v>43</v>
      </c>
      <c r="F65" s="34">
        <f>+F66+F67+F68</f>
        <v>9992637352</v>
      </c>
      <c r="G65" s="34">
        <f>+G66+G67+G68</f>
        <v>0</v>
      </c>
      <c r="H65" s="34">
        <f>+H66+H67+H68</f>
        <v>0</v>
      </c>
      <c r="I65" s="34">
        <f>+I66+I67+I68</f>
        <v>0</v>
      </c>
      <c r="J65" s="34">
        <f>+J66+J67+J68</f>
        <v>46000000</v>
      </c>
      <c r="K65" s="34">
        <f t="shared" si="1"/>
        <v>-46000000</v>
      </c>
      <c r="L65" s="34">
        <f>+L66+L67+L68</f>
        <v>9946637352</v>
      </c>
      <c r="M65" s="117">
        <f t="shared" si="23"/>
        <v>1.723085785122507E-3</v>
      </c>
      <c r="N65" s="34">
        <f t="shared" ref="N65:W65" si="67">+N66+N67+N68</f>
        <v>0</v>
      </c>
      <c r="O65" s="34">
        <f t="shared" si="67"/>
        <v>6129083977</v>
      </c>
      <c r="P65" s="34">
        <f t="shared" si="67"/>
        <v>3817553375</v>
      </c>
      <c r="Q65" s="34">
        <f t="shared" si="67"/>
        <v>5469154209.3800001</v>
      </c>
      <c r="R65" s="34">
        <f t="shared" si="67"/>
        <v>4477483142.6199999</v>
      </c>
      <c r="S65" s="34">
        <f t="shared" si="67"/>
        <v>659929767.62</v>
      </c>
      <c r="T65" s="34">
        <f t="shared" si="67"/>
        <v>2191362784.8800001</v>
      </c>
      <c r="U65" s="34">
        <f t="shared" si="67"/>
        <v>3277791424.5</v>
      </c>
      <c r="V65" s="34">
        <f t="shared" si="67"/>
        <v>2191362784.8800001</v>
      </c>
      <c r="W65" s="34">
        <f t="shared" si="67"/>
        <v>0</v>
      </c>
      <c r="X65" s="24">
        <f t="shared" si="5"/>
        <v>0.54984956381065819</v>
      </c>
      <c r="Y65" s="24">
        <f t="shared" si="6"/>
        <v>0.22031192123832447</v>
      </c>
      <c r="Z65" s="24">
        <f t="shared" si="10"/>
        <v>0.22031192123832447</v>
      </c>
      <c r="AA65" s="24">
        <f t="shared" si="58"/>
        <v>0.40067672275937155</v>
      </c>
      <c r="AB65" s="24">
        <f t="shared" si="66"/>
        <v>1</v>
      </c>
    </row>
    <row r="66" spans="1:28" ht="28.5" customHeight="1" x14ac:dyDescent="0.25">
      <c r="A66" s="25" t="s">
        <v>320</v>
      </c>
      <c r="B66" s="26" t="s">
        <v>12</v>
      </c>
      <c r="C66" s="26">
        <v>20</v>
      </c>
      <c r="D66" s="26" t="s">
        <v>13</v>
      </c>
      <c r="E66" s="27" t="s">
        <v>321</v>
      </c>
      <c r="F66" s="28">
        <v>1637544870</v>
      </c>
      <c r="G66" s="28">
        <v>0</v>
      </c>
      <c r="H66" s="28">
        <v>0</v>
      </c>
      <c r="I66" s="28">
        <v>0</v>
      </c>
      <c r="J66" s="28">
        <v>0</v>
      </c>
      <c r="K66" s="28">
        <f t="shared" si="1"/>
        <v>0</v>
      </c>
      <c r="L66" s="28">
        <f>+F66+K66</f>
        <v>1637544870</v>
      </c>
      <c r="M66" s="119">
        <f t="shared" si="23"/>
        <v>2.8367680333996797E-4</v>
      </c>
      <c r="N66" s="28">
        <v>0</v>
      </c>
      <c r="O66" s="28">
        <v>1102557146</v>
      </c>
      <c r="P66" s="28">
        <f>L66-O66</f>
        <v>534987724</v>
      </c>
      <c r="Q66" s="28">
        <v>1102532155</v>
      </c>
      <c r="R66" s="28">
        <f>+L66-Q66</f>
        <v>535012715</v>
      </c>
      <c r="S66" s="28">
        <f>O66-Q66</f>
        <v>24991</v>
      </c>
      <c r="T66" s="28">
        <v>1098146359</v>
      </c>
      <c r="U66" s="28">
        <f>+Q66-T66</f>
        <v>4385796</v>
      </c>
      <c r="V66" s="28">
        <v>1098146359</v>
      </c>
      <c r="W66" s="29">
        <f>+T66-V66</f>
        <v>0</v>
      </c>
      <c r="X66" s="30">
        <f t="shared" si="5"/>
        <v>0.67328363038992634</v>
      </c>
      <c r="Y66" s="30">
        <f t="shared" si="6"/>
        <v>0.67060535507646879</v>
      </c>
      <c r="Z66" s="30">
        <f t="shared" si="10"/>
        <v>0.67060535507646879</v>
      </c>
      <c r="AA66" s="30">
        <f t="shared" si="58"/>
        <v>0.99602206975995178</v>
      </c>
      <c r="AB66" s="30">
        <f t="shared" si="66"/>
        <v>1</v>
      </c>
    </row>
    <row r="67" spans="1:28" ht="28.5" customHeight="1" x14ac:dyDescent="0.25">
      <c r="A67" s="25" t="s">
        <v>322</v>
      </c>
      <c r="B67" s="26" t="s">
        <v>12</v>
      </c>
      <c r="C67" s="26">
        <v>20</v>
      </c>
      <c r="D67" s="26" t="s">
        <v>13</v>
      </c>
      <c r="E67" s="27" t="s">
        <v>323</v>
      </c>
      <c r="F67" s="28">
        <v>8350831932</v>
      </c>
      <c r="G67" s="28">
        <v>0</v>
      </c>
      <c r="H67" s="28">
        <v>0</v>
      </c>
      <c r="I67" s="28">
        <v>0</v>
      </c>
      <c r="J67" s="28">
        <v>46000000</v>
      </c>
      <c r="K67" s="28">
        <f t="shared" si="1"/>
        <v>-46000000</v>
      </c>
      <c r="L67" s="28">
        <f>+F67+K67</f>
        <v>8304831932</v>
      </c>
      <c r="M67" s="119">
        <f t="shared" si="23"/>
        <v>1.4386709139429261E-3</v>
      </c>
      <c r="N67" s="28">
        <v>0</v>
      </c>
      <c r="O67" s="28">
        <v>5025158434</v>
      </c>
      <c r="P67" s="28">
        <f>L67-O67</f>
        <v>3279673498</v>
      </c>
      <c r="Q67" s="28">
        <v>4365255653.5</v>
      </c>
      <c r="R67" s="28">
        <f>+L67-Q67</f>
        <v>3939576278.5</v>
      </c>
      <c r="S67" s="28">
        <f>O67-Q67</f>
        <v>659902780.5</v>
      </c>
      <c r="T67" s="28">
        <v>1093216422</v>
      </c>
      <c r="U67" s="28">
        <f>+Q67-T67</f>
        <v>3272039231.5</v>
      </c>
      <c r="V67" s="28">
        <v>1093216422</v>
      </c>
      <c r="W67" s="29">
        <f>+T67-V67</f>
        <v>0</v>
      </c>
      <c r="X67" s="30">
        <f t="shared" si="5"/>
        <v>0.52562841599236831</v>
      </c>
      <c r="Y67" s="30">
        <f t="shared" si="6"/>
        <v>0.13163618854075082</v>
      </c>
      <c r="Z67" s="30">
        <f t="shared" si="10"/>
        <v>0.13163618854075082</v>
      </c>
      <c r="AA67" s="30">
        <f t="shared" si="58"/>
        <v>0.25043582982899859</v>
      </c>
      <c r="AB67" s="30">
        <f t="shared" si="66"/>
        <v>1</v>
      </c>
    </row>
    <row r="68" spans="1:28" ht="35.25" customHeight="1" x14ac:dyDescent="0.25">
      <c r="A68" s="25" t="s">
        <v>44</v>
      </c>
      <c r="B68" s="26" t="s">
        <v>12</v>
      </c>
      <c r="C68" s="26">
        <v>20</v>
      </c>
      <c r="D68" s="26" t="s">
        <v>13</v>
      </c>
      <c r="E68" s="27" t="s">
        <v>45</v>
      </c>
      <c r="F68" s="28">
        <v>4260550</v>
      </c>
      <c r="G68" s="28">
        <v>0</v>
      </c>
      <c r="H68" s="28">
        <v>0</v>
      </c>
      <c r="I68" s="28">
        <v>0</v>
      </c>
      <c r="J68" s="28">
        <v>0</v>
      </c>
      <c r="K68" s="28">
        <f t="shared" si="1"/>
        <v>0</v>
      </c>
      <c r="L68" s="28">
        <f>+F68+K68</f>
        <v>4260550</v>
      </c>
      <c r="M68" s="120">
        <f t="shared" si="23"/>
        <v>7.3806783961290816E-7</v>
      </c>
      <c r="N68" s="28">
        <v>0</v>
      </c>
      <c r="O68" s="28">
        <v>1368397</v>
      </c>
      <c r="P68" s="28">
        <f>L68-O68</f>
        <v>2892153</v>
      </c>
      <c r="Q68" s="28">
        <v>1366400.88</v>
      </c>
      <c r="R68" s="28">
        <f>+L68-Q68</f>
        <v>2894149.12</v>
      </c>
      <c r="S68" s="28">
        <f>O68-Q68</f>
        <v>1996.1200000001118</v>
      </c>
      <c r="T68" s="28">
        <v>3.88</v>
      </c>
      <c r="U68" s="28">
        <f>+Q68-T68</f>
        <v>1366397</v>
      </c>
      <c r="V68" s="28">
        <v>3.88</v>
      </c>
      <c r="W68" s="29">
        <f>+T68-V68</f>
        <v>0</v>
      </c>
      <c r="X68" s="30">
        <f t="shared" si="5"/>
        <v>0.32070997406438134</v>
      </c>
      <c r="Y68" s="74">
        <f t="shared" si="6"/>
        <v>9.1068054593890454E-7</v>
      </c>
      <c r="Z68" s="74">
        <f t="shared" si="10"/>
        <v>9.1068054593890454E-7</v>
      </c>
      <c r="AA68" s="74">
        <f t="shared" si="58"/>
        <v>2.8395766255654052E-6</v>
      </c>
      <c r="AB68" s="30">
        <f t="shared" si="66"/>
        <v>1</v>
      </c>
    </row>
    <row r="69" spans="1:28" ht="49.5" customHeight="1" x14ac:dyDescent="0.25">
      <c r="A69" s="20" t="s">
        <v>46</v>
      </c>
      <c r="B69" s="21" t="s">
        <v>12</v>
      </c>
      <c r="C69" s="21">
        <v>20</v>
      </c>
      <c r="D69" s="21" t="s">
        <v>13</v>
      </c>
      <c r="E69" s="22" t="s">
        <v>47</v>
      </c>
      <c r="F69" s="34">
        <f>SUM(F70:F75)</f>
        <v>7651445831</v>
      </c>
      <c r="G69" s="34">
        <f>SUM(G70:G75)</f>
        <v>0</v>
      </c>
      <c r="H69" s="34">
        <f>SUM(H70:H75)</f>
        <v>0</v>
      </c>
      <c r="I69" s="34">
        <f>SUM(I70:I75)</f>
        <v>70000000</v>
      </c>
      <c r="J69" s="34">
        <f>SUM(J70:J75)</f>
        <v>70000000</v>
      </c>
      <c r="K69" s="34">
        <f t="shared" si="1"/>
        <v>0</v>
      </c>
      <c r="L69" s="34">
        <f>SUM(L70:L75)</f>
        <v>7651445831</v>
      </c>
      <c r="M69" s="117">
        <f t="shared" si="23"/>
        <v>1.3254828823511899E-3</v>
      </c>
      <c r="N69" s="34">
        <f t="shared" ref="N69:W69" si="68">SUM(N70:N75)</f>
        <v>0</v>
      </c>
      <c r="O69" s="34">
        <f t="shared" si="68"/>
        <v>6639974252.6700001</v>
      </c>
      <c r="P69" s="34">
        <f t="shared" si="68"/>
        <v>1011471578.33</v>
      </c>
      <c r="Q69" s="34">
        <f t="shared" si="68"/>
        <v>5863155749.3800001</v>
      </c>
      <c r="R69" s="34">
        <f t="shared" si="68"/>
        <v>1788290081.6199999</v>
      </c>
      <c r="S69" s="34">
        <f t="shared" si="68"/>
        <v>776818503.28999984</v>
      </c>
      <c r="T69" s="34">
        <f t="shared" si="68"/>
        <v>230481890.16999999</v>
      </c>
      <c r="U69" s="34">
        <f t="shared" si="68"/>
        <v>5632673859.21</v>
      </c>
      <c r="V69" s="34">
        <f t="shared" si="68"/>
        <v>230481890.16999999</v>
      </c>
      <c r="W69" s="34">
        <f t="shared" si="68"/>
        <v>0</v>
      </c>
      <c r="X69" s="24">
        <f t="shared" si="5"/>
        <v>0.76628076299322367</v>
      </c>
      <c r="Y69" s="24">
        <f t="shared" si="6"/>
        <v>3.0122658548557918E-2</v>
      </c>
      <c r="Z69" s="24">
        <f t="shared" si="10"/>
        <v>3.0122658548557918E-2</v>
      </c>
      <c r="AA69" s="24">
        <f t="shared" si="58"/>
        <v>3.931021109141989E-2</v>
      </c>
      <c r="AB69" s="30">
        <f t="shared" si="66"/>
        <v>1</v>
      </c>
    </row>
    <row r="70" spans="1:28" ht="32.25" customHeight="1" x14ac:dyDescent="0.25">
      <c r="A70" s="25" t="s">
        <v>48</v>
      </c>
      <c r="B70" s="26" t="s">
        <v>12</v>
      </c>
      <c r="C70" s="26">
        <v>20</v>
      </c>
      <c r="D70" s="26" t="s">
        <v>13</v>
      </c>
      <c r="E70" s="27" t="s">
        <v>49</v>
      </c>
      <c r="F70" s="28">
        <v>2184505767</v>
      </c>
      <c r="G70" s="28">
        <v>0</v>
      </c>
      <c r="H70" s="28">
        <v>0</v>
      </c>
      <c r="I70" s="28">
        <v>0</v>
      </c>
      <c r="J70" s="28">
        <v>70000000</v>
      </c>
      <c r="K70" s="28">
        <f t="shared" si="1"/>
        <v>-70000000</v>
      </c>
      <c r="L70" s="28">
        <f t="shared" ref="L70:L75" si="69">+F70+K70</f>
        <v>2114505767</v>
      </c>
      <c r="M70" s="119">
        <f t="shared" si="23"/>
        <v>3.6630216833477493E-4</v>
      </c>
      <c r="N70" s="28">
        <v>0</v>
      </c>
      <c r="O70" s="28">
        <v>1975657208</v>
      </c>
      <c r="P70" s="28">
        <f t="shared" ref="P70:P75" si="70">L70-O70</f>
        <v>138848559</v>
      </c>
      <c r="Q70" s="28">
        <v>1974300494.3800001</v>
      </c>
      <c r="R70" s="28">
        <f t="shared" ref="R70:R75" si="71">+L70-Q70</f>
        <v>140205272.61999989</v>
      </c>
      <c r="S70" s="28">
        <f t="shared" ref="S70:S75" si="72">O70-Q70</f>
        <v>1356713.6199998856</v>
      </c>
      <c r="T70" s="28">
        <v>77061298.379999995</v>
      </c>
      <c r="U70" s="28">
        <f t="shared" ref="U70:U75" si="73">+Q70-T70</f>
        <v>1897239196</v>
      </c>
      <c r="V70" s="28">
        <v>77061298.379999995</v>
      </c>
      <c r="W70" s="29">
        <f t="shared" ref="W70:W75" si="74">+T70-V70</f>
        <v>0</v>
      </c>
      <c r="X70" s="30">
        <f t="shared" si="5"/>
        <v>0.93369359648570782</v>
      </c>
      <c r="Y70" s="30">
        <f t="shared" si="6"/>
        <v>3.6444118329046864E-2</v>
      </c>
      <c r="Z70" s="30">
        <f t="shared" si="10"/>
        <v>3.6444118329046864E-2</v>
      </c>
      <c r="AA70" s="30">
        <f t="shared" si="58"/>
        <v>3.9032203354738032E-2</v>
      </c>
      <c r="AB70" s="30">
        <f t="shared" si="66"/>
        <v>1</v>
      </c>
    </row>
    <row r="71" spans="1:28" ht="32.25" customHeight="1" x14ac:dyDescent="0.25">
      <c r="A71" s="25" t="s">
        <v>50</v>
      </c>
      <c r="B71" s="26" t="s">
        <v>12</v>
      </c>
      <c r="C71" s="26">
        <v>20</v>
      </c>
      <c r="D71" s="26" t="s">
        <v>13</v>
      </c>
      <c r="E71" s="27" t="s">
        <v>51</v>
      </c>
      <c r="F71" s="28">
        <v>3068205231</v>
      </c>
      <c r="G71" s="28">
        <v>0</v>
      </c>
      <c r="H71" s="28">
        <v>0</v>
      </c>
      <c r="I71" s="28">
        <v>70000000</v>
      </c>
      <c r="J71" s="28">
        <v>0</v>
      </c>
      <c r="K71" s="28">
        <f t="shared" ref="K71:K138" si="75">+G71-H71+I71-J71</f>
        <v>70000000</v>
      </c>
      <c r="L71" s="28">
        <f t="shared" si="69"/>
        <v>3138205231</v>
      </c>
      <c r="M71" s="119">
        <f t="shared" si="23"/>
        <v>5.4364069312790541E-4</v>
      </c>
      <c r="N71" s="28">
        <v>0</v>
      </c>
      <c r="O71" s="28">
        <v>3088528518</v>
      </c>
      <c r="P71" s="28">
        <f t="shared" si="70"/>
        <v>49676713</v>
      </c>
      <c r="Q71" s="28">
        <v>2957423374.52</v>
      </c>
      <c r="R71" s="28">
        <f t="shared" si="71"/>
        <v>180781856.48000002</v>
      </c>
      <c r="S71" s="28">
        <f t="shared" si="72"/>
        <v>131105143.48000002</v>
      </c>
      <c r="T71" s="28">
        <v>89271059.519999996</v>
      </c>
      <c r="U71" s="28">
        <f t="shared" si="73"/>
        <v>2868152315</v>
      </c>
      <c r="V71" s="28">
        <v>89271059.519999996</v>
      </c>
      <c r="W71" s="29">
        <f t="shared" si="74"/>
        <v>0</v>
      </c>
      <c r="X71" s="30">
        <f t="shared" ref="X71:X107" si="76">+Q71/L71</f>
        <v>0.94239323333789959</v>
      </c>
      <c r="Y71" s="30">
        <f t="shared" ref="Y71:Y107" si="77">+T71/L71</f>
        <v>2.844653327263541E-2</v>
      </c>
      <c r="Z71" s="30">
        <f t="shared" si="10"/>
        <v>2.844653327263541E-2</v>
      </c>
      <c r="AA71" s="30">
        <f t="shared" si="58"/>
        <v>3.0185417579750143E-2</v>
      </c>
      <c r="AB71" s="30">
        <f t="shared" si="66"/>
        <v>1</v>
      </c>
    </row>
    <row r="72" spans="1:28" ht="44.25" customHeight="1" x14ac:dyDescent="0.25">
      <c r="A72" s="25" t="s">
        <v>52</v>
      </c>
      <c r="B72" s="26" t="s">
        <v>12</v>
      </c>
      <c r="C72" s="26">
        <v>20</v>
      </c>
      <c r="D72" s="26" t="s">
        <v>13</v>
      </c>
      <c r="E72" s="27" t="s">
        <v>53</v>
      </c>
      <c r="F72" s="28">
        <v>373553600</v>
      </c>
      <c r="G72" s="28">
        <v>0</v>
      </c>
      <c r="H72" s="28">
        <v>0</v>
      </c>
      <c r="I72" s="28">
        <v>0</v>
      </c>
      <c r="J72" s="28">
        <v>0</v>
      </c>
      <c r="K72" s="28">
        <f t="shared" si="75"/>
        <v>0</v>
      </c>
      <c r="L72" s="28">
        <f t="shared" si="69"/>
        <v>373553600</v>
      </c>
      <c r="M72" s="119">
        <f t="shared" si="23"/>
        <v>6.4711809163517492E-5</v>
      </c>
      <c r="N72" s="28">
        <v>0</v>
      </c>
      <c r="O72" s="28">
        <v>258583600</v>
      </c>
      <c r="P72" s="28">
        <f t="shared" si="70"/>
        <v>114970000</v>
      </c>
      <c r="Q72" s="28">
        <v>55027210.590000004</v>
      </c>
      <c r="R72" s="28">
        <f t="shared" si="71"/>
        <v>318526389.40999997</v>
      </c>
      <c r="S72" s="28">
        <f t="shared" si="72"/>
        <v>203556389.41</v>
      </c>
      <c r="T72" s="28">
        <v>5416210.5899999999</v>
      </c>
      <c r="U72" s="28">
        <f t="shared" si="73"/>
        <v>49611000</v>
      </c>
      <c r="V72" s="28">
        <v>5416210.5899999999</v>
      </c>
      <c r="W72" s="29">
        <f t="shared" si="74"/>
        <v>0</v>
      </c>
      <c r="X72" s="30">
        <f t="shared" si="76"/>
        <v>0.14730740271275664</v>
      </c>
      <c r="Y72" s="30">
        <f t="shared" si="77"/>
        <v>1.4499152437561839E-2</v>
      </c>
      <c r="Z72" s="30">
        <f t="shared" ref="Z72:Z139" si="78">+V72/L72</f>
        <v>1.4499152437561839E-2</v>
      </c>
      <c r="AA72" s="30">
        <f t="shared" si="58"/>
        <v>9.842786017912887E-2</v>
      </c>
      <c r="AB72" s="30">
        <f t="shared" si="66"/>
        <v>1</v>
      </c>
    </row>
    <row r="73" spans="1:28" ht="32.25" customHeight="1" x14ac:dyDescent="0.25">
      <c r="A73" s="25" t="s">
        <v>54</v>
      </c>
      <c r="B73" s="26" t="s">
        <v>12</v>
      </c>
      <c r="C73" s="26">
        <v>20</v>
      </c>
      <c r="D73" s="26" t="s">
        <v>13</v>
      </c>
      <c r="E73" s="27" t="s">
        <v>55</v>
      </c>
      <c r="F73" s="28">
        <v>1353159517</v>
      </c>
      <c r="G73" s="28">
        <v>0</v>
      </c>
      <c r="H73" s="28">
        <v>0</v>
      </c>
      <c r="I73" s="28">
        <v>0</v>
      </c>
      <c r="J73" s="28">
        <v>0</v>
      </c>
      <c r="K73" s="28">
        <f t="shared" si="75"/>
        <v>0</v>
      </c>
      <c r="L73" s="28">
        <f t="shared" si="69"/>
        <v>1353159517</v>
      </c>
      <c r="M73" s="119">
        <f t="shared" si="23"/>
        <v>2.3441187672104216E-4</v>
      </c>
      <c r="N73" s="28">
        <v>0</v>
      </c>
      <c r="O73" s="28">
        <v>1015367926.67</v>
      </c>
      <c r="P73" s="28">
        <f t="shared" si="70"/>
        <v>337791590.33000004</v>
      </c>
      <c r="Q73" s="28">
        <v>658287863.72000003</v>
      </c>
      <c r="R73" s="28">
        <f t="shared" si="71"/>
        <v>694871653.27999997</v>
      </c>
      <c r="S73" s="28">
        <f t="shared" si="72"/>
        <v>357080062.94999993</v>
      </c>
      <c r="T73" s="28">
        <v>58728515.509999998</v>
      </c>
      <c r="U73" s="28">
        <f t="shared" si="73"/>
        <v>599559348.21000004</v>
      </c>
      <c r="V73" s="28">
        <v>58728515.509999998</v>
      </c>
      <c r="W73" s="29">
        <f t="shared" si="74"/>
        <v>0</v>
      </c>
      <c r="X73" s="30">
        <f t="shared" si="76"/>
        <v>0.48648208540811677</v>
      </c>
      <c r="Y73" s="30">
        <f t="shared" si="77"/>
        <v>4.3401029052511919E-2</v>
      </c>
      <c r="Z73" s="30">
        <f t="shared" si="78"/>
        <v>4.3401029052511919E-2</v>
      </c>
      <c r="AA73" s="30">
        <f t="shared" si="58"/>
        <v>8.9214033474844565E-2</v>
      </c>
      <c r="AB73" s="30">
        <f t="shared" si="66"/>
        <v>1</v>
      </c>
    </row>
    <row r="74" spans="1:28" ht="50.25" customHeight="1" x14ac:dyDescent="0.25">
      <c r="A74" s="25" t="s">
        <v>56</v>
      </c>
      <c r="B74" s="26" t="s">
        <v>12</v>
      </c>
      <c r="C74" s="26">
        <v>20</v>
      </c>
      <c r="D74" s="26" t="s">
        <v>13</v>
      </c>
      <c r="E74" s="27" t="s">
        <v>57</v>
      </c>
      <c r="F74" s="28">
        <v>213650000</v>
      </c>
      <c r="G74" s="28">
        <v>0</v>
      </c>
      <c r="H74" s="28">
        <v>0</v>
      </c>
      <c r="I74" s="28">
        <v>0</v>
      </c>
      <c r="J74" s="28">
        <v>0</v>
      </c>
      <c r="K74" s="28">
        <f t="shared" si="75"/>
        <v>0</v>
      </c>
      <c r="L74" s="28">
        <f t="shared" si="69"/>
        <v>213650000</v>
      </c>
      <c r="M74" s="121">
        <f t="shared" si="23"/>
        <v>3.7011229520436987E-5</v>
      </c>
      <c r="N74" s="28">
        <v>0</v>
      </c>
      <c r="O74" s="28">
        <v>83700000</v>
      </c>
      <c r="P74" s="28">
        <f t="shared" si="70"/>
        <v>129950000</v>
      </c>
      <c r="Q74" s="28">
        <v>1132.06</v>
      </c>
      <c r="R74" s="28">
        <f t="shared" si="71"/>
        <v>213648867.94</v>
      </c>
      <c r="S74" s="28">
        <f t="shared" si="72"/>
        <v>83698867.939999998</v>
      </c>
      <c r="T74" s="28">
        <v>1132.06</v>
      </c>
      <c r="U74" s="28">
        <f t="shared" si="73"/>
        <v>0</v>
      </c>
      <c r="V74" s="28">
        <v>1132.06</v>
      </c>
      <c r="W74" s="29">
        <f t="shared" si="74"/>
        <v>0</v>
      </c>
      <c r="X74" s="74">
        <f t="shared" si="76"/>
        <v>5.2986660425930256E-6</v>
      </c>
      <c r="Y74" s="74">
        <f t="shared" si="77"/>
        <v>5.2986660425930256E-6</v>
      </c>
      <c r="Z74" s="74">
        <f t="shared" si="78"/>
        <v>5.2986660425930256E-6</v>
      </c>
      <c r="AA74" s="30">
        <f t="shared" si="58"/>
        <v>1</v>
      </c>
      <c r="AB74" s="30">
        <f>+V74/T74</f>
        <v>1</v>
      </c>
    </row>
    <row r="75" spans="1:28" ht="49.5" customHeight="1" x14ac:dyDescent="0.25">
      <c r="A75" s="25" t="s">
        <v>324</v>
      </c>
      <c r="B75" s="26" t="s">
        <v>12</v>
      </c>
      <c r="C75" s="26">
        <v>20</v>
      </c>
      <c r="D75" s="26" t="s">
        <v>13</v>
      </c>
      <c r="E75" s="27" t="s">
        <v>325</v>
      </c>
      <c r="F75" s="28">
        <v>458371716</v>
      </c>
      <c r="G75" s="28">
        <v>0</v>
      </c>
      <c r="H75" s="28">
        <v>0</v>
      </c>
      <c r="I75" s="28">
        <v>0</v>
      </c>
      <c r="J75" s="28">
        <v>0</v>
      </c>
      <c r="K75" s="28">
        <f t="shared" si="75"/>
        <v>0</v>
      </c>
      <c r="L75" s="28">
        <f t="shared" si="69"/>
        <v>458371716</v>
      </c>
      <c r="M75" s="119">
        <f t="shared" si="23"/>
        <v>7.9405105483513041E-5</v>
      </c>
      <c r="N75" s="28">
        <v>0</v>
      </c>
      <c r="O75" s="28">
        <v>218137000</v>
      </c>
      <c r="P75" s="28">
        <f t="shared" si="70"/>
        <v>240234716</v>
      </c>
      <c r="Q75" s="28">
        <v>218115674.11000001</v>
      </c>
      <c r="R75" s="28">
        <f t="shared" si="71"/>
        <v>240256041.88999999</v>
      </c>
      <c r="S75" s="28">
        <f t="shared" si="72"/>
        <v>21325.889999985695</v>
      </c>
      <c r="T75" s="28">
        <v>3674.11</v>
      </c>
      <c r="U75" s="28">
        <f t="shared" si="73"/>
        <v>218112000</v>
      </c>
      <c r="V75" s="28">
        <v>3674.11</v>
      </c>
      <c r="W75" s="29">
        <f t="shared" si="74"/>
        <v>0</v>
      </c>
      <c r="X75" s="30">
        <f t="shared" si="76"/>
        <v>0.47584889402294622</v>
      </c>
      <c r="Y75" s="74">
        <f t="shared" si="77"/>
        <v>8.0155687442110849E-6</v>
      </c>
      <c r="Z75" s="74">
        <f t="shared" si="78"/>
        <v>8.0155687442110849E-6</v>
      </c>
      <c r="AA75" s="74">
        <f>+T75/Q75</f>
        <v>1.6844777501625463E-5</v>
      </c>
      <c r="AB75" s="30">
        <f t="shared" si="66"/>
        <v>1</v>
      </c>
    </row>
    <row r="76" spans="1:28" ht="32.25" customHeight="1" x14ac:dyDescent="0.25">
      <c r="A76" s="20" t="s">
        <v>58</v>
      </c>
      <c r="B76" s="21" t="s">
        <v>12</v>
      </c>
      <c r="C76" s="21">
        <v>20</v>
      </c>
      <c r="D76" s="21" t="s">
        <v>13</v>
      </c>
      <c r="E76" s="22" t="s">
        <v>59</v>
      </c>
      <c r="F76" s="34">
        <f>SUM(F77:F81)</f>
        <v>587900000</v>
      </c>
      <c r="G76" s="34">
        <f>SUM(G77:G81)</f>
        <v>0</v>
      </c>
      <c r="H76" s="34">
        <f>SUM(H77:H81)</f>
        <v>0</v>
      </c>
      <c r="I76" s="34">
        <f>SUM(I77:I81)</f>
        <v>0</v>
      </c>
      <c r="J76" s="34">
        <f>SUM(J77:J81)</f>
        <v>0</v>
      </c>
      <c r="K76" s="34">
        <f t="shared" si="75"/>
        <v>0</v>
      </c>
      <c r="L76" s="34">
        <f>SUM(L77:L81)</f>
        <v>587900000</v>
      </c>
      <c r="M76" s="117">
        <f t="shared" si="23"/>
        <v>1.0184367814212453E-4</v>
      </c>
      <c r="N76" s="34">
        <f t="shared" ref="N76:W76" si="79">SUM(N77:N81)</f>
        <v>0</v>
      </c>
      <c r="O76" s="34">
        <f t="shared" si="79"/>
        <v>523556150</v>
      </c>
      <c r="P76" s="34">
        <f t="shared" si="79"/>
        <v>64343850</v>
      </c>
      <c r="Q76" s="34">
        <f t="shared" si="79"/>
        <v>350177795.97000003</v>
      </c>
      <c r="R76" s="34">
        <f t="shared" si="79"/>
        <v>237722204.03</v>
      </c>
      <c r="S76" s="34">
        <f t="shared" si="79"/>
        <v>173378354.03</v>
      </c>
      <c r="T76" s="34">
        <f t="shared" si="79"/>
        <v>177795.97</v>
      </c>
      <c r="U76" s="34">
        <f t="shared" si="79"/>
        <v>350000000</v>
      </c>
      <c r="V76" s="34">
        <f t="shared" si="79"/>
        <v>177795.97</v>
      </c>
      <c r="W76" s="34">
        <f t="shared" si="79"/>
        <v>0</v>
      </c>
      <c r="X76" s="24">
        <f t="shared" si="76"/>
        <v>0.5956417689573057</v>
      </c>
      <c r="Y76" s="24">
        <f t="shared" si="77"/>
        <v>3.0242553155298521E-4</v>
      </c>
      <c r="Z76" s="24">
        <f t="shared" si="78"/>
        <v>3.0242553155298521E-4</v>
      </c>
      <c r="AA76" s="24">
        <f>+T76/Q76</f>
        <v>5.0773056443370818E-4</v>
      </c>
      <c r="AB76" s="24">
        <f t="shared" si="66"/>
        <v>1</v>
      </c>
    </row>
    <row r="77" spans="1:28" ht="33" customHeight="1" x14ac:dyDescent="0.25">
      <c r="A77" s="25" t="s">
        <v>326</v>
      </c>
      <c r="B77" s="26" t="s">
        <v>12</v>
      </c>
      <c r="C77" s="26">
        <v>20</v>
      </c>
      <c r="D77" s="26" t="s">
        <v>13</v>
      </c>
      <c r="E77" s="27" t="s">
        <v>327</v>
      </c>
      <c r="F77" s="28">
        <v>282000000</v>
      </c>
      <c r="G77" s="28">
        <v>0</v>
      </c>
      <c r="H77" s="28">
        <v>0</v>
      </c>
      <c r="I77" s="28">
        <v>0</v>
      </c>
      <c r="J77" s="28">
        <v>0</v>
      </c>
      <c r="K77" s="28">
        <f t="shared" si="75"/>
        <v>0</v>
      </c>
      <c r="L77" s="28">
        <f t="shared" ref="L77:L82" si="80">+F77+K77</f>
        <v>282000000</v>
      </c>
      <c r="M77" s="121">
        <f t="shared" si="23"/>
        <v>4.8851704773055146E-5</v>
      </c>
      <c r="N77" s="28">
        <v>0</v>
      </c>
      <c r="O77" s="28">
        <v>282000000</v>
      </c>
      <c r="P77" s="28">
        <f t="shared" ref="P77:P82" si="81">L77-O77</f>
        <v>0</v>
      </c>
      <c r="Q77" s="28">
        <v>120000000</v>
      </c>
      <c r="R77" s="28">
        <f t="shared" ref="R77:R82" si="82">+L77-Q77</f>
        <v>162000000</v>
      </c>
      <c r="S77" s="28">
        <f t="shared" ref="S77:S82" si="83">O77-Q77</f>
        <v>162000000</v>
      </c>
      <c r="T77" s="28">
        <v>0</v>
      </c>
      <c r="U77" s="28">
        <f t="shared" ref="U77:U82" si="84">+Q77-T77</f>
        <v>120000000</v>
      </c>
      <c r="V77" s="28">
        <v>0</v>
      </c>
      <c r="W77" s="29">
        <f t="shared" ref="W77:W82" si="85">+T77-V77</f>
        <v>0</v>
      </c>
      <c r="X77" s="30">
        <f t="shared" si="76"/>
        <v>0.42553191489361702</v>
      </c>
      <c r="Y77" s="30">
        <f t="shared" si="77"/>
        <v>0</v>
      </c>
      <c r="Z77" s="30">
        <f t="shared" si="78"/>
        <v>0</v>
      </c>
      <c r="AA77" s="30">
        <f>+T77/Q77</f>
        <v>0</v>
      </c>
      <c r="AB77" s="30" t="s">
        <v>267</v>
      </c>
    </row>
    <row r="78" spans="1:28" ht="33" customHeight="1" x14ac:dyDescent="0.25">
      <c r="A78" s="25" t="s">
        <v>60</v>
      </c>
      <c r="B78" s="26" t="s">
        <v>12</v>
      </c>
      <c r="C78" s="26">
        <v>20</v>
      </c>
      <c r="D78" s="26" t="s">
        <v>13</v>
      </c>
      <c r="E78" s="27" t="s">
        <v>61</v>
      </c>
      <c r="F78" s="28">
        <v>35000000</v>
      </c>
      <c r="G78" s="28">
        <v>0</v>
      </c>
      <c r="H78" s="28">
        <v>0</v>
      </c>
      <c r="I78" s="28">
        <v>0</v>
      </c>
      <c r="J78" s="28">
        <v>0</v>
      </c>
      <c r="K78" s="28">
        <f t="shared" si="75"/>
        <v>0</v>
      </c>
      <c r="L78" s="28">
        <f t="shared" si="80"/>
        <v>35000000</v>
      </c>
      <c r="M78" s="121">
        <f t="shared" si="23"/>
        <v>6.0631548477196096E-6</v>
      </c>
      <c r="N78" s="28">
        <v>0</v>
      </c>
      <c r="O78" s="28">
        <v>10005350</v>
      </c>
      <c r="P78" s="28">
        <f t="shared" si="81"/>
        <v>24994650</v>
      </c>
      <c r="Q78" s="28">
        <v>377.6</v>
      </c>
      <c r="R78" s="28">
        <f t="shared" si="82"/>
        <v>34999622.399999999</v>
      </c>
      <c r="S78" s="28">
        <f t="shared" si="83"/>
        <v>10004972.4</v>
      </c>
      <c r="T78" s="28">
        <v>377.6</v>
      </c>
      <c r="U78" s="28">
        <f t="shared" si="84"/>
        <v>0</v>
      </c>
      <c r="V78" s="28">
        <v>377.6</v>
      </c>
      <c r="W78" s="29">
        <f t="shared" si="85"/>
        <v>0</v>
      </c>
      <c r="X78" s="36">
        <f t="shared" si="76"/>
        <v>1.0788571428571428E-5</v>
      </c>
      <c r="Y78" s="36">
        <f t="shared" si="77"/>
        <v>1.0788571428571428E-5</v>
      </c>
      <c r="Z78" s="36">
        <f t="shared" si="78"/>
        <v>1.0788571428571428E-5</v>
      </c>
      <c r="AA78" s="30">
        <f>+T78/Q78</f>
        <v>1</v>
      </c>
      <c r="AB78" s="30">
        <f t="shared" si="66"/>
        <v>1</v>
      </c>
    </row>
    <row r="79" spans="1:28" ht="62.25" customHeight="1" x14ac:dyDescent="0.25">
      <c r="A79" s="25" t="s">
        <v>328</v>
      </c>
      <c r="B79" s="26" t="s">
        <v>12</v>
      </c>
      <c r="C79" s="26">
        <v>20</v>
      </c>
      <c r="D79" s="26" t="s">
        <v>13</v>
      </c>
      <c r="E79" s="27" t="s">
        <v>329</v>
      </c>
      <c r="F79" s="28">
        <v>1500000</v>
      </c>
      <c r="G79" s="28">
        <v>0</v>
      </c>
      <c r="H79" s="28">
        <v>0</v>
      </c>
      <c r="I79" s="28">
        <v>0</v>
      </c>
      <c r="J79" s="28">
        <v>0</v>
      </c>
      <c r="K79" s="28">
        <f t="shared" si="75"/>
        <v>0</v>
      </c>
      <c r="L79" s="28">
        <f t="shared" si="80"/>
        <v>1500000</v>
      </c>
      <c r="M79" s="120">
        <f t="shared" si="23"/>
        <v>2.5984949347369757E-7</v>
      </c>
      <c r="N79" s="28">
        <v>0</v>
      </c>
      <c r="O79" s="28">
        <v>1500000</v>
      </c>
      <c r="P79" s="28">
        <f t="shared" si="81"/>
        <v>0</v>
      </c>
      <c r="Q79" s="28">
        <v>173296</v>
      </c>
      <c r="R79" s="28">
        <f t="shared" si="82"/>
        <v>1326704</v>
      </c>
      <c r="S79" s="28">
        <f t="shared" si="83"/>
        <v>1326704</v>
      </c>
      <c r="T79" s="28">
        <v>173296</v>
      </c>
      <c r="U79" s="28">
        <f t="shared" si="84"/>
        <v>0</v>
      </c>
      <c r="V79" s="28">
        <v>173296</v>
      </c>
      <c r="W79" s="29">
        <f t="shared" si="85"/>
        <v>0</v>
      </c>
      <c r="X79" s="30">
        <f t="shared" si="76"/>
        <v>0.11553066666666667</v>
      </c>
      <c r="Y79" s="30">
        <f t="shared" si="77"/>
        <v>0.11553066666666667</v>
      </c>
      <c r="Z79" s="30">
        <f t="shared" si="78"/>
        <v>0.11553066666666667</v>
      </c>
      <c r="AA79" s="30">
        <f t="shared" ref="AA79:AA84" si="86">+T79/Q79</f>
        <v>1</v>
      </c>
      <c r="AB79" s="30">
        <f t="shared" si="66"/>
        <v>1</v>
      </c>
    </row>
    <row r="80" spans="1:28" ht="33" customHeight="1" x14ac:dyDescent="0.25">
      <c r="A80" s="25" t="s">
        <v>330</v>
      </c>
      <c r="B80" s="26" t="s">
        <v>12</v>
      </c>
      <c r="C80" s="26">
        <v>20</v>
      </c>
      <c r="D80" s="26" t="s">
        <v>13</v>
      </c>
      <c r="E80" s="27" t="s">
        <v>331</v>
      </c>
      <c r="F80" s="28">
        <v>239400000</v>
      </c>
      <c r="G80" s="28">
        <v>0</v>
      </c>
      <c r="H80" s="28">
        <v>0</v>
      </c>
      <c r="I80" s="28">
        <v>0</v>
      </c>
      <c r="J80" s="28">
        <v>0</v>
      </c>
      <c r="K80" s="28">
        <f t="shared" si="75"/>
        <v>0</v>
      </c>
      <c r="L80" s="31">
        <f t="shared" si="80"/>
        <v>239400000</v>
      </c>
      <c r="M80" s="121">
        <f t="shared" si="23"/>
        <v>4.1471979158402135E-5</v>
      </c>
      <c r="N80" s="28">
        <v>0</v>
      </c>
      <c r="O80" s="28">
        <v>200050800</v>
      </c>
      <c r="P80" s="28">
        <f t="shared" si="81"/>
        <v>39349200</v>
      </c>
      <c r="Q80" s="28">
        <v>200004122.37</v>
      </c>
      <c r="R80" s="28">
        <f t="shared" si="82"/>
        <v>39395877.629999995</v>
      </c>
      <c r="S80" s="28">
        <f t="shared" si="83"/>
        <v>46677.629999995232</v>
      </c>
      <c r="T80" s="28">
        <v>4122.37</v>
      </c>
      <c r="U80" s="28">
        <f t="shared" si="84"/>
        <v>200000000</v>
      </c>
      <c r="V80" s="28">
        <v>4122.37</v>
      </c>
      <c r="W80" s="29">
        <f t="shared" si="85"/>
        <v>0</v>
      </c>
      <c r="X80" s="36">
        <f t="shared" si="76"/>
        <v>0.83543910764411033</v>
      </c>
      <c r="Y80" s="36">
        <f t="shared" si="77"/>
        <v>1.7219590643274855E-5</v>
      </c>
      <c r="Z80" s="36">
        <f t="shared" si="78"/>
        <v>1.7219590643274855E-5</v>
      </c>
      <c r="AA80" s="36">
        <f t="shared" si="86"/>
        <v>2.0611425160396306E-5</v>
      </c>
      <c r="AB80" s="30">
        <f t="shared" si="66"/>
        <v>1</v>
      </c>
    </row>
    <row r="81" spans="1:29" ht="33" customHeight="1" x14ac:dyDescent="0.25">
      <c r="A81" s="25" t="s">
        <v>332</v>
      </c>
      <c r="B81" s="26" t="s">
        <v>12</v>
      </c>
      <c r="C81" s="26">
        <v>20</v>
      </c>
      <c r="D81" s="26" t="s">
        <v>13</v>
      </c>
      <c r="E81" s="27" t="s">
        <v>333</v>
      </c>
      <c r="F81" s="28">
        <v>30000000</v>
      </c>
      <c r="G81" s="28">
        <v>0</v>
      </c>
      <c r="H81" s="28">
        <v>0</v>
      </c>
      <c r="I81" s="28">
        <v>0</v>
      </c>
      <c r="J81" s="28">
        <v>0</v>
      </c>
      <c r="K81" s="28">
        <f t="shared" si="75"/>
        <v>0</v>
      </c>
      <c r="L81" s="31">
        <f t="shared" si="80"/>
        <v>30000000</v>
      </c>
      <c r="M81" s="121">
        <f t="shared" ref="M81:M144" si="87">L81/$L$287</f>
        <v>5.1969898694739513E-6</v>
      </c>
      <c r="N81" s="28">
        <v>0</v>
      </c>
      <c r="O81" s="28">
        <v>30000000</v>
      </c>
      <c r="P81" s="28">
        <f t="shared" si="81"/>
        <v>0</v>
      </c>
      <c r="Q81" s="28">
        <v>30000000</v>
      </c>
      <c r="R81" s="28">
        <f t="shared" si="82"/>
        <v>0</v>
      </c>
      <c r="S81" s="28">
        <f t="shared" si="83"/>
        <v>0</v>
      </c>
      <c r="T81" s="28">
        <v>0</v>
      </c>
      <c r="U81" s="28">
        <f t="shared" si="84"/>
        <v>30000000</v>
      </c>
      <c r="V81" s="28">
        <v>0</v>
      </c>
      <c r="W81" s="29">
        <f t="shared" si="85"/>
        <v>0</v>
      </c>
      <c r="X81" s="30">
        <f t="shared" si="76"/>
        <v>1</v>
      </c>
      <c r="Y81" s="30">
        <f t="shared" si="77"/>
        <v>0</v>
      </c>
      <c r="Z81" s="30">
        <f t="shared" si="78"/>
        <v>0</v>
      </c>
      <c r="AA81" s="30">
        <f>+T81/Q81</f>
        <v>0</v>
      </c>
      <c r="AB81" s="30" t="s">
        <v>267</v>
      </c>
    </row>
    <row r="82" spans="1:29" ht="26.25" customHeight="1" x14ac:dyDescent="0.25">
      <c r="A82" s="20" t="s">
        <v>62</v>
      </c>
      <c r="B82" s="21" t="s">
        <v>12</v>
      </c>
      <c r="C82" s="21">
        <v>20</v>
      </c>
      <c r="D82" s="21" t="s">
        <v>13</v>
      </c>
      <c r="E82" s="22" t="s">
        <v>63</v>
      </c>
      <c r="F82" s="34">
        <v>45000000</v>
      </c>
      <c r="G82" s="34">
        <v>0</v>
      </c>
      <c r="H82" s="34">
        <v>0</v>
      </c>
      <c r="I82" s="34">
        <v>0</v>
      </c>
      <c r="J82" s="34">
        <v>0</v>
      </c>
      <c r="K82" s="34">
        <f t="shared" si="75"/>
        <v>0</v>
      </c>
      <c r="L82" s="34">
        <f t="shared" si="80"/>
        <v>45000000</v>
      </c>
      <c r="M82" s="123">
        <f t="shared" si="87"/>
        <v>7.795484804210927E-6</v>
      </c>
      <c r="N82" s="34">
        <v>0</v>
      </c>
      <c r="O82" s="34">
        <v>6000000</v>
      </c>
      <c r="P82" s="34">
        <f t="shared" si="81"/>
        <v>39000000</v>
      </c>
      <c r="Q82" s="34">
        <v>6000000</v>
      </c>
      <c r="R82" s="34">
        <f t="shared" si="82"/>
        <v>39000000</v>
      </c>
      <c r="S82" s="34">
        <f t="shared" si="83"/>
        <v>0</v>
      </c>
      <c r="T82" s="34">
        <v>454455.58</v>
      </c>
      <c r="U82" s="34">
        <f t="shared" si="84"/>
        <v>5545544.4199999999</v>
      </c>
      <c r="V82" s="34">
        <v>454455.58</v>
      </c>
      <c r="W82" s="35">
        <f t="shared" si="85"/>
        <v>0</v>
      </c>
      <c r="X82" s="24">
        <f t="shared" si="76"/>
        <v>0.13333333333333333</v>
      </c>
      <c r="Y82" s="24">
        <f t="shared" si="77"/>
        <v>1.0099012888888889E-2</v>
      </c>
      <c r="Z82" s="24">
        <f t="shared" si="78"/>
        <v>1.0099012888888889E-2</v>
      </c>
      <c r="AA82" s="24">
        <f t="shared" si="86"/>
        <v>7.5742596666666676E-2</v>
      </c>
      <c r="AB82" s="24">
        <f t="shared" si="66"/>
        <v>1</v>
      </c>
    </row>
    <row r="83" spans="1:29" ht="26.25" customHeight="1" x14ac:dyDescent="0.25">
      <c r="A83" s="20" t="s">
        <v>64</v>
      </c>
      <c r="B83" s="21" t="s">
        <v>67</v>
      </c>
      <c r="C83" s="21">
        <v>10</v>
      </c>
      <c r="D83" s="21" t="s">
        <v>13</v>
      </c>
      <c r="E83" s="22" t="s">
        <v>65</v>
      </c>
      <c r="F83" s="34">
        <f>+F95</f>
        <v>1451042370</v>
      </c>
      <c r="G83" s="34">
        <f t="shared" ref="G83:J83" si="88">+G95</f>
        <v>0</v>
      </c>
      <c r="H83" s="34">
        <f t="shared" si="88"/>
        <v>0</v>
      </c>
      <c r="I83" s="34">
        <f t="shared" si="88"/>
        <v>0</v>
      </c>
      <c r="J83" s="34">
        <f t="shared" si="88"/>
        <v>0</v>
      </c>
      <c r="K83" s="34">
        <f t="shared" si="75"/>
        <v>0</v>
      </c>
      <c r="L83" s="34">
        <f t="shared" ref="L83:W83" si="89">+L95</f>
        <v>1451042370</v>
      </c>
      <c r="M83" s="123">
        <f t="shared" si="87"/>
        <v>2.5136841656891578E-4</v>
      </c>
      <c r="N83" s="34">
        <f t="shared" si="89"/>
        <v>0</v>
      </c>
      <c r="O83" s="34">
        <f t="shared" si="89"/>
        <v>0</v>
      </c>
      <c r="P83" s="34">
        <f t="shared" si="89"/>
        <v>1451042370</v>
      </c>
      <c r="Q83" s="34">
        <f t="shared" si="89"/>
        <v>0</v>
      </c>
      <c r="R83" s="34">
        <f t="shared" si="89"/>
        <v>1451042370</v>
      </c>
      <c r="S83" s="34">
        <f t="shared" si="89"/>
        <v>0</v>
      </c>
      <c r="T83" s="34">
        <f t="shared" si="89"/>
        <v>0</v>
      </c>
      <c r="U83" s="34">
        <f t="shared" si="89"/>
        <v>0</v>
      </c>
      <c r="V83" s="34">
        <f t="shared" si="89"/>
        <v>0</v>
      </c>
      <c r="W83" s="34">
        <f t="shared" si="89"/>
        <v>0</v>
      </c>
      <c r="X83" s="24">
        <f t="shared" si="76"/>
        <v>0</v>
      </c>
      <c r="Y83" s="24">
        <f t="shared" si="77"/>
        <v>0</v>
      </c>
      <c r="Z83" s="24">
        <f t="shared" si="78"/>
        <v>0</v>
      </c>
      <c r="AA83" s="24" t="s">
        <v>267</v>
      </c>
      <c r="AB83" s="24" t="s">
        <v>267</v>
      </c>
    </row>
    <row r="84" spans="1:29" ht="26.25" customHeight="1" x14ac:dyDescent="0.25">
      <c r="A84" s="20" t="s">
        <v>64</v>
      </c>
      <c r="B84" s="21" t="s">
        <v>12</v>
      </c>
      <c r="C84" s="21">
        <v>20</v>
      </c>
      <c r="D84" s="21" t="s">
        <v>13</v>
      </c>
      <c r="E84" s="22" t="s">
        <v>65</v>
      </c>
      <c r="F84" s="34">
        <f>+F85+F88+F94</f>
        <v>13400055000</v>
      </c>
      <c r="G84" s="34">
        <f t="shared" ref="G84:L84" si="90">+G85+G88+G94</f>
        <v>0</v>
      </c>
      <c r="H84" s="34">
        <f t="shared" si="90"/>
        <v>0</v>
      </c>
      <c r="I84" s="34">
        <f t="shared" si="90"/>
        <v>0</v>
      </c>
      <c r="J84" s="34">
        <f t="shared" si="90"/>
        <v>0</v>
      </c>
      <c r="K84" s="34">
        <f t="shared" si="75"/>
        <v>0</v>
      </c>
      <c r="L84" s="34">
        <f t="shared" si="90"/>
        <v>13400055000</v>
      </c>
      <c r="M84" s="123">
        <f t="shared" si="87"/>
        <v>2.3213316695131258E-3</v>
      </c>
      <c r="N84" s="34">
        <f t="shared" ref="N84:W84" si="91">+N85+N88+N94</f>
        <v>5574395000</v>
      </c>
      <c r="O84" s="34">
        <f t="shared" si="91"/>
        <v>232514000</v>
      </c>
      <c r="P84" s="34">
        <f t="shared" si="91"/>
        <v>13167541000</v>
      </c>
      <c r="Q84" s="34">
        <f t="shared" si="91"/>
        <v>31325540.359999999</v>
      </c>
      <c r="R84" s="34">
        <f t="shared" si="91"/>
        <v>13368729459.639999</v>
      </c>
      <c r="S84" s="34">
        <f t="shared" si="91"/>
        <v>201188459.63999999</v>
      </c>
      <c r="T84" s="34">
        <f t="shared" si="91"/>
        <v>31194319.359999999</v>
      </c>
      <c r="U84" s="34">
        <f t="shared" si="91"/>
        <v>131221</v>
      </c>
      <c r="V84" s="34">
        <f t="shared" si="91"/>
        <v>31194319.359999999</v>
      </c>
      <c r="W84" s="34">
        <f t="shared" si="91"/>
        <v>0</v>
      </c>
      <c r="X84" s="24">
        <f t="shared" si="76"/>
        <v>2.3377172974290029E-3</v>
      </c>
      <c r="Y84" s="24">
        <f t="shared" si="77"/>
        <v>2.3279247256820959E-3</v>
      </c>
      <c r="Z84" s="24">
        <f t="shared" si="78"/>
        <v>2.3279247256820959E-3</v>
      </c>
      <c r="AA84" s="24">
        <f t="shared" si="86"/>
        <v>0.99581105390387592</v>
      </c>
      <c r="AB84" s="24">
        <f t="shared" si="66"/>
        <v>1</v>
      </c>
    </row>
    <row r="85" spans="1:29" ht="26.25" customHeight="1" x14ac:dyDescent="0.25">
      <c r="A85" s="20" t="s">
        <v>334</v>
      </c>
      <c r="B85" s="21" t="s">
        <v>12</v>
      </c>
      <c r="C85" s="21">
        <v>20</v>
      </c>
      <c r="D85" s="21" t="s">
        <v>13</v>
      </c>
      <c r="E85" s="22" t="s">
        <v>335</v>
      </c>
      <c r="F85" s="34">
        <f>+F86</f>
        <v>5574395000</v>
      </c>
      <c r="G85" s="34">
        <f t="shared" ref="G85:L86" si="92">+G86</f>
        <v>0</v>
      </c>
      <c r="H85" s="34">
        <f t="shared" si="92"/>
        <v>0</v>
      </c>
      <c r="I85" s="34">
        <f t="shared" si="92"/>
        <v>0</v>
      </c>
      <c r="J85" s="34">
        <f t="shared" si="92"/>
        <v>0</v>
      </c>
      <c r="K85" s="34">
        <f t="shared" si="75"/>
        <v>0</v>
      </c>
      <c r="L85" s="34">
        <f t="shared" si="92"/>
        <v>5574395000</v>
      </c>
      <c r="M85" s="117">
        <f t="shared" si="87"/>
        <v>9.6566914478154152E-4</v>
      </c>
      <c r="N85" s="34">
        <f t="shared" ref="N85:W86" si="93">+N86</f>
        <v>5574395000</v>
      </c>
      <c r="O85" s="34">
        <f t="shared" si="93"/>
        <v>0</v>
      </c>
      <c r="P85" s="34">
        <f t="shared" si="93"/>
        <v>5574395000</v>
      </c>
      <c r="Q85" s="34">
        <f t="shared" si="93"/>
        <v>0</v>
      </c>
      <c r="R85" s="34">
        <f t="shared" si="93"/>
        <v>5574395000</v>
      </c>
      <c r="S85" s="34">
        <f t="shared" si="93"/>
        <v>0</v>
      </c>
      <c r="T85" s="34">
        <f t="shared" si="93"/>
        <v>0</v>
      </c>
      <c r="U85" s="34">
        <f t="shared" si="93"/>
        <v>0</v>
      </c>
      <c r="V85" s="34">
        <f t="shared" si="93"/>
        <v>0</v>
      </c>
      <c r="W85" s="34">
        <f t="shared" si="93"/>
        <v>0</v>
      </c>
      <c r="X85" s="24">
        <f t="shared" si="76"/>
        <v>0</v>
      </c>
      <c r="Y85" s="24">
        <f t="shared" si="77"/>
        <v>0</v>
      </c>
      <c r="Z85" s="24">
        <f t="shared" si="78"/>
        <v>0</v>
      </c>
      <c r="AA85" s="24" t="s">
        <v>267</v>
      </c>
      <c r="AB85" s="24" t="s">
        <v>267</v>
      </c>
    </row>
    <row r="86" spans="1:29" ht="26.25" customHeight="1" x14ac:dyDescent="0.25">
      <c r="A86" s="20" t="s">
        <v>336</v>
      </c>
      <c r="B86" s="21" t="s">
        <v>12</v>
      </c>
      <c r="C86" s="21">
        <v>20</v>
      </c>
      <c r="D86" s="21" t="s">
        <v>13</v>
      </c>
      <c r="E86" s="22" t="s">
        <v>337</v>
      </c>
      <c r="F86" s="34">
        <f>+F87</f>
        <v>5574395000</v>
      </c>
      <c r="G86" s="34">
        <f t="shared" si="92"/>
        <v>0</v>
      </c>
      <c r="H86" s="34">
        <f t="shared" si="92"/>
        <v>0</v>
      </c>
      <c r="I86" s="34">
        <f t="shared" si="92"/>
        <v>0</v>
      </c>
      <c r="J86" s="34">
        <f t="shared" si="92"/>
        <v>0</v>
      </c>
      <c r="K86" s="34">
        <f t="shared" si="75"/>
        <v>0</v>
      </c>
      <c r="L86" s="34">
        <f t="shared" si="92"/>
        <v>5574395000</v>
      </c>
      <c r="M86" s="117">
        <f t="shared" si="87"/>
        <v>9.6566914478154152E-4</v>
      </c>
      <c r="N86" s="34">
        <f t="shared" si="93"/>
        <v>5574395000</v>
      </c>
      <c r="O86" s="34">
        <f t="shared" si="93"/>
        <v>0</v>
      </c>
      <c r="P86" s="34">
        <f t="shared" si="93"/>
        <v>5574395000</v>
      </c>
      <c r="Q86" s="34">
        <f t="shared" si="93"/>
        <v>0</v>
      </c>
      <c r="R86" s="34">
        <f t="shared" si="93"/>
        <v>5574395000</v>
      </c>
      <c r="S86" s="34">
        <f t="shared" si="93"/>
        <v>0</v>
      </c>
      <c r="T86" s="34">
        <f t="shared" si="93"/>
        <v>0</v>
      </c>
      <c r="U86" s="34">
        <f t="shared" si="93"/>
        <v>0</v>
      </c>
      <c r="V86" s="34">
        <f t="shared" si="93"/>
        <v>0</v>
      </c>
      <c r="W86" s="34">
        <f t="shared" si="93"/>
        <v>0</v>
      </c>
      <c r="X86" s="24">
        <f t="shared" si="76"/>
        <v>0</v>
      </c>
      <c r="Y86" s="24">
        <f t="shared" si="77"/>
        <v>0</v>
      </c>
      <c r="Z86" s="24">
        <f t="shared" si="78"/>
        <v>0</v>
      </c>
      <c r="AA86" s="24" t="s">
        <v>267</v>
      </c>
      <c r="AB86" s="24" t="s">
        <v>267</v>
      </c>
      <c r="AC86" s="1" t="s">
        <v>338</v>
      </c>
    </row>
    <row r="87" spans="1:29" ht="49.5" customHeight="1" x14ac:dyDescent="0.25">
      <c r="A87" s="25" t="s">
        <v>339</v>
      </c>
      <c r="B87" s="26" t="s">
        <v>12</v>
      </c>
      <c r="C87" s="26">
        <v>20</v>
      </c>
      <c r="D87" s="26" t="s">
        <v>13</v>
      </c>
      <c r="E87" s="27" t="s">
        <v>340</v>
      </c>
      <c r="F87" s="39">
        <v>5574395000</v>
      </c>
      <c r="G87" s="28">
        <v>0</v>
      </c>
      <c r="H87" s="28">
        <v>0</v>
      </c>
      <c r="I87" s="28">
        <v>0</v>
      </c>
      <c r="J87" s="28">
        <v>0</v>
      </c>
      <c r="K87" s="28">
        <f t="shared" si="75"/>
        <v>0</v>
      </c>
      <c r="L87" s="28">
        <f>+F87+K87</f>
        <v>5574395000</v>
      </c>
      <c r="M87" s="119">
        <f t="shared" si="87"/>
        <v>9.6566914478154152E-4</v>
      </c>
      <c r="N87" s="39">
        <v>5574395000</v>
      </c>
      <c r="O87" s="28">
        <v>0</v>
      </c>
      <c r="P87" s="28">
        <f>L87-O87</f>
        <v>5574395000</v>
      </c>
      <c r="Q87" s="28">
        <v>0</v>
      </c>
      <c r="R87" s="28">
        <f>+L87-Q87</f>
        <v>5574395000</v>
      </c>
      <c r="S87" s="28">
        <f>O87-Q87</f>
        <v>0</v>
      </c>
      <c r="T87" s="28">
        <v>0</v>
      </c>
      <c r="U87" s="28">
        <f>+Q87-T87</f>
        <v>0</v>
      </c>
      <c r="V87" s="28">
        <v>0</v>
      </c>
      <c r="W87" s="29">
        <f>+T87-V87</f>
        <v>0</v>
      </c>
      <c r="X87" s="30">
        <f t="shared" si="76"/>
        <v>0</v>
      </c>
      <c r="Y87" s="30">
        <f t="shared" si="77"/>
        <v>0</v>
      </c>
      <c r="Z87" s="30">
        <f t="shared" si="78"/>
        <v>0</v>
      </c>
      <c r="AA87" s="30" t="s">
        <v>267</v>
      </c>
      <c r="AB87" s="30" t="s">
        <v>267</v>
      </c>
    </row>
    <row r="88" spans="1:29" ht="31.5" customHeight="1" x14ac:dyDescent="0.25">
      <c r="A88" s="20" t="s">
        <v>341</v>
      </c>
      <c r="B88" s="21" t="s">
        <v>12</v>
      </c>
      <c r="C88" s="21">
        <v>20</v>
      </c>
      <c r="D88" s="21" t="s">
        <v>13</v>
      </c>
      <c r="E88" s="22" t="s">
        <v>342</v>
      </c>
      <c r="F88" s="34">
        <f t="shared" ref="F88:J89" si="94">+F89</f>
        <v>193264000</v>
      </c>
      <c r="G88" s="34">
        <f t="shared" si="94"/>
        <v>0</v>
      </c>
      <c r="H88" s="34">
        <f t="shared" si="94"/>
        <v>0</v>
      </c>
      <c r="I88" s="34">
        <f t="shared" si="94"/>
        <v>0</v>
      </c>
      <c r="J88" s="34">
        <f t="shared" si="94"/>
        <v>0</v>
      </c>
      <c r="K88" s="34">
        <f t="shared" si="75"/>
        <v>0</v>
      </c>
      <c r="L88" s="34">
        <f>+L89</f>
        <v>193264000</v>
      </c>
      <c r="M88" s="123">
        <f t="shared" si="87"/>
        <v>3.3479701671133789E-5</v>
      </c>
      <c r="N88" s="34">
        <f t="shared" ref="N88:W89" si="95">+N89</f>
        <v>0</v>
      </c>
      <c r="O88" s="34">
        <f t="shared" si="95"/>
        <v>193264000</v>
      </c>
      <c r="P88" s="34">
        <f t="shared" si="95"/>
        <v>0</v>
      </c>
      <c r="Q88" s="34">
        <f t="shared" si="95"/>
        <v>131221</v>
      </c>
      <c r="R88" s="34">
        <f t="shared" si="95"/>
        <v>193132779</v>
      </c>
      <c r="S88" s="34">
        <f t="shared" si="95"/>
        <v>193132779</v>
      </c>
      <c r="T88" s="34">
        <f t="shared" si="95"/>
        <v>0</v>
      </c>
      <c r="U88" s="34">
        <f t="shared" si="95"/>
        <v>131221</v>
      </c>
      <c r="V88" s="34">
        <f t="shared" si="95"/>
        <v>0</v>
      </c>
      <c r="W88" s="34">
        <f t="shared" si="95"/>
        <v>0</v>
      </c>
      <c r="X88" s="24">
        <f t="shared" si="76"/>
        <v>6.7897280404006957E-4</v>
      </c>
      <c r="Y88" s="24">
        <f t="shared" si="77"/>
        <v>0</v>
      </c>
      <c r="Z88" s="24">
        <f t="shared" si="78"/>
        <v>0</v>
      </c>
      <c r="AA88" s="24">
        <f t="shared" ref="AA88:AA91" si="96">+T88/Q88</f>
        <v>0</v>
      </c>
      <c r="AB88" s="24" t="s">
        <v>267</v>
      </c>
    </row>
    <row r="89" spans="1:29" ht="31.5" customHeight="1" x14ac:dyDescent="0.25">
      <c r="A89" s="20" t="s">
        <v>343</v>
      </c>
      <c r="B89" s="21" t="s">
        <v>12</v>
      </c>
      <c r="C89" s="21">
        <v>20</v>
      </c>
      <c r="D89" s="21" t="s">
        <v>13</v>
      </c>
      <c r="E89" s="22" t="s">
        <v>344</v>
      </c>
      <c r="F89" s="34">
        <f t="shared" si="94"/>
        <v>193264000</v>
      </c>
      <c r="G89" s="34">
        <f t="shared" si="94"/>
        <v>0</v>
      </c>
      <c r="H89" s="34">
        <f t="shared" si="94"/>
        <v>0</v>
      </c>
      <c r="I89" s="34">
        <f t="shared" si="94"/>
        <v>0</v>
      </c>
      <c r="J89" s="34">
        <f t="shared" si="94"/>
        <v>0</v>
      </c>
      <c r="K89" s="34">
        <f t="shared" si="75"/>
        <v>0</v>
      </c>
      <c r="L89" s="34">
        <f>+L90</f>
        <v>193264000</v>
      </c>
      <c r="M89" s="123">
        <f t="shared" si="87"/>
        <v>3.3479701671133789E-5</v>
      </c>
      <c r="N89" s="34">
        <f t="shared" si="95"/>
        <v>0</v>
      </c>
      <c r="O89" s="34">
        <f t="shared" si="95"/>
        <v>193264000</v>
      </c>
      <c r="P89" s="34">
        <f t="shared" si="95"/>
        <v>0</v>
      </c>
      <c r="Q89" s="34">
        <f t="shared" si="95"/>
        <v>131221</v>
      </c>
      <c r="R89" s="34">
        <f t="shared" si="95"/>
        <v>193132779</v>
      </c>
      <c r="S89" s="34">
        <f t="shared" si="95"/>
        <v>193132779</v>
      </c>
      <c r="T89" s="34">
        <f t="shared" si="95"/>
        <v>0</v>
      </c>
      <c r="U89" s="34">
        <f t="shared" si="95"/>
        <v>131221</v>
      </c>
      <c r="V89" s="34">
        <f t="shared" si="95"/>
        <v>0</v>
      </c>
      <c r="W89" s="34">
        <f t="shared" si="95"/>
        <v>0</v>
      </c>
      <c r="X89" s="24">
        <f t="shared" si="76"/>
        <v>6.7897280404006957E-4</v>
      </c>
      <c r="Y89" s="24">
        <f t="shared" si="77"/>
        <v>0</v>
      </c>
      <c r="Z89" s="24">
        <f t="shared" si="78"/>
        <v>0</v>
      </c>
      <c r="AA89" s="24">
        <f t="shared" si="96"/>
        <v>0</v>
      </c>
      <c r="AB89" s="24" t="s">
        <v>267</v>
      </c>
    </row>
    <row r="90" spans="1:29" ht="34.5" customHeight="1" x14ac:dyDescent="0.25">
      <c r="A90" s="20" t="s">
        <v>345</v>
      </c>
      <c r="B90" s="21" t="s">
        <v>12</v>
      </c>
      <c r="C90" s="21">
        <v>20</v>
      </c>
      <c r="D90" s="21" t="s">
        <v>13</v>
      </c>
      <c r="E90" s="22" t="s">
        <v>346</v>
      </c>
      <c r="F90" s="34">
        <f>+F91+F92</f>
        <v>193264000</v>
      </c>
      <c r="G90" s="34">
        <f>+G91+G92</f>
        <v>0</v>
      </c>
      <c r="H90" s="34">
        <f>+H91+H92</f>
        <v>0</v>
      </c>
      <c r="I90" s="34">
        <f>+I91+I92</f>
        <v>0</v>
      </c>
      <c r="J90" s="34">
        <f>+J91+J92</f>
        <v>0</v>
      </c>
      <c r="K90" s="34">
        <f t="shared" si="75"/>
        <v>0</v>
      </c>
      <c r="L90" s="34">
        <f>+L91+L92</f>
        <v>193264000</v>
      </c>
      <c r="M90" s="123">
        <f t="shared" si="87"/>
        <v>3.3479701671133789E-5</v>
      </c>
      <c r="N90" s="34">
        <f t="shared" ref="N90:W90" si="97">+N91+N92</f>
        <v>0</v>
      </c>
      <c r="O90" s="34">
        <f t="shared" si="97"/>
        <v>193264000</v>
      </c>
      <c r="P90" s="34">
        <f t="shared" si="97"/>
        <v>0</v>
      </c>
      <c r="Q90" s="34">
        <f t="shared" si="97"/>
        <v>131221</v>
      </c>
      <c r="R90" s="34">
        <f t="shared" si="97"/>
        <v>193132779</v>
      </c>
      <c r="S90" s="34">
        <f t="shared" si="97"/>
        <v>193132779</v>
      </c>
      <c r="T90" s="34">
        <f t="shared" si="97"/>
        <v>0</v>
      </c>
      <c r="U90" s="34">
        <f t="shared" si="97"/>
        <v>131221</v>
      </c>
      <c r="V90" s="34">
        <f t="shared" si="97"/>
        <v>0</v>
      </c>
      <c r="W90" s="34">
        <f t="shared" si="97"/>
        <v>0</v>
      </c>
      <c r="X90" s="24">
        <f t="shared" si="76"/>
        <v>6.7897280404006957E-4</v>
      </c>
      <c r="Y90" s="24">
        <f t="shared" si="77"/>
        <v>0</v>
      </c>
      <c r="Z90" s="24">
        <f t="shared" si="78"/>
        <v>0</v>
      </c>
      <c r="AA90" s="24">
        <f t="shared" si="96"/>
        <v>0</v>
      </c>
      <c r="AB90" s="24" t="s">
        <v>267</v>
      </c>
    </row>
    <row r="91" spans="1:29" ht="30" customHeight="1" x14ac:dyDescent="0.25">
      <c r="A91" s="25" t="s">
        <v>347</v>
      </c>
      <c r="B91" s="26" t="s">
        <v>12</v>
      </c>
      <c r="C91" s="26">
        <v>20</v>
      </c>
      <c r="D91" s="26" t="s">
        <v>13</v>
      </c>
      <c r="E91" s="27" t="s">
        <v>348</v>
      </c>
      <c r="F91" s="28">
        <v>92662153</v>
      </c>
      <c r="G91" s="28">
        <v>0</v>
      </c>
      <c r="H91" s="28">
        <v>0</v>
      </c>
      <c r="I91" s="28">
        <v>0</v>
      </c>
      <c r="J91" s="28">
        <v>0</v>
      </c>
      <c r="K91" s="28">
        <f t="shared" si="75"/>
        <v>0</v>
      </c>
      <c r="L91" s="28">
        <f t="shared" ref="L91:L99" si="98">+F91+K91</f>
        <v>92662153</v>
      </c>
      <c r="M91" s="121">
        <f t="shared" si="87"/>
        <v>1.6052142347488179E-5</v>
      </c>
      <c r="N91" s="28">
        <v>0</v>
      </c>
      <c r="O91" s="28">
        <v>92662153</v>
      </c>
      <c r="P91" s="28">
        <f>L91-O91</f>
        <v>0</v>
      </c>
      <c r="Q91" s="28">
        <v>131221</v>
      </c>
      <c r="R91" s="28">
        <f>+L91-Q91</f>
        <v>92530932</v>
      </c>
      <c r="S91" s="28">
        <f>O91-Q91</f>
        <v>92530932</v>
      </c>
      <c r="T91" s="28">
        <v>0</v>
      </c>
      <c r="U91" s="28">
        <f>+Q91-T91</f>
        <v>131221</v>
      </c>
      <c r="V91" s="28">
        <v>0</v>
      </c>
      <c r="W91" s="29">
        <f>+T91-V91</f>
        <v>0</v>
      </c>
      <c r="X91" s="30">
        <f t="shared" si="76"/>
        <v>1.4161229342469518E-3</v>
      </c>
      <c r="Y91" s="30">
        <f t="shared" si="77"/>
        <v>0</v>
      </c>
      <c r="Z91" s="30">
        <f t="shared" si="78"/>
        <v>0</v>
      </c>
      <c r="AA91" s="30">
        <f t="shared" si="96"/>
        <v>0</v>
      </c>
      <c r="AB91" s="30" t="s">
        <v>267</v>
      </c>
    </row>
    <row r="92" spans="1:29" ht="37.5" customHeight="1" x14ac:dyDescent="0.25">
      <c r="A92" s="25" t="s">
        <v>349</v>
      </c>
      <c r="B92" s="26" t="s">
        <v>12</v>
      </c>
      <c r="C92" s="26">
        <v>20</v>
      </c>
      <c r="D92" s="26" t="s">
        <v>13</v>
      </c>
      <c r="E92" s="27" t="s">
        <v>350</v>
      </c>
      <c r="F92" s="28">
        <v>100601847</v>
      </c>
      <c r="G92" s="28">
        <v>0</v>
      </c>
      <c r="H92" s="28">
        <v>0</v>
      </c>
      <c r="I92" s="28">
        <v>0</v>
      </c>
      <c r="J92" s="28">
        <v>0</v>
      </c>
      <c r="K92" s="28">
        <f t="shared" si="75"/>
        <v>0</v>
      </c>
      <c r="L92" s="28">
        <f t="shared" si="98"/>
        <v>100601847</v>
      </c>
      <c r="M92" s="121">
        <f t="shared" si="87"/>
        <v>1.7427559323645614E-5</v>
      </c>
      <c r="N92" s="28">
        <v>0</v>
      </c>
      <c r="O92" s="28">
        <v>100601847</v>
      </c>
      <c r="P92" s="28">
        <f>L92-O92</f>
        <v>0</v>
      </c>
      <c r="Q92" s="28">
        <v>0</v>
      </c>
      <c r="R92" s="28">
        <f>+L92-Q92</f>
        <v>100601847</v>
      </c>
      <c r="S92" s="28">
        <f>O92-Q92</f>
        <v>100601847</v>
      </c>
      <c r="T92" s="28">
        <v>0</v>
      </c>
      <c r="U92" s="28">
        <f>+Q92-T92</f>
        <v>0</v>
      </c>
      <c r="V92" s="28">
        <v>0</v>
      </c>
      <c r="W92" s="29">
        <f>+T92-V92</f>
        <v>0</v>
      </c>
      <c r="X92" s="30">
        <f t="shared" si="76"/>
        <v>0</v>
      </c>
      <c r="Y92" s="30">
        <f t="shared" si="77"/>
        <v>0</v>
      </c>
      <c r="Z92" s="30">
        <f t="shared" si="78"/>
        <v>0</v>
      </c>
      <c r="AA92" s="30" t="s">
        <v>267</v>
      </c>
      <c r="AB92" s="30" t="s">
        <v>267</v>
      </c>
    </row>
    <row r="93" spans="1:29" ht="29.25" customHeight="1" x14ac:dyDescent="0.25">
      <c r="A93" s="20" t="s">
        <v>66</v>
      </c>
      <c r="B93" s="21" t="s">
        <v>67</v>
      </c>
      <c r="C93" s="21">
        <v>10</v>
      </c>
      <c r="D93" s="21" t="s">
        <v>13</v>
      </c>
      <c r="E93" s="22" t="s">
        <v>68</v>
      </c>
      <c r="F93" s="34">
        <f>+F95</f>
        <v>1451042370</v>
      </c>
      <c r="G93" s="34">
        <f t="shared" ref="G93:J95" si="99">+G95</f>
        <v>0</v>
      </c>
      <c r="H93" s="34">
        <f t="shared" si="99"/>
        <v>0</v>
      </c>
      <c r="I93" s="34">
        <f t="shared" si="99"/>
        <v>0</v>
      </c>
      <c r="J93" s="34">
        <f t="shared" si="99"/>
        <v>0</v>
      </c>
      <c r="K93" s="34">
        <f t="shared" si="75"/>
        <v>0</v>
      </c>
      <c r="L93" s="34">
        <f t="shared" si="98"/>
        <v>1451042370</v>
      </c>
      <c r="M93" s="123">
        <f t="shared" si="87"/>
        <v>2.5136841656891578E-4</v>
      </c>
      <c r="N93" s="34">
        <f t="shared" ref="N93:V95" si="100">+N95</f>
        <v>0</v>
      </c>
      <c r="O93" s="34">
        <f t="shared" si="100"/>
        <v>0</v>
      </c>
      <c r="P93" s="34">
        <f t="shared" si="100"/>
        <v>1451042370</v>
      </c>
      <c r="Q93" s="34">
        <f t="shared" si="100"/>
        <v>0</v>
      </c>
      <c r="R93" s="34">
        <f t="shared" si="100"/>
        <v>1451042370</v>
      </c>
      <c r="S93" s="34">
        <f t="shared" si="100"/>
        <v>0</v>
      </c>
      <c r="T93" s="34">
        <f t="shared" si="100"/>
        <v>0</v>
      </c>
      <c r="U93" s="34">
        <f t="shared" si="100"/>
        <v>0</v>
      </c>
      <c r="V93" s="34">
        <f t="shared" si="100"/>
        <v>0</v>
      </c>
      <c r="W93" s="34">
        <f t="shared" ref="W93:W96" si="101">+W94+W95</f>
        <v>0</v>
      </c>
      <c r="X93" s="24">
        <f t="shared" si="76"/>
        <v>0</v>
      </c>
      <c r="Y93" s="24">
        <f t="shared" si="77"/>
        <v>0</v>
      </c>
      <c r="Z93" s="24">
        <f t="shared" si="78"/>
        <v>0</v>
      </c>
      <c r="AA93" s="24" t="s">
        <v>267</v>
      </c>
      <c r="AB93" s="24" t="s">
        <v>267</v>
      </c>
    </row>
    <row r="94" spans="1:29" ht="29.25" customHeight="1" x14ac:dyDescent="0.25">
      <c r="A94" s="20" t="s">
        <v>66</v>
      </c>
      <c r="B94" s="21" t="s">
        <v>12</v>
      </c>
      <c r="C94" s="21">
        <v>20</v>
      </c>
      <c r="D94" s="21" t="s">
        <v>13</v>
      </c>
      <c r="E94" s="22" t="s">
        <v>68</v>
      </c>
      <c r="F94" s="34">
        <f>+F96</f>
        <v>7632396000</v>
      </c>
      <c r="G94" s="34">
        <f t="shared" si="99"/>
        <v>0</v>
      </c>
      <c r="H94" s="34">
        <f t="shared" si="99"/>
        <v>0</v>
      </c>
      <c r="I94" s="34">
        <f t="shared" si="99"/>
        <v>0</v>
      </c>
      <c r="J94" s="34">
        <f t="shared" si="99"/>
        <v>0</v>
      </c>
      <c r="K94" s="34">
        <f t="shared" si="75"/>
        <v>0</v>
      </c>
      <c r="L94" s="34">
        <f t="shared" si="98"/>
        <v>7632396000</v>
      </c>
      <c r="M94" s="123">
        <f t="shared" si="87"/>
        <v>1.3221828230604502E-3</v>
      </c>
      <c r="N94" s="34">
        <f t="shared" si="100"/>
        <v>0</v>
      </c>
      <c r="O94" s="34">
        <f t="shared" si="100"/>
        <v>39250000</v>
      </c>
      <c r="P94" s="34">
        <f t="shared" si="100"/>
        <v>7593146000</v>
      </c>
      <c r="Q94" s="34">
        <f t="shared" si="100"/>
        <v>31194319.359999999</v>
      </c>
      <c r="R94" s="34">
        <f t="shared" si="100"/>
        <v>7601201680.6400003</v>
      </c>
      <c r="S94" s="34">
        <f t="shared" si="100"/>
        <v>8055680.6400000006</v>
      </c>
      <c r="T94" s="34">
        <f t="shared" si="100"/>
        <v>31194319.359999999</v>
      </c>
      <c r="U94" s="34">
        <f t="shared" si="100"/>
        <v>0</v>
      </c>
      <c r="V94" s="34">
        <f t="shared" si="100"/>
        <v>31194319.359999999</v>
      </c>
      <c r="W94" s="34">
        <f t="shared" si="101"/>
        <v>0</v>
      </c>
      <c r="X94" s="24">
        <f t="shared" si="76"/>
        <v>4.0870939296126672E-3</v>
      </c>
      <c r="Y94" s="24">
        <f t="shared" si="77"/>
        <v>4.0870939296126672E-3</v>
      </c>
      <c r="Z94" s="24">
        <f t="shared" si="78"/>
        <v>4.0870939296126672E-3</v>
      </c>
      <c r="AA94" s="24">
        <f>+T94/Q94</f>
        <v>1</v>
      </c>
      <c r="AB94" s="24">
        <f t="shared" si="66"/>
        <v>1</v>
      </c>
    </row>
    <row r="95" spans="1:29" ht="29.25" customHeight="1" x14ac:dyDescent="0.25">
      <c r="A95" s="20" t="s">
        <v>189</v>
      </c>
      <c r="B95" s="21" t="s">
        <v>67</v>
      </c>
      <c r="C95" s="21">
        <v>10</v>
      </c>
      <c r="D95" s="21" t="s">
        <v>13</v>
      </c>
      <c r="E95" s="22" t="s">
        <v>190</v>
      </c>
      <c r="F95" s="34">
        <f>+F97</f>
        <v>1451042370</v>
      </c>
      <c r="G95" s="34">
        <f t="shared" si="99"/>
        <v>0</v>
      </c>
      <c r="H95" s="34">
        <f t="shared" si="99"/>
        <v>0</v>
      </c>
      <c r="I95" s="34">
        <f t="shared" si="99"/>
        <v>0</v>
      </c>
      <c r="J95" s="34">
        <f t="shared" si="99"/>
        <v>0</v>
      </c>
      <c r="K95" s="34">
        <f t="shared" si="75"/>
        <v>0</v>
      </c>
      <c r="L95" s="34">
        <f t="shared" si="98"/>
        <v>1451042370</v>
      </c>
      <c r="M95" s="123">
        <f t="shared" si="87"/>
        <v>2.5136841656891578E-4</v>
      </c>
      <c r="N95" s="34">
        <f t="shared" si="100"/>
        <v>0</v>
      </c>
      <c r="O95" s="34">
        <f t="shared" si="100"/>
        <v>0</v>
      </c>
      <c r="P95" s="34">
        <f t="shared" si="100"/>
        <v>1451042370</v>
      </c>
      <c r="Q95" s="34">
        <f t="shared" si="100"/>
        <v>0</v>
      </c>
      <c r="R95" s="34">
        <f t="shared" si="100"/>
        <v>1451042370</v>
      </c>
      <c r="S95" s="34">
        <f t="shared" si="100"/>
        <v>0</v>
      </c>
      <c r="T95" s="34">
        <f t="shared" si="100"/>
        <v>0</v>
      </c>
      <c r="U95" s="34">
        <f t="shared" si="100"/>
        <v>0</v>
      </c>
      <c r="V95" s="34">
        <f t="shared" si="100"/>
        <v>0</v>
      </c>
      <c r="W95" s="34">
        <f t="shared" si="101"/>
        <v>0</v>
      </c>
      <c r="X95" s="24">
        <f t="shared" si="76"/>
        <v>0</v>
      </c>
      <c r="Y95" s="24">
        <f t="shared" si="77"/>
        <v>0</v>
      </c>
      <c r="Z95" s="24">
        <f t="shared" si="78"/>
        <v>0</v>
      </c>
      <c r="AA95" s="24" t="s">
        <v>267</v>
      </c>
      <c r="AB95" s="24" t="s">
        <v>267</v>
      </c>
    </row>
    <row r="96" spans="1:29" ht="29.25" customHeight="1" x14ac:dyDescent="0.25">
      <c r="A96" s="20" t="s">
        <v>189</v>
      </c>
      <c r="B96" s="21" t="s">
        <v>12</v>
      </c>
      <c r="C96" s="21">
        <v>20</v>
      </c>
      <c r="D96" s="21" t="s">
        <v>13</v>
      </c>
      <c r="E96" s="22" t="s">
        <v>190</v>
      </c>
      <c r="F96" s="34">
        <f>+F98+F99</f>
        <v>7632396000</v>
      </c>
      <c r="G96" s="34">
        <f t="shared" ref="G96:J96" si="102">+G98+G99</f>
        <v>0</v>
      </c>
      <c r="H96" s="34">
        <f t="shared" si="102"/>
        <v>0</v>
      </c>
      <c r="I96" s="34">
        <f t="shared" si="102"/>
        <v>0</v>
      </c>
      <c r="J96" s="34">
        <f t="shared" si="102"/>
        <v>0</v>
      </c>
      <c r="K96" s="34">
        <f t="shared" si="75"/>
        <v>0</v>
      </c>
      <c r="L96" s="34">
        <f t="shared" si="98"/>
        <v>7632396000</v>
      </c>
      <c r="M96" s="123">
        <f t="shared" si="87"/>
        <v>1.3221828230604502E-3</v>
      </c>
      <c r="N96" s="34">
        <f t="shared" ref="N96:V96" si="103">+N98+N99</f>
        <v>0</v>
      </c>
      <c r="O96" s="34">
        <f t="shared" si="103"/>
        <v>39250000</v>
      </c>
      <c r="P96" s="34">
        <f t="shared" si="103"/>
        <v>7593146000</v>
      </c>
      <c r="Q96" s="34">
        <f t="shared" si="103"/>
        <v>31194319.359999999</v>
      </c>
      <c r="R96" s="34">
        <f t="shared" si="103"/>
        <v>7601201680.6400003</v>
      </c>
      <c r="S96" s="34">
        <f t="shared" si="103"/>
        <v>8055680.6400000006</v>
      </c>
      <c r="T96" s="34">
        <f t="shared" si="103"/>
        <v>31194319.359999999</v>
      </c>
      <c r="U96" s="34">
        <f t="shared" si="103"/>
        <v>0</v>
      </c>
      <c r="V96" s="34">
        <f t="shared" si="103"/>
        <v>31194319.359999999</v>
      </c>
      <c r="W96" s="34">
        <f t="shared" si="101"/>
        <v>0</v>
      </c>
      <c r="X96" s="24">
        <f t="shared" si="76"/>
        <v>4.0870939296126672E-3</v>
      </c>
      <c r="Y96" s="24">
        <f t="shared" si="77"/>
        <v>4.0870939296126672E-3</v>
      </c>
      <c r="Z96" s="24">
        <f t="shared" si="78"/>
        <v>4.0870939296126672E-3</v>
      </c>
      <c r="AA96" s="24">
        <f>+T96/Q96</f>
        <v>1</v>
      </c>
      <c r="AB96" s="24">
        <f t="shared" si="66"/>
        <v>1</v>
      </c>
    </row>
    <row r="97" spans="1:28" ht="29.25" customHeight="1" x14ac:dyDescent="0.25">
      <c r="A97" s="25" t="s">
        <v>191</v>
      </c>
      <c r="B97" s="26" t="s">
        <v>67</v>
      </c>
      <c r="C97" s="26">
        <v>10</v>
      </c>
      <c r="D97" s="26" t="s">
        <v>13</v>
      </c>
      <c r="E97" s="27" t="s">
        <v>192</v>
      </c>
      <c r="F97" s="28">
        <v>1451042370</v>
      </c>
      <c r="G97" s="28">
        <v>0</v>
      </c>
      <c r="H97" s="28">
        <v>0</v>
      </c>
      <c r="I97" s="28">
        <v>0</v>
      </c>
      <c r="J97" s="28">
        <v>0</v>
      </c>
      <c r="K97" s="28">
        <f t="shared" si="75"/>
        <v>0</v>
      </c>
      <c r="L97" s="28">
        <f t="shared" si="98"/>
        <v>1451042370</v>
      </c>
      <c r="M97" s="121">
        <f t="shared" si="87"/>
        <v>2.5136841656891578E-4</v>
      </c>
      <c r="N97" s="28">
        <v>0</v>
      </c>
      <c r="O97" s="28">
        <v>0</v>
      </c>
      <c r="P97" s="28">
        <f t="shared" ref="P97:P99" si="104">L97-O97</f>
        <v>1451042370</v>
      </c>
      <c r="Q97" s="28">
        <v>0</v>
      </c>
      <c r="R97" s="28">
        <f t="shared" ref="R97:R99" si="105">+L97-Q97</f>
        <v>1451042370</v>
      </c>
      <c r="S97" s="28">
        <f t="shared" ref="S97:S99" si="106">O97-Q97</f>
        <v>0</v>
      </c>
      <c r="T97" s="28">
        <v>0</v>
      </c>
      <c r="U97" s="28">
        <f t="shared" ref="U97:U99" si="107">+Q97-T97</f>
        <v>0</v>
      </c>
      <c r="V97" s="28">
        <v>0</v>
      </c>
      <c r="W97" s="29">
        <f t="shared" ref="W97:W99" si="108">+T97-V97</f>
        <v>0</v>
      </c>
      <c r="X97" s="30">
        <f t="shared" si="76"/>
        <v>0</v>
      </c>
      <c r="Y97" s="30">
        <f t="shared" si="77"/>
        <v>0</v>
      </c>
      <c r="Z97" s="30">
        <f t="shared" si="78"/>
        <v>0</v>
      </c>
      <c r="AA97" s="30" t="s">
        <v>267</v>
      </c>
      <c r="AB97" s="30">
        <f t="shared" ref="AB97:AB98" si="109">+U97/R97</f>
        <v>0</v>
      </c>
    </row>
    <row r="98" spans="1:28" ht="29.25" customHeight="1" x14ac:dyDescent="0.25">
      <c r="A98" s="25" t="s">
        <v>191</v>
      </c>
      <c r="B98" s="26" t="s">
        <v>12</v>
      </c>
      <c r="C98" s="26">
        <v>20</v>
      </c>
      <c r="D98" s="26" t="s">
        <v>13</v>
      </c>
      <c r="E98" s="27" t="s">
        <v>192</v>
      </c>
      <c r="F98" s="28">
        <v>3100000000</v>
      </c>
      <c r="G98" s="28">
        <v>0</v>
      </c>
      <c r="H98" s="28">
        <v>0</v>
      </c>
      <c r="I98" s="28">
        <v>0</v>
      </c>
      <c r="J98" s="28">
        <v>0</v>
      </c>
      <c r="K98" s="28">
        <f t="shared" si="75"/>
        <v>0</v>
      </c>
      <c r="L98" s="28">
        <f t="shared" si="98"/>
        <v>3100000000</v>
      </c>
      <c r="M98" s="121">
        <f t="shared" si="87"/>
        <v>5.370222865123083E-4</v>
      </c>
      <c r="N98" s="28">
        <v>0</v>
      </c>
      <c r="O98" s="28">
        <v>7200000</v>
      </c>
      <c r="P98" s="28">
        <f t="shared" si="104"/>
        <v>3092800000</v>
      </c>
      <c r="Q98" s="28">
        <v>0</v>
      </c>
      <c r="R98" s="28">
        <f t="shared" si="105"/>
        <v>3100000000</v>
      </c>
      <c r="S98" s="28">
        <f t="shared" si="106"/>
        <v>7200000</v>
      </c>
      <c r="T98" s="28">
        <v>0</v>
      </c>
      <c r="U98" s="28">
        <f t="shared" si="107"/>
        <v>0</v>
      </c>
      <c r="V98" s="28">
        <v>0</v>
      </c>
      <c r="W98" s="29">
        <f t="shared" si="108"/>
        <v>0</v>
      </c>
      <c r="X98" s="30">
        <f t="shared" si="76"/>
        <v>0</v>
      </c>
      <c r="Y98" s="30">
        <f t="shared" si="77"/>
        <v>0</v>
      </c>
      <c r="Z98" s="30">
        <f t="shared" si="78"/>
        <v>0</v>
      </c>
      <c r="AA98" s="30" t="s">
        <v>267</v>
      </c>
      <c r="AB98" s="30">
        <f t="shared" si="109"/>
        <v>0</v>
      </c>
    </row>
    <row r="99" spans="1:28" ht="29.25" customHeight="1" x14ac:dyDescent="0.25">
      <c r="A99" s="25" t="s">
        <v>201</v>
      </c>
      <c r="B99" s="26" t="s">
        <v>12</v>
      </c>
      <c r="C99" s="26">
        <v>20</v>
      </c>
      <c r="D99" s="26" t="s">
        <v>13</v>
      </c>
      <c r="E99" s="27" t="s">
        <v>200</v>
      </c>
      <c r="F99" s="28">
        <v>4532396000</v>
      </c>
      <c r="G99" s="28">
        <v>0</v>
      </c>
      <c r="H99" s="28">
        <v>0</v>
      </c>
      <c r="I99" s="28">
        <v>0</v>
      </c>
      <c r="J99" s="28">
        <v>0</v>
      </c>
      <c r="K99" s="28">
        <f t="shared" si="75"/>
        <v>0</v>
      </c>
      <c r="L99" s="28">
        <f t="shared" si="98"/>
        <v>4532396000</v>
      </c>
      <c r="M99" s="121">
        <f t="shared" si="87"/>
        <v>7.8516053654814199E-4</v>
      </c>
      <c r="N99" s="28">
        <v>0</v>
      </c>
      <c r="O99" s="28">
        <v>32050000</v>
      </c>
      <c r="P99" s="28">
        <f t="shared" si="104"/>
        <v>4500346000</v>
      </c>
      <c r="Q99" s="28">
        <v>31194319.359999999</v>
      </c>
      <c r="R99" s="28">
        <f t="shared" si="105"/>
        <v>4501201680.6400003</v>
      </c>
      <c r="S99" s="28">
        <f t="shared" si="106"/>
        <v>855680.6400000006</v>
      </c>
      <c r="T99" s="28">
        <v>31194319.359999999</v>
      </c>
      <c r="U99" s="28">
        <f t="shared" si="107"/>
        <v>0</v>
      </c>
      <c r="V99" s="28">
        <v>31194319.359999999</v>
      </c>
      <c r="W99" s="29">
        <f t="shared" si="108"/>
        <v>0</v>
      </c>
      <c r="X99" s="24">
        <f t="shared" si="76"/>
        <v>6.8825229216511533E-3</v>
      </c>
      <c r="Y99" s="24">
        <f t="shared" si="77"/>
        <v>6.8825229216511533E-3</v>
      </c>
      <c r="Z99" s="24">
        <f t="shared" si="78"/>
        <v>6.8825229216511533E-3</v>
      </c>
      <c r="AA99" s="24">
        <f t="shared" ref="AA99" si="110">+T99/Q99</f>
        <v>1</v>
      </c>
      <c r="AB99" s="30">
        <f t="shared" si="66"/>
        <v>1</v>
      </c>
    </row>
    <row r="100" spans="1:28" ht="33" customHeight="1" x14ac:dyDescent="0.25">
      <c r="A100" s="20" t="s">
        <v>351</v>
      </c>
      <c r="B100" s="153" t="s">
        <v>12</v>
      </c>
      <c r="C100" s="153">
        <v>20</v>
      </c>
      <c r="D100" s="153" t="s">
        <v>13</v>
      </c>
      <c r="E100" s="22" t="s">
        <v>352</v>
      </c>
      <c r="F100" s="34">
        <f t="shared" ref="F100:J101" si="111">+F101</f>
        <v>14051472000</v>
      </c>
      <c r="G100" s="34">
        <f t="shared" si="111"/>
        <v>0</v>
      </c>
      <c r="H100" s="34">
        <f t="shared" si="111"/>
        <v>0</v>
      </c>
      <c r="I100" s="34">
        <f t="shared" si="111"/>
        <v>0</v>
      </c>
      <c r="J100" s="34">
        <f t="shared" si="111"/>
        <v>0</v>
      </c>
      <c r="K100" s="34">
        <f t="shared" si="75"/>
        <v>0</v>
      </c>
      <c r="L100" s="34">
        <f>+L101</f>
        <v>14051472000</v>
      </c>
      <c r="M100" s="117">
        <f t="shared" si="87"/>
        <v>2.4341785878398961E-3</v>
      </c>
      <c r="N100" s="34">
        <f t="shared" ref="N100:W101" si="112">+N101</f>
        <v>0</v>
      </c>
      <c r="O100" s="34">
        <f t="shared" si="112"/>
        <v>0</v>
      </c>
      <c r="P100" s="34">
        <f t="shared" si="112"/>
        <v>14051472000</v>
      </c>
      <c r="Q100" s="34">
        <f t="shared" si="112"/>
        <v>0</v>
      </c>
      <c r="R100" s="34">
        <f t="shared" si="112"/>
        <v>14051472000</v>
      </c>
      <c r="S100" s="34">
        <f t="shared" si="112"/>
        <v>0</v>
      </c>
      <c r="T100" s="34">
        <f t="shared" si="112"/>
        <v>0</v>
      </c>
      <c r="U100" s="34">
        <f t="shared" si="112"/>
        <v>0</v>
      </c>
      <c r="V100" s="34">
        <f t="shared" si="112"/>
        <v>0</v>
      </c>
      <c r="W100" s="34">
        <f t="shared" si="112"/>
        <v>0</v>
      </c>
      <c r="X100" s="24">
        <f t="shared" si="76"/>
        <v>0</v>
      </c>
      <c r="Y100" s="24">
        <f t="shared" si="77"/>
        <v>0</v>
      </c>
      <c r="Z100" s="24">
        <f t="shared" si="78"/>
        <v>0</v>
      </c>
      <c r="AA100" s="24" t="s">
        <v>267</v>
      </c>
      <c r="AB100" s="24" t="s">
        <v>267</v>
      </c>
    </row>
    <row r="101" spans="1:28" ht="33" customHeight="1" x14ac:dyDescent="0.25">
      <c r="A101" s="20" t="s">
        <v>353</v>
      </c>
      <c r="B101" s="153" t="s">
        <v>12</v>
      </c>
      <c r="C101" s="153">
        <v>20</v>
      </c>
      <c r="D101" s="153" t="s">
        <v>13</v>
      </c>
      <c r="E101" s="22" t="s">
        <v>354</v>
      </c>
      <c r="F101" s="34">
        <f t="shared" si="111"/>
        <v>14051472000</v>
      </c>
      <c r="G101" s="34">
        <f t="shared" si="111"/>
        <v>0</v>
      </c>
      <c r="H101" s="34">
        <f t="shared" si="111"/>
        <v>0</v>
      </c>
      <c r="I101" s="34">
        <f t="shared" si="111"/>
        <v>0</v>
      </c>
      <c r="J101" s="34">
        <f t="shared" si="111"/>
        <v>0</v>
      </c>
      <c r="K101" s="34">
        <f t="shared" si="75"/>
        <v>0</v>
      </c>
      <c r="L101" s="34">
        <f>+L102</f>
        <v>14051472000</v>
      </c>
      <c r="M101" s="117">
        <f t="shared" si="87"/>
        <v>2.4341785878398961E-3</v>
      </c>
      <c r="N101" s="34">
        <f t="shared" si="112"/>
        <v>0</v>
      </c>
      <c r="O101" s="34">
        <f t="shared" si="112"/>
        <v>0</v>
      </c>
      <c r="P101" s="34">
        <f t="shared" si="112"/>
        <v>14051472000</v>
      </c>
      <c r="Q101" s="34">
        <f t="shared" si="112"/>
        <v>0</v>
      </c>
      <c r="R101" s="34">
        <f t="shared" si="112"/>
        <v>14051472000</v>
      </c>
      <c r="S101" s="34">
        <f t="shared" si="112"/>
        <v>0</v>
      </c>
      <c r="T101" s="34">
        <f t="shared" si="112"/>
        <v>0</v>
      </c>
      <c r="U101" s="34">
        <f t="shared" si="112"/>
        <v>0</v>
      </c>
      <c r="V101" s="34">
        <f t="shared" si="112"/>
        <v>0</v>
      </c>
      <c r="W101" s="34">
        <f t="shared" si="112"/>
        <v>0</v>
      </c>
      <c r="X101" s="24">
        <f t="shared" si="76"/>
        <v>0</v>
      </c>
      <c r="Y101" s="24">
        <f t="shared" si="77"/>
        <v>0</v>
      </c>
      <c r="Z101" s="24">
        <f t="shared" si="78"/>
        <v>0</v>
      </c>
      <c r="AA101" s="24" t="s">
        <v>267</v>
      </c>
      <c r="AB101" s="24" t="s">
        <v>267</v>
      </c>
    </row>
    <row r="102" spans="1:28" ht="28.5" customHeight="1" thickBot="1" x14ac:dyDescent="0.3">
      <c r="A102" s="40" t="s">
        <v>355</v>
      </c>
      <c r="B102" s="41" t="s">
        <v>12</v>
      </c>
      <c r="C102" s="41">
        <v>20</v>
      </c>
      <c r="D102" s="41" t="s">
        <v>13</v>
      </c>
      <c r="E102" s="128" t="s">
        <v>356</v>
      </c>
      <c r="F102" s="42">
        <v>14051472000</v>
      </c>
      <c r="G102" s="42">
        <v>0</v>
      </c>
      <c r="H102" s="42">
        <v>0</v>
      </c>
      <c r="I102" s="42"/>
      <c r="J102" s="42">
        <v>0</v>
      </c>
      <c r="K102" s="42">
        <f t="shared" si="75"/>
        <v>0</v>
      </c>
      <c r="L102" s="42">
        <f>+F102+K102</f>
        <v>14051472000</v>
      </c>
      <c r="M102" s="129">
        <f t="shared" si="87"/>
        <v>2.4341785878398961E-3</v>
      </c>
      <c r="N102" s="42">
        <v>0</v>
      </c>
      <c r="O102" s="28">
        <v>0</v>
      </c>
      <c r="P102" s="28">
        <f>L102-O102</f>
        <v>14051472000</v>
      </c>
      <c r="Q102" s="28">
        <v>0</v>
      </c>
      <c r="R102" s="42">
        <f>+L102-Q102</f>
        <v>14051472000</v>
      </c>
      <c r="S102" s="28">
        <f>O102-Q102</f>
        <v>0</v>
      </c>
      <c r="T102" s="28">
        <v>0</v>
      </c>
      <c r="U102" s="42">
        <f>+Q102-T102</f>
        <v>0</v>
      </c>
      <c r="V102" s="28">
        <v>0</v>
      </c>
      <c r="W102" s="43">
        <f>+T102-V102</f>
        <v>0</v>
      </c>
      <c r="X102" s="30">
        <f t="shared" si="76"/>
        <v>0</v>
      </c>
      <c r="Y102" s="30">
        <f t="shared" si="77"/>
        <v>0</v>
      </c>
      <c r="Z102" s="130">
        <f t="shared" si="78"/>
        <v>0</v>
      </c>
      <c r="AA102" s="30" t="s">
        <v>267</v>
      </c>
      <c r="AB102" s="30" t="s">
        <v>267</v>
      </c>
    </row>
    <row r="103" spans="1:28" s="2" customFormat="1" ht="28.5" customHeight="1" thickBot="1" x14ac:dyDescent="0.3">
      <c r="A103" s="156" t="s">
        <v>357</v>
      </c>
      <c r="B103" s="163" t="s">
        <v>67</v>
      </c>
      <c r="C103" s="164">
        <v>11</v>
      </c>
      <c r="D103" s="163" t="s">
        <v>366</v>
      </c>
      <c r="E103" s="158" t="s">
        <v>358</v>
      </c>
      <c r="F103" s="159">
        <f>+F105</f>
        <v>139786580047</v>
      </c>
      <c r="G103" s="159">
        <f t="shared" ref="G103:J105" si="113">+G105</f>
        <v>0</v>
      </c>
      <c r="H103" s="159">
        <f t="shared" si="113"/>
        <v>0</v>
      </c>
      <c r="I103" s="159">
        <f t="shared" si="113"/>
        <v>0</v>
      </c>
      <c r="J103" s="159">
        <f t="shared" si="113"/>
        <v>0</v>
      </c>
      <c r="K103" s="159">
        <f t="shared" si="75"/>
        <v>0</v>
      </c>
      <c r="L103" s="159">
        <f>+L105</f>
        <v>139786580047</v>
      </c>
      <c r="M103" s="160">
        <f t="shared" si="87"/>
        <v>2.4215648013088953E-2</v>
      </c>
      <c r="N103" s="159">
        <f t="shared" ref="N103:W105" si="114">+N105</f>
        <v>0</v>
      </c>
      <c r="O103" s="159">
        <f t="shared" si="114"/>
        <v>0</v>
      </c>
      <c r="P103" s="159">
        <f t="shared" si="114"/>
        <v>139786580047</v>
      </c>
      <c r="Q103" s="159">
        <f t="shared" si="114"/>
        <v>0</v>
      </c>
      <c r="R103" s="159">
        <f t="shared" si="114"/>
        <v>139786580047</v>
      </c>
      <c r="S103" s="159">
        <f t="shared" si="114"/>
        <v>0</v>
      </c>
      <c r="T103" s="159">
        <f t="shared" si="114"/>
        <v>0</v>
      </c>
      <c r="U103" s="159">
        <f t="shared" si="114"/>
        <v>0</v>
      </c>
      <c r="V103" s="159">
        <f t="shared" si="114"/>
        <v>0</v>
      </c>
      <c r="W103" s="159">
        <f t="shared" ref="W103:W104" si="115">+W105+W106</f>
        <v>0</v>
      </c>
      <c r="X103" s="161">
        <f t="shared" si="76"/>
        <v>0</v>
      </c>
      <c r="Y103" s="161">
        <f t="shared" si="77"/>
        <v>0</v>
      </c>
      <c r="Z103" s="161">
        <f t="shared" si="78"/>
        <v>0</v>
      </c>
      <c r="AA103" s="161" t="s">
        <v>267</v>
      </c>
      <c r="AB103" s="161" t="s">
        <v>267</v>
      </c>
    </row>
    <row r="104" spans="1:28" s="2" customFormat="1" ht="28.5" customHeight="1" thickBot="1" x14ac:dyDescent="0.3">
      <c r="A104" s="156" t="s">
        <v>357</v>
      </c>
      <c r="B104" s="163" t="s">
        <v>67</v>
      </c>
      <c r="C104" s="164">
        <v>11</v>
      </c>
      <c r="D104" s="163" t="s">
        <v>13</v>
      </c>
      <c r="E104" s="158" t="s">
        <v>358</v>
      </c>
      <c r="F104" s="159">
        <f>+F106</f>
        <v>1027817755000</v>
      </c>
      <c r="G104" s="159">
        <f t="shared" si="113"/>
        <v>0</v>
      </c>
      <c r="H104" s="159">
        <f t="shared" si="113"/>
        <v>0</v>
      </c>
      <c r="I104" s="159">
        <f t="shared" si="113"/>
        <v>0</v>
      </c>
      <c r="J104" s="159">
        <f t="shared" si="113"/>
        <v>0</v>
      </c>
      <c r="K104" s="159">
        <f t="shared" si="75"/>
        <v>0</v>
      </c>
      <c r="L104" s="159">
        <f>+L106</f>
        <v>1027817755000</v>
      </c>
      <c r="M104" s="160">
        <f t="shared" si="87"/>
        <v>0.17805194868001534</v>
      </c>
      <c r="N104" s="159">
        <f t="shared" si="114"/>
        <v>0</v>
      </c>
      <c r="O104" s="159">
        <f t="shared" si="114"/>
        <v>0</v>
      </c>
      <c r="P104" s="159">
        <f t="shared" si="114"/>
        <v>1027817755000</v>
      </c>
      <c r="Q104" s="159">
        <f t="shared" si="114"/>
        <v>0</v>
      </c>
      <c r="R104" s="159">
        <f t="shared" si="114"/>
        <v>1027817755000</v>
      </c>
      <c r="S104" s="159">
        <f t="shared" si="114"/>
        <v>0</v>
      </c>
      <c r="T104" s="159">
        <f t="shared" si="114"/>
        <v>0</v>
      </c>
      <c r="U104" s="159">
        <f t="shared" si="114"/>
        <v>0</v>
      </c>
      <c r="V104" s="159">
        <f t="shared" si="114"/>
        <v>0</v>
      </c>
      <c r="W104" s="159">
        <f t="shared" si="115"/>
        <v>0</v>
      </c>
      <c r="X104" s="161">
        <f t="shared" si="76"/>
        <v>0</v>
      </c>
      <c r="Y104" s="161">
        <f t="shared" si="77"/>
        <v>0</v>
      </c>
      <c r="Z104" s="161">
        <f t="shared" si="78"/>
        <v>0</v>
      </c>
      <c r="AA104" s="161" t="s">
        <v>267</v>
      </c>
      <c r="AB104" s="161" t="s">
        <v>267</v>
      </c>
    </row>
    <row r="105" spans="1:28" ht="23.25" customHeight="1" x14ac:dyDescent="0.25">
      <c r="A105" s="20" t="s">
        <v>359</v>
      </c>
      <c r="B105" s="21" t="s">
        <v>67</v>
      </c>
      <c r="C105" s="21">
        <v>11</v>
      </c>
      <c r="D105" s="21" t="s">
        <v>366</v>
      </c>
      <c r="E105" s="22" t="s">
        <v>360</v>
      </c>
      <c r="F105" s="35">
        <f>+F107</f>
        <v>139786580047</v>
      </c>
      <c r="G105" s="35">
        <f t="shared" si="113"/>
        <v>0</v>
      </c>
      <c r="H105" s="35">
        <f t="shared" si="113"/>
        <v>0</v>
      </c>
      <c r="I105" s="35">
        <f t="shared" si="113"/>
        <v>0</v>
      </c>
      <c r="J105" s="35">
        <f t="shared" si="113"/>
        <v>0</v>
      </c>
      <c r="K105" s="35">
        <f t="shared" si="75"/>
        <v>0</v>
      </c>
      <c r="L105" s="35">
        <f>+L107</f>
        <v>139786580047</v>
      </c>
      <c r="M105" s="117">
        <f t="shared" si="87"/>
        <v>2.4215648013088953E-2</v>
      </c>
      <c r="N105" s="35">
        <f t="shared" si="114"/>
        <v>0</v>
      </c>
      <c r="O105" s="35">
        <f t="shared" si="114"/>
        <v>0</v>
      </c>
      <c r="P105" s="35">
        <f>+P107</f>
        <v>139786580047</v>
      </c>
      <c r="Q105" s="35">
        <f t="shared" si="114"/>
        <v>0</v>
      </c>
      <c r="R105" s="35">
        <f>+R107</f>
        <v>139786580047</v>
      </c>
      <c r="S105" s="35">
        <f t="shared" si="114"/>
        <v>0</v>
      </c>
      <c r="T105" s="35">
        <f t="shared" si="114"/>
        <v>0</v>
      </c>
      <c r="U105" s="35">
        <f t="shared" si="114"/>
        <v>0</v>
      </c>
      <c r="V105" s="35">
        <f t="shared" si="114"/>
        <v>0</v>
      </c>
      <c r="W105" s="35">
        <f t="shared" si="114"/>
        <v>0</v>
      </c>
      <c r="X105" s="24">
        <f t="shared" si="76"/>
        <v>0</v>
      </c>
      <c r="Y105" s="24">
        <f t="shared" si="77"/>
        <v>0</v>
      </c>
      <c r="Z105" s="24">
        <f t="shared" si="78"/>
        <v>0</v>
      </c>
      <c r="AA105" s="24" t="s">
        <v>267</v>
      </c>
      <c r="AB105" s="24" t="s">
        <v>267</v>
      </c>
    </row>
    <row r="106" spans="1:28" ht="23.25" customHeight="1" x14ac:dyDescent="0.25">
      <c r="A106" s="20" t="s">
        <v>359</v>
      </c>
      <c r="B106" s="153" t="s">
        <v>67</v>
      </c>
      <c r="C106" s="153">
        <v>11</v>
      </c>
      <c r="D106" s="153" t="s">
        <v>13</v>
      </c>
      <c r="E106" s="22" t="s">
        <v>360</v>
      </c>
      <c r="F106" s="35">
        <f>+F110</f>
        <v>1027817755000</v>
      </c>
      <c r="G106" s="35">
        <f t="shared" ref="G106:J106" si="116">+G110</f>
        <v>0</v>
      </c>
      <c r="H106" s="35">
        <f t="shared" si="116"/>
        <v>0</v>
      </c>
      <c r="I106" s="35">
        <f t="shared" si="116"/>
        <v>0</v>
      </c>
      <c r="J106" s="35">
        <f t="shared" si="116"/>
        <v>0</v>
      </c>
      <c r="K106" s="35">
        <f t="shared" si="75"/>
        <v>0</v>
      </c>
      <c r="L106" s="35">
        <f>+L110</f>
        <v>1027817755000</v>
      </c>
      <c r="M106" s="117">
        <f t="shared" si="87"/>
        <v>0.17805194868001534</v>
      </c>
      <c r="N106" s="35">
        <f t="shared" ref="N106:W106" si="117">+N110</f>
        <v>0</v>
      </c>
      <c r="O106" s="35">
        <f t="shared" si="117"/>
        <v>0</v>
      </c>
      <c r="P106" s="35">
        <f>+P110</f>
        <v>1027817755000</v>
      </c>
      <c r="Q106" s="35">
        <f t="shared" si="117"/>
        <v>0</v>
      </c>
      <c r="R106" s="35">
        <f>+R110</f>
        <v>1027817755000</v>
      </c>
      <c r="S106" s="35">
        <f t="shared" si="117"/>
        <v>0</v>
      </c>
      <c r="T106" s="35">
        <f t="shared" si="117"/>
        <v>0</v>
      </c>
      <c r="U106" s="35">
        <f t="shared" si="117"/>
        <v>0</v>
      </c>
      <c r="V106" s="35">
        <f t="shared" si="117"/>
        <v>0</v>
      </c>
      <c r="W106" s="35">
        <f t="shared" si="117"/>
        <v>0</v>
      </c>
      <c r="X106" s="24">
        <f t="shared" si="76"/>
        <v>0</v>
      </c>
      <c r="Y106" s="24">
        <f t="shared" si="77"/>
        <v>0</v>
      </c>
      <c r="Z106" s="24">
        <f t="shared" si="78"/>
        <v>0</v>
      </c>
      <c r="AA106" s="24" t="s">
        <v>267</v>
      </c>
      <c r="AB106" s="24" t="s">
        <v>267</v>
      </c>
    </row>
    <row r="107" spans="1:28" ht="23.25" customHeight="1" x14ac:dyDescent="0.25">
      <c r="A107" s="20" t="s">
        <v>361</v>
      </c>
      <c r="B107" s="21" t="s">
        <v>67</v>
      </c>
      <c r="C107" s="21">
        <v>11</v>
      </c>
      <c r="D107" s="21" t="s">
        <v>366</v>
      </c>
      <c r="E107" s="22" t="s">
        <v>362</v>
      </c>
      <c r="F107" s="35">
        <f t="shared" ref="F107:J108" si="118">+F108</f>
        <v>139786580047</v>
      </c>
      <c r="G107" s="35">
        <f t="shared" si="118"/>
        <v>0</v>
      </c>
      <c r="H107" s="35">
        <f t="shared" si="118"/>
        <v>0</v>
      </c>
      <c r="I107" s="35">
        <f t="shared" si="118"/>
        <v>0</v>
      </c>
      <c r="J107" s="35">
        <f t="shared" si="118"/>
        <v>0</v>
      </c>
      <c r="K107" s="35">
        <f t="shared" si="75"/>
        <v>0</v>
      </c>
      <c r="L107" s="35">
        <f>+L108</f>
        <v>139786580047</v>
      </c>
      <c r="M107" s="117">
        <f t="shared" si="87"/>
        <v>2.4215648013088953E-2</v>
      </c>
      <c r="N107" s="35">
        <f>+N108+N110</f>
        <v>0</v>
      </c>
      <c r="O107" s="35">
        <f>+O108</f>
        <v>0</v>
      </c>
      <c r="P107" s="35">
        <f t="shared" ref="P107:R108" si="119">+P108</f>
        <v>139786580047</v>
      </c>
      <c r="Q107" s="35">
        <f>+Q108</f>
        <v>0</v>
      </c>
      <c r="R107" s="35">
        <f t="shared" si="119"/>
        <v>139786580047</v>
      </c>
      <c r="S107" s="35">
        <f>+S108+S110</f>
        <v>0</v>
      </c>
      <c r="T107" s="35">
        <f>+T108</f>
        <v>0</v>
      </c>
      <c r="U107" s="35">
        <f>+U108+U110</f>
        <v>0</v>
      </c>
      <c r="V107" s="35">
        <f>+V108</f>
        <v>0</v>
      </c>
      <c r="W107" s="35">
        <f>+W108+W110</f>
        <v>0</v>
      </c>
      <c r="X107" s="24">
        <f t="shared" si="76"/>
        <v>0</v>
      </c>
      <c r="Y107" s="24">
        <f t="shared" si="77"/>
        <v>0</v>
      </c>
      <c r="Z107" s="24">
        <f t="shared" si="78"/>
        <v>0</v>
      </c>
      <c r="AA107" s="24" t="s">
        <v>267</v>
      </c>
      <c r="AB107" s="24" t="s">
        <v>267</v>
      </c>
    </row>
    <row r="108" spans="1:28" s="2" customFormat="1" ht="23.25" customHeight="1" x14ac:dyDescent="0.25">
      <c r="A108" s="20" t="s">
        <v>363</v>
      </c>
      <c r="B108" s="21" t="s">
        <v>67</v>
      </c>
      <c r="C108" s="21">
        <v>11</v>
      </c>
      <c r="D108" s="21" t="s">
        <v>366</v>
      </c>
      <c r="E108" s="22" t="s">
        <v>364</v>
      </c>
      <c r="F108" s="35">
        <f t="shared" si="118"/>
        <v>139786580047</v>
      </c>
      <c r="G108" s="35">
        <f t="shared" si="118"/>
        <v>0</v>
      </c>
      <c r="H108" s="35">
        <f t="shared" si="118"/>
        <v>0</v>
      </c>
      <c r="I108" s="35">
        <f t="shared" si="118"/>
        <v>0</v>
      </c>
      <c r="J108" s="35">
        <f t="shared" si="118"/>
        <v>0</v>
      </c>
      <c r="K108" s="35">
        <f t="shared" si="75"/>
        <v>0</v>
      </c>
      <c r="L108" s="35">
        <f>+L109</f>
        <v>139786580047</v>
      </c>
      <c r="M108" s="117">
        <f t="shared" si="87"/>
        <v>2.4215648013088953E-2</v>
      </c>
      <c r="N108" s="35">
        <f>+N109</f>
        <v>0</v>
      </c>
      <c r="O108" s="35">
        <f>+O109</f>
        <v>0</v>
      </c>
      <c r="P108" s="35">
        <f t="shared" si="119"/>
        <v>139786580047</v>
      </c>
      <c r="Q108" s="35">
        <f>+Q109</f>
        <v>0</v>
      </c>
      <c r="R108" s="35">
        <f t="shared" si="119"/>
        <v>139786580047</v>
      </c>
      <c r="S108" s="35">
        <f>+S109</f>
        <v>0</v>
      </c>
      <c r="T108" s="35">
        <f>+T109</f>
        <v>0</v>
      </c>
      <c r="U108" s="35">
        <f>+U109</f>
        <v>0</v>
      </c>
      <c r="V108" s="35">
        <f>+V109</f>
        <v>0</v>
      </c>
      <c r="W108" s="35">
        <f>+W109</f>
        <v>0</v>
      </c>
      <c r="X108" s="24">
        <f>+X109</f>
        <v>0</v>
      </c>
      <c r="Y108" s="24">
        <f>+Y109</f>
        <v>0</v>
      </c>
      <c r="Z108" s="24">
        <f t="shared" si="78"/>
        <v>0</v>
      </c>
      <c r="AA108" s="24" t="s">
        <v>267</v>
      </c>
      <c r="AB108" s="24" t="s">
        <v>267</v>
      </c>
    </row>
    <row r="109" spans="1:28" ht="23.25" customHeight="1" x14ac:dyDescent="0.25">
      <c r="A109" s="25" t="s">
        <v>365</v>
      </c>
      <c r="B109" s="26" t="s">
        <v>67</v>
      </c>
      <c r="C109" s="26">
        <v>11</v>
      </c>
      <c r="D109" s="26" t="s">
        <v>366</v>
      </c>
      <c r="E109" s="27" t="s">
        <v>67</v>
      </c>
      <c r="F109" s="29">
        <v>139786580047</v>
      </c>
      <c r="G109" s="29">
        <v>0</v>
      </c>
      <c r="H109" s="29">
        <v>0</v>
      </c>
      <c r="I109" s="29"/>
      <c r="J109" s="29">
        <v>0</v>
      </c>
      <c r="K109" s="29">
        <f t="shared" si="75"/>
        <v>0</v>
      </c>
      <c r="L109" s="29">
        <f>+F109+K109</f>
        <v>139786580047</v>
      </c>
      <c r="M109" s="117">
        <f t="shared" si="87"/>
        <v>2.4215648013088953E-2</v>
      </c>
      <c r="N109" s="29">
        <v>0</v>
      </c>
      <c r="O109" s="28">
        <v>0</v>
      </c>
      <c r="P109" s="43">
        <f>L109-O109</f>
        <v>139786580047</v>
      </c>
      <c r="Q109" s="28">
        <v>0</v>
      </c>
      <c r="R109" s="43">
        <f>+L109-Q109</f>
        <v>139786580047</v>
      </c>
      <c r="S109" s="28">
        <f>O109-Q109</f>
        <v>0</v>
      </c>
      <c r="T109" s="28">
        <v>0</v>
      </c>
      <c r="U109" s="43">
        <f>+Q109-T109</f>
        <v>0</v>
      </c>
      <c r="V109" s="28">
        <v>0</v>
      </c>
      <c r="W109" s="43">
        <f>+T109-V109</f>
        <v>0</v>
      </c>
      <c r="X109" s="130">
        <f t="shared" ref="X109:X176" si="120">+Q109/L109</f>
        <v>0</v>
      </c>
      <c r="Y109" s="130">
        <f t="shared" ref="Y109:Y176" si="121">+T109/L109</f>
        <v>0</v>
      </c>
      <c r="Z109" s="130">
        <f t="shared" si="78"/>
        <v>0</v>
      </c>
      <c r="AA109" s="30" t="s">
        <v>267</v>
      </c>
      <c r="AB109" s="30" t="s">
        <v>267</v>
      </c>
    </row>
    <row r="110" spans="1:28" ht="23.25" customHeight="1" x14ac:dyDescent="0.25">
      <c r="A110" s="20" t="s">
        <v>367</v>
      </c>
      <c r="B110" s="153" t="s">
        <v>67</v>
      </c>
      <c r="C110" s="153">
        <v>11</v>
      </c>
      <c r="D110" s="153" t="s">
        <v>13</v>
      </c>
      <c r="E110" s="22" t="s">
        <v>368</v>
      </c>
      <c r="F110" s="35">
        <f>+F111</f>
        <v>1027817755000</v>
      </c>
      <c r="G110" s="35">
        <f>+G111</f>
        <v>0</v>
      </c>
      <c r="H110" s="35">
        <f>+H111</f>
        <v>0</v>
      </c>
      <c r="I110" s="35">
        <f>+I111</f>
        <v>0</v>
      </c>
      <c r="J110" s="35">
        <f>+J111</f>
        <v>0</v>
      </c>
      <c r="K110" s="35">
        <f t="shared" si="75"/>
        <v>0</v>
      </c>
      <c r="L110" s="35">
        <f>+L111</f>
        <v>1027817755000</v>
      </c>
      <c r="M110" s="117">
        <f t="shared" si="87"/>
        <v>0.17805194868001534</v>
      </c>
      <c r="N110" s="35">
        <f t="shared" ref="N110:W110" si="122">+N111</f>
        <v>0</v>
      </c>
      <c r="O110" s="35">
        <f t="shared" si="122"/>
        <v>0</v>
      </c>
      <c r="P110" s="35">
        <f t="shared" si="122"/>
        <v>1027817755000</v>
      </c>
      <c r="Q110" s="35">
        <f t="shared" si="122"/>
        <v>0</v>
      </c>
      <c r="R110" s="35">
        <f t="shared" si="122"/>
        <v>1027817755000</v>
      </c>
      <c r="S110" s="35">
        <f t="shared" si="122"/>
        <v>0</v>
      </c>
      <c r="T110" s="35">
        <f t="shared" si="122"/>
        <v>0</v>
      </c>
      <c r="U110" s="35">
        <f t="shared" si="122"/>
        <v>0</v>
      </c>
      <c r="V110" s="35">
        <f t="shared" si="122"/>
        <v>0</v>
      </c>
      <c r="W110" s="35">
        <f t="shared" si="122"/>
        <v>0</v>
      </c>
      <c r="X110" s="24">
        <f t="shared" si="120"/>
        <v>0</v>
      </c>
      <c r="Y110" s="24">
        <f t="shared" si="121"/>
        <v>0</v>
      </c>
      <c r="Z110" s="24">
        <f t="shared" si="78"/>
        <v>0</v>
      </c>
      <c r="AA110" s="24" t="s">
        <v>267</v>
      </c>
      <c r="AB110" s="24" t="s">
        <v>267</v>
      </c>
    </row>
    <row r="111" spans="1:28" ht="23.25" customHeight="1" thickBot="1" x14ac:dyDescent="0.3">
      <c r="A111" s="40" t="s">
        <v>369</v>
      </c>
      <c r="B111" s="41" t="s">
        <v>67</v>
      </c>
      <c r="C111" s="41">
        <v>11</v>
      </c>
      <c r="D111" s="41" t="s">
        <v>13</v>
      </c>
      <c r="E111" s="128" t="s">
        <v>370</v>
      </c>
      <c r="F111" s="28">
        <v>1027817755000</v>
      </c>
      <c r="G111" s="43">
        <v>0</v>
      </c>
      <c r="H111" s="43">
        <v>0</v>
      </c>
      <c r="I111" s="43">
        <v>0</v>
      </c>
      <c r="J111" s="43">
        <v>0</v>
      </c>
      <c r="K111" s="43">
        <f t="shared" si="75"/>
        <v>0</v>
      </c>
      <c r="L111" s="43">
        <f>+F111+K111</f>
        <v>1027817755000</v>
      </c>
      <c r="M111" s="129">
        <f t="shared" si="87"/>
        <v>0.17805194868001534</v>
      </c>
      <c r="N111" s="43">
        <v>0</v>
      </c>
      <c r="O111" s="28">
        <v>0</v>
      </c>
      <c r="P111" s="43">
        <f>L111-O111</f>
        <v>1027817755000</v>
      </c>
      <c r="Q111" s="28">
        <v>0</v>
      </c>
      <c r="R111" s="43">
        <f>+L111-Q111</f>
        <v>1027817755000</v>
      </c>
      <c r="S111" s="28">
        <f>O111-Q111</f>
        <v>0</v>
      </c>
      <c r="T111" s="28">
        <v>0</v>
      </c>
      <c r="U111" s="43">
        <f>+Q111-T111</f>
        <v>0</v>
      </c>
      <c r="V111" s="28">
        <v>0</v>
      </c>
      <c r="W111" s="43">
        <f>+T111-V111</f>
        <v>0</v>
      </c>
      <c r="X111" s="130">
        <f t="shared" si="120"/>
        <v>0</v>
      </c>
      <c r="Y111" s="130">
        <f t="shared" si="121"/>
        <v>0</v>
      </c>
      <c r="Z111" s="130">
        <f t="shared" si="78"/>
        <v>0</v>
      </c>
      <c r="AA111" s="30" t="s">
        <v>267</v>
      </c>
      <c r="AB111" s="30" t="s">
        <v>267</v>
      </c>
    </row>
    <row r="112" spans="1:28" s="2" customFormat="1" ht="28.5" customHeight="1" thickBot="1" x14ac:dyDescent="0.3">
      <c r="A112" s="156" t="s">
        <v>69</v>
      </c>
      <c r="B112" s="163" t="s">
        <v>67</v>
      </c>
      <c r="C112" s="164">
        <v>11</v>
      </c>
      <c r="D112" s="163" t="s">
        <v>13</v>
      </c>
      <c r="E112" s="158" t="s">
        <v>70</v>
      </c>
      <c r="F112" s="159">
        <f>+F115</f>
        <v>25000000000</v>
      </c>
      <c r="G112" s="159">
        <f t="shared" ref="G112:J112" si="123">+G115</f>
        <v>0</v>
      </c>
      <c r="H112" s="159">
        <f t="shared" si="123"/>
        <v>0</v>
      </c>
      <c r="I112" s="159">
        <f t="shared" si="123"/>
        <v>0</v>
      </c>
      <c r="J112" s="159">
        <f t="shared" si="123"/>
        <v>0</v>
      </c>
      <c r="K112" s="159">
        <f t="shared" si="75"/>
        <v>0</v>
      </c>
      <c r="L112" s="159">
        <f>+L115</f>
        <v>25000000000</v>
      </c>
      <c r="M112" s="160">
        <f t="shared" si="87"/>
        <v>4.330824891228293E-3</v>
      </c>
      <c r="N112" s="159">
        <f t="shared" ref="N112:O112" si="124">+N115</f>
        <v>0</v>
      </c>
      <c r="O112" s="159">
        <f t="shared" si="124"/>
        <v>2259020000</v>
      </c>
      <c r="P112" s="159">
        <f>+P115</f>
        <v>22740980000</v>
      </c>
      <c r="Q112" s="159">
        <f t="shared" ref="Q112:W112" si="125">+Q115</f>
        <v>16549.91</v>
      </c>
      <c r="R112" s="159">
        <f t="shared" si="125"/>
        <v>24999983450.09</v>
      </c>
      <c r="S112" s="159">
        <f t="shared" si="125"/>
        <v>2259003450.0900002</v>
      </c>
      <c r="T112" s="159">
        <f t="shared" si="125"/>
        <v>16549.91</v>
      </c>
      <c r="U112" s="159">
        <f t="shared" si="125"/>
        <v>0</v>
      </c>
      <c r="V112" s="159">
        <f t="shared" si="125"/>
        <v>16549.91</v>
      </c>
      <c r="W112" s="159">
        <f t="shared" si="125"/>
        <v>0</v>
      </c>
      <c r="X112" s="165">
        <f t="shared" si="120"/>
        <v>6.6199640000000004E-7</v>
      </c>
      <c r="Y112" s="165">
        <f t="shared" si="121"/>
        <v>6.6199640000000004E-7</v>
      </c>
      <c r="Z112" s="165">
        <f t="shared" si="78"/>
        <v>6.6199640000000004E-7</v>
      </c>
      <c r="AA112" s="161">
        <f t="shared" ref="AA112:AA179" si="126">+T112/Q112</f>
        <v>1</v>
      </c>
      <c r="AB112" s="161">
        <f t="shared" si="66"/>
        <v>1</v>
      </c>
    </row>
    <row r="113" spans="1:28" s="2" customFormat="1" ht="28.5" customHeight="1" thickBot="1" x14ac:dyDescent="0.3">
      <c r="A113" s="156" t="s">
        <v>69</v>
      </c>
      <c r="B113" s="163" t="s">
        <v>67</v>
      </c>
      <c r="C113" s="164">
        <v>13</v>
      </c>
      <c r="D113" s="163" t="s">
        <v>13</v>
      </c>
      <c r="E113" s="158" t="s">
        <v>70</v>
      </c>
      <c r="F113" s="159">
        <f>+F116+F221+F231+F245+F255+F261</f>
        <v>4393946143700</v>
      </c>
      <c r="G113" s="159">
        <f t="shared" ref="G113:J113" si="127">+G116+G221+G231+G245+G255+G261</f>
        <v>0</v>
      </c>
      <c r="H113" s="159">
        <f t="shared" si="127"/>
        <v>0</v>
      </c>
      <c r="I113" s="159">
        <f t="shared" si="127"/>
        <v>0</v>
      </c>
      <c r="J113" s="159">
        <f t="shared" si="127"/>
        <v>0</v>
      </c>
      <c r="K113" s="159">
        <f t="shared" si="75"/>
        <v>0</v>
      </c>
      <c r="L113" s="159">
        <f>+L116+L221+L231+L245+L255+L261</f>
        <v>4393946143700</v>
      </c>
      <c r="M113" s="160">
        <f t="shared" si="87"/>
        <v>0.76117645319410121</v>
      </c>
      <c r="N113" s="159">
        <f t="shared" ref="N113:O113" si="128">+N116+N221+N231+N245+N255+N261</f>
        <v>0</v>
      </c>
      <c r="O113" s="159">
        <f t="shared" si="128"/>
        <v>4271709610974</v>
      </c>
      <c r="P113" s="159">
        <f>+P116+P221+P231+P245+P255+P261</f>
        <v>122236532726</v>
      </c>
      <c r="Q113" s="159">
        <f t="shared" ref="Q113:W113" si="129">+Q116+Q221+Q231+Q245+Q255+Q261</f>
        <v>4268248886175.5498</v>
      </c>
      <c r="R113" s="159">
        <f t="shared" si="129"/>
        <v>125697257524.45001</v>
      </c>
      <c r="S113" s="159">
        <f t="shared" si="129"/>
        <v>3460724798.4500003</v>
      </c>
      <c r="T113" s="159">
        <f t="shared" si="129"/>
        <v>318609983065.93994</v>
      </c>
      <c r="U113" s="159">
        <f t="shared" si="129"/>
        <v>3949638903109.6099</v>
      </c>
      <c r="V113" s="159">
        <f t="shared" si="129"/>
        <v>318494030246.26996</v>
      </c>
      <c r="W113" s="159">
        <f t="shared" si="129"/>
        <v>115952819.66999996</v>
      </c>
      <c r="X113" s="161">
        <f t="shared" si="120"/>
        <v>0.97139308188729767</v>
      </c>
      <c r="Y113" s="161">
        <f t="shared" si="121"/>
        <v>7.2511126137210405E-2</v>
      </c>
      <c r="Z113" s="161">
        <f t="shared" si="78"/>
        <v>7.2484736915340617E-2</v>
      </c>
      <c r="AA113" s="161">
        <f t="shared" si="126"/>
        <v>7.4646533405745674E-2</v>
      </c>
      <c r="AB113" s="161">
        <f t="shared" si="66"/>
        <v>0.99963606658349435</v>
      </c>
    </row>
    <row r="114" spans="1:28" s="2" customFormat="1" ht="28.5" customHeight="1" thickBot="1" x14ac:dyDescent="0.3">
      <c r="A114" s="156" t="s">
        <v>69</v>
      </c>
      <c r="B114" s="163" t="s">
        <v>12</v>
      </c>
      <c r="C114" s="164">
        <v>20</v>
      </c>
      <c r="D114" s="163" t="s">
        <v>13</v>
      </c>
      <c r="E114" s="158" t="s">
        <v>70</v>
      </c>
      <c r="F114" s="159">
        <f>+F232+F262</f>
        <v>86235881312</v>
      </c>
      <c r="G114" s="159">
        <f t="shared" ref="G114:J114" si="130">+G232+G262</f>
        <v>0</v>
      </c>
      <c r="H114" s="159">
        <f t="shared" si="130"/>
        <v>0</v>
      </c>
      <c r="I114" s="159">
        <f t="shared" si="130"/>
        <v>0</v>
      </c>
      <c r="J114" s="159">
        <f t="shared" si="130"/>
        <v>0</v>
      </c>
      <c r="K114" s="159">
        <f t="shared" si="75"/>
        <v>0</v>
      </c>
      <c r="L114" s="159">
        <f>+L232+L262</f>
        <v>86235881312</v>
      </c>
      <c r="M114" s="160">
        <f t="shared" si="87"/>
        <v>1.4938900052120735E-2</v>
      </c>
      <c r="N114" s="159">
        <f t="shared" ref="N114:O114" si="131">+N232+N262</f>
        <v>0</v>
      </c>
      <c r="O114" s="159">
        <f t="shared" si="131"/>
        <v>49002053305</v>
      </c>
      <c r="P114" s="159">
        <f>+P232+P262</f>
        <v>37233828007</v>
      </c>
      <c r="Q114" s="159">
        <f t="shared" ref="Q114:W114" si="132">+Q232+Q262</f>
        <v>29487449537</v>
      </c>
      <c r="R114" s="159">
        <f t="shared" si="132"/>
        <v>56748431775</v>
      </c>
      <c r="S114" s="159">
        <f t="shared" si="132"/>
        <v>19514603768</v>
      </c>
      <c r="T114" s="159">
        <f t="shared" si="132"/>
        <v>0</v>
      </c>
      <c r="U114" s="159">
        <f t="shared" si="132"/>
        <v>29487449537</v>
      </c>
      <c r="V114" s="159">
        <f t="shared" si="132"/>
        <v>0</v>
      </c>
      <c r="W114" s="159">
        <f t="shared" si="132"/>
        <v>0</v>
      </c>
      <c r="X114" s="161">
        <f t="shared" si="120"/>
        <v>0.34193944664767667</v>
      </c>
      <c r="Y114" s="161">
        <f t="shared" si="121"/>
        <v>0</v>
      </c>
      <c r="Z114" s="161">
        <f t="shared" si="78"/>
        <v>0</v>
      </c>
      <c r="AA114" s="161">
        <f t="shared" si="126"/>
        <v>0</v>
      </c>
      <c r="AB114" s="161" t="s">
        <v>267</v>
      </c>
    </row>
    <row r="115" spans="1:28" ht="24" customHeight="1" x14ac:dyDescent="0.25">
      <c r="A115" s="16" t="s">
        <v>71</v>
      </c>
      <c r="B115" s="21" t="s">
        <v>67</v>
      </c>
      <c r="C115" s="21">
        <v>11</v>
      </c>
      <c r="D115" s="21" t="s">
        <v>13</v>
      </c>
      <c r="E115" s="18" t="s">
        <v>72</v>
      </c>
      <c r="F115" s="45">
        <f>+F117</f>
        <v>25000000000</v>
      </c>
      <c r="G115" s="45">
        <f t="shared" ref="G115:J116" si="133">+G117</f>
        <v>0</v>
      </c>
      <c r="H115" s="45">
        <f t="shared" si="133"/>
        <v>0</v>
      </c>
      <c r="I115" s="45">
        <f t="shared" si="133"/>
        <v>0</v>
      </c>
      <c r="J115" s="45">
        <f t="shared" si="133"/>
        <v>0</v>
      </c>
      <c r="K115" s="45">
        <f t="shared" si="75"/>
        <v>0</v>
      </c>
      <c r="L115" s="45">
        <f>+L117</f>
        <v>25000000000</v>
      </c>
      <c r="M115" s="116">
        <f t="shared" si="87"/>
        <v>4.330824891228293E-3</v>
      </c>
      <c r="N115" s="45">
        <f>+N117</f>
        <v>0</v>
      </c>
      <c r="O115" s="45">
        <f>+O117</f>
        <v>2259020000</v>
      </c>
      <c r="P115" s="45">
        <f t="shared" ref="P115:W116" si="134">+P117</f>
        <v>22740980000</v>
      </c>
      <c r="Q115" s="45">
        <f t="shared" si="134"/>
        <v>16549.91</v>
      </c>
      <c r="R115" s="45">
        <f t="shared" si="134"/>
        <v>24999983450.09</v>
      </c>
      <c r="S115" s="45">
        <f t="shared" si="134"/>
        <v>2259003450.0900002</v>
      </c>
      <c r="T115" s="45">
        <f t="shared" si="134"/>
        <v>16549.91</v>
      </c>
      <c r="U115" s="45">
        <f>+U117</f>
        <v>0</v>
      </c>
      <c r="V115" s="45">
        <f t="shared" si="134"/>
        <v>16549.91</v>
      </c>
      <c r="W115" s="45">
        <f>+W117</f>
        <v>0</v>
      </c>
      <c r="X115" s="151">
        <f t="shared" si="120"/>
        <v>6.6199640000000004E-7</v>
      </c>
      <c r="Y115" s="151">
        <f t="shared" si="121"/>
        <v>6.6199640000000004E-7</v>
      </c>
      <c r="Z115" s="151">
        <f t="shared" si="78"/>
        <v>6.6199640000000004E-7</v>
      </c>
      <c r="AA115" s="24">
        <f t="shared" si="126"/>
        <v>1</v>
      </c>
      <c r="AB115" s="24">
        <f t="shared" si="66"/>
        <v>1</v>
      </c>
    </row>
    <row r="116" spans="1:28" ht="24" customHeight="1" x14ac:dyDescent="0.25">
      <c r="A116" s="16" t="s">
        <v>71</v>
      </c>
      <c r="B116" s="21" t="s">
        <v>67</v>
      </c>
      <c r="C116" s="21">
        <v>13</v>
      </c>
      <c r="D116" s="21" t="s">
        <v>13</v>
      </c>
      <c r="E116" s="18" t="s">
        <v>72</v>
      </c>
      <c r="F116" s="45">
        <f>+F118</f>
        <v>4326815240292</v>
      </c>
      <c r="G116" s="45">
        <f t="shared" si="133"/>
        <v>0</v>
      </c>
      <c r="H116" s="45">
        <f t="shared" si="133"/>
        <v>0</v>
      </c>
      <c r="I116" s="45">
        <f t="shared" si="133"/>
        <v>0</v>
      </c>
      <c r="J116" s="45">
        <f t="shared" si="133"/>
        <v>0</v>
      </c>
      <c r="K116" s="45">
        <f t="shared" si="75"/>
        <v>0</v>
      </c>
      <c r="L116" s="45">
        <f>+L118</f>
        <v>4326815240292</v>
      </c>
      <c r="M116" s="116">
        <f t="shared" si="87"/>
        <v>0.7495471656961008</v>
      </c>
      <c r="N116" s="45">
        <f>+N118</f>
        <v>0</v>
      </c>
      <c r="O116" s="45">
        <f>+O118</f>
        <v>4245699645898.5</v>
      </c>
      <c r="P116" s="45">
        <f t="shared" si="134"/>
        <v>81115594393.5</v>
      </c>
      <c r="Q116" s="45">
        <f t="shared" si="134"/>
        <v>4244662177336.3101</v>
      </c>
      <c r="R116" s="45">
        <f t="shared" si="134"/>
        <v>82153062955.690002</v>
      </c>
      <c r="S116" s="45">
        <f t="shared" si="134"/>
        <v>1037468562.1900005</v>
      </c>
      <c r="T116" s="45">
        <f t="shared" si="134"/>
        <v>317737971553.59998</v>
      </c>
      <c r="U116" s="45">
        <f t="shared" si="134"/>
        <v>3926924205782.71</v>
      </c>
      <c r="V116" s="45">
        <f t="shared" si="134"/>
        <v>317721397809.59998</v>
      </c>
      <c r="W116" s="45">
        <f t="shared" si="134"/>
        <v>16573744</v>
      </c>
      <c r="X116" s="24">
        <f t="shared" si="120"/>
        <v>0.981013041141515</v>
      </c>
      <c r="Y116" s="24">
        <f t="shared" si="121"/>
        <v>7.3434605803079561E-2</v>
      </c>
      <c r="Z116" s="24">
        <f t="shared" si="78"/>
        <v>7.3430775331224496E-2</v>
      </c>
      <c r="AA116" s="24">
        <f t="shared" si="126"/>
        <v>7.4855891535988581E-2</v>
      </c>
      <c r="AB116" s="24">
        <f t="shared" si="66"/>
        <v>0.99994783832754086</v>
      </c>
    </row>
    <row r="117" spans="1:28" ht="24" customHeight="1" x14ac:dyDescent="0.25">
      <c r="A117" s="20" t="s">
        <v>73</v>
      </c>
      <c r="B117" s="21" t="s">
        <v>67</v>
      </c>
      <c r="C117" s="21">
        <v>11</v>
      </c>
      <c r="D117" s="21" t="s">
        <v>13</v>
      </c>
      <c r="E117" s="22" t="s">
        <v>74</v>
      </c>
      <c r="F117" s="34">
        <f>+F213</f>
        <v>25000000000</v>
      </c>
      <c r="G117" s="34">
        <f t="shared" ref="G117:J117" si="135">+G213</f>
        <v>0</v>
      </c>
      <c r="H117" s="34">
        <f t="shared" si="135"/>
        <v>0</v>
      </c>
      <c r="I117" s="34">
        <f t="shared" si="135"/>
        <v>0</v>
      </c>
      <c r="J117" s="34">
        <f t="shared" si="135"/>
        <v>0</v>
      </c>
      <c r="K117" s="34">
        <f t="shared" si="75"/>
        <v>0</v>
      </c>
      <c r="L117" s="34">
        <f>+L213</f>
        <v>25000000000</v>
      </c>
      <c r="M117" s="117">
        <f t="shared" si="87"/>
        <v>4.330824891228293E-3</v>
      </c>
      <c r="N117" s="34">
        <f>+N213</f>
        <v>0</v>
      </c>
      <c r="O117" s="34">
        <f>+O213</f>
        <v>2259020000</v>
      </c>
      <c r="P117" s="34">
        <f t="shared" ref="P117:V117" si="136">+P213</f>
        <v>22740980000</v>
      </c>
      <c r="Q117" s="34">
        <f t="shared" si="136"/>
        <v>16549.91</v>
      </c>
      <c r="R117" s="34">
        <f t="shared" si="136"/>
        <v>24999983450.09</v>
      </c>
      <c r="S117" s="34">
        <f t="shared" si="136"/>
        <v>2259003450.0900002</v>
      </c>
      <c r="T117" s="34">
        <f t="shared" si="136"/>
        <v>16549.91</v>
      </c>
      <c r="U117" s="34">
        <f>+U213</f>
        <v>0</v>
      </c>
      <c r="V117" s="34">
        <f t="shared" si="136"/>
        <v>16549.91</v>
      </c>
      <c r="W117" s="34">
        <f>+W213</f>
        <v>0</v>
      </c>
      <c r="X117" s="151">
        <f t="shared" si="120"/>
        <v>6.6199640000000004E-7</v>
      </c>
      <c r="Y117" s="151">
        <f t="shared" si="121"/>
        <v>6.6199640000000004E-7</v>
      </c>
      <c r="Z117" s="151">
        <f t="shared" si="78"/>
        <v>6.6199640000000004E-7</v>
      </c>
      <c r="AA117" s="24">
        <f t="shared" si="126"/>
        <v>1</v>
      </c>
      <c r="AB117" s="24">
        <f t="shared" si="66"/>
        <v>1</v>
      </c>
    </row>
    <row r="118" spans="1:28" ht="24" customHeight="1" x14ac:dyDescent="0.25">
      <c r="A118" s="20" t="s">
        <v>73</v>
      </c>
      <c r="B118" s="21" t="s">
        <v>67</v>
      </c>
      <c r="C118" s="21">
        <v>13</v>
      </c>
      <c r="D118" s="21" t="s">
        <v>13</v>
      </c>
      <c r="E118" s="22" t="s">
        <v>74</v>
      </c>
      <c r="F118" s="34">
        <f>+F120+F124+F128+F132+F136+F140+F144+F148+F152+F156+F160+F164+F168+F172+F176+F180+F184+F189+F192+F196+F200+F204+F208+F212</f>
        <v>4326815240292</v>
      </c>
      <c r="G118" s="34">
        <f t="shared" ref="G118:J118" si="137">+G120+G124+G128+G132+G136+G140+G144+G148+G152+G156+G160+G164+G168+G172+G176+G180+G184+G189+G192+G196+G200+G204+G208+G212</f>
        <v>0</v>
      </c>
      <c r="H118" s="34">
        <f t="shared" si="137"/>
        <v>0</v>
      </c>
      <c r="I118" s="34">
        <f t="shared" si="137"/>
        <v>0</v>
      </c>
      <c r="J118" s="34">
        <f t="shared" si="137"/>
        <v>0</v>
      </c>
      <c r="K118" s="34">
        <f t="shared" si="75"/>
        <v>0</v>
      </c>
      <c r="L118" s="34">
        <f>+L120+L124+L128+L132+L136+L140+L144+L148+L152+L156+L160+L164+L168+L172+L176+L180+L184+L189+L192+L196+L200+L204+L208+L212</f>
        <v>4326815240292</v>
      </c>
      <c r="M118" s="117">
        <f t="shared" si="87"/>
        <v>0.7495471656961008</v>
      </c>
      <c r="N118" s="34">
        <f>+N120+N124+N128+N132+N136+N140+N144+N148+N152+N156+N160+N164+N168+N172+N176+N180+N184+N189+N192+N196+N200+N204+N208+N212</f>
        <v>0</v>
      </c>
      <c r="O118" s="34">
        <f>+O120+O124+O128+O132+O136+O140+O144+O148+O152+O156+O160+O164+O168+O172+O176+O180+O184+O189+O192+O196+O200+O204+O208+O212</f>
        <v>4245699645898.5</v>
      </c>
      <c r="P118" s="34">
        <f t="shared" ref="P118:W118" si="138">+P120+P124+P128+P132+P136+P140+P144+P148+P152+P156+P160+P164+P168+P172+P176+P180+P184+P189+P192+P196+P200+P204+P208+P212</f>
        <v>81115594393.5</v>
      </c>
      <c r="Q118" s="34">
        <f t="shared" si="138"/>
        <v>4244662177336.3101</v>
      </c>
      <c r="R118" s="34">
        <f t="shared" si="138"/>
        <v>82153062955.690002</v>
      </c>
      <c r="S118" s="34">
        <f t="shared" si="138"/>
        <v>1037468562.1900005</v>
      </c>
      <c r="T118" s="34">
        <f t="shared" si="138"/>
        <v>317737971553.59998</v>
      </c>
      <c r="U118" s="34">
        <f t="shared" si="138"/>
        <v>3926924205782.71</v>
      </c>
      <c r="V118" s="34">
        <f t="shared" si="138"/>
        <v>317721397809.59998</v>
      </c>
      <c r="W118" s="34">
        <f t="shared" si="138"/>
        <v>16573744</v>
      </c>
      <c r="X118" s="24">
        <f t="shared" si="120"/>
        <v>0.981013041141515</v>
      </c>
      <c r="Y118" s="24">
        <f t="shared" si="121"/>
        <v>7.3434605803079561E-2</v>
      </c>
      <c r="Z118" s="24">
        <f t="shared" si="78"/>
        <v>7.3430775331224496E-2</v>
      </c>
      <c r="AA118" s="24">
        <f t="shared" si="126"/>
        <v>7.4855891535988581E-2</v>
      </c>
      <c r="AB118" s="24">
        <f t="shared" si="66"/>
        <v>0.99994783832754086</v>
      </c>
    </row>
    <row r="119" spans="1:28" ht="54" customHeight="1" x14ac:dyDescent="0.25">
      <c r="A119" s="20" t="s">
        <v>371</v>
      </c>
      <c r="B119" s="21" t="s">
        <v>67</v>
      </c>
      <c r="C119" s="21">
        <v>13</v>
      </c>
      <c r="D119" s="21" t="s">
        <v>13</v>
      </c>
      <c r="E119" s="22" t="s">
        <v>372</v>
      </c>
      <c r="F119" s="34">
        <f t="shared" ref="F119:J121" si="139">+F120</f>
        <v>199229942693</v>
      </c>
      <c r="G119" s="34">
        <f t="shared" si="139"/>
        <v>0</v>
      </c>
      <c r="H119" s="34">
        <f t="shared" si="139"/>
        <v>0</v>
      </c>
      <c r="I119" s="34">
        <f t="shared" si="139"/>
        <v>0</v>
      </c>
      <c r="J119" s="34">
        <f t="shared" si="139"/>
        <v>0</v>
      </c>
      <c r="K119" s="34">
        <f t="shared" si="75"/>
        <v>0</v>
      </c>
      <c r="L119" s="34">
        <f>+L120</f>
        <v>199229942693</v>
      </c>
      <c r="M119" s="117">
        <f t="shared" si="87"/>
        <v>3.4513199795713233E-2</v>
      </c>
      <c r="N119" s="34">
        <f t="shared" ref="N119:W121" si="140">+N120</f>
        <v>0</v>
      </c>
      <c r="O119" s="34">
        <f t="shared" si="140"/>
        <v>199229942693</v>
      </c>
      <c r="P119" s="34">
        <f t="shared" si="140"/>
        <v>0</v>
      </c>
      <c r="Q119" s="34">
        <f t="shared" si="140"/>
        <v>199229942693</v>
      </c>
      <c r="R119" s="34">
        <f t="shared" si="140"/>
        <v>0</v>
      </c>
      <c r="S119" s="34">
        <f t="shared" si="140"/>
        <v>0</v>
      </c>
      <c r="T119" s="34">
        <f t="shared" si="140"/>
        <v>667460180</v>
      </c>
      <c r="U119" s="34">
        <f t="shared" si="140"/>
        <v>198562482513</v>
      </c>
      <c r="V119" s="34">
        <f t="shared" si="140"/>
        <v>667460180</v>
      </c>
      <c r="W119" s="34">
        <f t="shared" si="140"/>
        <v>0</v>
      </c>
      <c r="X119" s="24">
        <f t="shared" si="120"/>
        <v>1</v>
      </c>
      <c r="Y119" s="24">
        <f t="shared" si="121"/>
        <v>3.350200130451834E-3</v>
      </c>
      <c r="Z119" s="24">
        <f t="shared" si="78"/>
        <v>3.350200130451834E-3</v>
      </c>
      <c r="AA119" s="24">
        <f t="shared" si="126"/>
        <v>3.350200130451834E-3</v>
      </c>
      <c r="AB119" s="24">
        <f t="shared" si="66"/>
        <v>1</v>
      </c>
    </row>
    <row r="120" spans="1:28" ht="54" customHeight="1" x14ac:dyDescent="0.25">
      <c r="A120" s="20" t="s">
        <v>373</v>
      </c>
      <c r="B120" s="21" t="s">
        <v>67</v>
      </c>
      <c r="C120" s="21">
        <v>13</v>
      </c>
      <c r="D120" s="21" t="s">
        <v>13</v>
      </c>
      <c r="E120" s="22" t="s">
        <v>372</v>
      </c>
      <c r="F120" s="34">
        <f t="shared" si="139"/>
        <v>199229942693</v>
      </c>
      <c r="G120" s="34">
        <f t="shared" si="139"/>
        <v>0</v>
      </c>
      <c r="H120" s="34">
        <f t="shared" si="139"/>
        <v>0</v>
      </c>
      <c r="I120" s="34">
        <f t="shared" si="139"/>
        <v>0</v>
      </c>
      <c r="J120" s="34">
        <f t="shared" si="139"/>
        <v>0</v>
      </c>
      <c r="K120" s="34">
        <f t="shared" si="75"/>
        <v>0</v>
      </c>
      <c r="L120" s="34">
        <f>+L121</f>
        <v>199229942693</v>
      </c>
      <c r="M120" s="117">
        <f t="shared" si="87"/>
        <v>3.4513199795713233E-2</v>
      </c>
      <c r="N120" s="34">
        <f t="shared" si="140"/>
        <v>0</v>
      </c>
      <c r="O120" s="34">
        <f t="shared" si="140"/>
        <v>199229942693</v>
      </c>
      <c r="P120" s="34">
        <f t="shared" si="140"/>
        <v>0</v>
      </c>
      <c r="Q120" s="34">
        <f t="shared" si="140"/>
        <v>199229942693</v>
      </c>
      <c r="R120" s="34">
        <f t="shared" si="140"/>
        <v>0</v>
      </c>
      <c r="S120" s="34">
        <f t="shared" si="140"/>
        <v>0</v>
      </c>
      <c r="T120" s="34">
        <f t="shared" si="140"/>
        <v>667460180</v>
      </c>
      <c r="U120" s="34">
        <f t="shared" si="140"/>
        <v>198562482513</v>
      </c>
      <c r="V120" s="34">
        <f t="shared" si="140"/>
        <v>667460180</v>
      </c>
      <c r="W120" s="34">
        <f t="shared" si="140"/>
        <v>0</v>
      </c>
      <c r="X120" s="24">
        <f t="shared" si="120"/>
        <v>1</v>
      </c>
      <c r="Y120" s="24">
        <f t="shared" si="121"/>
        <v>3.350200130451834E-3</v>
      </c>
      <c r="Z120" s="24">
        <f t="shared" si="78"/>
        <v>3.350200130451834E-3</v>
      </c>
      <c r="AA120" s="24">
        <f t="shared" si="126"/>
        <v>3.350200130451834E-3</v>
      </c>
      <c r="AB120" s="24">
        <f t="shared" si="66"/>
        <v>1</v>
      </c>
    </row>
    <row r="121" spans="1:28" ht="30" customHeight="1" x14ac:dyDescent="0.25">
      <c r="A121" s="20" t="s">
        <v>374</v>
      </c>
      <c r="B121" s="21" t="s">
        <v>67</v>
      </c>
      <c r="C121" s="21">
        <v>13</v>
      </c>
      <c r="D121" s="21" t="s">
        <v>13</v>
      </c>
      <c r="E121" s="22" t="s">
        <v>375</v>
      </c>
      <c r="F121" s="34">
        <f t="shared" si="139"/>
        <v>199229942693</v>
      </c>
      <c r="G121" s="34">
        <f t="shared" si="139"/>
        <v>0</v>
      </c>
      <c r="H121" s="34">
        <f t="shared" si="139"/>
        <v>0</v>
      </c>
      <c r="I121" s="34">
        <f t="shared" si="139"/>
        <v>0</v>
      </c>
      <c r="J121" s="34">
        <f t="shared" si="139"/>
        <v>0</v>
      </c>
      <c r="K121" s="34">
        <f t="shared" si="75"/>
        <v>0</v>
      </c>
      <c r="L121" s="34">
        <f>+L122</f>
        <v>199229942693</v>
      </c>
      <c r="M121" s="117">
        <f t="shared" si="87"/>
        <v>3.4513199795713233E-2</v>
      </c>
      <c r="N121" s="34">
        <f t="shared" si="140"/>
        <v>0</v>
      </c>
      <c r="O121" s="34">
        <f t="shared" si="140"/>
        <v>199229942693</v>
      </c>
      <c r="P121" s="34">
        <f t="shared" si="140"/>
        <v>0</v>
      </c>
      <c r="Q121" s="34">
        <f t="shared" si="140"/>
        <v>199229942693</v>
      </c>
      <c r="R121" s="34">
        <f t="shared" si="140"/>
        <v>0</v>
      </c>
      <c r="S121" s="34">
        <f t="shared" si="140"/>
        <v>0</v>
      </c>
      <c r="T121" s="34">
        <f t="shared" si="140"/>
        <v>667460180</v>
      </c>
      <c r="U121" s="34">
        <f t="shared" si="140"/>
        <v>198562482513</v>
      </c>
      <c r="V121" s="34">
        <f t="shared" si="140"/>
        <v>667460180</v>
      </c>
      <c r="W121" s="34">
        <f t="shared" si="140"/>
        <v>0</v>
      </c>
      <c r="X121" s="24">
        <f t="shared" si="120"/>
        <v>1</v>
      </c>
      <c r="Y121" s="24">
        <f t="shared" si="121"/>
        <v>3.350200130451834E-3</v>
      </c>
      <c r="Z121" s="24">
        <f t="shared" si="78"/>
        <v>3.350200130451834E-3</v>
      </c>
      <c r="AA121" s="24">
        <f t="shared" si="126"/>
        <v>3.350200130451834E-3</v>
      </c>
      <c r="AB121" s="24">
        <f t="shared" si="66"/>
        <v>1</v>
      </c>
    </row>
    <row r="122" spans="1:28" ht="30" customHeight="1" x14ac:dyDescent="0.25">
      <c r="A122" s="25" t="s">
        <v>376</v>
      </c>
      <c r="B122" s="26" t="s">
        <v>67</v>
      </c>
      <c r="C122" s="26">
        <v>13</v>
      </c>
      <c r="D122" s="26" t="s">
        <v>13</v>
      </c>
      <c r="E122" s="27" t="s">
        <v>75</v>
      </c>
      <c r="F122" s="28">
        <v>199229942693</v>
      </c>
      <c r="G122" s="28">
        <v>0</v>
      </c>
      <c r="H122" s="28">
        <v>0</v>
      </c>
      <c r="I122" s="28">
        <v>0</v>
      </c>
      <c r="J122" s="28">
        <v>0</v>
      </c>
      <c r="K122" s="28">
        <f t="shared" si="75"/>
        <v>0</v>
      </c>
      <c r="L122" s="28">
        <f>+F122+K122</f>
        <v>199229942693</v>
      </c>
      <c r="M122" s="119">
        <f t="shared" si="87"/>
        <v>3.4513199795713233E-2</v>
      </c>
      <c r="N122" s="28">
        <v>0</v>
      </c>
      <c r="O122" s="28">
        <v>199229942693</v>
      </c>
      <c r="P122" s="28">
        <f>L122-O122</f>
        <v>0</v>
      </c>
      <c r="Q122" s="28">
        <v>199229942693</v>
      </c>
      <c r="R122" s="28">
        <f>+L122-Q122</f>
        <v>0</v>
      </c>
      <c r="S122" s="28">
        <f>O122-Q122</f>
        <v>0</v>
      </c>
      <c r="T122" s="28">
        <v>667460180</v>
      </c>
      <c r="U122" s="28">
        <f>+Q122-T122</f>
        <v>198562482513</v>
      </c>
      <c r="V122" s="28">
        <v>667460180</v>
      </c>
      <c r="W122" s="29">
        <f>+T122-V122</f>
        <v>0</v>
      </c>
      <c r="X122" s="30">
        <f t="shared" si="120"/>
        <v>1</v>
      </c>
      <c r="Y122" s="30">
        <f t="shared" si="121"/>
        <v>3.350200130451834E-3</v>
      </c>
      <c r="Z122" s="30">
        <f t="shared" si="78"/>
        <v>3.350200130451834E-3</v>
      </c>
      <c r="AA122" s="30">
        <f t="shared" si="126"/>
        <v>3.350200130451834E-3</v>
      </c>
      <c r="AB122" s="130">
        <f t="shared" si="66"/>
        <v>1</v>
      </c>
    </row>
    <row r="123" spans="1:28" ht="49.5" customHeight="1" x14ac:dyDescent="0.25">
      <c r="A123" s="20" t="s">
        <v>377</v>
      </c>
      <c r="B123" s="21" t="s">
        <v>67</v>
      </c>
      <c r="C123" s="21">
        <v>13</v>
      </c>
      <c r="D123" s="21" t="s">
        <v>13</v>
      </c>
      <c r="E123" s="22" t="s">
        <v>378</v>
      </c>
      <c r="F123" s="34">
        <f t="shared" ref="F123:J125" si="141">+F124</f>
        <v>3111246158</v>
      </c>
      <c r="G123" s="34">
        <f t="shared" si="141"/>
        <v>0</v>
      </c>
      <c r="H123" s="34">
        <f t="shared" si="141"/>
        <v>0</v>
      </c>
      <c r="I123" s="34">
        <f t="shared" si="141"/>
        <v>0</v>
      </c>
      <c r="J123" s="34">
        <f t="shared" si="141"/>
        <v>0</v>
      </c>
      <c r="K123" s="34">
        <f t="shared" si="75"/>
        <v>0</v>
      </c>
      <c r="L123" s="34">
        <f>+L124</f>
        <v>3111246158</v>
      </c>
      <c r="M123" s="117">
        <f t="shared" si="87"/>
        <v>5.3897049215219177E-4</v>
      </c>
      <c r="N123" s="34">
        <f t="shared" ref="N123:R125" si="142">+N124</f>
        <v>0</v>
      </c>
      <c r="O123" s="34">
        <f t="shared" si="142"/>
        <v>3111246158</v>
      </c>
      <c r="P123" s="34">
        <f t="shared" si="142"/>
        <v>0</v>
      </c>
      <c r="Q123" s="34">
        <f t="shared" si="142"/>
        <v>3111246158</v>
      </c>
      <c r="R123" s="34">
        <f t="shared" si="142"/>
        <v>0</v>
      </c>
      <c r="S123" s="34">
        <v>0</v>
      </c>
      <c r="T123" s="34">
        <f t="shared" ref="T123:W125" si="143">+T124</f>
        <v>0</v>
      </c>
      <c r="U123" s="34">
        <f t="shared" si="143"/>
        <v>3111246158</v>
      </c>
      <c r="V123" s="34">
        <f t="shared" si="143"/>
        <v>0</v>
      </c>
      <c r="W123" s="34">
        <f t="shared" si="143"/>
        <v>0</v>
      </c>
      <c r="X123" s="24">
        <f t="shared" si="120"/>
        <v>1</v>
      </c>
      <c r="Y123" s="24">
        <f t="shared" si="121"/>
        <v>0</v>
      </c>
      <c r="Z123" s="24">
        <f t="shared" si="78"/>
        <v>0</v>
      </c>
      <c r="AA123" s="24">
        <f t="shared" si="126"/>
        <v>0</v>
      </c>
      <c r="AB123" s="24" t="s">
        <v>267</v>
      </c>
    </row>
    <row r="124" spans="1:28" ht="49.5" customHeight="1" x14ac:dyDescent="0.25">
      <c r="A124" s="20" t="s">
        <v>379</v>
      </c>
      <c r="B124" s="21" t="s">
        <v>67</v>
      </c>
      <c r="C124" s="21">
        <v>13</v>
      </c>
      <c r="D124" s="21" t="s">
        <v>13</v>
      </c>
      <c r="E124" s="47" t="s">
        <v>378</v>
      </c>
      <c r="F124" s="34">
        <f t="shared" si="141"/>
        <v>3111246158</v>
      </c>
      <c r="G124" s="34">
        <f t="shared" si="141"/>
        <v>0</v>
      </c>
      <c r="H124" s="34">
        <f t="shared" si="141"/>
        <v>0</v>
      </c>
      <c r="I124" s="34">
        <f t="shared" si="141"/>
        <v>0</v>
      </c>
      <c r="J124" s="34">
        <f t="shared" si="141"/>
        <v>0</v>
      </c>
      <c r="K124" s="34">
        <f t="shared" si="75"/>
        <v>0</v>
      </c>
      <c r="L124" s="34">
        <f>+L125</f>
        <v>3111246158</v>
      </c>
      <c r="M124" s="117">
        <f t="shared" si="87"/>
        <v>5.3897049215219177E-4</v>
      </c>
      <c r="N124" s="34">
        <f t="shared" si="142"/>
        <v>0</v>
      </c>
      <c r="O124" s="34">
        <f t="shared" si="142"/>
        <v>3111246158</v>
      </c>
      <c r="P124" s="34">
        <f t="shared" si="142"/>
        <v>0</v>
      </c>
      <c r="Q124" s="34">
        <f t="shared" si="142"/>
        <v>3111246158</v>
      </c>
      <c r="R124" s="34">
        <f t="shared" si="142"/>
        <v>0</v>
      </c>
      <c r="S124" s="34">
        <v>0</v>
      </c>
      <c r="T124" s="34">
        <f t="shared" si="143"/>
        <v>0</v>
      </c>
      <c r="U124" s="34">
        <f t="shared" si="143"/>
        <v>3111246158</v>
      </c>
      <c r="V124" s="34">
        <f t="shared" si="143"/>
        <v>0</v>
      </c>
      <c r="W124" s="34">
        <f t="shared" si="143"/>
        <v>0</v>
      </c>
      <c r="X124" s="24">
        <f t="shared" si="120"/>
        <v>1</v>
      </c>
      <c r="Y124" s="24">
        <f t="shared" si="121"/>
        <v>0</v>
      </c>
      <c r="Z124" s="24">
        <f t="shared" si="78"/>
        <v>0</v>
      </c>
      <c r="AA124" s="24">
        <f t="shared" si="126"/>
        <v>0</v>
      </c>
      <c r="AB124" s="24" t="s">
        <v>267</v>
      </c>
    </row>
    <row r="125" spans="1:28" ht="32.25" customHeight="1" x14ac:dyDescent="0.25">
      <c r="A125" s="20" t="s">
        <v>380</v>
      </c>
      <c r="B125" s="21" t="s">
        <v>67</v>
      </c>
      <c r="C125" s="21">
        <v>13</v>
      </c>
      <c r="D125" s="21" t="s">
        <v>13</v>
      </c>
      <c r="E125" s="22" t="s">
        <v>375</v>
      </c>
      <c r="F125" s="34">
        <f t="shared" si="141"/>
        <v>3111246158</v>
      </c>
      <c r="G125" s="34">
        <f t="shared" si="141"/>
        <v>0</v>
      </c>
      <c r="H125" s="34">
        <f t="shared" si="141"/>
        <v>0</v>
      </c>
      <c r="I125" s="34">
        <f t="shared" si="141"/>
        <v>0</v>
      </c>
      <c r="J125" s="34">
        <f t="shared" si="141"/>
        <v>0</v>
      </c>
      <c r="K125" s="34">
        <f t="shared" si="75"/>
        <v>0</v>
      </c>
      <c r="L125" s="34">
        <f>+L126</f>
        <v>3111246158</v>
      </c>
      <c r="M125" s="117">
        <f t="shared" si="87"/>
        <v>5.3897049215219177E-4</v>
      </c>
      <c r="N125" s="34">
        <f t="shared" si="142"/>
        <v>0</v>
      </c>
      <c r="O125" s="34">
        <f t="shared" si="142"/>
        <v>3111246158</v>
      </c>
      <c r="P125" s="34">
        <f t="shared" si="142"/>
        <v>0</v>
      </c>
      <c r="Q125" s="34">
        <f t="shared" si="142"/>
        <v>3111246158</v>
      </c>
      <c r="R125" s="34">
        <f t="shared" si="142"/>
        <v>0</v>
      </c>
      <c r="S125" s="34">
        <v>0</v>
      </c>
      <c r="T125" s="34">
        <f t="shared" si="143"/>
        <v>0</v>
      </c>
      <c r="U125" s="34">
        <f t="shared" si="143"/>
        <v>3111246158</v>
      </c>
      <c r="V125" s="34">
        <f t="shared" si="143"/>
        <v>0</v>
      </c>
      <c r="W125" s="34">
        <f t="shared" si="143"/>
        <v>0</v>
      </c>
      <c r="X125" s="24">
        <f t="shared" si="120"/>
        <v>1</v>
      </c>
      <c r="Y125" s="24">
        <f t="shared" si="121"/>
        <v>0</v>
      </c>
      <c r="Z125" s="24">
        <f t="shared" si="78"/>
        <v>0</v>
      </c>
      <c r="AA125" s="24">
        <f t="shared" si="126"/>
        <v>0</v>
      </c>
      <c r="AB125" s="24" t="s">
        <v>267</v>
      </c>
    </row>
    <row r="126" spans="1:28" ht="30" customHeight="1" x14ac:dyDescent="0.25">
      <c r="A126" s="25" t="s">
        <v>381</v>
      </c>
      <c r="B126" s="26" t="s">
        <v>67</v>
      </c>
      <c r="C126" s="26">
        <v>13</v>
      </c>
      <c r="D126" s="26" t="s">
        <v>13</v>
      </c>
      <c r="E126" s="27" t="s">
        <v>75</v>
      </c>
      <c r="F126" s="28">
        <v>3111246158</v>
      </c>
      <c r="G126" s="28">
        <v>0</v>
      </c>
      <c r="H126" s="28">
        <v>0</v>
      </c>
      <c r="I126" s="28">
        <v>0</v>
      </c>
      <c r="J126" s="28">
        <v>0</v>
      </c>
      <c r="K126" s="28">
        <f t="shared" si="75"/>
        <v>0</v>
      </c>
      <c r="L126" s="28">
        <f>+F126+K126</f>
        <v>3111246158</v>
      </c>
      <c r="M126" s="119">
        <f t="shared" si="87"/>
        <v>5.3897049215219177E-4</v>
      </c>
      <c r="N126" s="28">
        <v>0</v>
      </c>
      <c r="O126" s="28">
        <v>3111246158</v>
      </c>
      <c r="P126" s="28">
        <f>L126-O126</f>
        <v>0</v>
      </c>
      <c r="Q126" s="28">
        <v>3111246158</v>
      </c>
      <c r="R126" s="28">
        <f>+L126-Q126</f>
        <v>0</v>
      </c>
      <c r="S126" s="28">
        <f>O126-Q126</f>
        <v>0</v>
      </c>
      <c r="T126" s="28">
        <v>0</v>
      </c>
      <c r="U126" s="28">
        <f>+Q126-T126</f>
        <v>3111246158</v>
      </c>
      <c r="V126" s="28">
        <v>0</v>
      </c>
      <c r="W126" s="29">
        <f>+T126-V126</f>
        <v>0</v>
      </c>
      <c r="X126" s="30">
        <f t="shared" si="120"/>
        <v>1</v>
      </c>
      <c r="Y126" s="30">
        <f t="shared" si="121"/>
        <v>0</v>
      </c>
      <c r="Z126" s="30">
        <f t="shared" si="78"/>
        <v>0</v>
      </c>
      <c r="AA126" s="30">
        <f t="shared" si="126"/>
        <v>0</v>
      </c>
      <c r="AB126" s="130" t="s">
        <v>267</v>
      </c>
    </row>
    <row r="127" spans="1:28" ht="87" customHeight="1" x14ac:dyDescent="0.25">
      <c r="A127" s="20" t="s">
        <v>382</v>
      </c>
      <c r="B127" s="21" t="s">
        <v>67</v>
      </c>
      <c r="C127" s="21">
        <v>13</v>
      </c>
      <c r="D127" s="21" t="s">
        <v>13</v>
      </c>
      <c r="E127" s="22" t="s">
        <v>383</v>
      </c>
      <c r="F127" s="34">
        <f t="shared" ref="F127:J129" si="144">+F128</f>
        <v>267568660974</v>
      </c>
      <c r="G127" s="34">
        <f t="shared" si="144"/>
        <v>0</v>
      </c>
      <c r="H127" s="34">
        <f t="shared" si="144"/>
        <v>0</v>
      </c>
      <c r="I127" s="34">
        <f t="shared" si="144"/>
        <v>0</v>
      </c>
      <c r="J127" s="34">
        <f t="shared" si="144"/>
        <v>0</v>
      </c>
      <c r="K127" s="34">
        <f t="shared" si="75"/>
        <v>0</v>
      </c>
      <c r="L127" s="34">
        <f>+L128</f>
        <v>267568660974</v>
      </c>
      <c r="M127" s="117">
        <f t="shared" si="87"/>
        <v>4.6351720682352937E-2</v>
      </c>
      <c r="N127" s="34">
        <f t="shared" ref="N127:R129" si="145">+N128</f>
        <v>0</v>
      </c>
      <c r="O127" s="34">
        <f t="shared" si="145"/>
        <v>267568660974</v>
      </c>
      <c r="P127" s="34">
        <f t="shared" si="145"/>
        <v>0</v>
      </c>
      <c r="Q127" s="34">
        <f t="shared" si="145"/>
        <v>267568660974</v>
      </c>
      <c r="R127" s="34">
        <f t="shared" si="145"/>
        <v>0</v>
      </c>
      <c r="S127" s="34">
        <v>0</v>
      </c>
      <c r="T127" s="34">
        <f t="shared" ref="T127:W129" si="146">+T128</f>
        <v>515340818</v>
      </c>
      <c r="U127" s="34">
        <f t="shared" si="146"/>
        <v>267053320156</v>
      </c>
      <c r="V127" s="34">
        <f t="shared" si="146"/>
        <v>515340818</v>
      </c>
      <c r="W127" s="34">
        <f t="shared" si="146"/>
        <v>0</v>
      </c>
      <c r="X127" s="24">
        <f t="shared" si="120"/>
        <v>1</v>
      </c>
      <c r="Y127" s="24">
        <f t="shared" si="121"/>
        <v>1.9260133683969677E-3</v>
      </c>
      <c r="Z127" s="24">
        <f t="shared" si="78"/>
        <v>1.9260133683969677E-3</v>
      </c>
      <c r="AA127" s="24">
        <f t="shared" si="126"/>
        <v>1.9260133683969677E-3</v>
      </c>
      <c r="AB127" s="24">
        <f t="shared" ref="AB127:AB190" si="147">+V127/T127</f>
        <v>1</v>
      </c>
    </row>
    <row r="128" spans="1:28" ht="84" customHeight="1" x14ac:dyDescent="0.25">
      <c r="A128" s="20" t="s">
        <v>384</v>
      </c>
      <c r="B128" s="21" t="s">
        <v>67</v>
      </c>
      <c r="C128" s="21">
        <v>13</v>
      </c>
      <c r="D128" s="21" t="s">
        <v>13</v>
      </c>
      <c r="E128" s="22" t="s">
        <v>383</v>
      </c>
      <c r="F128" s="34">
        <f t="shared" si="144"/>
        <v>267568660974</v>
      </c>
      <c r="G128" s="34">
        <f t="shared" si="144"/>
        <v>0</v>
      </c>
      <c r="H128" s="34">
        <f t="shared" si="144"/>
        <v>0</v>
      </c>
      <c r="I128" s="34">
        <f t="shared" si="144"/>
        <v>0</v>
      </c>
      <c r="J128" s="34">
        <f t="shared" si="144"/>
        <v>0</v>
      </c>
      <c r="K128" s="34">
        <f t="shared" si="75"/>
        <v>0</v>
      </c>
      <c r="L128" s="34">
        <f>+L129</f>
        <v>267568660974</v>
      </c>
      <c r="M128" s="117">
        <f t="shared" si="87"/>
        <v>4.6351720682352937E-2</v>
      </c>
      <c r="N128" s="34">
        <f t="shared" si="145"/>
        <v>0</v>
      </c>
      <c r="O128" s="34">
        <f t="shared" si="145"/>
        <v>267568660974</v>
      </c>
      <c r="P128" s="34">
        <f t="shared" si="145"/>
        <v>0</v>
      </c>
      <c r="Q128" s="34">
        <f t="shared" si="145"/>
        <v>267568660974</v>
      </c>
      <c r="R128" s="34">
        <f t="shared" si="145"/>
        <v>0</v>
      </c>
      <c r="S128" s="34">
        <v>0</v>
      </c>
      <c r="T128" s="34">
        <f t="shared" si="146"/>
        <v>515340818</v>
      </c>
      <c r="U128" s="34">
        <f t="shared" si="146"/>
        <v>267053320156</v>
      </c>
      <c r="V128" s="34">
        <f t="shared" si="146"/>
        <v>515340818</v>
      </c>
      <c r="W128" s="34">
        <f t="shared" si="146"/>
        <v>0</v>
      </c>
      <c r="X128" s="24">
        <f t="shared" si="120"/>
        <v>1</v>
      </c>
      <c r="Y128" s="24">
        <f t="shared" si="121"/>
        <v>1.9260133683969677E-3</v>
      </c>
      <c r="Z128" s="24">
        <f t="shared" si="78"/>
        <v>1.9260133683969677E-3</v>
      </c>
      <c r="AA128" s="24">
        <f t="shared" si="126"/>
        <v>1.9260133683969677E-3</v>
      </c>
      <c r="AB128" s="24">
        <f t="shared" si="147"/>
        <v>1</v>
      </c>
    </row>
    <row r="129" spans="1:28" ht="32.25" customHeight="1" x14ac:dyDescent="0.25">
      <c r="A129" s="20" t="s">
        <v>385</v>
      </c>
      <c r="B129" s="21" t="s">
        <v>67</v>
      </c>
      <c r="C129" s="21">
        <v>13</v>
      </c>
      <c r="D129" s="21" t="s">
        <v>13</v>
      </c>
      <c r="E129" s="22" t="s">
        <v>76</v>
      </c>
      <c r="F129" s="34">
        <f t="shared" si="144"/>
        <v>267568660974</v>
      </c>
      <c r="G129" s="34">
        <f t="shared" si="144"/>
        <v>0</v>
      </c>
      <c r="H129" s="34">
        <f t="shared" si="144"/>
        <v>0</v>
      </c>
      <c r="I129" s="34">
        <f t="shared" si="144"/>
        <v>0</v>
      </c>
      <c r="J129" s="34">
        <f t="shared" si="144"/>
        <v>0</v>
      </c>
      <c r="K129" s="34">
        <f t="shared" si="75"/>
        <v>0</v>
      </c>
      <c r="L129" s="34">
        <f>+L130</f>
        <v>267568660974</v>
      </c>
      <c r="M129" s="117">
        <f t="shared" si="87"/>
        <v>4.6351720682352937E-2</v>
      </c>
      <c r="N129" s="34">
        <f t="shared" si="145"/>
        <v>0</v>
      </c>
      <c r="O129" s="34">
        <f t="shared" si="145"/>
        <v>267568660974</v>
      </c>
      <c r="P129" s="34">
        <f t="shared" si="145"/>
        <v>0</v>
      </c>
      <c r="Q129" s="34">
        <f t="shared" si="145"/>
        <v>267568660974</v>
      </c>
      <c r="R129" s="34">
        <f t="shared" si="145"/>
        <v>0</v>
      </c>
      <c r="S129" s="34">
        <v>0</v>
      </c>
      <c r="T129" s="34">
        <f t="shared" si="146"/>
        <v>515340818</v>
      </c>
      <c r="U129" s="34">
        <f t="shared" si="146"/>
        <v>267053320156</v>
      </c>
      <c r="V129" s="34">
        <f t="shared" si="146"/>
        <v>515340818</v>
      </c>
      <c r="W129" s="34">
        <f t="shared" si="146"/>
        <v>0</v>
      </c>
      <c r="X129" s="24">
        <f t="shared" si="120"/>
        <v>1</v>
      </c>
      <c r="Y129" s="24">
        <f t="shared" si="121"/>
        <v>1.9260133683969677E-3</v>
      </c>
      <c r="Z129" s="24">
        <f t="shared" si="78"/>
        <v>1.9260133683969677E-3</v>
      </c>
      <c r="AA129" s="24">
        <f t="shared" si="126"/>
        <v>1.9260133683969677E-3</v>
      </c>
      <c r="AB129" s="24">
        <f t="shared" si="147"/>
        <v>1</v>
      </c>
    </row>
    <row r="130" spans="1:28" ht="30" customHeight="1" x14ac:dyDescent="0.25">
      <c r="A130" s="25" t="s">
        <v>386</v>
      </c>
      <c r="B130" s="26" t="s">
        <v>67</v>
      </c>
      <c r="C130" s="26">
        <v>13</v>
      </c>
      <c r="D130" s="26" t="s">
        <v>13</v>
      </c>
      <c r="E130" s="27" t="s">
        <v>75</v>
      </c>
      <c r="F130" s="28">
        <v>267568660974</v>
      </c>
      <c r="G130" s="28">
        <v>0</v>
      </c>
      <c r="H130" s="28">
        <v>0</v>
      </c>
      <c r="I130" s="28">
        <v>0</v>
      </c>
      <c r="J130" s="28">
        <v>0</v>
      </c>
      <c r="K130" s="28">
        <f t="shared" si="75"/>
        <v>0</v>
      </c>
      <c r="L130" s="28">
        <f>+F130+K130</f>
        <v>267568660974</v>
      </c>
      <c r="M130" s="119">
        <f t="shared" si="87"/>
        <v>4.6351720682352937E-2</v>
      </c>
      <c r="N130" s="28">
        <v>0</v>
      </c>
      <c r="O130" s="28">
        <v>267568660974</v>
      </c>
      <c r="P130" s="28">
        <f>L130-O130</f>
        <v>0</v>
      </c>
      <c r="Q130" s="28">
        <v>267568660974</v>
      </c>
      <c r="R130" s="28">
        <f>+L130-Q130</f>
        <v>0</v>
      </c>
      <c r="S130" s="28">
        <f>O130-Q130</f>
        <v>0</v>
      </c>
      <c r="T130" s="28">
        <v>515340818</v>
      </c>
      <c r="U130" s="28">
        <f>+Q130-T130</f>
        <v>267053320156</v>
      </c>
      <c r="V130" s="28">
        <v>515340818</v>
      </c>
      <c r="W130" s="29">
        <f>+T130-V130</f>
        <v>0</v>
      </c>
      <c r="X130" s="30">
        <f t="shared" si="120"/>
        <v>1</v>
      </c>
      <c r="Y130" s="30">
        <f>+T130/L130</f>
        <v>1.9260133683969677E-3</v>
      </c>
      <c r="Z130" s="30">
        <f t="shared" si="78"/>
        <v>1.9260133683969677E-3</v>
      </c>
      <c r="AA130" s="30">
        <f t="shared" si="126"/>
        <v>1.9260133683969677E-3</v>
      </c>
      <c r="AB130" s="30">
        <f t="shared" si="147"/>
        <v>1</v>
      </c>
    </row>
    <row r="131" spans="1:28" ht="80.25" customHeight="1" x14ac:dyDescent="0.25">
      <c r="A131" s="20" t="s">
        <v>387</v>
      </c>
      <c r="B131" s="21" t="s">
        <v>67</v>
      </c>
      <c r="C131" s="21">
        <v>13</v>
      </c>
      <c r="D131" s="21" t="s">
        <v>13</v>
      </c>
      <c r="E131" s="47" t="s">
        <v>388</v>
      </c>
      <c r="F131" s="34">
        <f t="shared" ref="F131:J133" si="148">+F132</f>
        <v>175859178607</v>
      </c>
      <c r="G131" s="34">
        <f t="shared" si="148"/>
        <v>0</v>
      </c>
      <c r="H131" s="34">
        <f t="shared" si="148"/>
        <v>0</v>
      </c>
      <c r="I131" s="34">
        <f t="shared" si="148"/>
        <v>0</v>
      </c>
      <c r="J131" s="34">
        <f t="shared" si="148"/>
        <v>0</v>
      </c>
      <c r="K131" s="34">
        <f t="shared" si="75"/>
        <v>0</v>
      </c>
      <c r="L131" s="34">
        <f>+L132</f>
        <v>175859178607</v>
      </c>
      <c r="M131" s="117">
        <f t="shared" si="87"/>
        <v>3.0464612322486307E-2</v>
      </c>
      <c r="N131" s="34">
        <f t="shared" ref="N131:W133" si="149">+N132</f>
        <v>0</v>
      </c>
      <c r="O131" s="34">
        <f t="shared" si="149"/>
        <v>175859178607</v>
      </c>
      <c r="P131" s="34">
        <f t="shared" si="149"/>
        <v>0</v>
      </c>
      <c r="Q131" s="34">
        <f t="shared" si="149"/>
        <v>175859178607</v>
      </c>
      <c r="R131" s="34">
        <f t="shared" si="149"/>
        <v>0</v>
      </c>
      <c r="S131" s="34">
        <f t="shared" si="149"/>
        <v>0</v>
      </c>
      <c r="T131" s="34">
        <f t="shared" si="149"/>
        <v>589163443</v>
      </c>
      <c r="U131" s="34">
        <f t="shared" si="149"/>
        <v>175270015164</v>
      </c>
      <c r="V131" s="34">
        <f t="shared" si="149"/>
        <v>589163443</v>
      </c>
      <c r="W131" s="34">
        <f t="shared" si="149"/>
        <v>0</v>
      </c>
      <c r="X131" s="24">
        <f t="shared" si="120"/>
        <v>1</v>
      </c>
      <c r="Y131" s="24">
        <f t="shared" si="121"/>
        <v>3.3502001298244925E-3</v>
      </c>
      <c r="Z131" s="24">
        <f t="shared" si="78"/>
        <v>3.3502001298244925E-3</v>
      </c>
      <c r="AA131" s="24">
        <f t="shared" si="126"/>
        <v>3.3502001298244925E-3</v>
      </c>
      <c r="AB131" s="24">
        <f t="shared" si="147"/>
        <v>1</v>
      </c>
    </row>
    <row r="132" spans="1:28" ht="80.25" customHeight="1" x14ac:dyDescent="0.25">
      <c r="A132" s="20" t="s">
        <v>389</v>
      </c>
      <c r="B132" s="21" t="s">
        <v>67</v>
      </c>
      <c r="C132" s="21">
        <v>13</v>
      </c>
      <c r="D132" s="21" t="s">
        <v>13</v>
      </c>
      <c r="E132" s="47" t="s">
        <v>388</v>
      </c>
      <c r="F132" s="34">
        <f t="shared" si="148"/>
        <v>175859178607</v>
      </c>
      <c r="G132" s="34">
        <f t="shared" si="148"/>
        <v>0</v>
      </c>
      <c r="H132" s="34">
        <f t="shared" si="148"/>
        <v>0</v>
      </c>
      <c r="I132" s="34">
        <f t="shared" si="148"/>
        <v>0</v>
      </c>
      <c r="J132" s="34">
        <f t="shared" si="148"/>
        <v>0</v>
      </c>
      <c r="K132" s="34">
        <f t="shared" si="75"/>
        <v>0</v>
      </c>
      <c r="L132" s="34">
        <f>+L133</f>
        <v>175859178607</v>
      </c>
      <c r="M132" s="117">
        <f t="shared" si="87"/>
        <v>3.0464612322486307E-2</v>
      </c>
      <c r="N132" s="34">
        <f t="shared" si="149"/>
        <v>0</v>
      </c>
      <c r="O132" s="34">
        <f t="shared" si="149"/>
        <v>175859178607</v>
      </c>
      <c r="P132" s="34">
        <f t="shared" si="149"/>
        <v>0</v>
      </c>
      <c r="Q132" s="34">
        <f t="shared" si="149"/>
        <v>175859178607</v>
      </c>
      <c r="R132" s="34">
        <f t="shared" si="149"/>
        <v>0</v>
      </c>
      <c r="S132" s="34">
        <f t="shared" si="149"/>
        <v>0</v>
      </c>
      <c r="T132" s="34">
        <f t="shared" si="149"/>
        <v>589163443</v>
      </c>
      <c r="U132" s="34">
        <f t="shared" si="149"/>
        <v>175270015164</v>
      </c>
      <c r="V132" s="34">
        <f t="shared" si="149"/>
        <v>589163443</v>
      </c>
      <c r="W132" s="34">
        <f t="shared" si="149"/>
        <v>0</v>
      </c>
      <c r="X132" s="24">
        <f t="shared" si="120"/>
        <v>1</v>
      </c>
      <c r="Y132" s="24">
        <f t="shared" si="121"/>
        <v>3.3502001298244925E-3</v>
      </c>
      <c r="Z132" s="24">
        <f t="shared" si="78"/>
        <v>3.3502001298244925E-3</v>
      </c>
      <c r="AA132" s="24">
        <f t="shared" si="126"/>
        <v>3.3502001298244925E-3</v>
      </c>
      <c r="AB132" s="24">
        <f t="shared" si="147"/>
        <v>1</v>
      </c>
    </row>
    <row r="133" spans="1:28" ht="28.5" customHeight="1" x14ac:dyDescent="0.25">
      <c r="A133" s="20" t="s">
        <v>390</v>
      </c>
      <c r="B133" s="21" t="s">
        <v>67</v>
      </c>
      <c r="C133" s="21">
        <v>13</v>
      </c>
      <c r="D133" s="21" t="s">
        <v>13</v>
      </c>
      <c r="E133" s="22" t="s">
        <v>76</v>
      </c>
      <c r="F133" s="34">
        <f t="shared" si="148"/>
        <v>175859178607</v>
      </c>
      <c r="G133" s="34">
        <f t="shared" si="148"/>
        <v>0</v>
      </c>
      <c r="H133" s="34">
        <f t="shared" si="148"/>
        <v>0</v>
      </c>
      <c r="I133" s="34">
        <f t="shared" si="148"/>
        <v>0</v>
      </c>
      <c r="J133" s="34">
        <f t="shared" si="148"/>
        <v>0</v>
      </c>
      <c r="K133" s="34">
        <f t="shared" si="75"/>
        <v>0</v>
      </c>
      <c r="L133" s="34">
        <f>+L134</f>
        <v>175859178607</v>
      </c>
      <c r="M133" s="117">
        <f t="shared" si="87"/>
        <v>3.0464612322486307E-2</v>
      </c>
      <c r="N133" s="34">
        <f t="shared" si="149"/>
        <v>0</v>
      </c>
      <c r="O133" s="34">
        <f t="shared" si="149"/>
        <v>175859178607</v>
      </c>
      <c r="P133" s="34">
        <f t="shared" si="149"/>
        <v>0</v>
      </c>
      <c r="Q133" s="34">
        <f t="shared" si="149"/>
        <v>175859178607</v>
      </c>
      <c r="R133" s="34">
        <f t="shared" si="149"/>
        <v>0</v>
      </c>
      <c r="S133" s="34">
        <f t="shared" si="149"/>
        <v>0</v>
      </c>
      <c r="T133" s="34">
        <f t="shared" si="149"/>
        <v>589163443</v>
      </c>
      <c r="U133" s="34">
        <f t="shared" si="149"/>
        <v>175270015164</v>
      </c>
      <c r="V133" s="34">
        <f t="shared" si="149"/>
        <v>589163443</v>
      </c>
      <c r="W133" s="34">
        <f t="shared" si="149"/>
        <v>0</v>
      </c>
      <c r="X133" s="24">
        <f t="shared" si="120"/>
        <v>1</v>
      </c>
      <c r="Y133" s="24">
        <f t="shared" si="121"/>
        <v>3.3502001298244925E-3</v>
      </c>
      <c r="Z133" s="24">
        <f t="shared" si="78"/>
        <v>3.3502001298244925E-3</v>
      </c>
      <c r="AA133" s="24">
        <f t="shared" si="126"/>
        <v>3.3502001298244925E-3</v>
      </c>
      <c r="AB133" s="24">
        <f t="shared" si="147"/>
        <v>1</v>
      </c>
    </row>
    <row r="134" spans="1:28" ht="30" customHeight="1" x14ac:dyDescent="0.25">
      <c r="A134" s="25" t="s">
        <v>391</v>
      </c>
      <c r="B134" s="26" t="s">
        <v>67</v>
      </c>
      <c r="C134" s="26">
        <v>13</v>
      </c>
      <c r="D134" s="26" t="s">
        <v>13</v>
      </c>
      <c r="E134" s="27" t="s">
        <v>75</v>
      </c>
      <c r="F134" s="28">
        <v>175859178607</v>
      </c>
      <c r="G134" s="28">
        <v>0</v>
      </c>
      <c r="H134" s="28">
        <v>0</v>
      </c>
      <c r="I134" s="28">
        <v>0</v>
      </c>
      <c r="J134" s="28">
        <v>0</v>
      </c>
      <c r="K134" s="28">
        <f t="shared" si="75"/>
        <v>0</v>
      </c>
      <c r="L134" s="28">
        <f>+F134+K134</f>
        <v>175859178607</v>
      </c>
      <c r="M134" s="119">
        <f t="shared" si="87"/>
        <v>3.0464612322486307E-2</v>
      </c>
      <c r="N134" s="28">
        <v>0</v>
      </c>
      <c r="O134" s="28">
        <v>175859178607</v>
      </c>
      <c r="P134" s="28">
        <f>L134-O134</f>
        <v>0</v>
      </c>
      <c r="Q134" s="28">
        <v>175859178607</v>
      </c>
      <c r="R134" s="28">
        <f>+L134-Q134</f>
        <v>0</v>
      </c>
      <c r="S134" s="28">
        <f>O134-Q134</f>
        <v>0</v>
      </c>
      <c r="T134" s="28">
        <v>589163443</v>
      </c>
      <c r="U134" s="28">
        <f>+Q134-T134</f>
        <v>175270015164</v>
      </c>
      <c r="V134" s="28">
        <v>589163443</v>
      </c>
      <c r="W134" s="29">
        <f>+T134-V134</f>
        <v>0</v>
      </c>
      <c r="X134" s="30">
        <f t="shared" si="120"/>
        <v>1</v>
      </c>
      <c r="Y134" s="30">
        <f t="shared" si="121"/>
        <v>3.3502001298244925E-3</v>
      </c>
      <c r="Z134" s="30">
        <f t="shared" si="78"/>
        <v>3.3502001298244925E-3</v>
      </c>
      <c r="AA134" s="30">
        <f t="shared" si="126"/>
        <v>3.3502001298244925E-3</v>
      </c>
      <c r="AB134" s="130">
        <f t="shared" si="147"/>
        <v>1</v>
      </c>
    </row>
    <row r="135" spans="1:28" ht="61.5" customHeight="1" x14ac:dyDescent="0.25">
      <c r="A135" s="20" t="s">
        <v>392</v>
      </c>
      <c r="B135" s="21" t="s">
        <v>67</v>
      </c>
      <c r="C135" s="21">
        <v>13</v>
      </c>
      <c r="D135" s="21" t="s">
        <v>13</v>
      </c>
      <c r="E135" s="22" t="s">
        <v>393</v>
      </c>
      <c r="F135" s="34">
        <f t="shared" ref="F135:J137" si="150">+F136</f>
        <v>253083219752</v>
      </c>
      <c r="G135" s="34">
        <f t="shared" si="150"/>
        <v>0</v>
      </c>
      <c r="H135" s="34">
        <f t="shared" si="150"/>
        <v>0</v>
      </c>
      <c r="I135" s="34">
        <f t="shared" si="150"/>
        <v>0</v>
      </c>
      <c r="J135" s="34">
        <f t="shared" si="150"/>
        <v>0</v>
      </c>
      <c r="K135" s="34">
        <f t="shared" si="75"/>
        <v>0</v>
      </c>
      <c r="L135" s="34">
        <f>+L136</f>
        <v>253083219752</v>
      </c>
      <c r="M135" s="117">
        <f t="shared" si="87"/>
        <v>4.3842364306166462E-2</v>
      </c>
      <c r="N135" s="34">
        <f t="shared" ref="N135:R137" si="151">+N136</f>
        <v>0</v>
      </c>
      <c r="O135" s="34">
        <f t="shared" si="151"/>
        <v>253083219752</v>
      </c>
      <c r="P135" s="34">
        <f t="shared" si="151"/>
        <v>0</v>
      </c>
      <c r="Q135" s="34">
        <f t="shared" si="151"/>
        <v>253083219752</v>
      </c>
      <c r="R135" s="34">
        <f t="shared" si="151"/>
        <v>0</v>
      </c>
      <c r="S135" s="34">
        <v>0</v>
      </c>
      <c r="T135" s="34">
        <f t="shared" ref="T135:W137" si="152">+T136</f>
        <v>8076357952</v>
      </c>
      <c r="U135" s="34">
        <f t="shared" si="152"/>
        <v>245006861800</v>
      </c>
      <c r="V135" s="34">
        <f t="shared" si="152"/>
        <v>8076357952</v>
      </c>
      <c r="W135" s="34">
        <f t="shared" si="152"/>
        <v>0</v>
      </c>
      <c r="X135" s="24">
        <f t="shared" si="120"/>
        <v>1</v>
      </c>
      <c r="Y135" s="24">
        <f t="shared" si="121"/>
        <v>3.1911866618079786E-2</v>
      </c>
      <c r="Z135" s="24">
        <f t="shared" si="78"/>
        <v>3.1911866618079786E-2</v>
      </c>
      <c r="AA135" s="24">
        <f t="shared" si="126"/>
        <v>3.1911866618079786E-2</v>
      </c>
      <c r="AB135" s="24">
        <f t="shared" si="147"/>
        <v>1</v>
      </c>
    </row>
    <row r="136" spans="1:28" ht="61.5" customHeight="1" x14ac:dyDescent="0.25">
      <c r="A136" s="20" t="s">
        <v>394</v>
      </c>
      <c r="B136" s="21" t="s">
        <v>67</v>
      </c>
      <c r="C136" s="21">
        <v>13</v>
      </c>
      <c r="D136" s="21" t="s">
        <v>13</v>
      </c>
      <c r="E136" s="47" t="s">
        <v>393</v>
      </c>
      <c r="F136" s="34">
        <f t="shared" si="150"/>
        <v>253083219752</v>
      </c>
      <c r="G136" s="34">
        <f t="shared" si="150"/>
        <v>0</v>
      </c>
      <c r="H136" s="34">
        <f t="shared" si="150"/>
        <v>0</v>
      </c>
      <c r="I136" s="34">
        <f t="shared" si="150"/>
        <v>0</v>
      </c>
      <c r="J136" s="34">
        <f t="shared" si="150"/>
        <v>0</v>
      </c>
      <c r="K136" s="34">
        <f t="shared" si="75"/>
        <v>0</v>
      </c>
      <c r="L136" s="34">
        <f>+L137</f>
        <v>253083219752</v>
      </c>
      <c r="M136" s="117">
        <f t="shared" si="87"/>
        <v>4.3842364306166462E-2</v>
      </c>
      <c r="N136" s="34">
        <f t="shared" si="151"/>
        <v>0</v>
      </c>
      <c r="O136" s="34">
        <f t="shared" si="151"/>
        <v>253083219752</v>
      </c>
      <c r="P136" s="34">
        <f t="shared" si="151"/>
        <v>0</v>
      </c>
      <c r="Q136" s="34">
        <f t="shared" si="151"/>
        <v>253083219752</v>
      </c>
      <c r="R136" s="34">
        <f t="shared" si="151"/>
        <v>0</v>
      </c>
      <c r="S136" s="34">
        <v>0</v>
      </c>
      <c r="T136" s="34">
        <f t="shared" si="152"/>
        <v>8076357952</v>
      </c>
      <c r="U136" s="34">
        <f t="shared" si="152"/>
        <v>245006861800</v>
      </c>
      <c r="V136" s="34">
        <f t="shared" si="152"/>
        <v>8076357952</v>
      </c>
      <c r="W136" s="34">
        <f t="shared" si="152"/>
        <v>0</v>
      </c>
      <c r="X136" s="24">
        <f t="shared" si="120"/>
        <v>1</v>
      </c>
      <c r="Y136" s="24">
        <f t="shared" si="121"/>
        <v>3.1911866618079786E-2</v>
      </c>
      <c r="Z136" s="24">
        <f t="shared" si="78"/>
        <v>3.1911866618079786E-2</v>
      </c>
      <c r="AA136" s="24">
        <f t="shared" si="126"/>
        <v>3.1911866618079786E-2</v>
      </c>
      <c r="AB136" s="24">
        <f t="shared" si="147"/>
        <v>1</v>
      </c>
    </row>
    <row r="137" spans="1:28" ht="35.25" customHeight="1" x14ac:dyDescent="0.25">
      <c r="A137" s="20" t="s">
        <v>395</v>
      </c>
      <c r="B137" s="21" t="s">
        <v>67</v>
      </c>
      <c r="C137" s="21">
        <v>13</v>
      </c>
      <c r="D137" s="21" t="s">
        <v>13</v>
      </c>
      <c r="E137" s="22" t="s">
        <v>76</v>
      </c>
      <c r="F137" s="34">
        <f t="shared" si="150"/>
        <v>253083219752</v>
      </c>
      <c r="G137" s="34">
        <f t="shared" si="150"/>
        <v>0</v>
      </c>
      <c r="H137" s="34">
        <f t="shared" si="150"/>
        <v>0</v>
      </c>
      <c r="I137" s="34">
        <f t="shared" si="150"/>
        <v>0</v>
      </c>
      <c r="J137" s="34">
        <f t="shared" si="150"/>
        <v>0</v>
      </c>
      <c r="K137" s="34">
        <f t="shared" si="75"/>
        <v>0</v>
      </c>
      <c r="L137" s="34">
        <f>+L138</f>
        <v>253083219752</v>
      </c>
      <c r="M137" s="117">
        <f t="shared" si="87"/>
        <v>4.3842364306166462E-2</v>
      </c>
      <c r="N137" s="34">
        <f t="shared" si="151"/>
        <v>0</v>
      </c>
      <c r="O137" s="34">
        <f t="shared" si="151"/>
        <v>253083219752</v>
      </c>
      <c r="P137" s="34">
        <f t="shared" si="151"/>
        <v>0</v>
      </c>
      <c r="Q137" s="34">
        <f t="shared" si="151"/>
        <v>253083219752</v>
      </c>
      <c r="R137" s="34">
        <f t="shared" si="151"/>
        <v>0</v>
      </c>
      <c r="S137" s="34">
        <v>0</v>
      </c>
      <c r="T137" s="34">
        <f t="shared" si="152"/>
        <v>8076357952</v>
      </c>
      <c r="U137" s="34">
        <f t="shared" si="152"/>
        <v>245006861800</v>
      </c>
      <c r="V137" s="34">
        <f t="shared" si="152"/>
        <v>8076357952</v>
      </c>
      <c r="W137" s="34">
        <f t="shared" si="152"/>
        <v>0</v>
      </c>
      <c r="X137" s="24">
        <f t="shared" si="120"/>
        <v>1</v>
      </c>
      <c r="Y137" s="24">
        <f t="shared" si="121"/>
        <v>3.1911866618079786E-2</v>
      </c>
      <c r="Z137" s="24">
        <f t="shared" si="78"/>
        <v>3.1911866618079786E-2</v>
      </c>
      <c r="AA137" s="24">
        <f t="shared" si="126"/>
        <v>3.1911866618079786E-2</v>
      </c>
      <c r="AB137" s="24">
        <f t="shared" si="147"/>
        <v>1</v>
      </c>
    </row>
    <row r="138" spans="1:28" ht="30" customHeight="1" x14ac:dyDescent="0.25">
      <c r="A138" s="25" t="s">
        <v>396</v>
      </c>
      <c r="B138" s="26" t="s">
        <v>67</v>
      </c>
      <c r="C138" s="26">
        <v>13</v>
      </c>
      <c r="D138" s="26" t="s">
        <v>13</v>
      </c>
      <c r="E138" s="27" t="s">
        <v>75</v>
      </c>
      <c r="F138" s="28">
        <v>253083219752</v>
      </c>
      <c r="G138" s="28">
        <v>0</v>
      </c>
      <c r="H138" s="28">
        <v>0</v>
      </c>
      <c r="I138" s="28">
        <v>0</v>
      </c>
      <c r="J138" s="28">
        <v>0</v>
      </c>
      <c r="K138" s="28">
        <f t="shared" si="75"/>
        <v>0</v>
      </c>
      <c r="L138" s="28">
        <f>+F138+K138</f>
        <v>253083219752</v>
      </c>
      <c r="M138" s="119">
        <f t="shared" si="87"/>
        <v>4.3842364306166462E-2</v>
      </c>
      <c r="N138" s="28">
        <v>0</v>
      </c>
      <c r="O138" s="28">
        <v>253083219752</v>
      </c>
      <c r="P138" s="28">
        <f>L138-O138</f>
        <v>0</v>
      </c>
      <c r="Q138" s="28">
        <v>253083219752</v>
      </c>
      <c r="R138" s="28">
        <f>+L138-Q138</f>
        <v>0</v>
      </c>
      <c r="S138" s="28">
        <f>O138-Q138</f>
        <v>0</v>
      </c>
      <c r="T138" s="28">
        <v>8076357952</v>
      </c>
      <c r="U138" s="28">
        <f>+Q138-T138</f>
        <v>245006861800</v>
      </c>
      <c r="V138" s="28">
        <v>8076357952</v>
      </c>
      <c r="W138" s="29">
        <f>+T138-V138</f>
        <v>0</v>
      </c>
      <c r="X138" s="30">
        <f t="shared" si="120"/>
        <v>1</v>
      </c>
      <c r="Y138" s="30">
        <f t="shared" si="121"/>
        <v>3.1911866618079786E-2</v>
      </c>
      <c r="Z138" s="30">
        <f t="shared" si="78"/>
        <v>3.1911866618079786E-2</v>
      </c>
      <c r="AA138" s="30">
        <f t="shared" si="126"/>
        <v>3.1911866618079786E-2</v>
      </c>
      <c r="AB138" s="130">
        <f t="shared" si="147"/>
        <v>1</v>
      </c>
    </row>
    <row r="139" spans="1:28" ht="81.75" customHeight="1" x14ac:dyDescent="0.25">
      <c r="A139" s="20" t="s">
        <v>397</v>
      </c>
      <c r="B139" s="21" t="s">
        <v>67</v>
      </c>
      <c r="C139" s="21">
        <v>13</v>
      </c>
      <c r="D139" s="21" t="s">
        <v>13</v>
      </c>
      <c r="E139" s="22" t="s">
        <v>398</v>
      </c>
      <c r="F139" s="34">
        <f t="shared" ref="F139:J141" si="153">+F140</f>
        <v>243923443489</v>
      </c>
      <c r="G139" s="34">
        <f t="shared" si="153"/>
        <v>0</v>
      </c>
      <c r="H139" s="34">
        <f t="shared" si="153"/>
        <v>0</v>
      </c>
      <c r="I139" s="34">
        <f t="shared" si="153"/>
        <v>0</v>
      </c>
      <c r="J139" s="34">
        <f t="shared" si="153"/>
        <v>0</v>
      </c>
      <c r="K139" s="34">
        <f t="shared" ref="K139:K200" si="154">+G139-H139+I139-J139</f>
        <v>0</v>
      </c>
      <c r="L139" s="34">
        <f>+L140</f>
        <v>243923443489</v>
      </c>
      <c r="M139" s="117">
        <f t="shared" si="87"/>
        <v>4.2255588824651164E-2</v>
      </c>
      <c r="N139" s="34">
        <f t="shared" ref="N139:R141" si="155">+N140</f>
        <v>0</v>
      </c>
      <c r="O139" s="34">
        <f t="shared" si="155"/>
        <v>243923443489</v>
      </c>
      <c r="P139" s="34">
        <f t="shared" si="155"/>
        <v>0</v>
      </c>
      <c r="Q139" s="34">
        <f t="shared" si="155"/>
        <v>243923443489</v>
      </c>
      <c r="R139" s="34">
        <f t="shared" si="155"/>
        <v>0</v>
      </c>
      <c r="S139" s="34">
        <v>0</v>
      </c>
      <c r="T139" s="34">
        <f t="shared" ref="T139:W141" si="156">+T140</f>
        <v>21653320129</v>
      </c>
      <c r="U139" s="34">
        <f t="shared" si="156"/>
        <v>222270123360</v>
      </c>
      <c r="V139" s="34">
        <f t="shared" si="156"/>
        <v>21653320129</v>
      </c>
      <c r="W139" s="34">
        <f t="shared" si="156"/>
        <v>0</v>
      </c>
      <c r="X139" s="24">
        <f t="shared" si="120"/>
        <v>1</v>
      </c>
      <c r="Y139" s="24">
        <f t="shared" si="121"/>
        <v>8.8770967723635311E-2</v>
      </c>
      <c r="Z139" s="24">
        <f t="shared" si="78"/>
        <v>8.8770967723635311E-2</v>
      </c>
      <c r="AA139" s="24">
        <f t="shared" si="126"/>
        <v>8.8770967723635311E-2</v>
      </c>
      <c r="AB139" s="24">
        <f t="shared" si="147"/>
        <v>1</v>
      </c>
    </row>
    <row r="140" spans="1:28" ht="78.75" customHeight="1" x14ac:dyDescent="0.25">
      <c r="A140" s="20" t="s">
        <v>399</v>
      </c>
      <c r="B140" s="21" t="s">
        <v>67</v>
      </c>
      <c r="C140" s="21">
        <v>13</v>
      </c>
      <c r="D140" s="21" t="s">
        <v>13</v>
      </c>
      <c r="E140" s="22" t="s">
        <v>398</v>
      </c>
      <c r="F140" s="34">
        <f t="shared" si="153"/>
        <v>243923443489</v>
      </c>
      <c r="G140" s="34">
        <f t="shared" si="153"/>
        <v>0</v>
      </c>
      <c r="H140" s="34">
        <f t="shared" si="153"/>
        <v>0</v>
      </c>
      <c r="I140" s="34">
        <f t="shared" si="153"/>
        <v>0</v>
      </c>
      <c r="J140" s="34">
        <f t="shared" si="153"/>
        <v>0</v>
      </c>
      <c r="K140" s="34">
        <f t="shared" si="154"/>
        <v>0</v>
      </c>
      <c r="L140" s="34">
        <f>+L141</f>
        <v>243923443489</v>
      </c>
      <c r="M140" s="117">
        <f t="shared" si="87"/>
        <v>4.2255588824651164E-2</v>
      </c>
      <c r="N140" s="34">
        <f t="shared" si="155"/>
        <v>0</v>
      </c>
      <c r="O140" s="34">
        <f t="shared" si="155"/>
        <v>243923443489</v>
      </c>
      <c r="P140" s="34">
        <f t="shared" si="155"/>
        <v>0</v>
      </c>
      <c r="Q140" s="34">
        <f t="shared" si="155"/>
        <v>243923443489</v>
      </c>
      <c r="R140" s="34">
        <f t="shared" si="155"/>
        <v>0</v>
      </c>
      <c r="S140" s="34">
        <v>0</v>
      </c>
      <c r="T140" s="34">
        <f t="shared" si="156"/>
        <v>21653320129</v>
      </c>
      <c r="U140" s="34">
        <f t="shared" si="156"/>
        <v>222270123360</v>
      </c>
      <c r="V140" s="34">
        <f t="shared" si="156"/>
        <v>21653320129</v>
      </c>
      <c r="W140" s="34">
        <f t="shared" si="156"/>
        <v>0</v>
      </c>
      <c r="X140" s="24">
        <f t="shared" si="120"/>
        <v>1</v>
      </c>
      <c r="Y140" s="24">
        <f t="shared" si="121"/>
        <v>8.8770967723635311E-2</v>
      </c>
      <c r="Z140" s="24">
        <f t="shared" ref="Z140:Z203" si="157">+V140/L140</f>
        <v>8.8770967723635311E-2</v>
      </c>
      <c r="AA140" s="24">
        <f t="shared" si="126"/>
        <v>8.8770967723635311E-2</v>
      </c>
      <c r="AB140" s="24">
        <f t="shared" si="147"/>
        <v>1</v>
      </c>
    </row>
    <row r="141" spans="1:28" ht="40.5" customHeight="1" x14ac:dyDescent="0.25">
      <c r="A141" s="20" t="s">
        <v>400</v>
      </c>
      <c r="B141" s="21" t="s">
        <v>67</v>
      </c>
      <c r="C141" s="21">
        <v>13</v>
      </c>
      <c r="D141" s="21" t="s">
        <v>13</v>
      </c>
      <c r="E141" s="22" t="s">
        <v>76</v>
      </c>
      <c r="F141" s="34">
        <f t="shared" si="153"/>
        <v>243923443489</v>
      </c>
      <c r="G141" s="34">
        <f t="shared" si="153"/>
        <v>0</v>
      </c>
      <c r="H141" s="34">
        <f t="shared" si="153"/>
        <v>0</v>
      </c>
      <c r="I141" s="34">
        <f t="shared" si="153"/>
        <v>0</v>
      </c>
      <c r="J141" s="34">
        <f t="shared" si="153"/>
        <v>0</v>
      </c>
      <c r="K141" s="34">
        <f t="shared" si="154"/>
        <v>0</v>
      </c>
      <c r="L141" s="34">
        <f>+L142</f>
        <v>243923443489</v>
      </c>
      <c r="M141" s="117">
        <f t="shared" si="87"/>
        <v>4.2255588824651164E-2</v>
      </c>
      <c r="N141" s="34">
        <f t="shared" si="155"/>
        <v>0</v>
      </c>
      <c r="O141" s="34">
        <f t="shared" si="155"/>
        <v>243923443489</v>
      </c>
      <c r="P141" s="34">
        <f t="shared" si="155"/>
        <v>0</v>
      </c>
      <c r="Q141" s="34">
        <f t="shared" si="155"/>
        <v>243923443489</v>
      </c>
      <c r="R141" s="34">
        <f t="shared" si="155"/>
        <v>0</v>
      </c>
      <c r="S141" s="34">
        <v>0</v>
      </c>
      <c r="T141" s="34">
        <f t="shared" si="156"/>
        <v>21653320129</v>
      </c>
      <c r="U141" s="34">
        <f t="shared" si="156"/>
        <v>222270123360</v>
      </c>
      <c r="V141" s="34">
        <f t="shared" si="156"/>
        <v>21653320129</v>
      </c>
      <c r="W141" s="34">
        <f t="shared" si="156"/>
        <v>0</v>
      </c>
      <c r="X141" s="24">
        <f t="shared" si="120"/>
        <v>1</v>
      </c>
      <c r="Y141" s="24">
        <f t="shared" si="121"/>
        <v>8.8770967723635311E-2</v>
      </c>
      <c r="Z141" s="24">
        <f t="shared" si="157"/>
        <v>8.8770967723635311E-2</v>
      </c>
      <c r="AA141" s="24">
        <f t="shared" si="126"/>
        <v>8.8770967723635311E-2</v>
      </c>
      <c r="AB141" s="24">
        <f t="shared" si="147"/>
        <v>1</v>
      </c>
    </row>
    <row r="142" spans="1:28" ht="30" customHeight="1" x14ac:dyDescent="0.25">
      <c r="A142" s="25" t="s">
        <v>401</v>
      </c>
      <c r="B142" s="26" t="s">
        <v>67</v>
      </c>
      <c r="C142" s="26">
        <v>13</v>
      </c>
      <c r="D142" s="26" t="s">
        <v>13</v>
      </c>
      <c r="E142" s="27" t="s">
        <v>75</v>
      </c>
      <c r="F142" s="28">
        <v>243923443489</v>
      </c>
      <c r="G142" s="28">
        <v>0</v>
      </c>
      <c r="H142" s="28">
        <v>0</v>
      </c>
      <c r="I142" s="28">
        <v>0</v>
      </c>
      <c r="J142" s="28">
        <v>0</v>
      </c>
      <c r="K142" s="28">
        <f t="shared" si="154"/>
        <v>0</v>
      </c>
      <c r="L142" s="28">
        <f>+F142+K142</f>
        <v>243923443489</v>
      </c>
      <c r="M142" s="119">
        <f t="shared" si="87"/>
        <v>4.2255588824651164E-2</v>
      </c>
      <c r="N142" s="28">
        <v>0</v>
      </c>
      <c r="O142" s="28">
        <v>243923443489</v>
      </c>
      <c r="P142" s="28">
        <f>L142-O142</f>
        <v>0</v>
      </c>
      <c r="Q142" s="28">
        <v>243923443489</v>
      </c>
      <c r="R142" s="28">
        <f>+L142-Q142</f>
        <v>0</v>
      </c>
      <c r="S142" s="28">
        <f>O142-Q142</f>
        <v>0</v>
      </c>
      <c r="T142" s="28">
        <v>21653320129</v>
      </c>
      <c r="U142" s="28">
        <f>+Q142-T142</f>
        <v>222270123360</v>
      </c>
      <c r="V142" s="28">
        <v>21653320129</v>
      </c>
      <c r="W142" s="29">
        <f>+T142-V142</f>
        <v>0</v>
      </c>
      <c r="X142" s="30">
        <f t="shared" si="120"/>
        <v>1</v>
      </c>
      <c r="Y142" s="30">
        <f t="shared" si="121"/>
        <v>8.8770967723635311E-2</v>
      </c>
      <c r="Z142" s="30">
        <f t="shared" si="157"/>
        <v>8.8770967723635311E-2</v>
      </c>
      <c r="AA142" s="30">
        <f t="shared" si="126"/>
        <v>8.8770967723635311E-2</v>
      </c>
      <c r="AB142" s="130">
        <f t="shared" si="147"/>
        <v>1</v>
      </c>
    </row>
    <row r="143" spans="1:28" ht="72.75" customHeight="1" x14ac:dyDescent="0.25">
      <c r="A143" s="20" t="s">
        <v>402</v>
      </c>
      <c r="B143" s="21" t="s">
        <v>67</v>
      </c>
      <c r="C143" s="21">
        <v>13</v>
      </c>
      <c r="D143" s="21" t="s">
        <v>13</v>
      </c>
      <c r="E143" s="22" t="s">
        <v>403</v>
      </c>
      <c r="F143" s="34">
        <f t="shared" ref="F143:J145" si="158">+F144</f>
        <v>173754342655</v>
      </c>
      <c r="G143" s="34">
        <f t="shared" si="158"/>
        <v>0</v>
      </c>
      <c r="H143" s="34">
        <f t="shared" si="158"/>
        <v>0</v>
      </c>
      <c r="I143" s="34">
        <f t="shared" si="158"/>
        <v>0</v>
      </c>
      <c r="J143" s="34">
        <f t="shared" si="158"/>
        <v>0</v>
      </c>
      <c r="K143" s="34">
        <f t="shared" si="154"/>
        <v>0</v>
      </c>
      <c r="L143" s="34">
        <f>+L144</f>
        <v>173754342655</v>
      </c>
      <c r="M143" s="117">
        <f t="shared" si="87"/>
        <v>3.0099985285171355E-2</v>
      </c>
      <c r="N143" s="34">
        <f t="shared" ref="N143:R145" si="159">+N144</f>
        <v>0</v>
      </c>
      <c r="O143" s="34">
        <f t="shared" si="159"/>
        <v>173754342655</v>
      </c>
      <c r="P143" s="34">
        <f t="shared" si="159"/>
        <v>0</v>
      </c>
      <c r="Q143" s="34">
        <f t="shared" si="159"/>
        <v>173754342655</v>
      </c>
      <c r="R143" s="34">
        <f t="shared" si="159"/>
        <v>0</v>
      </c>
      <c r="S143" s="34">
        <v>0</v>
      </c>
      <c r="T143" s="34">
        <f t="shared" ref="T143:W145" si="160">+T144</f>
        <v>26218470693</v>
      </c>
      <c r="U143" s="34">
        <f t="shared" si="160"/>
        <v>147535871962</v>
      </c>
      <c r="V143" s="34">
        <f t="shared" si="160"/>
        <v>26218470693</v>
      </c>
      <c r="W143" s="34">
        <f t="shared" si="160"/>
        <v>0</v>
      </c>
      <c r="X143" s="24">
        <f t="shared" si="120"/>
        <v>1</v>
      </c>
      <c r="Y143" s="24">
        <f t="shared" si="121"/>
        <v>0.15089390165665326</v>
      </c>
      <c r="Z143" s="24">
        <f t="shared" si="157"/>
        <v>0.15089390165665326</v>
      </c>
      <c r="AA143" s="24">
        <f t="shared" si="126"/>
        <v>0.15089390165665326</v>
      </c>
      <c r="AB143" s="24">
        <f t="shared" si="147"/>
        <v>1</v>
      </c>
    </row>
    <row r="144" spans="1:28" ht="72.75" customHeight="1" x14ac:dyDescent="0.25">
      <c r="A144" s="20" t="s">
        <v>404</v>
      </c>
      <c r="B144" s="21" t="s">
        <v>67</v>
      </c>
      <c r="C144" s="21">
        <v>13</v>
      </c>
      <c r="D144" s="21" t="s">
        <v>13</v>
      </c>
      <c r="E144" s="47" t="s">
        <v>403</v>
      </c>
      <c r="F144" s="34">
        <f t="shared" si="158"/>
        <v>173754342655</v>
      </c>
      <c r="G144" s="34">
        <f t="shared" si="158"/>
        <v>0</v>
      </c>
      <c r="H144" s="34">
        <f t="shared" si="158"/>
        <v>0</v>
      </c>
      <c r="I144" s="34">
        <f t="shared" si="158"/>
        <v>0</v>
      </c>
      <c r="J144" s="34">
        <f t="shared" si="158"/>
        <v>0</v>
      </c>
      <c r="K144" s="34">
        <f t="shared" si="154"/>
        <v>0</v>
      </c>
      <c r="L144" s="34">
        <f>+L145</f>
        <v>173754342655</v>
      </c>
      <c r="M144" s="117">
        <f t="shared" si="87"/>
        <v>3.0099985285171355E-2</v>
      </c>
      <c r="N144" s="34">
        <f t="shared" si="159"/>
        <v>0</v>
      </c>
      <c r="O144" s="34">
        <f t="shared" si="159"/>
        <v>173754342655</v>
      </c>
      <c r="P144" s="34">
        <f t="shared" si="159"/>
        <v>0</v>
      </c>
      <c r="Q144" s="34">
        <f t="shared" si="159"/>
        <v>173754342655</v>
      </c>
      <c r="R144" s="34">
        <f t="shared" si="159"/>
        <v>0</v>
      </c>
      <c r="S144" s="34">
        <v>0</v>
      </c>
      <c r="T144" s="34">
        <f t="shared" si="160"/>
        <v>26218470693</v>
      </c>
      <c r="U144" s="34">
        <f t="shared" si="160"/>
        <v>147535871962</v>
      </c>
      <c r="V144" s="34">
        <f t="shared" si="160"/>
        <v>26218470693</v>
      </c>
      <c r="W144" s="34">
        <f t="shared" si="160"/>
        <v>0</v>
      </c>
      <c r="X144" s="24">
        <f t="shared" si="120"/>
        <v>1</v>
      </c>
      <c r="Y144" s="24">
        <f t="shared" si="121"/>
        <v>0.15089390165665326</v>
      </c>
      <c r="Z144" s="24">
        <f t="shared" si="157"/>
        <v>0.15089390165665326</v>
      </c>
      <c r="AA144" s="24">
        <f t="shared" si="126"/>
        <v>0.15089390165665326</v>
      </c>
      <c r="AB144" s="24">
        <f t="shared" si="147"/>
        <v>1</v>
      </c>
    </row>
    <row r="145" spans="1:28" ht="32.25" customHeight="1" x14ac:dyDescent="0.25">
      <c r="A145" s="20" t="s">
        <v>405</v>
      </c>
      <c r="B145" s="21" t="s">
        <v>67</v>
      </c>
      <c r="C145" s="21">
        <v>13</v>
      </c>
      <c r="D145" s="21" t="s">
        <v>13</v>
      </c>
      <c r="E145" s="22" t="s">
        <v>76</v>
      </c>
      <c r="F145" s="34">
        <f t="shared" si="158"/>
        <v>173754342655</v>
      </c>
      <c r="G145" s="34">
        <f t="shared" si="158"/>
        <v>0</v>
      </c>
      <c r="H145" s="34">
        <f t="shared" si="158"/>
        <v>0</v>
      </c>
      <c r="I145" s="34">
        <f t="shared" si="158"/>
        <v>0</v>
      </c>
      <c r="J145" s="34">
        <f t="shared" si="158"/>
        <v>0</v>
      </c>
      <c r="K145" s="34">
        <f t="shared" si="154"/>
        <v>0</v>
      </c>
      <c r="L145" s="34">
        <f>+L146</f>
        <v>173754342655</v>
      </c>
      <c r="M145" s="117">
        <f t="shared" ref="M145:M208" si="161">L145/$L$287</f>
        <v>3.0099985285171355E-2</v>
      </c>
      <c r="N145" s="34">
        <f t="shared" si="159"/>
        <v>0</v>
      </c>
      <c r="O145" s="34">
        <f t="shared" si="159"/>
        <v>173754342655</v>
      </c>
      <c r="P145" s="34">
        <f t="shared" si="159"/>
        <v>0</v>
      </c>
      <c r="Q145" s="34">
        <f t="shared" si="159"/>
        <v>173754342655</v>
      </c>
      <c r="R145" s="34">
        <f t="shared" si="159"/>
        <v>0</v>
      </c>
      <c r="S145" s="34">
        <v>0</v>
      </c>
      <c r="T145" s="34">
        <f t="shared" si="160"/>
        <v>26218470693</v>
      </c>
      <c r="U145" s="34">
        <f t="shared" si="160"/>
        <v>147535871962</v>
      </c>
      <c r="V145" s="34">
        <f t="shared" si="160"/>
        <v>26218470693</v>
      </c>
      <c r="W145" s="34">
        <f t="shared" si="160"/>
        <v>0</v>
      </c>
      <c r="X145" s="24">
        <f t="shared" si="120"/>
        <v>1</v>
      </c>
      <c r="Y145" s="24">
        <f t="shared" si="121"/>
        <v>0.15089390165665326</v>
      </c>
      <c r="Z145" s="24">
        <f t="shared" si="157"/>
        <v>0.15089390165665326</v>
      </c>
      <c r="AA145" s="24">
        <f t="shared" si="126"/>
        <v>0.15089390165665326</v>
      </c>
      <c r="AB145" s="24">
        <f t="shared" si="147"/>
        <v>1</v>
      </c>
    </row>
    <row r="146" spans="1:28" ht="30" customHeight="1" x14ac:dyDescent="0.25">
      <c r="A146" s="25" t="s">
        <v>406</v>
      </c>
      <c r="B146" s="26" t="s">
        <v>67</v>
      </c>
      <c r="C146" s="26">
        <v>13</v>
      </c>
      <c r="D146" s="26" t="s">
        <v>13</v>
      </c>
      <c r="E146" s="27" t="s">
        <v>75</v>
      </c>
      <c r="F146" s="28">
        <v>173754342655</v>
      </c>
      <c r="G146" s="28">
        <v>0</v>
      </c>
      <c r="H146" s="28">
        <v>0</v>
      </c>
      <c r="I146" s="28">
        <v>0</v>
      </c>
      <c r="J146" s="28">
        <v>0</v>
      </c>
      <c r="K146" s="28">
        <f t="shared" si="154"/>
        <v>0</v>
      </c>
      <c r="L146" s="28">
        <f>+F146+K146</f>
        <v>173754342655</v>
      </c>
      <c r="M146" s="119">
        <f t="shared" si="161"/>
        <v>3.0099985285171355E-2</v>
      </c>
      <c r="N146" s="28">
        <v>0</v>
      </c>
      <c r="O146" s="28">
        <v>173754342655</v>
      </c>
      <c r="P146" s="28">
        <f>L146-O146</f>
        <v>0</v>
      </c>
      <c r="Q146" s="28">
        <v>173754342655</v>
      </c>
      <c r="R146" s="28">
        <f>+L146-Q146</f>
        <v>0</v>
      </c>
      <c r="S146" s="28">
        <f>O146-Q146</f>
        <v>0</v>
      </c>
      <c r="T146" s="28">
        <v>26218470693</v>
      </c>
      <c r="U146" s="28">
        <f>+Q146-T146</f>
        <v>147535871962</v>
      </c>
      <c r="V146" s="28">
        <v>26218470693</v>
      </c>
      <c r="W146" s="29">
        <f>+T146-V146</f>
        <v>0</v>
      </c>
      <c r="X146" s="30">
        <f t="shared" si="120"/>
        <v>1</v>
      </c>
      <c r="Y146" s="30">
        <f t="shared" si="121"/>
        <v>0.15089390165665326</v>
      </c>
      <c r="Z146" s="30">
        <f t="shared" si="157"/>
        <v>0.15089390165665326</v>
      </c>
      <c r="AA146" s="30">
        <f t="shared" si="126"/>
        <v>0.15089390165665326</v>
      </c>
      <c r="AB146" s="130">
        <f t="shared" si="147"/>
        <v>1</v>
      </c>
    </row>
    <row r="147" spans="1:28" ht="87" customHeight="1" x14ac:dyDescent="0.25">
      <c r="A147" s="20" t="s">
        <v>407</v>
      </c>
      <c r="B147" s="21" t="s">
        <v>67</v>
      </c>
      <c r="C147" s="21">
        <v>13</v>
      </c>
      <c r="D147" s="21" t="s">
        <v>13</v>
      </c>
      <c r="E147" s="22" t="s">
        <v>408</v>
      </c>
      <c r="F147" s="34">
        <f t="shared" ref="F147:J149" si="162">+F148</f>
        <v>188036887431</v>
      </c>
      <c r="G147" s="34">
        <f t="shared" si="162"/>
        <v>0</v>
      </c>
      <c r="H147" s="34">
        <f t="shared" si="162"/>
        <v>0</v>
      </c>
      <c r="I147" s="34">
        <f t="shared" si="162"/>
        <v>0</v>
      </c>
      <c r="J147" s="34">
        <f t="shared" si="162"/>
        <v>0</v>
      </c>
      <c r="K147" s="34">
        <f t="shared" si="154"/>
        <v>0</v>
      </c>
      <c r="L147" s="34">
        <f>+L148</f>
        <v>188036887431</v>
      </c>
      <c r="M147" s="117">
        <f t="shared" si="161"/>
        <v>3.2574193302210695E-2</v>
      </c>
      <c r="N147" s="34">
        <f t="shared" ref="N147:R149" si="163">+N148</f>
        <v>0</v>
      </c>
      <c r="O147" s="34">
        <f t="shared" si="163"/>
        <v>188036887431</v>
      </c>
      <c r="P147" s="34">
        <f t="shared" si="163"/>
        <v>0</v>
      </c>
      <c r="Q147" s="34">
        <f t="shared" si="163"/>
        <v>188036887431</v>
      </c>
      <c r="R147" s="34">
        <f t="shared" si="163"/>
        <v>0</v>
      </c>
      <c r="S147" s="34">
        <v>0</v>
      </c>
      <c r="T147" s="34">
        <f t="shared" ref="T147:W149" si="164">+T148</f>
        <v>31914916292</v>
      </c>
      <c r="U147" s="34">
        <f t="shared" si="164"/>
        <v>156121971139</v>
      </c>
      <c r="V147" s="34">
        <f t="shared" si="164"/>
        <v>31914916292</v>
      </c>
      <c r="W147" s="34">
        <f t="shared" si="164"/>
        <v>0</v>
      </c>
      <c r="X147" s="24">
        <f t="shared" si="120"/>
        <v>1</v>
      </c>
      <c r="Y147" s="24">
        <f t="shared" si="121"/>
        <v>0.1697268909735126</v>
      </c>
      <c r="Z147" s="24">
        <f t="shared" si="157"/>
        <v>0.1697268909735126</v>
      </c>
      <c r="AA147" s="24">
        <f t="shared" si="126"/>
        <v>0.1697268909735126</v>
      </c>
      <c r="AB147" s="24">
        <f t="shared" si="147"/>
        <v>1</v>
      </c>
    </row>
    <row r="148" spans="1:28" ht="85.5" customHeight="1" x14ac:dyDescent="0.25">
      <c r="A148" s="20" t="s">
        <v>409</v>
      </c>
      <c r="B148" s="21" t="s">
        <v>67</v>
      </c>
      <c r="C148" s="21">
        <v>13</v>
      </c>
      <c r="D148" s="21" t="s">
        <v>13</v>
      </c>
      <c r="E148" s="47" t="s">
        <v>408</v>
      </c>
      <c r="F148" s="34">
        <f t="shared" si="162"/>
        <v>188036887431</v>
      </c>
      <c r="G148" s="34">
        <f t="shared" si="162"/>
        <v>0</v>
      </c>
      <c r="H148" s="34">
        <f t="shared" si="162"/>
        <v>0</v>
      </c>
      <c r="I148" s="34">
        <f t="shared" si="162"/>
        <v>0</v>
      </c>
      <c r="J148" s="34">
        <f t="shared" si="162"/>
        <v>0</v>
      </c>
      <c r="K148" s="34">
        <f t="shared" si="154"/>
        <v>0</v>
      </c>
      <c r="L148" s="34">
        <f>+L149</f>
        <v>188036887431</v>
      </c>
      <c r="M148" s="117">
        <f t="shared" si="161"/>
        <v>3.2574193302210695E-2</v>
      </c>
      <c r="N148" s="34">
        <f t="shared" si="163"/>
        <v>0</v>
      </c>
      <c r="O148" s="34">
        <f t="shared" si="163"/>
        <v>188036887431</v>
      </c>
      <c r="P148" s="34">
        <f t="shared" si="163"/>
        <v>0</v>
      </c>
      <c r="Q148" s="34">
        <f t="shared" si="163"/>
        <v>188036887431</v>
      </c>
      <c r="R148" s="34">
        <f t="shared" si="163"/>
        <v>0</v>
      </c>
      <c r="S148" s="34">
        <v>0</v>
      </c>
      <c r="T148" s="34">
        <f t="shared" si="164"/>
        <v>31914916292</v>
      </c>
      <c r="U148" s="34">
        <f t="shared" si="164"/>
        <v>156121971139</v>
      </c>
      <c r="V148" s="34">
        <f t="shared" si="164"/>
        <v>31914916292</v>
      </c>
      <c r="W148" s="34">
        <f t="shared" si="164"/>
        <v>0</v>
      </c>
      <c r="X148" s="24">
        <f t="shared" si="120"/>
        <v>1</v>
      </c>
      <c r="Y148" s="24">
        <f t="shared" si="121"/>
        <v>0.1697268909735126</v>
      </c>
      <c r="Z148" s="24">
        <f t="shared" si="157"/>
        <v>0.1697268909735126</v>
      </c>
      <c r="AA148" s="24">
        <f t="shared" si="126"/>
        <v>0.1697268909735126</v>
      </c>
      <c r="AB148" s="24">
        <f t="shared" si="147"/>
        <v>1</v>
      </c>
    </row>
    <row r="149" spans="1:28" ht="31.5" customHeight="1" x14ac:dyDescent="0.25">
      <c r="A149" s="20" t="s">
        <v>410</v>
      </c>
      <c r="B149" s="21" t="s">
        <v>67</v>
      </c>
      <c r="C149" s="21">
        <v>13</v>
      </c>
      <c r="D149" s="21" t="s">
        <v>13</v>
      </c>
      <c r="E149" s="22" t="s">
        <v>76</v>
      </c>
      <c r="F149" s="34">
        <f t="shared" si="162"/>
        <v>188036887431</v>
      </c>
      <c r="G149" s="34">
        <f t="shared" si="162"/>
        <v>0</v>
      </c>
      <c r="H149" s="34">
        <f t="shared" si="162"/>
        <v>0</v>
      </c>
      <c r="I149" s="34">
        <f t="shared" si="162"/>
        <v>0</v>
      </c>
      <c r="J149" s="34">
        <f t="shared" si="162"/>
        <v>0</v>
      </c>
      <c r="K149" s="34">
        <f t="shared" si="154"/>
        <v>0</v>
      </c>
      <c r="L149" s="34">
        <f>+L150</f>
        <v>188036887431</v>
      </c>
      <c r="M149" s="117">
        <f t="shared" si="161"/>
        <v>3.2574193302210695E-2</v>
      </c>
      <c r="N149" s="34">
        <f t="shared" si="163"/>
        <v>0</v>
      </c>
      <c r="O149" s="34">
        <f t="shared" si="163"/>
        <v>188036887431</v>
      </c>
      <c r="P149" s="34">
        <f t="shared" si="163"/>
        <v>0</v>
      </c>
      <c r="Q149" s="34">
        <f t="shared" si="163"/>
        <v>188036887431</v>
      </c>
      <c r="R149" s="34">
        <f t="shared" si="163"/>
        <v>0</v>
      </c>
      <c r="S149" s="34">
        <v>0</v>
      </c>
      <c r="T149" s="34">
        <f t="shared" si="164"/>
        <v>31914916292</v>
      </c>
      <c r="U149" s="34">
        <f t="shared" si="164"/>
        <v>156121971139</v>
      </c>
      <c r="V149" s="34">
        <f t="shared" si="164"/>
        <v>31914916292</v>
      </c>
      <c r="W149" s="34">
        <f t="shared" si="164"/>
        <v>0</v>
      </c>
      <c r="X149" s="24">
        <f t="shared" si="120"/>
        <v>1</v>
      </c>
      <c r="Y149" s="24">
        <f t="shared" si="121"/>
        <v>0.1697268909735126</v>
      </c>
      <c r="Z149" s="24">
        <f t="shared" si="157"/>
        <v>0.1697268909735126</v>
      </c>
      <c r="AA149" s="24">
        <f t="shared" si="126"/>
        <v>0.1697268909735126</v>
      </c>
      <c r="AB149" s="24">
        <f t="shared" si="147"/>
        <v>1</v>
      </c>
    </row>
    <row r="150" spans="1:28" ht="30" customHeight="1" x14ac:dyDescent="0.25">
      <c r="A150" s="25" t="s">
        <v>411</v>
      </c>
      <c r="B150" s="26" t="s">
        <v>67</v>
      </c>
      <c r="C150" s="26">
        <v>13</v>
      </c>
      <c r="D150" s="26" t="s">
        <v>13</v>
      </c>
      <c r="E150" s="27" t="s">
        <v>75</v>
      </c>
      <c r="F150" s="28">
        <v>188036887431</v>
      </c>
      <c r="G150" s="28">
        <v>0</v>
      </c>
      <c r="H150" s="28">
        <v>0</v>
      </c>
      <c r="I150" s="28">
        <v>0</v>
      </c>
      <c r="J150" s="28">
        <v>0</v>
      </c>
      <c r="K150" s="28">
        <f t="shared" si="154"/>
        <v>0</v>
      </c>
      <c r="L150" s="28">
        <f>+F150+K150</f>
        <v>188036887431</v>
      </c>
      <c r="M150" s="119">
        <f t="shared" si="161"/>
        <v>3.2574193302210695E-2</v>
      </c>
      <c r="N150" s="28">
        <v>0</v>
      </c>
      <c r="O150" s="28">
        <v>188036887431</v>
      </c>
      <c r="P150" s="28">
        <f>L150-O150</f>
        <v>0</v>
      </c>
      <c r="Q150" s="28">
        <v>188036887431</v>
      </c>
      <c r="R150" s="28">
        <f>+L150-Q150</f>
        <v>0</v>
      </c>
      <c r="S150" s="28">
        <f>O150-Q150</f>
        <v>0</v>
      </c>
      <c r="T150" s="28">
        <v>31914916292</v>
      </c>
      <c r="U150" s="28">
        <f>+Q150-T150</f>
        <v>156121971139</v>
      </c>
      <c r="V150" s="28">
        <v>31914916292</v>
      </c>
      <c r="W150" s="29">
        <f>+T150-V150</f>
        <v>0</v>
      </c>
      <c r="X150" s="30">
        <f t="shared" si="120"/>
        <v>1</v>
      </c>
      <c r="Y150" s="30">
        <f t="shared" si="121"/>
        <v>0.1697268909735126</v>
      </c>
      <c r="Z150" s="30">
        <f t="shared" si="157"/>
        <v>0.1697268909735126</v>
      </c>
      <c r="AA150" s="30">
        <f t="shared" si="126"/>
        <v>0.1697268909735126</v>
      </c>
      <c r="AB150" s="130">
        <f t="shared" si="147"/>
        <v>1</v>
      </c>
    </row>
    <row r="151" spans="1:28" ht="65.25" customHeight="1" x14ac:dyDescent="0.25">
      <c r="A151" s="20" t="s">
        <v>412</v>
      </c>
      <c r="B151" s="21" t="s">
        <v>67</v>
      </c>
      <c r="C151" s="21">
        <v>13</v>
      </c>
      <c r="D151" s="21" t="s">
        <v>13</v>
      </c>
      <c r="E151" s="22" t="s">
        <v>413</v>
      </c>
      <c r="F151" s="34">
        <f t="shared" ref="F151:J153" si="165">+F152</f>
        <v>230526549416</v>
      </c>
      <c r="G151" s="34">
        <f t="shared" si="165"/>
        <v>0</v>
      </c>
      <c r="H151" s="34">
        <f t="shared" si="165"/>
        <v>0</v>
      </c>
      <c r="I151" s="34">
        <f t="shared" si="165"/>
        <v>0</v>
      </c>
      <c r="J151" s="34">
        <f t="shared" si="165"/>
        <v>0</v>
      </c>
      <c r="K151" s="34">
        <f t="shared" si="154"/>
        <v>0</v>
      </c>
      <c r="L151" s="34">
        <f>+L152</f>
        <v>230526549416</v>
      </c>
      <c r="M151" s="117">
        <f t="shared" si="161"/>
        <v>3.9934804731991277E-2</v>
      </c>
      <c r="N151" s="34">
        <f t="shared" ref="N151:R153" si="166">+N152</f>
        <v>0</v>
      </c>
      <c r="O151" s="34">
        <f t="shared" si="166"/>
        <v>230526549416</v>
      </c>
      <c r="P151" s="34">
        <f t="shared" si="166"/>
        <v>0</v>
      </c>
      <c r="Q151" s="34">
        <f t="shared" si="166"/>
        <v>230526549416</v>
      </c>
      <c r="R151" s="34">
        <f t="shared" si="166"/>
        <v>0</v>
      </c>
      <c r="S151" s="34">
        <v>0</v>
      </c>
      <c r="T151" s="34">
        <f t="shared" ref="T151:W153" si="167">+T152</f>
        <v>27184528940</v>
      </c>
      <c r="U151" s="34">
        <f t="shared" si="167"/>
        <v>203342020476</v>
      </c>
      <c r="V151" s="34">
        <f t="shared" si="167"/>
        <v>27184528940</v>
      </c>
      <c r="W151" s="34">
        <f t="shared" si="167"/>
        <v>0</v>
      </c>
      <c r="X151" s="24">
        <f t="shared" si="120"/>
        <v>1</v>
      </c>
      <c r="Y151" s="24">
        <f t="shared" si="121"/>
        <v>0.11792363616627848</v>
      </c>
      <c r="Z151" s="24">
        <f t="shared" si="157"/>
        <v>0.11792363616627848</v>
      </c>
      <c r="AA151" s="24">
        <f t="shared" si="126"/>
        <v>0.11792363616627848</v>
      </c>
      <c r="AB151" s="24">
        <f t="shared" si="147"/>
        <v>1</v>
      </c>
    </row>
    <row r="152" spans="1:28" ht="63.75" customHeight="1" x14ac:dyDescent="0.25">
      <c r="A152" s="20" t="s">
        <v>414</v>
      </c>
      <c r="B152" s="21" t="s">
        <v>67</v>
      </c>
      <c r="C152" s="21">
        <v>13</v>
      </c>
      <c r="D152" s="21" t="s">
        <v>13</v>
      </c>
      <c r="E152" s="47" t="s">
        <v>413</v>
      </c>
      <c r="F152" s="34">
        <f t="shared" si="165"/>
        <v>230526549416</v>
      </c>
      <c r="G152" s="34">
        <f t="shared" si="165"/>
        <v>0</v>
      </c>
      <c r="H152" s="34">
        <f t="shared" si="165"/>
        <v>0</v>
      </c>
      <c r="I152" s="34">
        <f t="shared" si="165"/>
        <v>0</v>
      </c>
      <c r="J152" s="34">
        <f t="shared" si="165"/>
        <v>0</v>
      </c>
      <c r="K152" s="34">
        <f t="shared" si="154"/>
        <v>0</v>
      </c>
      <c r="L152" s="34">
        <f>+L153</f>
        <v>230526549416</v>
      </c>
      <c r="M152" s="117">
        <f t="shared" si="161"/>
        <v>3.9934804731991277E-2</v>
      </c>
      <c r="N152" s="34">
        <f t="shared" si="166"/>
        <v>0</v>
      </c>
      <c r="O152" s="34">
        <f t="shared" si="166"/>
        <v>230526549416</v>
      </c>
      <c r="P152" s="34">
        <f t="shared" si="166"/>
        <v>0</v>
      </c>
      <c r="Q152" s="34">
        <f t="shared" si="166"/>
        <v>230526549416</v>
      </c>
      <c r="R152" s="34">
        <f t="shared" si="166"/>
        <v>0</v>
      </c>
      <c r="S152" s="34">
        <v>0</v>
      </c>
      <c r="T152" s="34">
        <f t="shared" si="167"/>
        <v>27184528940</v>
      </c>
      <c r="U152" s="34">
        <f t="shared" si="167"/>
        <v>203342020476</v>
      </c>
      <c r="V152" s="34">
        <f t="shared" si="167"/>
        <v>27184528940</v>
      </c>
      <c r="W152" s="34">
        <f t="shared" si="167"/>
        <v>0</v>
      </c>
      <c r="X152" s="24">
        <f t="shared" si="120"/>
        <v>1</v>
      </c>
      <c r="Y152" s="24">
        <f t="shared" si="121"/>
        <v>0.11792363616627848</v>
      </c>
      <c r="Z152" s="24">
        <f t="shared" si="157"/>
        <v>0.11792363616627848</v>
      </c>
      <c r="AA152" s="24">
        <f t="shared" si="126"/>
        <v>0.11792363616627848</v>
      </c>
      <c r="AB152" s="24">
        <f t="shared" si="147"/>
        <v>1</v>
      </c>
    </row>
    <row r="153" spans="1:28" ht="38.25" customHeight="1" x14ac:dyDescent="0.25">
      <c r="A153" s="20" t="s">
        <v>415</v>
      </c>
      <c r="B153" s="21" t="s">
        <v>67</v>
      </c>
      <c r="C153" s="21">
        <v>13</v>
      </c>
      <c r="D153" s="21" t="s">
        <v>13</v>
      </c>
      <c r="E153" s="22" t="s">
        <v>76</v>
      </c>
      <c r="F153" s="34">
        <f t="shared" si="165"/>
        <v>230526549416</v>
      </c>
      <c r="G153" s="34">
        <f t="shared" si="165"/>
        <v>0</v>
      </c>
      <c r="H153" s="34">
        <f t="shared" si="165"/>
        <v>0</v>
      </c>
      <c r="I153" s="34">
        <f t="shared" si="165"/>
        <v>0</v>
      </c>
      <c r="J153" s="34">
        <f t="shared" si="165"/>
        <v>0</v>
      </c>
      <c r="K153" s="34">
        <f t="shared" si="154"/>
        <v>0</v>
      </c>
      <c r="L153" s="34">
        <f>+L154</f>
        <v>230526549416</v>
      </c>
      <c r="M153" s="117">
        <f t="shared" si="161"/>
        <v>3.9934804731991277E-2</v>
      </c>
      <c r="N153" s="34">
        <f t="shared" si="166"/>
        <v>0</v>
      </c>
      <c r="O153" s="34">
        <f t="shared" si="166"/>
        <v>230526549416</v>
      </c>
      <c r="P153" s="34">
        <f t="shared" si="166"/>
        <v>0</v>
      </c>
      <c r="Q153" s="34">
        <f t="shared" si="166"/>
        <v>230526549416</v>
      </c>
      <c r="R153" s="34">
        <f t="shared" si="166"/>
        <v>0</v>
      </c>
      <c r="S153" s="34">
        <v>0</v>
      </c>
      <c r="T153" s="34">
        <f t="shared" si="167"/>
        <v>27184528940</v>
      </c>
      <c r="U153" s="34">
        <f t="shared" si="167"/>
        <v>203342020476</v>
      </c>
      <c r="V153" s="34">
        <f t="shared" si="167"/>
        <v>27184528940</v>
      </c>
      <c r="W153" s="34">
        <f t="shared" si="167"/>
        <v>0</v>
      </c>
      <c r="X153" s="24">
        <f t="shared" si="120"/>
        <v>1</v>
      </c>
      <c r="Y153" s="24">
        <f t="shared" si="121"/>
        <v>0.11792363616627848</v>
      </c>
      <c r="Z153" s="24">
        <f t="shared" si="157"/>
        <v>0.11792363616627848</v>
      </c>
      <c r="AA153" s="24">
        <f t="shared" si="126"/>
        <v>0.11792363616627848</v>
      </c>
      <c r="AB153" s="24">
        <f t="shared" si="147"/>
        <v>1</v>
      </c>
    </row>
    <row r="154" spans="1:28" ht="30" customHeight="1" x14ac:dyDescent="0.25">
      <c r="A154" s="25" t="s">
        <v>416</v>
      </c>
      <c r="B154" s="26" t="s">
        <v>67</v>
      </c>
      <c r="C154" s="26">
        <v>13</v>
      </c>
      <c r="D154" s="26" t="s">
        <v>13</v>
      </c>
      <c r="E154" s="27" t="s">
        <v>75</v>
      </c>
      <c r="F154" s="28">
        <v>230526549416</v>
      </c>
      <c r="G154" s="28">
        <v>0</v>
      </c>
      <c r="H154" s="28">
        <v>0</v>
      </c>
      <c r="I154" s="28">
        <v>0</v>
      </c>
      <c r="J154" s="28">
        <v>0</v>
      </c>
      <c r="K154" s="28">
        <f t="shared" si="154"/>
        <v>0</v>
      </c>
      <c r="L154" s="28">
        <f>+F154+K154</f>
        <v>230526549416</v>
      </c>
      <c r="M154" s="119">
        <f t="shared" si="161"/>
        <v>3.9934804731991277E-2</v>
      </c>
      <c r="N154" s="28">
        <v>0</v>
      </c>
      <c r="O154" s="28">
        <v>230526549416</v>
      </c>
      <c r="P154" s="28">
        <f>L154-O154</f>
        <v>0</v>
      </c>
      <c r="Q154" s="28">
        <v>230526549416</v>
      </c>
      <c r="R154" s="28">
        <f>+L154-Q154</f>
        <v>0</v>
      </c>
      <c r="S154" s="28">
        <f>O154-Q154</f>
        <v>0</v>
      </c>
      <c r="T154" s="28">
        <v>27184528940</v>
      </c>
      <c r="U154" s="28">
        <f>+Q154-T154</f>
        <v>203342020476</v>
      </c>
      <c r="V154" s="28">
        <v>27184528940</v>
      </c>
      <c r="W154" s="29">
        <f>+T154-V154</f>
        <v>0</v>
      </c>
      <c r="X154" s="30">
        <f t="shared" si="120"/>
        <v>1</v>
      </c>
      <c r="Y154" s="30">
        <f t="shared" si="121"/>
        <v>0.11792363616627848</v>
      </c>
      <c r="Z154" s="30">
        <f t="shared" si="157"/>
        <v>0.11792363616627848</v>
      </c>
      <c r="AA154" s="30">
        <f t="shared" si="126"/>
        <v>0.11792363616627848</v>
      </c>
      <c r="AB154" s="130">
        <f t="shared" si="147"/>
        <v>1</v>
      </c>
    </row>
    <row r="155" spans="1:28" ht="49.5" customHeight="1" x14ac:dyDescent="0.25">
      <c r="A155" s="49" t="s">
        <v>77</v>
      </c>
      <c r="B155" s="21" t="s">
        <v>67</v>
      </c>
      <c r="C155" s="21">
        <v>13</v>
      </c>
      <c r="D155" s="21" t="s">
        <v>13</v>
      </c>
      <c r="E155" s="22" t="s">
        <v>78</v>
      </c>
      <c r="F155" s="34">
        <f t="shared" ref="F155:J156" si="168">+F156</f>
        <v>12654096592</v>
      </c>
      <c r="G155" s="34">
        <f t="shared" si="168"/>
        <v>0</v>
      </c>
      <c r="H155" s="34">
        <f t="shared" si="168"/>
        <v>0</v>
      </c>
      <c r="I155" s="34">
        <f t="shared" si="168"/>
        <v>0</v>
      </c>
      <c r="J155" s="34">
        <f t="shared" si="168"/>
        <v>0</v>
      </c>
      <c r="K155" s="34">
        <f t="shared" si="154"/>
        <v>0</v>
      </c>
      <c r="L155" s="34">
        <f>+F155+K155</f>
        <v>12654096592</v>
      </c>
      <c r="M155" s="117">
        <f t="shared" si="161"/>
        <v>2.1921070598656285E-3</v>
      </c>
      <c r="N155" s="34">
        <f>+N156</f>
        <v>0</v>
      </c>
      <c r="O155" s="34">
        <f>+O156</f>
        <v>11538502198.5</v>
      </c>
      <c r="P155" s="34">
        <f>L155-O155</f>
        <v>1115594393.5</v>
      </c>
      <c r="Q155" s="34">
        <f>+Q156</f>
        <v>10501033636.309999</v>
      </c>
      <c r="R155" s="34">
        <f>+L155-Q155</f>
        <v>2153062955.6900005</v>
      </c>
      <c r="S155" s="34">
        <f>+S156</f>
        <v>1037468562.1900005</v>
      </c>
      <c r="T155" s="34">
        <f>+T156</f>
        <v>472868344.60000002</v>
      </c>
      <c r="U155" s="34">
        <f>+Q155-T155</f>
        <v>10028165291.709999</v>
      </c>
      <c r="V155" s="34">
        <f>+V156</f>
        <v>456294600.60000002</v>
      </c>
      <c r="W155" s="34">
        <f>+W156</f>
        <v>16573744</v>
      </c>
      <c r="X155" s="24">
        <f t="shared" si="120"/>
        <v>0.82985249559014895</v>
      </c>
      <c r="Y155" s="24">
        <f t="shared" si="121"/>
        <v>3.7368795248405987E-2</v>
      </c>
      <c r="Z155" s="24">
        <f t="shared" si="157"/>
        <v>3.6059042009247214E-2</v>
      </c>
      <c r="AA155" s="24">
        <f t="shared" si="126"/>
        <v>4.5030647551202695E-2</v>
      </c>
      <c r="AB155" s="24">
        <f t="shared" si="147"/>
        <v>0.96495061640461521</v>
      </c>
    </row>
    <row r="156" spans="1:28" ht="49.5" customHeight="1" x14ac:dyDescent="0.25">
      <c r="A156" s="20" t="s">
        <v>79</v>
      </c>
      <c r="B156" s="21" t="s">
        <v>67</v>
      </c>
      <c r="C156" s="21">
        <v>13</v>
      </c>
      <c r="D156" s="21" t="s">
        <v>13</v>
      </c>
      <c r="E156" s="22" t="s">
        <v>78</v>
      </c>
      <c r="F156" s="34">
        <f t="shared" si="168"/>
        <v>12654096592</v>
      </c>
      <c r="G156" s="34">
        <f t="shared" si="168"/>
        <v>0</v>
      </c>
      <c r="H156" s="34">
        <f t="shared" si="168"/>
        <v>0</v>
      </c>
      <c r="I156" s="34">
        <f t="shared" si="168"/>
        <v>0</v>
      </c>
      <c r="J156" s="34">
        <f t="shared" si="168"/>
        <v>0</v>
      </c>
      <c r="K156" s="34">
        <f t="shared" si="154"/>
        <v>0</v>
      </c>
      <c r="L156" s="34">
        <f>+L157</f>
        <v>12654096592</v>
      </c>
      <c r="M156" s="117">
        <f t="shared" si="161"/>
        <v>2.1921070598656285E-3</v>
      </c>
      <c r="N156" s="34">
        <f>+N157</f>
        <v>0</v>
      </c>
      <c r="O156" s="34">
        <f>+O157</f>
        <v>11538502198.5</v>
      </c>
      <c r="P156" s="34">
        <f>+P157</f>
        <v>1115594393.5</v>
      </c>
      <c r="Q156" s="34">
        <f>+Q157</f>
        <v>10501033636.309999</v>
      </c>
      <c r="R156" s="34">
        <f>+R157</f>
        <v>2153062955.6900005</v>
      </c>
      <c r="S156" s="34">
        <f>+S157</f>
        <v>1037468562.1900005</v>
      </c>
      <c r="T156" s="34">
        <f>+T157</f>
        <v>472868344.60000002</v>
      </c>
      <c r="U156" s="34">
        <f>+U157</f>
        <v>10028165291.709999</v>
      </c>
      <c r="V156" s="34">
        <f>+V157</f>
        <v>456294600.60000002</v>
      </c>
      <c r="W156" s="34">
        <f>+W157</f>
        <v>16573744</v>
      </c>
      <c r="X156" s="24">
        <f t="shared" si="120"/>
        <v>0.82985249559014895</v>
      </c>
      <c r="Y156" s="24">
        <f t="shared" si="121"/>
        <v>3.7368795248405987E-2</v>
      </c>
      <c r="Z156" s="24">
        <f t="shared" si="157"/>
        <v>3.6059042009247214E-2</v>
      </c>
      <c r="AA156" s="24">
        <f t="shared" si="126"/>
        <v>4.5030647551202695E-2</v>
      </c>
      <c r="AB156" s="24">
        <f t="shared" si="147"/>
        <v>0.96495061640461521</v>
      </c>
    </row>
    <row r="157" spans="1:28" ht="49.5" customHeight="1" x14ac:dyDescent="0.25">
      <c r="A157" s="20" t="s">
        <v>80</v>
      </c>
      <c r="B157" s="21" t="s">
        <v>67</v>
      </c>
      <c r="C157" s="21">
        <v>13</v>
      </c>
      <c r="D157" s="21" t="s">
        <v>13</v>
      </c>
      <c r="E157" s="22" t="s">
        <v>81</v>
      </c>
      <c r="F157" s="34">
        <f>SUM(F158:F158)</f>
        <v>12654096592</v>
      </c>
      <c r="G157" s="34">
        <f>SUM(G158:G158)</f>
        <v>0</v>
      </c>
      <c r="H157" s="34">
        <f>SUM(H158:H158)</f>
        <v>0</v>
      </c>
      <c r="I157" s="34">
        <f>SUM(I158:I158)</f>
        <v>0</v>
      </c>
      <c r="J157" s="34">
        <f>SUM(J158:J158)</f>
        <v>0</v>
      </c>
      <c r="K157" s="34">
        <f t="shared" si="154"/>
        <v>0</v>
      </c>
      <c r="L157" s="34">
        <f>SUM(L158:L158)</f>
        <v>12654096592</v>
      </c>
      <c r="M157" s="117">
        <f t="shared" si="161"/>
        <v>2.1921070598656285E-3</v>
      </c>
      <c r="N157" s="34">
        <f t="shared" ref="N157:W157" si="169">SUM(N158:N158)</f>
        <v>0</v>
      </c>
      <c r="O157" s="34">
        <f t="shared" si="169"/>
        <v>11538502198.5</v>
      </c>
      <c r="P157" s="34">
        <f t="shared" si="169"/>
        <v>1115594393.5</v>
      </c>
      <c r="Q157" s="34">
        <f t="shared" si="169"/>
        <v>10501033636.309999</v>
      </c>
      <c r="R157" s="34">
        <f t="shared" si="169"/>
        <v>2153062955.6900005</v>
      </c>
      <c r="S157" s="34">
        <f t="shared" si="169"/>
        <v>1037468562.1900005</v>
      </c>
      <c r="T157" s="34">
        <f t="shared" si="169"/>
        <v>472868344.60000002</v>
      </c>
      <c r="U157" s="34">
        <f t="shared" si="169"/>
        <v>10028165291.709999</v>
      </c>
      <c r="V157" s="34">
        <f t="shared" si="169"/>
        <v>456294600.60000002</v>
      </c>
      <c r="W157" s="34">
        <f t="shared" si="169"/>
        <v>16573744</v>
      </c>
      <c r="X157" s="24">
        <f t="shared" si="120"/>
        <v>0.82985249559014895</v>
      </c>
      <c r="Y157" s="24">
        <f t="shared" si="121"/>
        <v>3.7368795248405987E-2</v>
      </c>
      <c r="Z157" s="24">
        <f t="shared" si="157"/>
        <v>3.6059042009247214E-2</v>
      </c>
      <c r="AA157" s="24">
        <f t="shared" si="126"/>
        <v>4.5030647551202695E-2</v>
      </c>
      <c r="AB157" s="24">
        <f t="shared" si="147"/>
        <v>0.96495061640461521</v>
      </c>
    </row>
    <row r="158" spans="1:28" ht="30" customHeight="1" x14ac:dyDescent="0.25">
      <c r="A158" s="25" t="s">
        <v>82</v>
      </c>
      <c r="B158" s="26" t="s">
        <v>67</v>
      </c>
      <c r="C158" s="26">
        <v>13</v>
      </c>
      <c r="D158" s="26" t="s">
        <v>13</v>
      </c>
      <c r="E158" s="27" t="s">
        <v>75</v>
      </c>
      <c r="F158" s="28">
        <v>12654096592</v>
      </c>
      <c r="G158" s="28">
        <v>0</v>
      </c>
      <c r="H158" s="28">
        <v>0</v>
      </c>
      <c r="I158" s="28">
        <v>0</v>
      </c>
      <c r="J158" s="28">
        <v>0</v>
      </c>
      <c r="K158" s="28">
        <f t="shared" si="154"/>
        <v>0</v>
      </c>
      <c r="L158" s="28">
        <f>+F158+K158</f>
        <v>12654096592</v>
      </c>
      <c r="M158" s="119">
        <f t="shared" si="161"/>
        <v>2.1921070598656285E-3</v>
      </c>
      <c r="N158" s="28">
        <v>0</v>
      </c>
      <c r="O158" s="28">
        <v>11538502198.5</v>
      </c>
      <c r="P158" s="28">
        <f>L158-O158</f>
        <v>1115594393.5</v>
      </c>
      <c r="Q158" s="28">
        <v>10501033636.309999</v>
      </c>
      <c r="R158" s="28">
        <f>+L158-Q158</f>
        <v>2153062955.6900005</v>
      </c>
      <c r="S158" s="28">
        <f>O158-Q158</f>
        <v>1037468562.1900005</v>
      </c>
      <c r="T158" s="28">
        <v>472868344.60000002</v>
      </c>
      <c r="U158" s="28">
        <f>+Q158-T158</f>
        <v>10028165291.709999</v>
      </c>
      <c r="V158" s="28">
        <v>456294600.60000002</v>
      </c>
      <c r="W158" s="29">
        <f>+T158-V158</f>
        <v>16573744</v>
      </c>
      <c r="X158" s="30">
        <f t="shared" si="120"/>
        <v>0.82985249559014895</v>
      </c>
      <c r="Y158" s="30">
        <f t="shared" si="121"/>
        <v>3.7368795248405987E-2</v>
      </c>
      <c r="Z158" s="30">
        <f t="shared" si="157"/>
        <v>3.6059042009247214E-2</v>
      </c>
      <c r="AA158" s="30">
        <f t="shared" si="126"/>
        <v>4.5030647551202695E-2</v>
      </c>
      <c r="AB158" s="130">
        <f t="shared" si="147"/>
        <v>0.96495061640461521</v>
      </c>
    </row>
    <row r="159" spans="1:28" ht="69.75" customHeight="1" x14ac:dyDescent="0.25">
      <c r="A159" s="20" t="s">
        <v>417</v>
      </c>
      <c r="B159" s="21" t="s">
        <v>67</v>
      </c>
      <c r="C159" s="21">
        <v>13</v>
      </c>
      <c r="D159" s="21" t="s">
        <v>13</v>
      </c>
      <c r="E159" s="22" t="s">
        <v>418</v>
      </c>
      <c r="F159" s="34">
        <f t="shared" ref="F159:J161" si="170">+F160</f>
        <v>222571821813</v>
      </c>
      <c r="G159" s="34">
        <f t="shared" si="170"/>
        <v>0</v>
      </c>
      <c r="H159" s="34">
        <f t="shared" si="170"/>
        <v>0</v>
      </c>
      <c r="I159" s="34">
        <f t="shared" si="170"/>
        <v>0</v>
      </c>
      <c r="J159" s="34">
        <f t="shared" si="170"/>
        <v>0</v>
      </c>
      <c r="K159" s="34">
        <f t="shared" si="154"/>
        <v>0</v>
      </c>
      <c r="L159" s="34">
        <f>+L160</f>
        <v>222571821813</v>
      </c>
      <c r="M159" s="117">
        <f t="shared" si="161"/>
        <v>3.8556783439750747E-2</v>
      </c>
      <c r="N159" s="34">
        <f t="shared" ref="N159:W161" si="171">+N160</f>
        <v>0</v>
      </c>
      <c r="O159" s="34">
        <f t="shared" si="171"/>
        <v>222571821813</v>
      </c>
      <c r="P159" s="34">
        <f t="shared" si="171"/>
        <v>0</v>
      </c>
      <c r="Q159" s="34">
        <f t="shared" si="171"/>
        <v>222571821813</v>
      </c>
      <c r="R159" s="34">
        <f t="shared" si="171"/>
        <v>0</v>
      </c>
      <c r="S159" s="34">
        <f t="shared" si="171"/>
        <v>0</v>
      </c>
      <c r="T159" s="34">
        <f t="shared" si="171"/>
        <v>7839829655</v>
      </c>
      <c r="U159" s="34">
        <f t="shared" si="171"/>
        <v>214731992158</v>
      </c>
      <c r="V159" s="34">
        <f t="shared" si="171"/>
        <v>7839829655</v>
      </c>
      <c r="W159" s="34">
        <f t="shared" si="171"/>
        <v>0</v>
      </c>
      <c r="X159" s="24">
        <f t="shared" si="120"/>
        <v>1</v>
      </c>
      <c r="Y159" s="24">
        <f t="shared" si="121"/>
        <v>3.522381939968508E-2</v>
      </c>
      <c r="Z159" s="24">
        <f t="shared" si="157"/>
        <v>3.522381939968508E-2</v>
      </c>
      <c r="AA159" s="24">
        <f t="shared" si="126"/>
        <v>3.522381939968508E-2</v>
      </c>
      <c r="AB159" s="131">
        <f t="shared" si="147"/>
        <v>1</v>
      </c>
    </row>
    <row r="160" spans="1:28" ht="70.5" customHeight="1" x14ac:dyDescent="0.25">
      <c r="A160" s="20" t="s">
        <v>419</v>
      </c>
      <c r="B160" s="21" t="s">
        <v>67</v>
      </c>
      <c r="C160" s="21">
        <v>13</v>
      </c>
      <c r="D160" s="21" t="s">
        <v>13</v>
      </c>
      <c r="E160" s="47" t="s">
        <v>418</v>
      </c>
      <c r="F160" s="34">
        <f t="shared" si="170"/>
        <v>222571821813</v>
      </c>
      <c r="G160" s="34">
        <f t="shared" si="170"/>
        <v>0</v>
      </c>
      <c r="H160" s="34">
        <f t="shared" si="170"/>
        <v>0</v>
      </c>
      <c r="I160" s="34">
        <f t="shared" si="170"/>
        <v>0</v>
      </c>
      <c r="J160" s="34">
        <f t="shared" si="170"/>
        <v>0</v>
      </c>
      <c r="K160" s="34">
        <f t="shared" si="154"/>
        <v>0</v>
      </c>
      <c r="L160" s="34">
        <f>+L161</f>
        <v>222571821813</v>
      </c>
      <c r="M160" s="117">
        <f t="shared" si="161"/>
        <v>3.8556783439750747E-2</v>
      </c>
      <c r="N160" s="34">
        <f t="shared" si="171"/>
        <v>0</v>
      </c>
      <c r="O160" s="34">
        <f t="shared" si="171"/>
        <v>222571821813</v>
      </c>
      <c r="P160" s="34">
        <f t="shared" si="171"/>
        <v>0</v>
      </c>
      <c r="Q160" s="34">
        <f t="shared" si="171"/>
        <v>222571821813</v>
      </c>
      <c r="R160" s="34">
        <f t="shared" si="171"/>
        <v>0</v>
      </c>
      <c r="S160" s="34">
        <f t="shared" si="171"/>
        <v>0</v>
      </c>
      <c r="T160" s="34">
        <f t="shared" si="171"/>
        <v>7839829655</v>
      </c>
      <c r="U160" s="34">
        <f t="shared" si="171"/>
        <v>214731992158</v>
      </c>
      <c r="V160" s="34">
        <f t="shared" si="171"/>
        <v>7839829655</v>
      </c>
      <c r="W160" s="34">
        <f t="shared" si="171"/>
        <v>0</v>
      </c>
      <c r="X160" s="24">
        <f t="shared" si="120"/>
        <v>1</v>
      </c>
      <c r="Y160" s="24">
        <f t="shared" si="121"/>
        <v>3.522381939968508E-2</v>
      </c>
      <c r="Z160" s="24">
        <f t="shared" si="157"/>
        <v>3.522381939968508E-2</v>
      </c>
      <c r="AA160" s="24">
        <f t="shared" si="126"/>
        <v>3.522381939968508E-2</v>
      </c>
      <c r="AB160" s="131">
        <f t="shared" si="147"/>
        <v>1</v>
      </c>
    </row>
    <row r="161" spans="1:28" ht="29.25" customHeight="1" x14ac:dyDescent="0.25">
      <c r="A161" s="20" t="s">
        <v>420</v>
      </c>
      <c r="B161" s="21" t="s">
        <v>67</v>
      </c>
      <c r="C161" s="21">
        <v>13</v>
      </c>
      <c r="D161" s="21" t="s">
        <v>13</v>
      </c>
      <c r="E161" s="22" t="s">
        <v>76</v>
      </c>
      <c r="F161" s="34">
        <f t="shared" si="170"/>
        <v>222571821813</v>
      </c>
      <c r="G161" s="34">
        <f t="shared" si="170"/>
        <v>0</v>
      </c>
      <c r="H161" s="34">
        <f t="shared" si="170"/>
        <v>0</v>
      </c>
      <c r="I161" s="34">
        <f t="shared" si="170"/>
        <v>0</v>
      </c>
      <c r="J161" s="34">
        <f t="shared" si="170"/>
        <v>0</v>
      </c>
      <c r="K161" s="34">
        <f t="shared" si="154"/>
        <v>0</v>
      </c>
      <c r="L161" s="34">
        <f>+L162</f>
        <v>222571821813</v>
      </c>
      <c r="M161" s="117">
        <f t="shared" si="161"/>
        <v>3.8556783439750747E-2</v>
      </c>
      <c r="N161" s="34">
        <f t="shared" si="171"/>
        <v>0</v>
      </c>
      <c r="O161" s="34">
        <f t="shared" si="171"/>
        <v>222571821813</v>
      </c>
      <c r="P161" s="34">
        <f t="shared" si="171"/>
        <v>0</v>
      </c>
      <c r="Q161" s="34">
        <f t="shared" si="171"/>
        <v>222571821813</v>
      </c>
      <c r="R161" s="34">
        <f t="shared" si="171"/>
        <v>0</v>
      </c>
      <c r="S161" s="34">
        <f t="shared" si="171"/>
        <v>0</v>
      </c>
      <c r="T161" s="34">
        <f t="shared" si="171"/>
        <v>7839829655</v>
      </c>
      <c r="U161" s="34">
        <f t="shared" si="171"/>
        <v>214731992158</v>
      </c>
      <c r="V161" s="34">
        <f t="shared" si="171"/>
        <v>7839829655</v>
      </c>
      <c r="W161" s="34">
        <f t="shared" si="171"/>
        <v>0</v>
      </c>
      <c r="X161" s="24">
        <f t="shared" si="120"/>
        <v>1</v>
      </c>
      <c r="Y161" s="24">
        <f t="shared" si="121"/>
        <v>3.522381939968508E-2</v>
      </c>
      <c r="Z161" s="24">
        <f t="shared" si="157"/>
        <v>3.522381939968508E-2</v>
      </c>
      <c r="AA161" s="24">
        <f t="shared" si="126"/>
        <v>3.522381939968508E-2</v>
      </c>
      <c r="AB161" s="131">
        <f t="shared" si="147"/>
        <v>1</v>
      </c>
    </row>
    <row r="162" spans="1:28" ht="30" customHeight="1" x14ac:dyDescent="0.25">
      <c r="A162" s="25" t="s">
        <v>421</v>
      </c>
      <c r="B162" s="26" t="s">
        <v>67</v>
      </c>
      <c r="C162" s="26">
        <v>13</v>
      </c>
      <c r="D162" s="26" t="s">
        <v>13</v>
      </c>
      <c r="E162" s="27" t="s">
        <v>75</v>
      </c>
      <c r="F162" s="28">
        <v>222571821813</v>
      </c>
      <c r="G162" s="28">
        <v>0</v>
      </c>
      <c r="H162" s="28">
        <v>0</v>
      </c>
      <c r="I162" s="28">
        <v>0</v>
      </c>
      <c r="J162" s="28">
        <v>0</v>
      </c>
      <c r="K162" s="28">
        <f t="shared" si="154"/>
        <v>0</v>
      </c>
      <c r="L162" s="28">
        <f>+F162+K162</f>
        <v>222571821813</v>
      </c>
      <c r="M162" s="117">
        <f t="shared" si="161"/>
        <v>3.8556783439750747E-2</v>
      </c>
      <c r="N162" s="28">
        <v>0</v>
      </c>
      <c r="O162" s="28">
        <v>222571821813</v>
      </c>
      <c r="P162" s="28">
        <f>L162-O162</f>
        <v>0</v>
      </c>
      <c r="Q162" s="28">
        <v>222571821813</v>
      </c>
      <c r="R162" s="28">
        <f>+L162-Q162</f>
        <v>0</v>
      </c>
      <c r="S162" s="28">
        <f>O162-Q162</f>
        <v>0</v>
      </c>
      <c r="T162" s="28">
        <v>7839829655</v>
      </c>
      <c r="U162" s="28">
        <f>+Q162-T162</f>
        <v>214731992158</v>
      </c>
      <c r="V162" s="28">
        <v>7839829655</v>
      </c>
      <c r="W162" s="29">
        <f>+T162-V162</f>
        <v>0</v>
      </c>
      <c r="X162" s="30">
        <f t="shared" si="120"/>
        <v>1</v>
      </c>
      <c r="Y162" s="30">
        <f t="shared" si="121"/>
        <v>3.522381939968508E-2</v>
      </c>
      <c r="Z162" s="30">
        <f t="shared" si="157"/>
        <v>3.522381939968508E-2</v>
      </c>
      <c r="AA162" s="30">
        <f t="shared" si="126"/>
        <v>3.522381939968508E-2</v>
      </c>
      <c r="AB162" s="130">
        <f t="shared" si="147"/>
        <v>1</v>
      </c>
    </row>
    <row r="163" spans="1:28" ht="49.5" customHeight="1" x14ac:dyDescent="0.25">
      <c r="A163" s="20" t="s">
        <v>422</v>
      </c>
      <c r="B163" s="21" t="s">
        <v>67</v>
      </c>
      <c r="C163" s="21">
        <v>13</v>
      </c>
      <c r="D163" s="21" t="s">
        <v>13</v>
      </c>
      <c r="E163" s="22" t="s">
        <v>423</v>
      </c>
      <c r="F163" s="34">
        <f t="shared" ref="F163:J165" si="172">+F164</f>
        <v>256174672458</v>
      </c>
      <c r="G163" s="34">
        <f t="shared" si="172"/>
        <v>0</v>
      </c>
      <c r="H163" s="34">
        <f t="shared" si="172"/>
        <v>0</v>
      </c>
      <c r="I163" s="34">
        <f t="shared" si="172"/>
        <v>0</v>
      </c>
      <c r="J163" s="34">
        <f t="shared" si="172"/>
        <v>0</v>
      </c>
      <c r="K163" s="34">
        <f t="shared" si="154"/>
        <v>0</v>
      </c>
      <c r="L163" s="34">
        <f>+L164</f>
        <v>256174672458</v>
      </c>
      <c r="M163" s="117">
        <f t="shared" si="161"/>
        <v>4.4377905919334458E-2</v>
      </c>
      <c r="N163" s="34">
        <f t="shared" ref="N163:W165" si="173">+N164</f>
        <v>0</v>
      </c>
      <c r="O163" s="34">
        <f t="shared" si="173"/>
        <v>256174672458</v>
      </c>
      <c r="P163" s="34">
        <f t="shared" si="173"/>
        <v>0</v>
      </c>
      <c r="Q163" s="34">
        <f t="shared" si="173"/>
        <v>256174672458</v>
      </c>
      <c r="R163" s="34">
        <f t="shared" si="173"/>
        <v>0</v>
      </c>
      <c r="S163" s="34">
        <f t="shared" si="173"/>
        <v>0</v>
      </c>
      <c r="T163" s="34">
        <f t="shared" si="173"/>
        <v>783848182</v>
      </c>
      <c r="U163" s="34">
        <f t="shared" si="173"/>
        <v>255390824276</v>
      </c>
      <c r="V163" s="34">
        <f t="shared" si="173"/>
        <v>783848182</v>
      </c>
      <c r="W163" s="34">
        <f t="shared" si="173"/>
        <v>0</v>
      </c>
      <c r="X163" s="24">
        <f t="shared" si="120"/>
        <v>1</v>
      </c>
      <c r="Y163" s="24">
        <f t="shared" si="121"/>
        <v>3.0598192025736363E-3</v>
      </c>
      <c r="Z163" s="24">
        <f t="shared" si="157"/>
        <v>3.0598192025736363E-3</v>
      </c>
      <c r="AA163" s="24">
        <f t="shared" si="126"/>
        <v>3.0598192025736363E-3</v>
      </c>
      <c r="AB163" s="131">
        <f t="shared" si="147"/>
        <v>1</v>
      </c>
    </row>
    <row r="164" spans="1:28" ht="49.5" customHeight="1" x14ac:dyDescent="0.25">
      <c r="A164" s="20" t="s">
        <v>424</v>
      </c>
      <c r="B164" s="21" t="s">
        <v>67</v>
      </c>
      <c r="C164" s="21">
        <v>13</v>
      </c>
      <c r="D164" s="21" t="s">
        <v>13</v>
      </c>
      <c r="E164" s="22" t="s">
        <v>423</v>
      </c>
      <c r="F164" s="34">
        <f t="shared" si="172"/>
        <v>256174672458</v>
      </c>
      <c r="G164" s="34">
        <f t="shared" si="172"/>
        <v>0</v>
      </c>
      <c r="H164" s="34">
        <f t="shared" si="172"/>
        <v>0</v>
      </c>
      <c r="I164" s="34">
        <f t="shared" si="172"/>
        <v>0</v>
      </c>
      <c r="J164" s="34">
        <f t="shared" si="172"/>
        <v>0</v>
      </c>
      <c r="K164" s="34">
        <f t="shared" si="154"/>
        <v>0</v>
      </c>
      <c r="L164" s="34">
        <f>+L165</f>
        <v>256174672458</v>
      </c>
      <c r="M164" s="117">
        <f t="shared" si="161"/>
        <v>4.4377905919334458E-2</v>
      </c>
      <c r="N164" s="34">
        <f t="shared" si="173"/>
        <v>0</v>
      </c>
      <c r="O164" s="34">
        <f t="shared" si="173"/>
        <v>256174672458</v>
      </c>
      <c r="P164" s="34">
        <f t="shared" si="173"/>
        <v>0</v>
      </c>
      <c r="Q164" s="34">
        <f t="shared" si="173"/>
        <v>256174672458</v>
      </c>
      <c r="R164" s="34">
        <f t="shared" si="173"/>
        <v>0</v>
      </c>
      <c r="S164" s="34">
        <f t="shared" si="173"/>
        <v>0</v>
      </c>
      <c r="T164" s="34">
        <f t="shared" si="173"/>
        <v>783848182</v>
      </c>
      <c r="U164" s="34">
        <f t="shared" si="173"/>
        <v>255390824276</v>
      </c>
      <c r="V164" s="34">
        <f t="shared" si="173"/>
        <v>783848182</v>
      </c>
      <c r="W164" s="34">
        <f t="shared" si="173"/>
        <v>0</v>
      </c>
      <c r="X164" s="24">
        <f t="shared" si="120"/>
        <v>1</v>
      </c>
      <c r="Y164" s="24">
        <f t="shared" si="121"/>
        <v>3.0598192025736363E-3</v>
      </c>
      <c r="Z164" s="24">
        <f t="shared" si="157"/>
        <v>3.0598192025736363E-3</v>
      </c>
      <c r="AA164" s="24">
        <f t="shared" si="126"/>
        <v>3.0598192025736363E-3</v>
      </c>
      <c r="AB164" s="131">
        <f t="shared" si="147"/>
        <v>1</v>
      </c>
    </row>
    <row r="165" spans="1:28" ht="32.25" customHeight="1" x14ac:dyDescent="0.25">
      <c r="A165" s="20" t="s">
        <v>425</v>
      </c>
      <c r="B165" s="21" t="s">
        <v>67</v>
      </c>
      <c r="C165" s="21">
        <v>13</v>
      </c>
      <c r="D165" s="21" t="s">
        <v>13</v>
      </c>
      <c r="E165" s="22" t="s">
        <v>76</v>
      </c>
      <c r="F165" s="34">
        <f t="shared" si="172"/>
        <v>256174672458</v>
      </c>
      <c r="G165" s="34">
        <f t="shared" si="172"/>
        <v>0</v>
      </c>
      <c r="H165" s="34">
        <f t="shared" si="172"/>
        <v>0</v>
      </c>
      <c r="I165" s="34">
        <f t="shared" si="172"/>
        <v>0</v>
      </c>
      <c r="J165" s="34">
        <f t="shared" si="172"/>
        <v>0</v>
      </c>
      <c r="K165" s="34">
        <f t="shared" si="154"/>
        <v>0</v>
      </c>
      <c r="L165" s="34">
        <f>+L166</f>
        <v>256174672458</v>
      </c>
      <c r="M165" s="117">
        <f t="shared" si="161"/>
        <v>4.4377905919334458E-2</v>
      </c>
      <c r="N165" s="34">
        <f t="shared" si="173"/>
        <v>0</v>
      </c>
      <c r="O165" s="34">
        <f t="shared" si="173"/>
        <v>256174672458</v>
      </c>
      <c r="P165" s="34">
        <f t="shared" si="173"/>
        <v>0</v>
      </c>
      <c r="Q165" s="34">
        <f t="shared" si="173"/>
        <v>256174672458</v>
      </c>
      <c r="R165" s="34">
        <f t="shared" si="173"/>
        <v>0</v>
      </c>
      <c r="S165" s="34">
        <f t="shared" si="173"/>
        <v>0</v>
      </c>
      <c r="T165" s="34">
        <f t="shared" si="173"/>
        <v>783848182</v>
      </c>
      <c r="U165" s="34">
        <f t="shared" si="173"/>
        <v>255390824276</v>
      </c>
      <c r="V165" s="34">
        <f t="shared" si="173"/>
        <v>783848182</v>
      </c>
      <c r="W165" s="34">
        <f t="shared" si="173"/>
        <v>0</v>
      </c>
      <c r="X165" s="24">
        <f t="shared" si="120"/>
        <v>1</v>
      </c>
      <c r="Y165" s="24">
        <f t="shared" si="121"/>
        <v>3.0598192025736363E-3</v>
      </c>
      <c r="Z165" s="24">
        <f t="shared" si="157"/>
        <v>3.0598192025736363E-3</v>
      </c>
      <c r="AA165" s="24">
        <f t="shared" si="126"/>
        <v>3.0598192025736363E-3</v>
      </c>
      <c r="AB165" s="131">
        <f t="shared" si="147"/>
        <v>1</v>
      </c>
    </row>
    <row r="166" spans="1:28" ht="30" customHeight="1" x14ac:dyDescent="0.25">
      <c r="A166" s="25" t="s">
        <v>426</v>
      </c>
      <c r="B166" s="26" t="s">
        <v>67</v>
      </c>
      <c r="C166" s="26">
        <v>13</v>
      </c>
      <c r="D166" s="26" t="s">
        <v>13</v>
      </c>
      <c r="E166" s="27" t="s">
        <v>75</v>
      </c>
      <c r="F166" s="28">
        <v>256174672458</v>
      </c>
      <c r="G166" s="28">
        <v>0</v>
      </c>
      <c r="H166" s="28">
        <v>0</v>
      </c>
      <c r="I166" s="28">
        <v>0</v>
      </c>
      <c r="J166" s="28">
        <v>0</v>
      </c>
      <c r="K166" s="28">
        <f t="shared" si="154"/>
        <v>0</v>
      </c>
      <c r="L166" s="28">
        <f>+F166+K166</f>
        <v>256174672458</v>
      </c>
      <c r="M166" s="119">
        <f t="shared" si="161"/>
        <v>4.4377905919334458E-2</v>
      </c>
      <c r="N166" s="28">
        <v>0</v>
      </c>
      <c r="O166" s="28">
        <v>256174672458</v>
      </c>
      <c r="P166" s="28">
        <f>L166-O166</f>
        <v>0</v>
      </c>
      <c r="Q166" s="28">
        <v>256174672458</v>
      </c>
      <c r="R166" s="28">
        <f>+L166-Q166</f>
        <v>0</v>
      </c>
      <c r="S166" s="28">
        <f>O166-Q166</f>
        <v>0</v>
      </c>
      <c r="T166" s="28">
        <v>783848182</v>
      </c>
      <c r="U166" s="28">
        <f>+Q166-T166</f>
        <v>255390824276</v>
      </c>
      <c r="V166" s="28">
        <v>783848182</v>
      </c>
      <c r="W166" s="29">
        <f>+T166-V166</f>
        <v>0</v>
      </c>
      <c r="X166" s="30">
        <f t="shared" si="120"/>
        <v>1</v>
      </c>
      <c r="Y166" s="30">
        <f t="shared" si="121"/>
        <v>3.0598192025736363E-3</v>
      </c>
      <c r="Z166" s="30">
        <f t="shared" si="157"/>
        <v>3.0598192025736363E-3</v>
      </c>
      <c r="AA166" s="30">
        <f t="shared" si="126"/>
        <v>3.0598192025736363E-3</v>
      </c>
      <c r="AB166" s="130">
        <f t="shared" si="147"/>
        <v>1</v>
      </c>
    </row>
    <row r="167" spans="1:28" ht="66.75" customHeight="1" x14ac:dyDescent="0.25">
      <c r="A167" s="20" t="s">
        <v>427</v>
      </c>
      <c r="B167" s="21" t="s">
        <v>67</v>
      </c>
      <c r="C167" s="21">
        <v>13</v>
      </c>
      <c r="D167" s="21" t="s">
        <v>13</v>
      </c>
      <c r="E167" s="22" t="s">
        <v>428</v>
      </c>
      <c r="F167" s="34">
        <f t="shared" ref="F167:J169" si="174">+F168</f>
        <v>133566456234</v>
      </c>
      <c r="G167" s="34">
        <f t="shared" si="174"/>
        <v>0</v>
      </c>
      <c r="H167" s="34">
        <f t="shared" si="174"/>
        <v>0</v>
      </c>
      <c r="I167" s="34">
        <f t="shared" si="174"/>
        <v>0</v>
      </c>
      <c r="J167" s="34">
        <f t="shared" si="174"/>
        <v>0</v>
      </c>
      <c r="K167" s="34">
        <f t="shared" si="154"/>
        <v>0</v>
      </c>
      <c r="L167" s="34">
        <f>+L168</f>
        <v>133566456234</v>
      </c>
      <c r="M167" s="117">
        <f t="shared" si="161"/>
        <v>2.3138117331654464E-2</v>
      </c>
      <c r="N167" s="34">
        <f t="shared" ref="N167:W169" si="175">+N168</f>
        <v>0</v>
      </c>
      <c r="O167" s="34">
        <f t="shared" si="175"/>
        <v>133566456234</v>
      </c>
      <c r="P167" s="34">
        <f t="shared" si="175"/>
        <v>0</v>
      </c>
      <c r="Q167" s="34">
        <f t="shared" si="175"/>
        <v>133566456234</v>
      </c>
      <c r="R167" s="34">
        <f t="shared" si="175"/>
        <v>0</v>
      </c>
      <c r="S167" s="34">
        <f t="shared" si="175"/>
        <v>0</v>
      </c>
      <c r="T167" s="34">
        <f t="shared" si="175"/>
        <v>426302018</v>
      </c>
      <c r="U167" s="34">
        <f t="shared" si="175"/>
        <v>133140154216</v>
      </c>
      <c r="V167" s="34">
        <f t="shared" si="175"/>
        <v>426302018</v>
      </c>
      <c r="W167" s="34">
        <f t="shared" si="175"/>
        <v>0</v>
      </c>
      <c r="X167" s="24">
        <f t="shared" si="120"/>
        <v>1</v>
      </c>
      <c r="Y167" s="24">
        <f t="shared" si="121"/>
        <v>3.1916847239934687E-3</v>
      </c>
      <c r="Z167" s="24">
        <f t="shared" si="157"/>
        <v>3.1916847239934687E-3</v>
      </c>
      <c r="AA167" s="24">
        <f t="shared" si="126"/>
        <v>3.1916847239934687E-3</v>
      </c>
      <c r="AB167" s="131">
        <f t="shared" si="147"/>
        <v>1</v>
      </c>
    </row>
    <row r="168" spans="1:28" ht="66.75" customHeight="1" x14ac:dyDescent="0.25">
      <c r="A168" s="20" t="s">
        <v>429</v>
      </c>
      <c r="B168" s="21" t="s">
        <v>67</v>
      </c>
      <c r="C168" s="21">
        <v>13</v>
      </c>
      <c r="D168" s="21" t="s">
        <v>13</v>
      </c>
      <c r="E168" s="47" t="s">
        <v>428</v>
      </c>
      <c r="F168" s="34">
        <f t="shared" si="174"/>
        <v>133566456234</v>
      </c>
      <c r="G168" s="34">
        <f t="shared" si="174"/>
        <v>0</v>
      </c>
      <c r="H168" s="34">
        <f t="shared" si="174"/>
        <v>0</v>
      </c>
      <c r="I168" s="34">
        <f t="shared" si="174"/>
        <v>0</v>
      </c>
      <c r="J168" s="34">
        <f t="shared" si="174"/>
        <v>0</v>
      </c>
      <c r="K168" s="34">
        <f t="shared" si="154"/>
        <v>0</v>
      </c>
      <c r="L168" s="34">
        <f>+L169</f>
        <v>133566456234</v>
      </c>
      <c r="M168" s="117">
        <f t="shared" si="161"/>
        <v>2.3138117331654464E-2</v>
      </c>
      <c r="N168" s="34">
        <f t="shared" si="175"/>
        <v>0</v>
      </c>
      <c r="O168" s="34">
        <f t="shared" si="175"/>
        <v>133566456234</v>
      </c>
      <c r="P168" s="34">
        <f t="shared" si="175"/>
        <v>0</v>
      </c>
      <c r="Q168" s="34">
        <f t="shared" si="175"/>
        <v>133566456234</v>
      </c>
      <c r="R168" s="34">
        <f t="shared" si="175"/>
        <v>0</v>
      </c>
      <c r="S168" s="34">
        <f t="shared" si="175"/>
        <v>0</v>
      </c>
      <c r="T168" s="34">
        <f t="shared" si="175"/>
        <v>426302018</v>
      </c>
      <c r="U168" s="34">
        <f t="shared" si="175"/>
        <v>133140154216</v>
      </c>
      <c r="V168" s="34">
        <f t="shared" si="175"/>
        <v>426302018</v>
      </c>
      <c r="W168" s="34">
        <f t="shared" si="175"/>
        <v>0</v>
      </c>
      <c r="X168" s="24">
        <f t="shared" si="120"/>
        <v>1</v>
      </c>
      <c r="Y168" s="24">
        <f t="shared" si="121"/>
        <v>3.1916847239934687E-3</v>
      </c>
      <c r="Z168" s="24">
        <f t="shared" si="157"/>
        <v>3.1916847239934687E-3</v>
      </c>
      <c r="AA168" s="24">
        <f t="shared" si="126"/>
        <v>3.1916847239934687E-3</v>
      </c>
      <c r="AB168" s="131">
        <f t="shared" si="147"/>
        <v>1</v>
      </c>
    </row>
    <row r="169" spans="1:28" ht="38.25" customHeight="1" x14ac:dyDescent="0.25">
      <c r="A169" s="20" t="s">
        <v>430</v>
      </c>
      <c r="B169" s="21" t="s">
        <v>67</v>
      </c>
      <c r="C169" s="21">
        <v>13</v>
      </c>
      <c r="D169" s="21" t="s">
        <v>13</v>
      </c>
      <c r="E169" s="22" t="s">
        <v>76</v>
      </c>
      <c r="F169" s="34">
        <f t="shared" si="174"/>
        <v>133566456234</v>
      </c>
      <c r="G169" s="34">
        <f t="shared" si="174"/>
        <v>0</v>
      </c>
      <c r="H169" s="34">
        <f t="shared" si="174"/>
        <v>0</v>
      </c>
      <c r="I169" s="34">
        <f t="shared" si="174"/>
        <v>0</v>
      </c>
      <c r="J169" s="34">
        <f t="shared" si="174"/>
        <v>0</v>
      </c>
      <c r="K169" s="34">
        <f t="shared" si="154"/>
        <v>0</v>
      </c>
      <c r="L169" s="34">
        <f>+L170</f>
        <v>133566456234</v>
      </c>
      <c r="M169" s="117">
        <f t="shared" si="161"/>
        <v>2.3138117331654464E-2</v>
      </c>
      <c r="N169" s="34">
        <f t="shared" si="175"/>
        <v>0</v>
      </c>
      <c r="O169" s="34">
        <f t="shared" si="175"/>
        <v>133566456234</v>
      </c>
      <c r="P169" s="34">
        <f t="shared" si="175"/>
        <v>0</v>
      </c>
      <c r="Q169" s="34">
        <f t="shared" si="175"/>
        <v>133566456234</v>
      </c>
      <c r="R169" s="34">
        <f t="shared" si="175"/>
        <v>0</v>
      </c>
      <c r="S169" s="34">
        <f t="shared" si="175"/>
        <v>0</v>
      </c>
      <c r="T169" s="34">
        <f t="shared" si="175"/>
        <v>426302018</v>
      </c>
      <c r="U169" s="34">
        <f t="shared" si="175"/>
        <v>133140154216</v>
      </c>
      <c r="V169" s="34">
        <f t="shared" si="175"/>
        <v>426302018</v>
      </c>
      <c r="W169" s="34">
        <f t="shared" si="175"/>
        <v>0</v>
      </c>
      <c r="X169" s="24">
        <f t="shared" si="120"/>
        <v>1</v>
      </c>
      <c r="Y169" s="24">
        <f t="shared" si="121"/>
        <v>3.1916847239934687E-3</v>
      </c>
      <c r="Z169" s="24">
        <f t="shared" si="157"/>
        <v>3.1916847239934687E-3</v>
      </c>
      <c r="AA169" s="24">
        <f t="shared" si="126"/>
        <v>3.1916847239934687E-3</v>
      </c>
      <c r="AB169" s="131">
        <f t="shared" si="147"/>
        <v>1</v>
      </c>
    </row>
    <row r="170" spans="1:28" ht="30" customHeight="1" x14ac:dyDescent="0.25">
      <c r="A170" s="25" t="s">
        <v>431</v>
      </c>
      <c r="B170" s="26" t="s">
        <v>67</v>
      </c>
      <c r="C170" s="26">
        <v>13</v>
      </c>
      <c r="D170" s="26" t="s">
        <v>13</v>
      </c>
      <c r="E170" s="27" t="s">
        <v>75</v>
      </c>
      <c r="F170" s="28">
        <v>133566456234</v>
      </c>
      <c r="G170" s="28">
        <v>0</v>
      </c>
      <c r="H170" s="28">
        <v>0</v>
      </c>
      <c r="I170" s="28">
        <v>0</v>
      </c>
      <c r="J170" s="28">
        <v>0</v>
      </c>
      <c r="K170" s="28">
        <f t="shared" si="154"/>
        <v>0</v>
      </c>
      <c r="L170" s="28">
        <f>+F170+K170</f>
        <v>133566456234</v>
      </c>
      <c r="M170" s="119">
        <f t="shared" si="161"/>
        <v>2.3138117331654464E-2</v>
      </c>
      <c r="N170" s="28">
        <v>0</v>
      </c>
      <c r="O170" s="28">
        <v>133566456234</v>
      </c>
      <c r="P170" s="28">
        <f>L170-O170</f>
        <v>0</v>
      </c>
      <c r="Q170" s="28">
        <v>133566456234</v>
      </c>
      <c r="R170" s="28">
        <f>+L170-Q170</f>
        <v>0</v>
      </c>
      <c r="S170" s="28">
        <f>O170-Q170</f>
        <v>0</v>
      </c>
      <c r="T170" s="28">
        <v>426302018</v>
      </c>
      <c r="U170" s="28">
        <f>+Q170-T170</f>
        <v>133140154216</v>
      </c>
      <c r="V170" s="28">
        <v>426302018</v>
      </c>
      <c r="W170" s="29">
        <f>+T170-V170</f>
        <v>0</v>
      </c>
      <c r="X170" s="30">
        <f t="shared" si="120"/>
        <v>1</v>
      </c>
      <c r="Y170" s="30">
        <f t="shared" si="121"/>
        <v>3.1916847239934687E-3</v>
      </c>
      <c r="Z170" s="30">
        <f t="shared" si="157"/>
        <v>3.1916847239934687E-3</v>
      </c>
      <c r="AA170" s="30">
        <f t="shared" si="126"/>
        <v>3.1916847239934687E-3</v>
      </c>
      <c r="AB170" s="130">
        <f t="shared" si="147"/>
        <v>1</v>
      </c>
    </row>
    <row r="171" spans="1:28" ht="67.5" customHeight="1" x14ac:dyDescent="0.25">
      <c r="A171" s="20" t="s">
        <v>432</v>
      </c>
      <c r="B171" s="21" t="s">
        <v>67</v>
      </c>
      <c r="C171" s="21">
        <v>13</v>
      </c>
      <c r="D171" s="21" t="s">
        <v>13</v>
      </c>
      <c r="E171" s="22" t="s">
        <v>433</v>
      </c>
      <c r="F171" s="34">
        <f t="shared" ref="F171:J173" si="176">+F172</f>
        <v>92126982346</v>
      </c>
      <c r="G171" s="34">
        <f t="shared" si="176"/>
        <v>0</v>
      </c>
      <c r="H171" s="34">
        <f t="shared" si="176"/>
        <v>0</v>
      </c>
      <c r="I171" s="34">
        <f t="shared" si="176"/>
        <v>0</v>
      </c>
      <c r="J171" s="34">
        <f t="shared" si="176"/>
        <v>0</v>
      </c>
      <c r="K171" s="34">
        <f t="shared" si="154"/>
        <v>0</v>
      </c>
      <c r="L171" s="34">
        <f>+L172</f>
        <v>92126982346</v>
      </c>
      <c r="M171" s="117">
        <f t="shared" si="161"/>
        <v>1.5959433131912251E-2</v>
      </c>
      <c r="N171" s="34">
        <f t="shared" ref="N171:W173" si="177">+N172</f>
        <v>0</v>
      </c>
      <c r="O171" s="34">
        <f t="shared" si="177"/>
        <v>92126982346</v>
      </c>
      <c r="P171" s="34">
        <f t="shared" si="177"/>
        <v>0</v>
      </c>
      <c r="Q171" s="34">
        <f t="shared" si="177"/>
        <v>92126982346</v>
      </c>
      <c r="R171" s="34">
        <f t="shared" si="177"/>
        <v>0</v>
      </c>
      <c r="S171" s="34">
        <f t="shared" si="177"/>
        <v>0</v>
      </c>
      <c r="T171" s="34">
        <f t="shared" si="177"/>
        <v>308643829</v>
      </c>
      <c r="U171" s="34">
        <f t="shared" si="177"/>
        <v>91818338517</v>
      </c>
      <c r="V171" s="34">
        <f t="shared" si="177"/>
        <v>308643829</v>
      </c>
      <c r="W171" s="34">
        <f t="shared" si="177"/>
        <v>0</v>
      </c>
      <c r="X171" s="24">
        <f t="shared" si="120"/>
        <v>1</v>
      </c>
      <c r="Y171" s="24">
        <f t="shared" si="121"/>
        <v>3.3502001383354852E-3</v>
      </c>
      <c r="Z171" s="24">
        <f t="shared" si="157"/>
        <v>3.3502001383354852E-3</v>
      </c>
      <c r="AA171" s="24">
        <f t="shared" si="126"/>
        <v>3.3502001383354852E-3</v>
      </c>
      <c r="AB171" s="131">
        <f t="shared" si="147"/>
        <v>1</v>
      </c>
    </row>
    <row r="172" spans="1:28" ht="67.5" customHeight="1" x14ac:dyDescent="0.25">
      <c r="A172" s="20" t="s">
        <v>434</v>
      </c>
      <c r="B172" s="21" t="s">
        <v>67</v>
      </c>
      <c r="C172" s="21">
        <v>13</v>
      </c>
      <c r="D172" s="21" t="s">
        <v>13</v>
      </c>
      <c r="E172" s="47" t="s">
        <v>433</v>
      </c>
      <c r="F172" s="34">
        <f t="shared" si="176"/>
        <v>92126982346</v>
      </c>
      <c r="G172" s="34">
        <f t="shared" si="176"/>
        <v>0</v>
      </c>
      <c r="H172" s="34">
        <f t="shared" si="176"/>
        <v>0</v>
      </c>
      <c r="I172" s="34">
        <f t="shared" si="176"/>
        <v>0</v>
      </c>
      <c r="J172" s="34">
        <f t="shared" si="176"/>
        <v>0</v>
      </c>
      <c r="K172" s="34">
        <f t="shared" si="154"/>
        <v>0</v>
      </c>
      <c r="L172" s="34">
        <f>+L173</f>
        <v>92126982346</v>
      </c>
      <c r="M172" s="117">
        <f t="shared" si="161"/>
        <v>1.5959433131912251E-2</v>
      </c>
      <c r="N172" s="34">
        <f t="shared" si="177"/>
        <v>0</v>
      </c>
      <c r="O172" s="34">
        <f t="shared" si="177"/>
        <v>92126982346</v>
      </c>
      <c r="P172" s="34">
        <f t="shared" si="177"/>
        <v>0</v>
      </c>
      <c r="Q172" s="34">
        <f t="shared" si="177"/>
        <v>92126982346</v>
      </c>
      <c r="R172" s="34">
        <f t="shared" si="177"/>
        <v>0</v>
      </c>
      <c r="S172" s="34">
        <f t="shared" si="177"/>
        <v>0</v>
      </c>
      <c r="T172" s="34">
        <f t="shared" si="177"/>
        <v>308643829</v>
      </c>
      <c r="U172" s="34">
        <f t="shared" si="177"/>
        <v>91818338517</v>
      </c>
      <c r="V172" s="34">
        <f t="shared" si="177"/>
        <v>308643829</v>
      </c>
      <c r="W172" s="34">
        <f t="shared" si="177"/>
        <v>0</v>
      </c>
      <c r="X172" s="24">
        <f t="shared" si="120"/>
        <v>1</v>
      </c>
      <c r="Y172" s="24">
        <f t="shared" si="121"/>
        <v>3.3502001383354852E-3</v>
      </c>
      <c r="Z172" s="24">
        <f t="shared" si="157"/>
        <v>3.3502001383354852E-3</v>
      </c>
      <c r="AA172" s="24">
        <f t="shared" si="126"/>
        <v>3.3502001383354852E-3</v>
      </c>
      <c r="AB172" s="131">
        <f t="shared" si="147"/>
        <v>1</v>
      </c>
    </row>
    <row r="173" spans="1:28" ht="32.25" customHeight="1" x14ac:dyDescent="0.25">
      <c r="A173" s="20" t="s">
        <v>435</v>
      </c>
      <c r="B173" s="21" t="s">
        <v>67</v>
      </c>
      <c r="C173" s="21">
        <v>13</v>
      </c>
      <c r="D173" s="21" t="s">
        <v>13</v>
      </c>
      <c r="E173" s="22" t="s">
        <v>76</v>
      </c>
      <c r="F173" s="34">
        <f t="shared" si="176"/>
        <v>92126982346</v>
      </c>
      <c r="G173" s="34">
        <f t="shared" si="176"/>
        <v>0</v>
      </c>
      <c r="H173" s="34">
        <f t="shared" si="176"/>
        <v>0</v>
      </c>
      <c r="I173" s="34">
        <f t="shared" si="176"/>
        <v>0</v>
      </c>
      <c r="J173" s="34">
        <f t="shared" si="176"/>
        <v>0</v>
      </c>
      <c r="K173" s="34">
        <f t="shared" si="154"/>
        <v>0</v>
      </c>
      <c r="L173" s="34">
        <f>+L174</f>
        <v>92126982346</v>
      </c>
      <c r="M173" s="117">
        <f t="shared" si="161"/>
        <v>1.5959433131912251E-2</v>
      </c>
      <c r="N173" s="34">
        <f t="shared" si="177"/>
        <v>0</v>
      </c>
      <c r="O173" s="34">
        <f t="shared" si="177"/>
        <v>92126982346</v>
      </c>
      <c r="P173" s="34">
        <f t="shared" si="177"/>
        <v>0</v>
      </c>
      <c r="Q173" s="34">
        <f t="shared" si="177"/>
        <v>92126982346</v>
      </c>
      <c r="R173" s="34">
        <f t="shared" si="177"/>
        <v>0</v>
      </c>
      <c r="S173" s="34">
        <f t="shared" si="177"/>
        <v>0</v>
      </c>
      <c r="T173" s="34">
        <f t="shared" si="177"/>
        <v>308643829</v>
      </c>
      <c r="U173" s="34">
        <f t="shared" si="177"/>
        <v>91818338517</v>
      </c>
      <c r="V173" s="34">
        <f t="shared" si="177"/>
        <v>308643829</v>
      </c>
      <c r="W173" s="34">
        <f t="shared" si="177"/>
        <v>0</v>
      </c>
      <c r="X173" s="24">
        <f t="shared" si="120"/>
        <v>1</v>
      </c>
      <c r="Y173" s="24">
        <f t="shared" si="121"/>
        <v>3.3502001383354852E-3</v>
      </c>
      <c r="Z173" s="24">
        <f t="shared" si="157"/>
        <v>3.3502001383354852E-3</v>
      </c>
      <c r="AA173" s="24">
        <f t="shared" si="126"/>
        <v>3.3502001383354852E-3</v>
      </c>
      <c r="AB173" s="131">
        <f t="shared" si="147"/>
        <v>1</v>
      </c>
    </row>
    <row r="174" spans="1:28" ht="30" customHeight="1" x14ac:dyDescent="0.25">
      <c r="A174" s="25" t="s">
        <v>436</v>
      </c>
      <c r="B174" s="26" t="s">
        <v>67</v>
      </c>
      <c r="C174" s="26">
        <v>13</v>
      </c>
      <c r="D174" s="26" t="s">
        <v>13</v>
      </c>
      <c r="E174" s="27" t="s">
        <v>75</v>
      </c>
      <c r="F174" s="28">
        <v>92126982346</v>
      </c>
      <c r="G174" s="28">
        <v>0</v>
      </c>
      <c r="H174" s="28">
        <v>0</v>
      </c>
      <c r="I174" s="28">
        <v>0</v>
      </c>
      <c r="J174" s="28">
        <v>0</v>
      </c>
      <c r="K174" s="28">
        <f t="shared" si="154"/>
        <v>0</v>
      </c>
      <c r="L174" s="28">
        <f>+F174+K174</f>
        <v>92126982346</v>
      </c>
      <c r="M174" s="119">
        <f t="shared" si="161"/>
        <v>1.5959433131912251E-2</v>
      </c>
      <c r="N174" s="28">
        <v>0</v>
      </c>
      <c r="O174" s="28">
        <v>92126982346</v>
      </c>
      <c r="P174" s="28">
        <f>L174-O174</f>
        <v>0</v>
      </c>
      <c r="Q174" s="28">
        <v>92126982346</v>
      </c>
      <c r="R174" s="28">
        <f>+L174-Q174</f>
        <v>0</v>
      </c>
      <c r="S174" s="28">
        <f>O174-Q174</f>
        <v>0</v>
      </c>
      <c r="T174" s="28">
        <v>308643829</v>
      </c>
      <c r="U174" s="28">
        <f>+Q174-T174</f>
        <v>91818338517</v>
      </c>
      <c r="V174" s="28">
        <v>308643829</v>
      </c>
      <c r="W174" s="29">
        <f>+T174-V174</f>
        <v>0</v>
      </c>
      <c r="X174" s="30">
        <f t="shared" si="120"/>
        <v>1</v>
      </c>
      <c r="Y174" s="30">
        <f t="shared" si="121"/>
        <v>3.3502001383354852E-3</v>
      </c>
      <c r="Z174" s="30">
        <f t="shared" si="157"/>
        <v>3.3502001383354852E-3</v>
      </c>
      <c r="AA174" s="30">
        <f t="shared" si="126"/>
        <v>3.3502001383354852E-3</v>
      </c>
      <c r="AB174" s="130">
        <f t="shared" si="147"/>
        <v>1</v>
      </c>
    </row>
    <row r="175" spans="1:28" ht="95.25" customHeight="1" x14ac:dyDescent="0.25">
      <c r="A175" s="20" t="s">
        <v>437</v>
      </c>
      <c r="B175" s="21" t="s">
        <v>67</v>
      </c>
      <c r="C175" s="21">
        <v>13</v>
      </c>
      <c r="D175" s="21" t="s">
        <v>13</v>
      </c>
      <c r="E175" s="22" t="s">
        <v>438</v>
      </c>
      <c r="F175" s="34">
        <f t="shared" ref="F175:J177" si="178">+F176</f>
        <v>177242188803</v>
      </c>
      <c r="G175" s="34">
        <f t="shared" si="178"/>
        <v>0</v>
      </c>
      <c r="H175" s="34">
        <f t="shared" si="178"/>
        <v>0</v>
      </c>
      <c r="I175" s="34">
        <f t="shared" si="178"/>
        <v>0</v>
      </c>
      <c r="J175" s="34">
        <f t="shared" si="178"/>
        <v>0</v>
      </c>
      <c r="K175" s="34">
        <f t="shared" si="154"/>
        <v>0</v>
      </c>
      <c r="L175" s="34">
        <f>+L176</f>
        <v>177242188803</v>
      </c>
      <c r="M175" s="117">
        <f t="shared" si="161"/>
        <v>3.070419532175268E-2</v>
      </c>
      <c r="N175" s="34">
        <f t="shared" ref="N175:W177" si="179">+N176</f>
        <v>0</v>
      </c>
      <c r="O175" s="34">
        <f t="shared" si="179"/>
        <v>177242188803</v>
      </c>
      <c r="P175" s="34">
        <f t="shared" si="179"/>
        <v>0</v>
      </c>
      <c r="Q175" s="34">
        <f t="shared" si="179"/>
        <v>177242188803</v>
      </c>
      <c r="R175" s="34">
        <f t="shared" si="179"/>
        <v>0</v>
      </c>
      <c r="S175" s="34">
        <f t="shared" si="179"/>
        <v>0</v>
      </c>
      <c r="T175" s="34">
        <f t="shared" si="179"/>
        <v>12868469971</v>
      </c>
      <c r="U175" s="34">
        <f t="shared" si="179"/>
        <v>164373718832</v>
      </c>
      <c r="V175" s="34">
        <f t="shared" si="179"/>
        <v>12868469971</v>
      </c>
      <c r="W175" s="34">
        <f t="shared" si="179"/>
        <v>0</v>
      </c>
      <c r="X175" s="24">
        <f t="shared" si="120"/>
        <v>1</v>
      </c>
      <c r="Y175" s="24">
        <f t="shared" si="121"/>
        <v>7.2603876412872359E-2</v>
      </c>
      <c r="Z175" s="24">
        <f t="shared" si="157"/>
        <v>7.2603876412872359E-2</v>
      </c>
      <c r="AA175" s="24">
        <f t="shared" si="126"/>
        <v>7.2603876412872359E-2</v>
      </c>
      <c r="AB175" s="131">
        <f t="shared" si="147"/>
        <v>1</v>
      </c>
    </row>
    <row r="176" spans="1:28" ht="95.25" customHeight="1" x14ac:dyDescent="0.25">
      <c r="A176" s="20" t="s">
        <v>439</v>
      </c>
      <c r="B176" s="21" t="s">
        <v>67</v>
      </c>
      <c r="C176" s="21">
        <v>13</v>
      </c>
      <c r="D176" s="21" t="s">
        <v>13</v>
      </c>
      <c r="E176" s="47" t="s">
        <v>438</v>
      </c>
      <c r="F176" s="34">
        <f t="shared" si="178"/>
        <v>177242188803</v>
      </c>
      <c r="G176" s="34">
        <f t="shared" si="178"/>
        <v>0</v>
      </c>
      <c r="H176" s="34">
        <f t="shared" si="178"/>
        <v>0</v>
      </c>
      <c r="I176" s="34">
        <f t="shared" si="178"/>
        <v>0</v>
      </c>
      <c r="J176" s="34">
        <f t="shared" si="178"/>
        <v>0</v>
      </c>
      <c r="K176" s="34">
        <f t="shared" si="154"/>
        <v>0</v>
      </c>
      <c r="L176" s="34">
        <f>+L177</f>
        <v>177242188803</v>
      </c>
      <c r="M176" s="117">
        <f t="shared" si="161"/>
        <v>3.070419532175268E-2</v>
      </c>
      <c r="N176" s="34">
        <f t="shared" si="179"/>
        <v>0</v>
      </c>
      <c r="O176" s="34">
        <f t="shared" si="179"/>
        <v>177242188803</v>
      </c>
      <c r="P176" s="34">
        <f t="shared" si="179"/>
        <v>0</v>
      </c>
      <c r="Q176" s="34">
        <f t="shared" si="179"/>
        <v>177242188803</v>
      </c>
      <c r="R176" s="34">
        <f t="shared" si="179"/>
        <v>0</v>
      </c>
      <c r="S176" s="34">
        <f t="shared" si="179"/>
        <v>0</v>
      </c>
      <c r="T176" s="34">
        <f t="shared" si="179"/>
        <v>12868469971</v>
      </c>
      <c r="U176" s="34">
        <f t="shared" si="179"/>
        <v>164373718832</v>
      </c>
      <c r="V176" s="34">
        <f t="shared" si="179"/>
        <v>12868469971</v>
      </c>
      <c r="W176" s="34">
        <f t="shared" si="179"/>
        <v>0</v>
      </c>
      <c r="X176" s="24">
        <f t="shared" si="120"/>
        <v>1</v>
      </c>
      <c r="Y176" s="24">
        <f t="shared" si="121"/>
        <v>7.2603876412872359E-2</v>
      </c>
      <c r="Z176" s="24">
        <f t="shared" si="157"/>
        <v>7.2603876412872359E-2</v>
      </c>
      <c r="AA176" s="24">
        <f t="shared" si="126"/>
        <v>7.2603876412872359E-2</v>
      </c>
      <c r="AB176" s="131">
        <f t="shared" si="147"/>
        <v>1</v>
      </c>
    </row>
    <row r="177" spans="1:28" ht="33" customHeight="1" x14ac:dyDescent="0.25">
      <c r="A177" s="20" t="s">
        <v>440</v>
      </c>
      <c r="B177" s="21" t="s">
        <v>67</v>
      </c>
      <c r="C177" s="21">
        <v>13</v>
      </c>
      <c r="D177" s="21" t="s">
        <v>13</v>
      </c>
      <c r="E177" s="22" t="s">
        <v>76</v>
      </c>
      <c r="F177" s="34">
        <f t="shared" si="178"/>
        <v>177242188803</v>
      </c>
      <c r="G177" s="34">
        <f t="shared" si="178"/>
        <v>0</v>
      </c>
      <c r="H177" s="34">
        <f t="shared" si="178"/>
        <v>0</v>
      </c>
      <c r="I177" s="34">
        <f t="shared" si="178"/>
        <v>0</v>
      </c>
      <c r="J177" s="34">
        <f t="shared" si="178"/>
        <v>0</v>
      </c>
      <c r="K177" s="34">
        <f t="shared" si="154"/>
        <v>0</v>
      </c>
      <c r="L177" s="34">
        <f>+L178</f>
        <v>177242188803</v>
      </c>
      <c r="M177" s="117">
        <f t="shared" si="161"/>
        <v>3.070419532175268E-2</v>
      </c>
      <c r="N177" s="34">
        <f t="shared" si="179"/>
        <v>0</v>
      </c>
      <c r="O177" s="34">
        <f t="shared" si="179"/>
        <v>177242188803</v>
      </c>
      <c r="P177" s="34">
        <f t="shared" si="179"/>
        <v>0</v>
      </c>
      <c r="Q177" s="34">
        <f t="shared" si="179"/>
        <v>177242188803</v>
      </c>
      <c r="R177" s="34">
        <f t="shared" si="179"/>
        <v>0</v>
      </c>
      <c r="S177" s="34">
        <f t="shared" si="179"/>
        <v>0</v>
      </c>
      <c r="T177" s="34">
        <f t="shared" si="179"/>
        <v>12868469971</v>
      </c>
      <c r="U177" s="34">
        <f t="shared" si="179"/>
        <v>164373718832</v>
      </c>
      <c r="V177" s="34">
        <f t="shared" si="179"/>
        <v>12868469971</v>
      </c>
      <c r="W177" s="34">
        <f t="shared" si="179"/>
        <v>0</v>
      </c>
      <c r="X177" s="24">
        <f t="shared" ref="X177:X240" si="180">+Q177/L177</f>
        <v>1</v>
      </c>
      <c r="Y177" s="24">
        <f t="shared" ref="Y177:Y240" si="181">+T177/L177</f>
        <v>7.2603876412872359E-2</v>
      </c>
      <c r="Z177" s="24">
        <f t="shared" si="157"/>
        <v>7.2603876412872359E-2</v>
      </c>
      <c r="AA177" s="24">
        <f t="shared" si="126"/>
        <v>7.2603876412872359E-2</v>
      </c>
      <c r="AB177" s="131">
        <f t="shared" si="147"/>
        <v>1</v>
      </c>
    </row>
    <row r="178" spans="1:28" ht="30" customHeight="1" x14ac:dyDescent="0.25">
      <c r="A178" s="25" t="s">
        <v>441</v>
      </c>
      <c r="B178" s="26" t="s">
        <v>67</v>
      </c>
      <c r="C178" s="26">
        <v>13</v>
      </c>
      <c r="D178" s="26" t="s">
        <v>13</v>
      </c>
      <c r="E178" s="27" t="s">
        <v>75</v>
      </c>
      <c r="F178" s="28">
        <v>177242188803</v>
      </c>
      <c r="G178" s="28">
        <v>0</v>
      </c>
      <c r="H178" s="28">
        <v>0</v>
      </c>
      <c r="I178" s="28">
        <v>0</v>
      </c>
      <c r="J178" s="28">
        <v>0</v>
      </c>
      <c r="K178" s="28">
        <f t="shared" si="154"/>
        <v>0</v>
      </c>
      <c r="L178" s="28">
        <f>+F178+K178</f>
        <v>177242188803</v>
      </c>
      <c r="M178" s="119">
        <f t="shared" si="161"/>
        <v>3.070419532175268E-2</v>
      </c>
      <c r="N178" s="28">
        <v>0</v>
      </c>
      <c r="O178" s="28">
        <v>177242188803</v>
      </c>
      <c r="P178" s="28">
        <f>L178-O178</f>
        <v>0</v>
      </c>
      <c r="Q178" s="28">
        <v>177242188803</v>
      </c>
      <c r="R178" s="28">
        <f>+L178-Q178</f>
        <v>0</v>
      </c>
      <c r="S178" s="28">
        <f>O178-Q178</f>
        <v>0</v>
      </c>
      <c r="T178" s="28">
        <v>12868469971</v>
      </c>
      <c r="U178" s="28">
        <f>+Q178-T178</f>
        <v>164373718832</v>
      </c>
      <c r="V178" s="28">
        <v>12868469971</v>
      </c>
      <c r="W178" s="29">
        <f>+T178-V178</f>
        <v>0</v>
      </c>
      <c r="X178" s="30">
        <f t="shared" si="180"/>
        <v>1</v>
      </c>
      <c r="Y178" s="30">
        <f t="shared" si="181"/>
        <v>7.2603876412872359E-2</v>
      </c>
      <c r="Z178" s="30">
        <f t="shared" si="157"/>
        <v>7.2603876412872359E-2</v>
      </c>
      <c r="AA178" s="30">
        <f t="shared" si="126"/>
        <v>7.2603876412872359E-2</v>
      </c>
      <c r="AB178" s="130">
        <f t="shared" si="147"/>
        <v>1</v>
      </c>
    </row>
    <row r="179" spans="1:28" ht="53.25" customHeight="1" x14ac:dyDescent="0.25">
      <c r="A179" s="20" t="s">
        <v>83</v>
      </c>
      <c r="B179" s="21" t="s">
        <v>67</v>
      </c>
      <c r="C179" s="21">
        <v>13</v>
      </c>
      <c r="D179" s="21" t="s">
        <v>13</v>
      </c>
      <c r="E179" s="22" t="s">
        <v>84</v>
      </c>
      <c r="F179" s="34">
        <f t="shared" ref="F179:J181" si="182">+F180</f>
        <v>186661572672</v>
      </c>
      <c r="G179" s="34">
        <f t="shared" si="182"/>
        <v>0</v>
      </c>
      <c r="H179" s="34">
        <f t="shared" si="182"/>
        <v>0</v>
      </c>
      <c r="I179" s="34">
        <f t="shared" si="182"/>
        <v>0</v>
      </c>
      <c r="J179" s="34">
        <f t="shared" si="182"/>
        <v>0</v>
      </c>
      <c r="K179" s="34">
        <f t="shared" si="154"/>
        <v>0</v>
      </c>
      <c r="L179" s="34">
        <f>+L180</f>
        <v>186661572672</v>
      </c>
      <c r="M179" s="117">
        <f t="shared" si="161"/>
        <v>3.2335943406548662E-2</v>
      </c>
      <c r="N179" s="34">
        <f t="shared" ref="N179:W181" si="183">+N180</f>
        <v>0</v>
      </c>
      <c r="O179" s="34">
        <f t="shared" si="183"/>
        <v>186661572672</v>
      </c>
      <c r="P179" s="34">
        <f t="shared" si="183"/>
        <v>0</v>
      </c>
      <c r="Q179" s="34">
        <f t="shared" si="183"/>
        <v>186661572672</v>
      </c>
      <c r="R179" s="34">
        <f t="shared" si="183"/>
        <v>0</v>
      </c>
      <c r="S179" s="34">
        <f t="shared" si="183"/>
        <v>0</v>
      </c>
      <c r="T179" s="34">
        <f t="shared" si="183"/>
        <v>65829708441</v>
      </c>
      <c r="U179" s="34">
        <f t="shared" si="183"/>
        <v>120831864231</v>
      </c>
      <c r="V179" s="34">
        <f t="shared" si="183"/>
        <v>65829708441</v>
      </c>
      <c r="W179" s="34">
        <f t="shared" si="183"/>
        <v>0</v>
      </c>
      <c r="X179" s="24">
        <f t="shared" si="180"/>
        <v>1</v>
      </c>
      <c r="Y179" s="24">
        <f t="shared" si="181"/>
        <v>0.3526687764314263</v>
      </c>
      <c r="Z179" s="24">
        <f t="shared" si="157"/>
        <v>0.3526687764314263</v>
      </c>
      <c r="AA179" s="24">
        <f t="shared" si="126"/>
        <v>0.3526687764314263</v>
      </c>
      <c r="AB179" s="131">
        <f t="shared" si="147"/>
        <v>1</v>
      </c>
    </row>
    <row r="180" spans="1:28" ht="53.25" customHeight="1" x14ac:dyDescent="0.25">
      <c r="A180" s="20" t="s">
        <v>85</v>
      </c>
      <c r="B180" s="21" t="s">
        <v>67</v>
      </c>
      <c r="C180" s="21">
        <v>13</v>
      </c>
      <c r="D180" s="21" t="s">
        <v>13</v>
      </c>
      <c r="E180" s="47" t="s">
        <v>84</v>
      </c>
      <c r="F180" s="34">
        <f t="shared" si="182"/>
        <v>186661572672</v>
      </c>
      <c r="G180" s="34">
        <f t="shared" si="182"/>
        <v>0</v>
      </c>
      <c r="H180" s="34">
        <f t="shared" si="182"/>
        <v>0</v>
      </c>
      <c r="I180" s="34">
        <f t="shared" si="182"/>
        <v>0</v>
      </c>
      <c r="J180" s="34">
        <f t="shared" si="182"/>
        <v>0</v>
      </c>
      <c r="K180" s="34">
        <f t="shared" si="154"/>
        <v>0</v>
      </c>
      <c r="L180" s="34">
        <f>+L181</f>
        <v>186661572672</v>
      </c>
      <c r="M180" s="117">
        <f t="shared" si="161"/>
        <v>3.2335943406548662E-2</v>
      </c>
      <c r="N180" s="34">
        <f t="shared" si="183"/>
        <v>0</v>
      </c>
      <c r="O180" s="34">
        <f t="shared" si="183"/>
        <v>186661572672</v>
      </c>
      <c r="P180" s="34">
        <f t="shared" si="183"/>
        <v>0</v>
      </c>
      <c r="Q180" s="34">
        <f t="shared" si="183"/>
        <v>186661572672</v>
      </c>
      <c r="R180" s="34">
        <f t="shared" si="183"/>
        <v>0</v>
      </c>
      <c r="S180" s="34">
        <f t="shared" si="183"/>
        <v>0</v>
      </c>
      <c r="T180" s="34">
        <f t="shared" si="183"/>
        <v>65829708441</v>
      </c>
      <c r="U180" s="34">
        <f t="shared" si="183"/>
        <v>120831864231</v>
      </c>
      <c r="V180" s="34">
        <f t="shared" si="183"/>
        <v>65829708441</v>
      </c>
      <c r="W180" s="34">
        <f t="shared" si="183"/>
        <v>0</v>
      </c>
      <c r="X180" s="24">
        <f t="shared" si="180"/>
        <v>1</v>
      </c>
      <c r="Y180" s="24">
        <f t="shared" si="181"/>
        <v>0.3526687764314263</v>
      </c>
      <c r="Z180" s="24">
        <f t="shared" si="157"/>
        <v>0.3526687764314263</v>
      </c>
      <c r="AA180" s="24">
        <f t="shared" ref="AA180:AA213" si="184">+T180/Q180</f>
        <v>0.3526687764314263</v>
      </c>
      <c r="AB180" s="131">
        <f t="shared" si="147"/>
        <v>1</v>
      </c>
    </row>
    <row r="181" spans="1:28" ht="38.25" customHeight="1" x14ac:dyDescent="0.25">
      <c r="A181" s="20" t="s">
        <v>86</v>
      </c>
      <c r="B181" s="21" t="s">
        <v>67</v>
      </c>
      <c r="C181" s="21">
        <v>13</v>
      </c>
      <c r="D181" s="21" t="s">
        <v>13</v>
      </c>
      <c r="E181" s="22" t="s">
        <v>76</v>
      </c>
      <c r="F181" s="34">
        <f t="shared" si="182"/>
        <v>186661572672</v>
      </c>
      <c r="G181" s="34">
        <f t="shared" si="182"/>
        <v>0</v>
      </c>
      <c r="H181" s="34">
        <f t="shared" si="182"/>
        <v>0</v>
      </c>
      <c r="I181" s="34">
        <f t="shared" si="182"/>
        <v>0</v>
      </c>
      <c r="J181" s="34">
        <f t="shared" si="182"/>
        <v>0</v>
      </c>
      <c r="K181" s="34">
        <f t="shared" si="154"/>
        <v>0</v>
      </c>
      <c r="L181" s="34">
        <f>+L182</f>
        <v>186661572672</v>
      </c>
      <c r="M181" s="117">
        <f t="shared" si="161"/>
        <v>3.2335943406548662E-2</v>
      </c>
      <c r="N181" s="34">
        <f t="shared" si="183"/>
        <v>0</v>
      </c>
      <c r="O181" s="34">
        <f t="shared" si="183"/>
        <v>186661572672</v>
      </c>
      <c r="P181" s="34">
        <f t="shared" si="183"/>
        <v>0</v>
      </c>
      <c r="Q181" s="34">
        <f t="shared" si="183"/>
        <v>186661572672</v>
      </c>
      <c r="R181" s="34">
        <f t="shared" si="183"/>
        <v>0</v>
      </c>
      <c r="S181" s="34">
        <f t="shared" si="183"/>
        <v>0</v>
      </c>
      <c r="T181" s="34">
        <f t="shared" si="183"/>
        <v>65829708441</v>
      </c>
      <c r="U181" s="34">
        <f t="shared" si="183"/>
        <v>120831864231</v>
      </c>
      <c r="V181" s="34">
        <f t="shared" si="183"/>
        <v>65829708441</v>
      </c>
      <c r="W181" s="34">
        <f t="shared" si="183"/>
        <v>0</v>
      </c>
      <c r="X181" s="24">
        <f t="shared" si="180"/>
        <v>1</v>
      </c>
      <c r="Y181" s="24">
        <f t="shared" si="181"/>
        <v>0.3526687764314263</v>
      </c>
      <c r="Z181" s="24">
        <f t="shared" si="157"/>
        <v>0.3526687764314263</v>
      </c>
      <c r="AA181" s="24">
        <f t="shared" si="184"/>
        <v>0.3526687764314263</v>
      </c>
      <c r="AB181" s="131">
        <f t="shared" si="147"/>
        <v>1</v>
      </c>
    </row>
    <row r="182" spans="1:28" ht="38.25" customHeight="1" x14ac:dyDescent="0.25">
      <c r="A182" s="25" t="s">
        <v>87</v>
      </c>
      <c r="B182" s="46" t="s">
        <v>67</v>
      </c>
      <c r="C182" s="46">
        <v>13</v>
      </c>
      <c r="D182" s="26" t="s">
        <v>13</v>
      </c>
      <c r="E182" s="27" t="s">
        <v>75</v>
      </c>
      <c r="F182" s="28">
        <v>186661572672</v>
      </c>
      <c r="G182" s="28">
        <v>0</v>
      </c>
      <c r="H182" s="28">
        <v>0</v>
      </c>
      <c r="I182" s="28">
        <v>0</v>
      </c>
      <c r="J182" s="28">
        <v>0</v>
      </c>
      <c r="K182" s="28">
        <f t="shared" si="154"/>
        <v>0</v>
      </c>
      <c r="L182" s="28">
        <f>+F182+K182</f>
        <v>186661572672</v>
      </c>
      <c r="M182" s="119">
        <f t="shared" si="161"/>
        <v>3.2335943406548662E-2</v>
      </c>
      <c r="N182" s="28">
        <v>0</v>
      </c>
      <c r="O182" s="28">
        <v>186661572672</v>
      </c>
      <c r="P182" s="28">
        <f>L182-O182</f>
        <v>0</v>
      </c>
      <c r="Q182" s="28">
        <v>186661572672</v>
      </c>
      <c r="R182" s="28">
        <f>+L182-Q182</f>
        <v>0</v>
      </c>
      <c r="S182" s="28">
        <f>O182-Q182</f>
        <v>0</v>
      </c>
      <c r="T182" s="28">
        <v>65829708441</v>
      </c>
      <c r="U182" s="28">
        <f>+Q182-T182</f>
        <v>120831864231</v>
      </c>
      <c r="V182" s="28">
        <v>65829708441</v>
      </c>
      <c r="W182" s="29">
        <f>+T182-V182</f>
        <v>0</v>
      </c>
      <c r="X182" s="30">
        <f t="shared" si="180"/>
        <v>1</v>
      </c>
      <c r="Y182" s="30">
        <f t="shared" si="181"/>
        <v>0.3526687764314263</v>
      </c>
      <c r="Z182" s="30">
        <f t="shared" si="157"/>
        <v>0.3526687764314263</v>
      </c>
      <c r="AA182" s="30">
        <f t="shared" si="184"/>
        <v>0.3526687764314263</v>
      </c>
      <c r="AB182" s="130">
        <f t="shared" si="147"/>
        <v>1</v>
      </c>
    </row>
    <row r="183" spans="1:28" ht="69" customHeight="1" x14ac:dyDescent="0.25">
      <c r="A183" s="20" t="s">
        <v>442</v>
      </c>
      <c r="B183" s="21" t="s">
        <v>67</v>
      </c>
      <c r="C183" s="21">
        <v>13</v>
      </c>
      <c r="D183" s="21" t="s">
        <v>13</v>
      </c>
      <c r="E183" s="22" t="s">
        <v>443</v>
      </c>
      <c r="F183" s="34">
        <f t="shared" ref="F183:J185" si="185">+F184</f>
        <v>217966528302</v>
      </c>
      <c r="G183" s="34">
        <f t="shared" si="185"/>
        <v>0</v>
      </c>
      <c r="H183" s="34">
        <f t="shared" si="185"/>
        <v>0</v>
      </c>
      <c r="I183" s="34">
        <f t="shared" si="185"/>
        <v>0</v>
      </c>
      <c r="J183" s="34">
        <f t="shared" si="185"/>
        <v>0</v>
      </c>
      <c r="K183" s="34">
        <f t="shared" si="154"/>
        <v>0</v>
      </c>
      <c r="L183" s="34">
        <f>+L184</f>
        <v>217966528302</v>
      </c>
      <c r="M183" s="117">
        <f t="shared" si="161"/>
        <v>3.7758994648996708E-2</v>
      </c>
      <c r="N183" s="34">
        <f t="shared" ref="N183:W185" si="186">+N184</f>
        <v>0</v>
      </c>
      <c r="O183" s="34">
        <f t="shared" si="186"/>
        <v>217966528302</v>
      </c>
      <c r="P183" s="34">
        <f t="shared" si="186"/>
        <v>0</v>
      </c>
      <c r="Q183" s="34">
        <f t="shared" si="186"/>
        <v>217966528302</v>
      </c>
      <c r="R183" s="34">
        <f t="shared" si="186"/>
        <v>0</v>
      </c>
      <c r="S183" s="34">
        <f t="shared" si="186"/>
        <v>0</v>
      </c>
      <c r="T183" s="34">
        <f t="shared" si="186"/>
        <v>35582322411</v>
      </c>
      <c r="U183" s="34">
        <f t="shared" si="186"/>
        <v>182384205891</v>
      </c>
      <c r="V183" s="34">
        <f t="shared" si="186"/>
        <v>35582322411</v>
      </c>
      <c r="W183" s="34">
        <f t="shared" si="186"/>
        <v>0</v>
      </c>
      <c r="X183" s="24">
        <f t="shared" si="180"/>
        <v>1</v>
      </c>
      <c r="Y183" s="24">
        <f t="shared" si="181"/>
        <v>0.16324672732181836</v>
      </c>
      <c r="Z183" s="24">
        <f t="shared" si="157"/>
        <v>0.16324672732181836</v>
      </c>
      <c r="AA183" s="24">
        <f t="shared" si="184"/>
        <v>0.16324672732181836</v>
      </c>
      <c r="AB183" s="131">
        <f t="shared" si="147"/>
        <v>1</v>
      </c>
    </row>
    <row r="184" spans="1:28" ht="69" customHeight="1" x14ac:dyDescent="0.25">
      <c r="A184" s="20" t="s">
        <v>444</v>
      </c>
      <c r="B184" s="21" t="s">
        <v>67</v>
      </c>
      <c r="C184" s="21">
        <v>13</v>
      </c>
      <c r="D184" s="21" t="s">
        <v>13</v>
      </c>
      <c r="E184" s="47" t="s">
        <v>443</v>
      </c>
      <c r="F184" s="34">
        <f t="shared" si="185"/>
        <v>217966528302</v>
      </c>
      <c r="G184" s="34">
        <f t="shared" si="185"/>
        <v>0</v>
      </c>
      <c r="H184" s="34">
        <f t="shared" si="185"/>
        <v>0</v>
      </c>
      <c r="I184" s="34">
        <f t="shared" si="185"/>
        <v>0</v>
      </c>
      <c r="J184" s="34">
        <f t="shared" si="185"/>
        <v>0</v>
      </c>
      <c r="K184" s="34">
        <f t="shared" si="154"/>
        <v>0</v>
      </c>
      <c r="L184" s="34">
        <f>+L185</f>
        <v>217966528302</v>
      </c>
      <c r="M184" s="117">
        <f t="shared" si="161"/>
        <v>3.7758994648996708E-2</v>
      </c>
      <c r="N184" s="34">
        <f t="shared" si="186"/>
        <v>0</v>
      </c>
      <c r="O184" s="34">
        <f t="shared" si="186"/>
        <v>217966528302</v>
      </c>
      <c r="P184" s="34">
        <f t="shared" si="186"/>
        <v>0</v>
      </c>
      <c r="Q184" s="34">
        <f t="shared" si="186"/>
        <v>217966528302</v>
      </c>
      <c r="R184" s="34">
        <f t="shared" si="186"/>
        <v>0</v>
      </c>
      <c r="S184" s="34">
        <f t="shared" si="186"/>
        <v>0</v>
      </c>
      <c r="T184" s="34">
        <f t="shared" si="186"/>
        <v>35582322411</v>
      </c>
      <c r="U184" s="34">
        <f t="shared" si="186"/>
        <v>182384205891</v>
      </c>
      <c r="V184" s="34">
        <f t="shared" si="186"/>
        <v>35582322411</v>
      </c>
      <c r="W184" s="34">
        <f t="shared" si="186"/>
        <v>0</v>
      </c>
      <c r="X184" s="24">
        <f t="shared" si="180"/>
        <v>1</v>
      </c>
      <c r="Y184" s="24">
        <f t="shared" si="181"/>
        <v>0.16324672732181836</v>
      </c>
      <c r="Z184" s="24">
        <f t="shared" si="157"/>
        <v>0.16324672732181836</v>
      </c>
      <c r="AA184" s="24">
        <f t="shared" si="184"/>
        <v>0.16324672732181836</v>
      </c>
      <c r="AB184" s="131">
        <f t="shared" si="147"/>
        <v>1</v>
      </c>
    </row>
    <row r="185" spans="1:28" ht="29.25" customHeight="1" x14ac:dyDescent="0.25">
      <c r="A185" s="20" t="s">
        <v>445</v>
      </c>
      <c r="B185" s="21" t="s">
        <v>67</v>
      </c>
      <c r="C185" s="21">
        <v>13</v>
      </c>
      <c r="D185" s="21" t="s">
        <v>13</v>
      </c>
      <c r="E185" s="22" t="s">
        <v>76</v>
      </c>
      <c r="F185" s="34">
        <f t="shared" si="185"/>
        <v>217966528302</v>
      </c>
      <c r="G185" s="34">
        <f t="shared" si="185"/>
        <v>0</v>
      </c>
      <c r="H185" s="34">
        <f t="shared" si="185"/>
        <v>0</v>
      </c>
      <c r="I185" s="34">
        <f t="shared" si="185"/>
        <v>0</v>
      </c>
      <c r="J185" s="34">
        <f t="shared" si="185"/>
        <v>0</v>
      </c>
      <c r="K185" s="34">
        <f t="shared" si="154"/>
        <v>0</v>
      </c>
      <c r="L185" s="34">
        <f>+L186</f>
        <v>217966528302</v>
      </c>
      <c r="M185" s="117">
        <f t="shared" si="161"/>
        <v>3.7758994648996708E-2</v>
      </c>
      <c r="N185" s="34">
        <f t="shared" si="186"/>
        <v>0</v>
      </c>
      <c r="O185" s="34">
        <f t="shared" si="186"/>
        <v>217966528302</v>
      </c>
      <c r="P185" s="34">
        <f t="shared" si="186"/>
        <v>0</v>
      </c>
      <c r="Q185" s="34">
        <f t="shared" si="186"/>
        <v>217966528302</v>
      </c>
      <c r="R185" s="34">
        <f t="shared" si="186"/>
        <v>0</v>
      </c>
      <c r="S185" s="34">
        <f t="shared" si="186"/>
        <v>0</v>
      </c>
      <c r="T185" s="34">
        <f t="shared" si="186"/>
        <v>35582322411</v>
      </c>
      <c r="U185" s="34">
        <f t="shared" si="186"/>
        <v>182384205891</v>
      </c>
      <c r="V185" s="34">
        <f t="shared" si="186"/>
        <v>35582322411</v>
      </c>
      <c r="W185" s="34">
        <f t="shared" si="186"/>
        <v>0</v>
      </c>
      <c r="X185" s="24">
        <f t="shared" si="180"/>
        <v>1</v>
      </c>
      <c r="Y185" s="24">
        <f t="shared" si="181"/>
        <v>0.16324672732181836</v>
      </c>
      <c r="Z185" s="24">
        <f t="shared" si="157"/>
        <v>0.16324672732181836</v>
      </c>
      <c r="AA185" s="24">
        <f t="shared" si="184"/>
        <v>0.16324672732181836</v>
      </c>
      <c r="AB185" s="131">
        <f t="shared" si="147"/>
        <v>1</v>
      </c>
    </row>
    <row r="186" spans="1:28" ht="30" customHeight="1" x14ac:dyDescent="0.25">
      <c r="A186" s="25" t="s">
        <v>446</v>
      </c>
      <c r="B186" s="26" t="s">
        <v>67</v>
      </c>
      <c r="C186" s="26">
        <v>13</v>
      </c>
      <c r="D186" s="26" t="s">
        <v>13</v>
      </c>
      <c r="E186" s="27" t="s">
        <v>75</v>
      </c>
      <c r="F186" s="28">
        <v>217966528302</v>
      </c>
      <c r="G186" s="28">
        <v>0</v>
      </c>
      <c r="H186" s="28">
        <v>0</v>
      </c>
      <c r="I186" s="28">
        <v>0</v>
      </c>
      <c r="J186" s="28">
        <v>0</v>
      </c>
      <c r="K186" s="28">
        <f t="shared" si="154"/>
        <v>0</v>
      </c>
      <c r="L186" s="28">
        <f>+F186+K186</f>
        <v>217966528302</v>
      </c>
      <c r="M186" s="119">
        <f t="shared" si="161"/>
        <v>3.7758994648996708E-2</v>
      </c>
      <c r="N186" s="28">
        <v>0</v>
      </c>
      <c r="O186" s="28">
        <v>217966528302</v>
      </c>
      <c r="P186" s="28">
        <f>L186-O186</f>
        <v>0</v>
      </c>
      <c r="Q186" s="28">
        <v>217966528302</v>
      </c>
      <c r="R186" s="28">
        <f>+L186-Q186</f>
        <v>0</v>
      </c>
      <c r="S186" s="28">
        <f>O186-Q186</f>
        <v>0</v>
      </c>
      <c r="T186" s="28">
        <v>35582322411</v>
      </c>
      <c r="U186" s="28">
        <f>+Q186-T186</f>
        <v>182384205891</v>
      </c>
      <c r="V186" s="28">
        <v>35582322411</v>
      </c>
      <c r="W186" s="29">
        <f>+T186-V186</f>
        <v>0</v>
      </c>
      <c r="X186" s="30">
        <f t="shared" si="180"/>
        <v>1</v>
      </c>
      <c r="Y186" s="30">
        <f t="shared" si="181"/>
        <v>0.16324672732181836</v>
      </c>
      <c r="Z186" s="30">
        <f t="shared" si="157"/>
        <v>0.16324672732181836</v>
      </c>
      <c r="AA186" s="30">
        <f t="shared" si="184"/>
        <v>0.16324672732181836</v>
      </c>
      <c r="AB186" s="130">
        <f t="shared" si="147"/>
        <v>1</v>
      </c>
    </row>
    <row r="187" spans="1:28" ht="64.5" customHeight="1" x14ac:dyDescent="0.25">
      <c r="A187" s="20" t="s">
        <v>447</v>
      </c>
      <c r="B187" s="21" t="s">
        <v>67</v>
      </c>
      <c r="C187" s="21">
        <v>13</v>
      </c>
      <c r="D187" s="21" t="s">
        <v>13</v>
      </c>
      <c r="E187" s="22" t="s">
        <v>448</v>
      </c>
      <c r="F187" s="34">
        <f t="shared" ref="F187:J189" si="187">+F188</f>
        <v>264689746048</v>
      </c>
      <c r="G187" s="34">
        <f t="shared" si="187"/>
        <v>0</v>
      </c>
      <c r="H187" s="34">
        <f t="shared" si="187"/>
        <v>0</v>
      </c>
      <c r="I187" s="34">
        <f t="shared" si="187"/>
        <v>0</v>
      </c>
      <c r="J187" s="34">
        <f t="shared" si="187"/>
        <v>0</v>
      </c>
      <c r="K187" s="34">
        <f t="shared" si="154"/>
        <v>0</v>
      </c>
      <c r="L187" s="34">
        <f>+L188</f>
        <v>264689746048</v>
      </c>
      <c r="M187" s="117">
        <f t="shared" si="161"/>
        <v>4.5852997625502961E-2</v>
      </c>
      <c r="N187" s="34">
        <f t="shared" ref="N187:W189" si="188">+N188</f>
        <v>0</v>
      </c>
      <c r="O187" s="34">
        <f t="shared" si="188"/>
        <v>264689746048</v>
      </c>
      <c r="P187" s="34">
        <f t="shared" si="188"/>
        <v>0</v>
      </c>
      <c r="Q187" s="34">
        <f t="shared" si="188"/>
        <v>264689746048</v>
      </c>
      <c r="R187" s="34">
        <f t="shared" si="188"/>
        <v>0</v>
      </c>
      <c r="S187" s="34">
        <f t="shared" si="188"/>
        <v>0</v>
      </c>
      <c r="T187" s="34">
        <f t="shared" si="188"/>
        <v>18890851579</v>
      </c>
      <c r="U187" s="34">
        <f t="shared" si="188"/>
        <v>245798894469</v>
      </c>
      <c r="V187" s="34">
        <f t="shared" si="188"/>
        <v>18890851579</v>
      </c>
      <c r="W187" s="34">
        <f t="shared" si="188"/>
        <v>0</v>
      </c>
      <c r="X187" s="24">
        <f t="shared" si="180"/>
        <v>1</v>
      </c>
      <c r="Y187" s="24">
        <f t="shared" si="181"/>
        <v>7.1369789956178542E-2</v>
      </c>
      <c r="Z187" s="24">
        <f t="shared" si="157"/>
        <v>7.1369789956178542E-2</v>
      </c>
      <c r="AA187" s="24">
        <f t="shared" si="184"/>
        <v>7.1369789956178542E-2</v>
      </c>
      <c r="AB187" s="131">
        <f t="shared" si="147"/>
        <v>1</v>
      </c>
    </row>
    <row r="188" spans="1:28" ht="64.5" customHeight="1" x14ac:dyDescent="0.25">
      <c r="A188" s="20" t="s">
        <v>449</v>
      </c>
      <c r="B188" s="21" t="s">
        <v>67</v>
      </c>
      <c r="C188" s="21">
        <v>13</v>
      </c>
      <c r="D188" s="21" t="s">
        <v>13</v>
      </c>
      <c r="E188" s="47" t="s">
        <v>448</v>
      </c>
      <c r="F188" s="34">
        <f t="shared" si="187"/>
        <v>264689746048</v>
      </c>
      <c r="G188" s="34">
        <f t="shared" si="187"/>
        <v>0</v>
      </c>
      <c r="H188" s="34">
        <f t="shared" si="187"/>
        <v>0</v>
      </c>
      <c r="I188" s="34">
        <f t="shared" si="187"/>
        <v>0</v>
      </c>
      <c r="J188" s="34">
        <f t="shared" si="187"/>
        <v>0</v>
      </c>
      <c r="K188" s="34">
        <f t="shared" si="154"/>
        <v>0</v>
      </c>
      <c r="L188" s="34">
        <f>+L189</f>
        <v>264689746048</v>
      </c>
      <c r="M188" s="117">
        <f t="shared" si="161"/>
        <v>4.5852997625502961E-2</v>
      </c>
      <c r="N188" s="34">
        <f t="shared" si="188"/>
        <v>0</v>
      </c>
      <c r="O188" s="34">
        <f t="shared" si="188"/>
        <v>264689746048</v>
      </c>
      <c r="P188" s="34">
        <f t="shared" si="188"/>
        <v>0</v>
      </c>
      <c r="Q188" s="34">
        <f t="shared" si="188"/>
        <v>264689746048</v>
      </c>
      <c r="R188" s="34">
        <f t="shared" si="188"/>
        <v>0</v>
      </c>
      <c r="S188" s="34">
        <f t="shared" si="188"/>
        <v>0</v>
      </c>
      <c r="T188" s="34">
        <f t="shared" si="188"/>
        <v>18890851579</v>
      </c>
      <c r="U188" s="34">
        <f t="shared" si="188"/>
        <v>245798894469</v>
      </c>
      <c r="V188" s="34">
        <f t="shared" si="188"/>
        <v>18890851579</v>
      </c>
      <c r="W188" s="34">
        <f t="shared" si="188"/>
        <v>0</v>
      </c>
      <c r="X188" s="24">
        <f t="shared" si="180"/>
        <v>1</v>
      </c>
      <c r="Y188" s="24">
        <f t="shared" si="181"/>
        <v>7.1369789956178542E-2</v>
      </c>
      <c r="Z188" s="24">
        <f t="shared" si="157"/>
        <v>7.1369789956178542E-2</v>
      </c>
      <c r="AA188" s="24">
        <f t="shared" si="184"/>
        <v>7.1369789956178542E-2</v>
      </c>
      <c r="AB188" s="131">
        <f t="shared" si="147"/>
        <v>1</v>
      </c>
    </row>
    <row r="189" spans="1:28" ht="32.25" customHeight="1" x14ac:dyDescent="0.25">
      <c r="A189" s="20" t="s">
        <v>450</v>
      </c>
      <c r="B189" s="21" t="s">
        <v>67</v>
      </c>
      <c r="C189" s="21">
        <v>13</v>
      </c>
      <c r="D189" s="21" t="s">
        <v>13</v>
      </c>
      <c r="E189" s="22" t="s">
        <v>76</v>
      </c>
      <c r="F189" s="34">
        <f t="shared" si="187"/>
        <v>264689746048</v>
      </c>
      <c r="G189" s="34">
        <f t="shared" si="187"/>
        <v>0</v>
      </c>
      <c r="H189" s="34">
        <f t="shared" si="187"/>
        <v>0</v>
      </c>
      <c r="I189" s="34">
        <f t="shared" si="187"/>
        <v>0</v>
      </c>
      <c r="J189" s="34">
        <f t="shared" si="187"/>
        <v>0</v>
      </c>
      <c r="K189" s="34">
        <f t="shared" si="154"/>
        <v>0</v>
      </c>
      <c r="L189" s="34">
        <f>+L190</f>
        <v>264689746048</v>
      </c>
      <c r="M189" s="117">
        <f t="shared" si="161"/>
        <v>4.5852997625502961E-2</v>
      </c>
      <c r="N189" s="34">
        <f t="shared" si="188"/>
        <v>0</v>
      </c>
      <c r="O189" s="34">
        <f t="shared" si="188"/>
        <v>264689746048</v>
      </c>
      <c r="P189" s="34">
        <f t="shared" si="188"/>
        <v>0</v>
      </c>
      <c r="Q189" s="34">
        <f t="shared" si="188"/>
        <v>264689746048</v>
      </c>
      <c r="R189" s="34">
        <f t="shared" si="188"/>
        <v>0</v>
      </c>
      <c r="S189" s="34">
        <f t="shared" si="188"/>
        <v>0</v>
      </c>
      <c r="T189" s="34">
        <f t="shared" si="188"/>
        <v>18890851579</v>
      </c>
      <c r="U189" s="34">
        <f t="shared" si="188"/>
        <v>245798894469</v>
      </c>
      <c r="V189" s="34">
        <f t="shared" si="188"/>
        <v>18890851579</v>
      </c>
      <c r="W189" s="34">
        <f t="shared" si="188"/>
        <v>0</v>
      </c>
      <c r="X189" s="24">
        <f t="shared" si="180"/>
        <v>1</v>
      </c>
      <c r="Y189" s="24">
        <f t="shared" si="181"/>
        <v>7.1369789956178542E-2</v>
      </c>
      <c r="Z189" s="24">
        <f t="shared" si="157"/>
        <v>7.1369789956178542E-2</v>
      </c>
      <c r="AA189" s="24">
        <f t="shared" si="184"/>
        <v>7.1369789956178542E-2</v>
      </c>
      <c r="AB189" s="131">
        <f t="shared" si="147"/>
        <v>1</v>
      </c>
    </row>
    <row r="190" spans="1:28" ht="30" customHeight="1" x14ac:dyDescent="0.25">
      <c r="A190" s="25" t="s">
        <v>451</v>
      </c>
      <c r="B190" s="26" t="s">
        <v>67</v>
      </c>
      <c r="C190" s="26">
        <v>13</v>
      </c>
      <c r="D190" s="26" t="s">
        <v>13</v>
      </c>
      <c r="E190" s="27" t="s">
        <v>75</v>
      </c>
      <c r="F190" s="28">
        <v>264689746048</v>
      </c>
      <c r="G190" s="28">
        <v>0</v>
      </c>
      <c r="H190" s="28">
        <v>0</v>
      </c>
      <c r="I190" s="28">
        <v>0</v>
      </c>
      <c r="J190" s="28">
        <v>0</v>
      </c>
      <c r="K190" s="28">
        <f t="shared" si="154"/>
        <v>0</v>
      </c>
      <c r="L190" s="28">
        <f>+F190+K190</f>
        <v>264689746048</v>
      </c>
      <c r="M190" s="119">
        <f t="shared" si="161"/>
        <v>4.5852997625502961E-2</v>
      </c>
      <c r="N190" s="28">
        <v>0</v>
      </c>
      <c r="O190" s="28">
        <v>264689746048</v>
      </c>
      <c r="P190" s="28">
        <f>L190-O190</f>
        <v>0</v>
      </c>
      <c r="Q190" s="28">
        <v>264689746048</v>
      </c>
      <c r="R190" s="28">
        <f>+L190-Q190</f>
        <v>0</v>
      </c>
      <c r="S190" s="28">
        <f>O190-Q190</f>
        <v>0</v>
      </c>
      <c r="T190" s="28">
        <v>18890851579</v>
      </c>
      <c r="U190" s="28">
        <f>+Q190-T190</f>
        <v>245798894469</v>
      </c>
      <c r="V190" s="28">
        <v>18890851579</v>
      </c>
      <c r="W190" s="29">
        <f>+T190-V190</f>
        <v>0</v>
      </c>
      <c r="X190" s="30">
        <f t="shared" si="180"/>
        <v>1</v>
      </c>
      <c r="Y190" s="30">
        <f t="shared" si="181"/>
        <v>7.1369789956178542E-2</v>
      </c>
      <c r="Z190" s="30">
        <f t="shared" si="157"/>
        <v>7.1369789956178542E-2</v>
      </c>
      <c r="AA190" s="30">
        <f t="shared" si="184"/>
        <v>7.1369789956178542E-2</v>
      </c>
      <c r="AB190" s="130">
        <f t="shared" si="147"/>
        <v>1</v>
      </c>
    </row>
    <row r="191" spans="1:28" ht="70.5" customHeight="1" x14ac:dyDescent="0.25">
      <c r="A191" s="20" t="s">
        <v>452</v>
      </c>
      <c r="B191" s="21" t="s">
        <v>67</v>
      </c>
      <c r="C191" s="21">
        <v>13</v>
      </c>
      <c r="D191" s="21" t="s">
        <v>13</v>
      </c>
      <c r="E191" s="22" t="s">
        <v>453</v>
      </c>
      <c r="F191" s="34">
        <f t="shared" ref="F191:J193" si="189">+F192</f>
        <v>141607661383</v>
      </c>
      <c r="G191" s="34">
        <f t="shared" si="189"/>
        <v>0</v>
      </c>
      <c r="H191" s="34">
        <f t="shared" si="189"/>
        <v>0</v>
      </c>
      <c r="I191" s="34">
        <f t="shared" si="189"/>
        <v>0</v>
      </c>
      <c r="J191" s="34">
        <f t="shared" si="189"/>
        <v>0</v>
      </c>
      <c r="K191" s="34">
        <f t="shared" si="154"/>
        <v>0</v>
      </c>
      <c r="L191" s="34">
        <f>+L192</f>
        <v>141607661383</v>
      </c>
      <c r="M191" s="117">
        <f t="shared" si="161"/>
        <v>2.4531119388244954E-2</v>
      </c>
      <c r="N191" s="34">
        <f t="shared" ref="N191:W193" si="190">+N192</f>
        <v>0</v>
      </c>
      <c r="O191" s="34">
        <f t="shared" si="190"/>
        <v>141607661383</v>
      </c>
      <c r="P191" s="34">
        <f t="shared" si="190"/>
        <v>0</v>
      </c>
      <c r="Q191" s="34">
        <f t="shared" si="190"/>
        <v>141607661383</v>
      </c>
      <c r="R191" s="34">
        <f t="shared" si="190"/>
        <v>0</v>
      </c>
      <c r="S191" s="34">
        <f t="shared" si="190"/>
        <v>0</v>
      </c>
      <c r="T191" s="34">
        <f t="shared" si="190"/>
        <v>35860807678</v>
      </c>
      <c r="U191" s="34">
        <f t="shared" si="190"/>
        <v>105746853705</v>
      </c>
      <c r="V191" s="34">
        <f t="shared" si="190"/>
        <v>35860807678</v>
      </c>
      <c r="W191" s="34">
        <f t="shared" si="190"/>
        <v>0</v>
      </c>
      <c r="X191" s="24">
        <f t="shared" si="180"/>
        <v>1</v>
      </c>
      <c r="Y191" s="24">
        <f t="shared" si="181"/>
        <v>0.25324058972352387</v>
      </c>
      <c r="Z191" s="24">
        <f t="shared" si="157"/>
        <v>0.25324058972352387</v>
      </c>
      <c r="AA191" s="24">
        <f t="shared" si="184"/>
        <v>0.25324058972352387</v>
      </c>
      <c r="AB191" s="131">
        <f t="shared" ref="AB191:AB206" si="191">+V191/T191</f>
        <v>1</v>
      </c>
    </row>
    <row r="192" spans="1:28" ht="70.5" customHeight="1" x14ac:dyDescent="0.25">
      <c r="A192" s="20" t="s">
        <v>454</v>
      </c>
      <c r="B192" s="21" t="s">
        <v>67</v>
      </c>
      <c r="C192" s="21">
        <v>13</v>
      </c>
      <c r="D192" s="21" t="s">
        <v>13</v>
      </c>
      <c r="E192" s="47" t="s">
        <v>453</v>
      </c>
      <c r="F192" s="34">
        <f t="shared" si="189"/>
        <v>141607661383</v>
      </c>
      <c r="G192" s="34">
        <f t="shared" si="189"/>
        <v>0</v>
      </c>
      <c r="H192" s="34">
        <f t="shared" si="189"/>
        <v>0</v>
      </c>
      <c r="I192" s="34">
        <f t="shared" si="189"/>
        <v>0</v>
      </c>
      <c r="J192" s="34">
        <f t="shared" si="189"/>
        <v>0</v>
      </c>
      <c r="K192" s="34">
        <f t="shared" si="154"/>
        <v>0</v>
      </c>
      <c r="L192" s="34">
        <f>+L193</f>
        <v>141607661383</v>
      </c>
      <c r="M192" s="117">
        <f t="shared" si="161"/>
        <v>2.4531119388244954E-2</v>
      </c>
      <c r="N192" s="34">
        <f t="shared" si="190"/>
        <v>0</v>
      </c>
      <c r="O192" s="34">
        <f t="shared" si="190"/>
        <v>141607661383</v>
      </c>
      <c r="P192" s="34">
        <f t="shared" si="190"/>
        <v>0</v>
      </c>
      <c r="Q192" s="34">
        <f t="shared" si="190"/>
        <v>141607661383</v>
      </c>
      <c r="R192" s="34">
        <f t="shared" si="190"/>
        <v>0</v>
      </c>
      <c r="S192" s="34">
        <f t="shared" si="190"/>
        <v>0</v>
      </c>
      <c r="T192" s="34">
        <f t="shared" si="190"/>
        <v>35860807678</v>
      </c>
      <c r="U192" s="34">
        <f t="shared" si="190"/>
        <v>105746853705</v>
      </c>
      <c r="V192" s="34">
        <f t="shared" si="190"/>
        <v>35860807678</v>
      </c>
      <c r="W192" s="34">
        <f t="shared" si="190"/>
        <v>0</v>
      </c>
      <c r="X192" s="24">
        <f t="shared" si="180"/>
        <v>1</v>
      </c>
      <c r="Y192" s="24">
        <f t="shared" si="181"/>
        <v>0.25324058972352387</v>
      </c>
      <c r="Z192" s="24">
        <f t="shared" si="157"/>
        <v>0.25324058972352387</v>
      </c>
      <c r="AA192" s="24">
        <f t="shared" si="184"/>
        <v>0.25324058972352387</v>
      </c>
      <c r="AB192" s="131">
        <f t="shared" si="191"/>
        <v>1</v>
      </c>
    </row>
    <row r="193" spans="1:28" ht="32.25" customHeight="1" x14ac:dyDescent="0.25">
      <c r="A193" s="20" t="s">
        <v>455</v>
      </c>
      <c r="B193" s="21" t="s">
        <v>67</v>
      </c>
      <c r="C193" s="21">
        <v>13</v>
      </c>
      <c r="D193" s="21" t="s">
        <v>13</v>
      </c>
      <c r="E193" s="22" t="s">
        <v>76</v>
      </c>
      <c r="F193" s="34">
        <f t="shared" si="189"/>
        <v>141607661383</v>
      </c>
      <c r="G193" s="34">
        <f t="shared" si="189"/>
        <v>0</v>
      </c>
      <c r="H193" s="34">
        <f t="shared" si="189"/>
        <v>0</v>
      </c>
      <c r="I193" s="34">
        <f t="shared" si="189"/>
        <v>0</v>
      </c>
      <c r="J193" s="34">
        <f t="shared" si="189"/>
        <v>0</v>
      </c>
      <c r="K193" s="34">
        <f t="shared" si="154"/>
        <v>0</v>
      </c>
      <c r="L193" s="34">
        <f>+L194</f>
        <v>141607661383</v>
      </c>
      <c r="M193" s="117">
        <f t="shared" si="161"/>
        <v>2.4531119388244954E-2</v>
      </c>
      <c r="N193" s="34">
        <f t="shared" si="190"/>
        <v>0</v>
      </c>
      <c r="O193" s="34">
        <f t="shared" si="190"/>
        <v>141607661383</v>
      </c>
      <c r="P193" s="34">
        <f t="shared" si="190"/>
        <v>0</v>
      </c>
      <c r="Q193" s="34">
        <f t="shared" si="190"/>
        <v>141607661383</v>
      </c>
      <c r="R193" s="34">
        <f t="shared" si="190"/>
        <v>0</v>
      </c>
      <c r="S193" s="34">
        <f t="shared" si="190"/>
        <v>0</v>
      </c>
      <c r="T193" s="34">
        <f t="shared" si="190"/>
        <v>35860807678</v>
      </c>
      <c r="U193" s="34">
        <f t="shared" si="190"/>
        <v>105746853705</v>
      </c>
      <c r="V193" s="34">
        <f t="shared" si="190"/>
        <v>35860807678</v>
      </c>
      <c r="W193" s="34">
        <f t="shared" si="190"/>
        <v>0</v>
      </c>
      <c r="X193" s="24">
        <f t="shared" si="180"/>
        <v>1</v>
      </c>
      <c r="Y193" s="24">
        <f t="shared" si="181"/>
        <v>0.25324058972352387</v>
      </c>
      <c r="Z193" s="24">
        <f t="shared" si="157"/>
        <v>0.25324058972352387</v>
      </c>
      <c r="AA193" s="24">
        <f t="shared" si="184"/>
        <v>0.25324058972352387</v>
      </c>
      <c r="AB193" s="131">
        <f t="shared" si="191"/>
        <v>1</v>
      </c>
    </row>
    <row r="194" spans="1:28" ht="30" customHeight="1" x14ac:dyDescent="0.25">
      <c r="A194" s="25" t="s">
        <v>456</v>
      </c>
      <c r="B194" s="26" t="s">
        <v>67</v>
      </c>
      <c r="C194" s="26">
        <v>13</v>
      </c>
      <c r="D194" s="26" t="s">
        <v>13</v>
      </c>
      <c r="E194" s="27" t="s">
        <v>75</v>
      </c>
      <c r="F194" s="28">
        <v>141607661383</v>
      </c>
      <c r="G194" s="28">
        <v>0</v>
      </c>
      <c r="H194" s="28">
        <v>0</v>
      </c>
      <c r="I194" s="28">
        <v>0</v>
      </c>
      <c r="J194" s="28">
        <v>0</v>
      </c>
      <c r="K194" s="28">
        <f t="shared" si="154"/>
        <v>0</v>
      </c>
      <c r="L194" s="28">
        <f>+F194+K194</f>
        <v>141607661383</v>
      </c>
      <c r="M194" s="119">
        <f t="shared" si="161"/>
        <v>2.4531119388244954E-2</v>
      </c>
      <c r="N194" s="28">
        <v>0</v>
      </c>
      <c r="O194" s="28">
        <v>141607661383</v>
      </c>
      <c r="P194" s="28">
        <f>L194-O194</f>
        <v>0</v>
      </c>
      <c r="Q194" s="28">
        <v>141607661383</v>
      </c>
      <c r="R194" s="28">
        <f>+L194-Q194</f>
        <v>0</v>
      </c>
      <c r="S194" s="28">
        <f>O194-Q194</f>
        <v>0</v>
      </c>
      <c r="T194" s="28">
        <v>35860807678</v>
      </c>
      <c r="U194" s="28">
        <f>+Q194-T194</f>
        <v>105746853705</v>
      </c>
      <c r="V194" s="28">
        <v>35860807678</v>
      </c>
      <c r="W194" s="29">
        <f>+T194-V194</f>
        <v>0</v>
      </c>
      <c r="X194" s="30">
        <f t="shared" si="180"/>
        <v>1</v>
      </c>
      <c r="Y194" s="30">
        <f t="shared" si="181"/>
        <v>0.25324058972352387</v>
      </c>
      <c r="Z194" s="30">
        <f t="shared" si="157"/>
        <v>0.25324058972352387</v>
      </c>
      <c r="AA194" s="30">
        <f t="shared" si="184"/>
        <v>0.25324058972352387</v>
      </c>
      <c r="AB194" s="130">
        <f t="shared" si="191"/>
        <v>1</v>
      </c>
    </row>
    <row r="195" spans="1:28" ht="70.5" customHeight="1" x14ac:dyDescent="0.25">
      <c r="A195" s="20" t="s">
        <v>457</v>
      </c>
      <c r="B195" s="21" t="s">
        <v>67</v>
      </c>
      <c r="C195" s="21">
        <v>13</v>
      </c>
      <c r="D195" s="21" t="s">
        <v>13</v>
      </c>
      <c r="E195" s="22" t="s">
        <v>458</v>
      </c>
      <c r="F195" s="34">
        <f t="shared" ref="F195:J197" si="192">+F196</f>
        <v>326484319237</v>
      </c>
      <c r="G195" s="34">
        <f t="shared" si="192"/>
        <v>0</v>
      </c>
      <c r="H195" s="34">
        <f t="shared" si="192"/>
        <v>0</v>
      </c>
      <c r="I195" s="34">
        <f t="shared" si="192"/>
        <v>0</v>
      </c>
      <c r="J195" s="34">
        <f t="shared" si="192"/>
        <v>0</v>
      </c>
      <c r="K195" s="34">
        <f t="shared" si="154"/>
        <v>0</v>
      </c>
      <c r="L195" s="34">
        <f>+L196</f>
        <v>326484319237</v>
      </c>
      <c r="M195" s="117">
        <f t="shared" si="161"/>
        <v>5.655785665389295E-2</v>
      </c>
      <c r="N195" s="34">
        <f t="shared" ref="N195:W197" si="193">+N196</f>
        <v>0</v>
      </c>
      <c r="O195" s="34">
        <f t="shared" si="193"/>
        <v>326484319237</v>
      </c>
      <c r="P195" s="34">
        <f t="shared" si="193"/>
        <v>0</v>
      </c>
      <c r="Q195" s="34">
        <f t="shared" si="193"/>
        <v>326484319237</v>
      </c>
      <c r="R195" s="34">
        <f t="shared" si="193"/>
        <v>0</v>
      </c>
      <c r="S195" s="34">
        <f t="shared" si="193"/>
        <v>0</v>
      </c>
      <c r="T195" s="34">
        <f t="shared" si="193"/>
        <v>18896410145</v>
      </c>
      <c r="U195" s="34">
        <f t="shared" si="193"/>
        <v>307587909092</v>
      </c>
      <c r="V195" s="34">
        <f t="shared" si="193"/>
        <v>18896410145</v>
      </c>
      <c r="W195" s="34">
        <f t="shared" si="193"/>
        <v>0</v>
      </c>
      <c r="X195" s="24">
        <f t="shared" si="180"/>
        <v>1</v>
      </c>
      <c r="Y195" s="24">
        <f t="shared" si="181"/>
        <v>5.7878461633812203E-2</v>
      </c>
      <c r="Z195" s="24">
        <f t="shared" si="157"/>
        <v>5.7878461633812203E-2</v>
      </c>
      <c r="AA195" s="24">
        <f t="shared" si="184"/>
        <v>5.7878461633812203E-2</v>
      </c>
      <c r="AB195" s="131">
        <f t="shared" si="191"/>
        <v>1</v>
      </c>
    </row>
    <row r="196" spans="1:28" ht="70.5" customHeight="1" x14ac:dyDescent="0.25">
      <c r="A196" s="20" t="s">
        <v>459</v>
      </c>
      <c r="B196" s="21" t="s">
        <v>67</v>
      </c>
      <c r="C196" s="21">
        <v>13</v>
      </c>
      <c r="D196" s="21" t="s">
        <v>13</v>
      </c>
      <c r="E196" s="47" t="s">
        <v>458</v>
      </c>
      <c r="F196" s="34">
        <f t="shared" si="192"/>
        <v>326484319237</v>
      </c>
      <c r="G196" s="34">
        <f t="shared" si="192"/>
        <v>0</v>
      </c>
      <c r="H196" s="34">
        <f t="shared" si="192"/>
        <v>0</v>
      </c>
      <c r="I196" s="34">
        <f t="shared" si="192"/>
        <v>0</v>
      </c>
      <c r="J196" s="34">
        <f t="shared" si="192"/>
        <v>0</v>
      </c>
      <c r="K196" s="34">
        <f t="shared" si="154"/>
        <v>0</v>
      </c>
      <c r="L196" s="34">
        <f>+L197</f>
        <v>326484319237</v>
      </c>
      <c r="M196" s="117">
        <f t="shared" si="161"/>
        <v>5.655785665389295E-2</v>
      </c>
      <c r="N196" s="34">
        <f t="shared" si="193"/>
        <v>0</v>
      </c>
      <c r="O196" s="34">
        <f t="shared" si="193"/>
        <v>326484319237</v>
      </c>
      <c r="P196" s="34">
        <f t="shared" si="193"/>
        <v>0</v>
      </c>
      <c r="Q196" s="34">
        <f t="shared" si="193"/>
        <v>326484319237</v>
      </c>
      <c r="R196" s="34">
        <f t="shared" si="193"/>
        <v>0</v>
      </c>
      <c r="S196" s="34">
        <f t="shared" si="193"/>
        <v>0</v>
      </c>
      <c r="T196" s="34">
        <f t="shared" si="193"/>
        <v>18896410145</v>
      </c>
      <c r="U196" s="34">
        <f t="shared" si="193"/>
        <v>307587909092</v>
      </c>
      <c r="V196" s="34">
        <f t="shared" si="193"/>
        <v>18896410145</v>
      </c>
      <c r="W196" s="34">
        <f t="shared" si="193"/>
        <v>0</v>
      </c>
      <c r="X196" s="24">
        <f t="shared" si="180"/>
        <v>1</v>
      </c>
      <c r="Y196" s="24">
        <f t="shared" si="181"/>
        <v>5.7878461633812203E-2</v>
      </c>
      <c r="Z196" s="24">
        <f t="shared" si="157"/>
        <v>5.7878461633812203E-2</v>
      </c>
      <c r="AA196" s="24">
        <f t="shared" si="184"/>
        <v>5.7878461633812203E-2</v>
      </c>
      <c r="AB196" s="131">
        <f t="shared" si="191"/>
        <v>1</v>
      </c>
    </row>
    <row r="197" spans="1:28" ht="34.5" customHeight="1" x14ac:dyDescent="0.25">
      <c r="A197" s="20" t="s">
        <v>460</v>
      </c>
      <c r="B197" s="21" t="s">
        <v>67</v>
      </c>
      <c r="C197" s="21">
        <v>13</v>
      </c>
      <c r="D197" s="21" t="s">
        <v>13</v>
      </c>
      <c r="E197" s="22" t="s">
        <v>76</v>
      </c>
      <c r="F197" s="34">
        <f t="shared" si="192"/>
        <v>326484319237</v>
      </c>
      <c r="G197" s="34">
        <f t="shared" si="192"/>
        <v>0</v>
      </c>
      <c r="H197" s="34">
        <f t="shared" si="192"/>
        <v>0</v>
      </c>
      <c r="I197" s="34">
        <f t="shared" si="192"/>
        <v>0</v>
      </c>
      <c r="J197" s="34">
        <f t="shared" si="192"/>
        <v>0</v>
      </c>
      <c r="K197" s="34">
        <f t="shared" si="154"/>
        <v>0</v>
      </c>
      <c r="L197" s="34">
        <f>+L198</f>
        <v>326484319237</v>
      </c>
      <c r="M197" s="117">
        <f t="shared" si="161"/>
        <v>5.655785665389295E-2</v>
      </c>
      <c r="N197" s="34">
        <f t="shared" si="193"/>
        <v>0</v>
      </c>
      <c r="O197" s="34">
        <f t="shared" si="193"/>
        <v>326484319237</v>
      </c>
      <c r="P197" s="34">
        <f t="shared" si="193"/>
        <v>0</v>
      </c>
      <c r="Q197" s="34">
        <f t="shared" si="193"/>
        <v>326484319237</v>
      </c>
      <c r="R197" s="34">
        <f t="shared" si="193"/>
        <v>0</v>
      </c>
      <c r="S197" s="34">
        <f t="shared" si="193"/>
        <v>0</v>
      </c>
      <c r="T197" s="34">
        <f t="shared" si="193"/>
        <v>18896410145</v>
      </c>
      <c r="U197" s="34">
        <f t="shared" si="193"/>
        <v>307587909092</v>
      </c>
      <c r="V197" s="34">
        <f t="shared" si="193"/>
        <v>18896410145</v>
      </c>
      <c r="W197" s="34">
        <f t="shared" si="193"/>
        <v>0</v>
      </c>
      <c r="X197" s="24">
        <f t="shared" si="180"/>
        <v>1</v>
      </c>
      <c r="Y197" s="24">
        <f t="shared" si="181"/>
        <v>5.7878461633812203E-2</v>
      </c>
      <c r="Z197" s="24">
        <f t="shared" si="157"/>
        <v>5.7878461633812203E-2</v>
      </c>
      <c r="AA197" s="24">
        <f t="shared" si="184"/>
        <v>5.7878461633812203E-2</v>
      </c>
      <c r="AB197" s="131">
        <f t="shared" si="191"/>
        <v>1</v>
      </c>
    </row>
    <row r="198" spans="1:28" ht="30" customHeight="1" x14ac:dyDescent="0.25">
      <c r="A198" s="25" t="s">
        <v>461</v>
      </c>
      <c r="B198" s="26" t="s">
        <v>67</v>
      </c>
      <c r="C198" s="26">
        <v>13</v>
      </c>
      <c r="D198" s="26" t="s">
        <v>13</v>
      </c>
      <c r="E198" s="27" t="s">
        <v>75</v>
      </c>
      <c r="F198" s="28">
        <v>326484319237</v>
      </c>
      <c r="G198" s="28">
        <v>0</v>
      </c>
      <c r="H198" s="28">
        <v>0</v>
      </c>
      <c r="I198" s="28">
        <v>0</v>
      </c>
      <c r="J198" s="28">
        <v>0</v>
      </c>
      <c r="K198" s="28">
        <f t="shared" si="154"/>
        <v>0</v>
      </c>
      <c r="L198" s="28">
        <f>+F198+K198</f>
        <v>326484319237</v>
      </c>
      <c r="M198" s="119">
        <f t="shared" si="161"/>
        <v>5.655785665389295E-2</v>
      </c>
      <c r="N198" s="28">
        <v>0</v>
      </c>
      <c r="O198" s="28">
        <v>326484319237</v>
      </c>
      <c r="P198" s="28">
        <f>L198-O198</f>
        <v>0</v>
      </c>
      <c r="Q198" s="28">
        <v>326484319237</v>
      </c>
      <c r="R198" s="28">
        <f>+L198-Q198</f>
        <v>0</v>
      </c>
      <c r="S198" s="28">
        <f>O198-Q198</f>
        <v>0</v>
      </c>
      <c r="T198" s="28">
        <v>18896410145</v>
      </c>
      <c r="U198" s="28">
        <f>+Q198-T198</f>
        <v>307587909092</v>
      </c>
      <c r="V198" s="28">
        <v>18896410145</v>
      </c>
      <c r="W198" s="29">
        <f>+T198-V198</f>
        <v>0</v>
      </c>
      <c r="X198" s="30">
        <f t="shared" si="180"/>
        <v>1</v>
      </c>
      <c r="Y198" s="30">
        <f t="shared" si="181"/>
        <v>5.7878461633812203E-2</v>
      </c>
      <c r="Z198" s="30">
        <f t="shared" si="157"/>
        <v>5.7878461633812203E-2</v>
      </c>
      <c r="AA198" s="30">
        <f t="shared" si="184"/>
        <v>5.7878461633812203E-2</v>
      </c>
      <c r="AB198" s="130">
        <f t="shared" si="191"/>
        <v>1</v>
      </c>
    </row>
    <row r="199" spans="1:28" ht="65.25" customHeight="1" x14ac:dyDescent="0.25">
      <c r="A199" s="20" t="s">
        <v>88</v>
      </c>
      <c r="B199" s="21" t="s">
        <v>67</v>
      </c>
      <c r="C199" s="21">
        <v>13</v>
      </c>
      <c r="D199" s="21" t="s">
        <v>13</v>
      </c>
      <c r="E199" s="22" t="s">
        <v>89</v>
      </c>
      <c r="F199" s="34">
        <f t="shared" ref="F199:J201" si="194">+F200</f>
        <v>103270216578</v>
      </c>
      <c r="G199" s="34">
        <f t="shared" si="194"/>
        <v>0</v>
      </c>
      <c r="H199" s="34">
        <f t="shared" si="194"/>
        <v>0</v>
      </c>
      <c r="I199" s="34">
        <f t="shared" si="194"/>
        <v>0</v>
      </c>
      <c r="J199" s="34">
        <f t="shared" si="194"/>
        <v>0</v>
      </c>
      <c r="K199" s="34">
        <f t="shared" si="154"/>
        <v>0</v>
      </c>
      <c r="L199" s="34">
        <f>+L200</f>
        <v>103270216578</v>
      </c>
      <c r="M199" s="117">
        <f t="shared" si="161"/>
        <v>1.7889808979141563E-2</v>
      </c>
      <c r="N199" s="34">
        <f t="shared" ref="N199:W201" si="195">+N200</f>
        <v>0</v>
      </c>
      <c r="O199" s="34">
        <f t="shared" si="195"/>
        <v>103270216578</v>
      </c>
      <c r="P199" s="34">
        <f t="shared" si="195"/>
        <v>0</v>
      </c>
      <c r="Q199" s="34">
        <f t="shared" si="195"/>
        <v>103270216578</v>
      </c>
      <c r="R199" s="34">
        <f t="shared" si="195"/>
        <v>0</v>
      </c>
      <c r="S199" s="34">
        <f t="shared" si="195"/>
        <v>0</v>
      </c>
      <c r="T199" s="34">
        <f t="shared" si="195"/>
        <v>2037283578</v>
      </c>
      <c r="U199" s="34">
        <f t="shared" si="195"/>
        <v>101232933000</v>
      </c>
      <c r="V199" s="34">
        <f t="shared" si="195"/>
        <v>2037283578</v>
      </c>
      <c r="W199" s="34">
        <f t="shared" si="195"/>
        <v>0</v>
      </c>
      <c r="X199" s="24">
        <f t="shared" si="180"/>
        <v>1</v>
      </c>
      <c r="Y199" s="24">
        <f t="shared" si="181"/>
        <v>1.9727697350777215E-2</v>
      </c>
      <c r="Z199" s="24">
        <f t="shared" si="157"/>
        <v>1.9727697350777215E-2</v>
      </c>
      <c r="AA199" s="24">
        <f t="shared" si="184"/>
        <v>1.9727697350777215E-2</v>
      </c>
      <c r="AB199" s="131">
        <f t="shared" si="191"/>
        <v>1</v>
      </c>
    </row>
    <row r="200" spans="1:28" ht="65.25" customHeight="1" x14ac:dyDescent="0.25">
      <c r="A200" s="20" t="s">
        <v>90</v>
      </c>
      <c r="B200" s="21" t="s">
        <v>67</v>
      </c>
      <c r="C200" s="21">
        <v>13</v>
      </c>
      <c r="D200" s="21" t="s">
        <v>13</v>
      </c>
      <c r="E200" s="47" t="s">
        <v>89</v>
      </c>
      <c r="F200" s="34">
        <f t="shared" si="194"/>
        <v>103270216578</v>
      </c>
      <c r="G200" s="34">
        <f t="shared" si="194"/>
        <v>0</v>
      </c>
      <c r="H200" s="34">
        <f t="shared" si="194"/>
        <v>0</v>
      </c>
      <c r="I200" s="34">
        <f t="shared" si="194"/>
        <v>0</v>
      </c>
      <c r="J200" s="34">
        <f t="shared" si="194"/>
        <v>0</v>
      </c>
      <c r="K200" s="34">
        <f t="shared" si="154"/>
        <v>0</v>
      </c>
      <c r="L200" s="34">
        <f>+L201</f>
        <v>103270216578</v>
      </c>
      <c r="M200" s="117">
        <f t="shared" si="161"/>
        <v>1.7889808979141563E-2</v>
      </c>
      <c r="N200" s="34">
        <f t="shared" si="195"/>
        <v>0</v>
      </c>
      <c r="O200" s="34">
        <f t="shared" si="195"/>
        <v>103270216578</v>
      </c>
      <c r="P200" s="34">
        <f t="shared" si="195"/>
        <v>0</v>
      </c>
      <c r="Q200" s="34">
        <f t="shared" si="195"/>
        <v>103270216578</v>
      </c>
      <c r="R200" s="34">
        <f t="shared" si="195"/>
        <v>0</v>
      </c>
      <c r="S200" s="34">
        <f t="shared" si="195"/>
        <v>0</v>
      </c>
      <c r="T200" s="34">
        <f t="shared" si="195"/>
        <v>2037283578</v>
      </c>
      <c r="U200" s="34">
        <f t="shared" si="195"/>
        <v>101232933000</v>
      </c>
      <c r="V200" s="34">
        <f t="shared" si="195"/>
        <v>2037283578</v>
      </c>
      <c r="W200" s="34">
        <f t="shared" si="195"/>
        <v>0</v>
      </c>
      <c r="X200" s="24">
        <f t="shared" si="180"/>
        <v>1</v>
      </c>
      <c r="Y200" s="24">
        <f t="shared" si="181"/>
        <v>1.9727697350777215E-2</v>
      </c>
      <c r="Z200" s="24">
        <f t="shared" si="157"/>
        <v>1.9727697350777215E-2</v>
      </c>
      <c r="AA200" s="24">
        <f t="shared" si="184"/>
        <v>1.9727697350777215E-2</v>
      </c>
      <c r="AB200" s="131">
        <f t="shared" si="191"/>
        <v>1</v>
      </c>
    </row>
    <row r="201" spans="1:28" ht="38.25" customHeight="1" x14ac:dyDescent="0.25">
      <c r="A201" s="20" t="s">
        <v>91</v>
      </c>
      <c r="B201" s="21" t="s">
        <v>67</v>
      </c>
      <c r="C201" s="21">
        <v>13</v>
      </c>
      <c r="D201" s="21" t="s">
        <v>13</v>
      </c>
      <c r="E201" s="22" t="s">
        <v>76</v>
      </c>
      <c r="F201" s="34">
        <f t="shared" si="194"/>
        <v>103270216578</v>
      </c>
      <c r="G201" s="34">
        <f t="shared" si="194"/>
        <v>0</v>
      </c>
      <c r="H201" s="34">
        <f t="shared" si="194"/>
        <v>0</v>
      </c>
      <c r="I201" s="34">
        <f t="shared" si="194"/>
        <v>0</v>
      </c>
      <c r="J201" s="34">
        <f t="shared" si="194"/>
        <v>0</v>
      </c>
      <c r="K201" s="34">
        <f>+K202</f>
        <v>0</v>
      </c>
      <c r="L201" s="34">
        <f>+L202</f>
        <v>103270216578</v>
      </c>
      <c r="M201" s="117">
        <f t="shared" si="161"/>
        <v>1.7889808979141563E-2</v>
      </c>
      <c r="N201" s="34">
        <f t="shared" si="195"/>
        <v>0</v>
      </c>
      <c r="O201" s="34">
        <f t="shared" si="195"/>
        <v>103270216578</v>
      </c>
      <c r="P201" s="34">
        <f t="shared" si="195"/>
        <v>0</v>
      </c>
      <c r="Q201" s="34">
        <f t="shared" si="195"/>
        <v>103270216578</v>
      </c>
      <c r="R201" s="34">
        <f t="shared" si="195"/>
        <v>0</v>
      </c>
      <c r="S201" s="34">
        <f t="shared" si="195"/>
        <v>0</v>
      </c>
      <c r="T201" s="34">
        <f t="shared" si="195"/>
        <v>2037283578</v>
      </c>
      <c r="U201" s="34">
        <f t="shared" si="195"/>
        <v>101232933000</v>
      </c>
      <c r="V201" s="34">
        <f t="shared" si="195"/>
        <v>2037283578</v>
      </c>
      <c r="W201" s="34">
        <f t="shared" si="195"/>
        <v>0</v>
      </c>
      <c r="X201" s="24">
        <f t="shared" si="180"/>
        <v>1</v>
      </c>
      <c r="Y201" s="24">
        <f t="shared" si="181"/>
        <v>1.9727697350777215E-2</v>
      </c>
      <c r="Z201" s="24">
        <f t="shared" si="157"/>
        <v>1.9727697350777215E-2</v>
      </c>
      <c r="AA201" s="24">
        <f t="shared" si="184"/>
        <v>1.9727697350777215E-2</v>
      </c>
      <c r="AB201" s="131">
        <f t="shared" si="191"/>
        <v>1</v>
      </c>
    </row>
    <row r="202" spans="1:28" ht="30" customHeight="1" x14ac:dyDescent="0.25">
      <c r="A202" s="25" t="s">
        <v>92</v>
      </c>
      <c r="B202" s="26" t="s">
        <v>67</v>
      </c>
      <c r="C202" s="26">
        <v>13</v>
      </c>
      <c r="D202" s="26" t="s">
        <v>13</v>
      </c>
      <c r="E202" s="27" t="s">
        <v>75</v>
      </c>
      <c r="F202" s="28">
        <v>103270216578</v>
      </c>
      <c r="G202" s="28">
        <v>0</v>
      </c>
      <c r="H202" s="28">
        <v>0</v>
      </c>
      <c r="I202" s="28">
        <v>0</v>
      </c>
      <c r="J202" s="28">
        <v>0</v>
      </c>
      <c r="K202" s="28">
        <f t="shared" ref="K202:K265" si="196">+G202-H202+I202-J202</f>
        <v>0</v>
      </c>
      <c r="L202" s="28">
        <f>+F202+K202</f>
        <v>103270216578</v>
      </c>
      <c r="M202" s="119">
        <f t="shared" si="161"/>
        <v>1.7889808979141563E-2</v>
      </c>
      <c r="N202" s="28">
        <v>0</v>
      </c>
      <c r="O202" s="28">
        <v>103270216578</v>
      </c>
      <c r="P202" s="28">
        <f>L202-O202</f>
        <v>0</v>
      </c>
      <c r="Q202" s="28">
        <v>103270216578</v>
      </c>
      <c r="R202" s="28">
        <f>+L202-Q202</f>
        <v>0</v>
      </c>
      <c r="S202" s="28">
        <f>O202-Q202</f>
        <v>0</v>
      </c>
      <c r="T202" s="28">
        <v>2037283578</v>
      </c>
      <c r="U202" s="28">
        <f>+Q202-T202</f>
        <v>101232933000</v>
      </c>
      <c r="V202" s="28">
        <v>2037283578</v>
      </c>
      <c r="W202" s="29">
        <f>+T202-V202</f>
        <v>0</v>
      </c>
      <c r="X202" s="30">
        <f t="shared" si="180"/>
        <v>1</v>
      </c>
      <c r="Y202" s="30">
        <f t="shared" si="181"/>
        <v>1.9727697350777215E-2</v>
      </c>
      <c r="Z202" s="30">
        <f t="shared" si="157"/>
        <v>1.9727697350777215E-2</v>
      </c>
      <c r="AA202" s="30">
        <f t="shared" si="184"/>
        <v>1.9727697350777215E-2</v>
      </c>
      <c r="AB202" s="130">
        <f t="shared" si="191"/>
        <v>1</v>
      </c>
    </row>
    <row r="203" spans="1:28" ht="64.5" customHeight="1" x14ac:dyDescent="0.25">
      <c r="A203" s="20" t="s">
        <v>462</v>
      </c>
      <c r="B203" s="21" t="s">
        <v>67</v>
      </c>
      <c r="C203" s="21">
        <v>13</v>
      </c>
      <c r="D203" s="21" t="s">
        <v>13</v>
      </c>
      <c r="E203" s="22" t="s">
        <v>463</v>
      </c>
      <c r="F203" s="34">
        <f t="shared" ref="F203:J205" si="197">+F204</f>
        <v>323578411182</v>
      </c>
      <c r="G203" s="34">
        <f t="shared" si="197"/>
        <v>0</v>
      </c>
      <c r="H203" s="34">
        <f t="shared" si="197"/>
        <v>0</v>
      </c>
      <c r="I203" s="34">
        <f t="shared" si="197"/>
        <v>0</v>
      </c>
      <c r="J203" s="34">
        <f t="shared" si="197"/>
        <v>0</v>
      </c>
      <c r="K203" s="34">
        <f t="shared" si="196"/>
        <v>0</v>
      </c>
      <c r="L203" s="34">
        <f>+L204</f>
        <v>323578411182</v>
      </c>
      <c r="M203" s="117">
        <f t="shared" si="161"/>
        <v>5.605445749644436E-2</v>
      </c>
      <c r="N203" s="34">
        <f t="shared" ref="N203:W205" si="198">+N204</f>
        <v>0</v>
      </c>
      <c r="O203" s="34">
        <f t="shared" si="198"/>
        <v>323578411182</v>
      </c>
      <c r="P203" s="34">
        <f t="shared" si="198"/>
        <v>0</v>
      </c>
      <c r="Q203" s="34">
        <f t="shared" si="198"/>
        <v>323578411182</v>
      </c>
      <c r="R203" s="34">
        <f t="shared" si="198"/>
        <v>0</v>
      </c>
      <c r="S203" s="34">
        <f t="shared" si="198"/>
        <v>0</v>
      </c>
      <c r="T203" s="34">
        <f t="shared" si="198"/>
        <v>1121067275</v>
      </c>
      <c r="U203" s="34">
        <f t="shared" si="198"/>
        <v>322457343907</v>
      </c>
      <c r="V203" s="34">
        <f t="shared" si="198"/>
        <v>1121067275</v>
      </c>
      <c r="W203" s="34">
        <f t="shared" si="198"/>
        <v>0</v>
      </c>
      <c r="X203" s="24">
        <f t="shared" si="180"/>
        <v>1</v>
      </c>
      <c r="Y203" s="24">
        <f t="shared" si="181"/>
        <v>3.4645923098047607E-3</v>
      </c>
      <c r="Z203" s="24">
        <f t="shared" si="157"/>
        <v>3.4645923098047607E-3</v>
      </c>
      <c r="AA203" s="24">
        <f t="shared" si="184"/>
        <v>3.4645923098047607E-3</v>
      </c>
      <c r="AB203" s="131">
        <f t="shared" si="191"/>
        <v>1</v>
      </c>
    </row>
    <row r="204" spans="1:28" ht="64.5" customHeight="1" x14ac:dyDescent="0.25">
      <c r="A204" s="20" t="s">
        <v>464</v>
      </c>
      <c r="B204" s="21" t="s">
        <v>67</v>
      </c>
      <c r="C204" s="21">
        <v>13</v>
      </c>
      <c r="D204" s="21" t="s">
        <v>13</v>
      </c>
      <c r="E204" s="22" t="s">
        <v>463</v>
      </c>
      <c r="F204" s="34">
        <f t="shared" si="197"/>
        <v>323578411182</v>
      </c>
      <c r="G204" s="34">
        <f t="shared" si="197"/>
        <v>0</v>
      </c>
      <c r="H204" s="34">
        <f t="shared" si="197"/>
        <v>0</v>
      </c>
      <c r="I204" s="34">
        <f t="shared" si="197"/>
        <v>0</v>
      </c>
      <c r="J204" s="34">
        <f t="shared" si="197"/>
        <v>0</v>
      </c>
      <c r="K204" s="34">
        <f t="shared" si="196"/>
        <v>0</v>
      </c>
      <c r="L204" s="34">
        <f>+L205</f>
        <v>323578411182</v>
      </c>
      <c r="M204" s="117">
        <f t="shared" si="161"/>
        <v>5.605445749644436E-2</v>
      </c>
      <c r="N204" s="34">
        <f t="shared" si="198"/>
        <v>0</v>
      </c>
      <c r="O204" s="34">
        <f t="shared" si="198"/>
        <v>323578411182</v>
      </c>
      <c r="P204" s="34">
        <f t="shared" si="198"/>
        <v>0</v>
      </c>
      <c r="Q204" s="34">
        <f t="shared" si="198"/>
        <v>323578411182</v>
      </c>
      <c r="R204" s="34">
        <f t="shared" si="198"/>
        <v>0</v>
      </c>
      <c r="S204" s="34">
        <f t="shared" si="198"/>
        <v>0</v>
      </c>
      <c r="T204" s="34">
        <f t="shared" si="198"/>
        <v>1121067275</v>
      </c>
      <c r="U204" s="34">
        <f t="shared" si="198"/>
        <v>322457343907</v>
      </c>
      <c r="V204" s="34">
        <f t="shared" si="198"/>
        <v>1121067275</v>
      </c>
      <c r="W204" s="34">
        <f t="shared" si="198"/>
        <v>0</v>
      </c>
      <c r="X204" s="24">
        <f t="shared" si="180"/>
        <v>1</v>
      </c>
      <c r="Y204" s="24">
        <f t="shared" si="181"/>
        <v>3.4645923098047607E-3</v>
      </c>
      <c r="Z204" s="24">
        <f t="shared" ref="Z204:Z267" si="199">+V204/L204</f>
        <v>3.4645923098047607E-3</v>
      </c>
      <c r="AA204" s="24">
        <f t="shared" si="184"/>
        <v>3.4645923098047607E-3</v>
      </c>
      <c r="AB204" s="131">
        <f t="shared" si="191"/>
        <v>1</v>
      </c>
    </row>
    <row r="205" spans="1:28" ht="38.25" customHeight="1" x14ac:dyDescent="0.25">
      <c r="A205" s="20" t="s">
        <v>465</v>
      </c>
      <c r="B205" s="21" t="s">
        <v>67</v>
      </c>
      <c r="C205" s="21">
        <v>13</v>
      </c>
      <c r="D205" s="21" t="s">
        <v>13</v>
      </c>
      <c r="E205" s="22" t="s">
        <v>76</v>
      </c>
      <c r="F205" s="34">
        <f t="shared" si="197"/>
        <v>323578411182</v>
      </c>
      <c r="G205" s="34">
        <f t="shared" si="197"/>
        <v>0</v>
      </c>
      <c r="H205" s="34">
        <f t="shared" si="197"/>
        <v>0</v>
      </c>
      <c r="I205" s="34">
        <f t="shared" si="197"/>
        <v>0</v>
      </c>
      <c r="J205" s="34">
        <f t="shared" si="197"/>
        <v>0</v>
      </c>
      <c r="K205" s="34">
        <f t="shared" si="196"/>
        <v>0</v>
      </c>
      <c r="L205" s="34">
        <f>+L206</f>
        <v>323578411182</v>
      </c>
      <c r="M205" s="117">
        <f t="shared" si="161"/>
        <v>5.605445749644436E-2</v>
      </c>
      <c r="N205" s="34">
        <f t="shared" si="198"/>
        <v>0</v>
      </c>
      <c r="O205" s="34">
        <f t="shared" si="198"/>
        <v>323578411182</v>
      </c>
      <c r="P205" s="34">
        <f t="shared" si="198"/>
        <v>0</v>
      </c>
      <c r="Q205" s="34">
        <f t="shared" si="198"/>
        <v>323578411182</v>
      </c>
      <c r="R205" s="34">
        <f t="shared" si="198"/>
        <v>0</v>
      </c>
      <c r="S205" s="34">
        <f t="shared" si="198"/>
        <v>0</v>
      </c>
      <c r="T205" s="34">
        <f t="shared" si="198"/>
        <v>1121067275</v>
      </c>
      <c r="U205" s="34">
        <f t="shared" si="198"/>
        <v>322457343907</v>
      </c>
      <c r="V205" s="34">
        <f t="shared" si="198"/>
        <v>1121067275</v>
      </c>
      <c r="W205" s="34">
        <f t="shared" si="198"/>
        <v>0</v>
      </c>
      <c r="X205" s="24">
        <f t="shared" si="180"/>
        <v>1</v>
      </c>
      <c r="Y205" s="24">
        <f t="shared" si="181"/>
        <v>3.4645923098047607E-3</v>
      </c>
      <c r="Z205" s="24">
        <f t="shared" si="199"/>
        <v>3.4645923098047607E-3</v>
      </c>
      <c r="AA205" s="24">
        <f t="shared" si="184"/>
        <v>3.4645923098047607E-3</v>
      </c>
      <c r="AB205" s="131">
        <f t="shared" si="191"/>
        <v>1</v>
      </c>
    </row>
    <row r="206" spans="1:28" ht="30" customHeight="1" x14ac:dyDescent="0.25">
      <c r="A206" s="25" t="s">
        <v>466</v>
      </c>
      <c r="B206" s="26" t="s">
        <v>67</v>
      </c>
      <c r="C206" s="26">
        <v>13</v>
      </c>
      <c r="D206" s="26" t="s">
        <v>13</v>
      </c>
      <c r="E206" s="27" t="s">
        <v>75</v>
      </c>
      <c r="F206" s="28">
        <v>323578411182</v>
      </c>
      <c r="G206" s="28">
        <v>0</v>
      </c>
      <c r="H206" s="28">
        <v>0</v>
      </c>
      <c r="I206" s="28">
        <v>0</v>
      </c>
      <c r="J206" s="28">
        <v>0</v>
      </c>
      <c r="K206" s="28">
        <f t="shared" si="196"/>
        <v>0</v>
      </c>
      <c r="L206" s="28">
        <f>+F206+K206</f>
        <v>323578411182</v>
      </c>
      <c r="M206" s="119">
        <f t="shared" si="161"/>
        <v>5.605445749644436E-2</v>
      </c>
      <c r="N206" s="28">
        <v>0</v>
      </c>
      <c r="O206" s="28">
        <v>323578411182</v>
      </c>
      <c r="P206" s="28">
        <f>L206-O206</f>
        <v>0</v>
      </c>
      <c r="Q206" s="28">
        <v>323578411182</v>
      </c>
      <c r="R206" s="28">
        <f>+L206-Q206</f>
        <v>0</v>
      </c>
      <c r="S206" s="28">
        <f>O206-Q206</f>
        <v>0</v>
      </c>
      <c r="T206" s="28">
        <v>1121067275</v>
      </c>
      <c r="U206" s="28">
        <f>+Q206-T206</f>
        <v>322457343907</v>
      </c>
      <c r="V206" s="28">
        <v>1121067275</v>
      </c>
      <c r="W206" s="29">
        <f>+T206-V206</f>
        <v>0</v>
      </c>
      <c r="X206" s="30">
        <f t="shared" si="180"/>
        <v>1</v>
      </c>
      <c r="Y206" s="30">
        <f t="shared" si="181"/>
        <v>3.4645923098047607E-3</v>
      </c>
      <c r="Z206" s="30">
        <f t="shared" si="199"/>
        <v>3.4645923098047607E-3</v>
      </c>
      <c r="AA206" s="30">
        <f t="shared" si="184"/>
        <v>3.4645923098047607E-3</v>
      </c>
      <c r="AB206" s="130">
        <f t="shared" si="191"/>
        <v>1</v>
      </c>
    </row>
    <row r="207" spans="1:28" ht="71.25" customHeight="1" x14ac:dyDescent="0.25">
      <c r="A207" s="20" t="s">
        <v>93</v>
      </c>
      <c r="B207" s="21" t="s">
        <v>67</v>
      </c>
      <c r="C207" s="21">
        <v>13</v>
      </c>
      <c r="D207" s="21" t="s">
        <v>13</v>
      </c>
      <c r="E207" s="22" t="s">
        <v>94</v>
      </c>
      <c r="F207" s="34">
        <f t="shared" ref="F207:J209" si="200">+F208</f>
        <v>53127095469</v>
      </c>
      <c r="G207" s="34">
        <f t="shared" si="200"/>
        <v>0</v>
      </c>
      <c r="H207" s="34">
        <f t="shared" si="200"/>
        <v>0</v>
      </c>
      <c r="I207" s="34">
        <f t="shared" si="200"/>
        <v>0</v>
      </c>
      <c r="J207" s="34">
        <f t="shared" si="200"/>
        <v>0</v>
      </c>
      <c r="K207" s="34">
        <f t="shared" si="196"/>
        <v>0</v>
      </c>
      <c r="L207" s="34">
        <f>+L208</f>
        <v>53127095469</v>
      </c>
      <c r="M207" s="117">
        <f t="shared" si="161"/>
        <v>9.2033658982322818E-3</v>
      </c>
      <c r="N207" s="34">
        <f t="shared" ref="N207:W209" si="201">+N208</f>
        <v>0</v>
      </c>
      <c r="O207" s="34">
        <f t="shared" si="201"/>
        <v>53127095469</v>
      </c>
      <c r="P207" s="34">
        <f t="shared" si="201"/>
        <v>0</v>
      </c>
      <c r="Q207" s="34">
        <f t="shared" si="201"/>
        <v>53127095469</v>
      </c>
      <c r="R207" s="34">
        <f t="shared" si="201"/>
        <v>0</v>
      </c>
      <c r="S207" s="34">
        <f t="shared" si="201"/>
        <v>0</v>
      </c>
      <c r="T207" s="34">
        <f t="shared" si="201"/>
        <v>0</v>
      </c>
      <c r="U207" s="34">
        <f t="shared" si="201"/>
        <v>53127095469</v>
      </c>
      <c r="V207" s="34">
        <f t="shared" si="201"/>
        <v>0</v>
      </c>
      <c r="W207" s="34">
        <f t="shared" si="201"/>
        <v>0</v>
      </c>
      <c r="X207" s="24">
        <f t="shared" si="180"/>
        <v>1</v>
      </c>
      <c r="Y207" s="24">
        <f t="shared" si="181"/>
        <v>0</v>
      </c>
      <c r="Z207" s="24">
        <f t="shared" si="199"/>
        <v>0</v>
      </c>
      <c r="AA207" s="24">
        <f t="shared" si="184"/>
        <v>0</v>
      </c>
      <c r="AB207" s="24" t="s">
        <v>267</v>
      </c>
    </row>
    <row r="208" spans="1:28" ht="71.25" customHeight="1" x14ac:dyDescent="0.25">
      <c r="A208" s="20" t="s">
        <v>95</v>
      </c>
      <c r="B208" s="21" t="s">
        <v>67</v>
      </c>
      <c r="C208" s="21">
        <v>13</v>
      </c>
      <c r="D208" s="21" t="s">
        <v>13</v>
      </c>
      <c r="E208" s="47" t="s">
        <v>94</v>
      </c>
      <c r="F208" s="34">
        <f t="shared" si="200"/>
        <v>53127095469</v>
      </c>
      <c r="G208" s="34">
        <f t="shared" si="200"/>
        <v>0</v>
      </c>
      <c r="H208" s="34">
        <f t="shared" si="200"/>
        <v>0</v>
      </c>
      <c r="I208" s="34">
        <f t="shared" si="200"/>
        <v>0</v>
      </c>
      <c r="J208" s="34">
        <f t="shared" si="200"/>
        <v>0</v>
      </c>
      <c r="K208" s="34">
        <f t="shared" si="196"/>
        <v>0</v>
      </c>
      <c r="L208" s="34">
        <f>+L209</f>
        <v>53127095469</v>
      </c>
      <c r="M208" s="117">
        <f t="shared" si="161"/>
        <v>9.2033658982322818E-3</v>
      </c>
      <c r="N208" s="34">
        <f t="shared" si="201"/>
        <v>0</v>
      </c>
      <c r="O208" s="34">
        <f t="shared" si="201"/>
        <v>53127095469</v>
      </c>
      <c r="P208" s="34">
        <f t="shared" si="201"/>
        <v>0</v>
      </c>
      <c r="Q208" s="34">
        <f t="shared" si="201"/>
        <v>53127095469</v>
      </c>
      <c r="R208" s="34">
        <f t="shared" si="201"/>
        <v>0</v>
      </c>
      <c r="S208" s="34">
        <f t="shared" si="201"/>
        <v>0</v>
      </c>
      <c r="T208" s="34">
        <f t="shared" si="201"/>
        <v>0</v>
      </c>
      <c r="U208" s="34">
        <f t="shared" si="201"/>
        <v>53127095469</v>
      </c>
      <c r="V208" s="34">
        <f t="shared" si="201"/>
        <v>0</v>
      </c>
      <c r="W208" s="34">
        <f t="shared" si="201"/>
        <v>0</v>
      </c>
      <c r="X208" s="24">
        <f t="shared" si="180"/>
        <v>1</v>
      </c>
      <c r="Y208" s="24">
        <f t="shared" si="181"/>
        <v>0</v>
      </c>
      <c r="Z208" s="24">
        <f t="shared" si="199"/>
        <v>0</v>
      </c>
      <c r="AA208" s="24">
        <f t="shared" si="184"/>
        <v>0</v>
      </c>
      <c r="AB208" s="24" t="s">
        <v>267</v>
      </c>
    </row>
    <row r="209" spans="1:28" ht="30.75" customHeight="1" x14ac:dyDescent="0.25">
      <c r="A209" s="20" t="s">
        <v>96</v>
      </c>
      <c r="B209" s="21" t="s">
        <v>67</v>
      </c>
      <c r="C209" s="21">
        <v>13</v>
      </c>
      <c r="D209" s="21" t="s">
        <v>13</v>
      </c>
      <c r="E209" s="22" t="s">
        <v>76</v>
      </c>
      <c r="F209" s="34">
        <f t="shared" si="200"/>
        <v>53127095469</v>
      </c>
      <c r="G209" s="34">
        <f t="shared" si="200"/>
        <v>0</v>
      </c>
      <c r="H209" s="34">
        <f t="shared" si="200"/>
        <v>0</v>
      </c>
      <c r="I209" s="34">
        <f t="shared" si="200"/>
        <v>0</v>
      </c>
      <c r="J209" s="34">
        <f t="shared" si="200"/>
        <v>0</v>
      </c>
      <c r="K209" s="34">
        <f t="shared" si="196"/>
        <v>0</v>
      </c>
      <c r="L209" s="34">
        <f>+L210</f>
        <v>53127095469</v>
      </c>
      <c r="M209" s="117">
        <f t="shared" ref="M209:M272" si="202">L209/$L$287</f>
        <v>9.2033658982322818E-3</v>
      </c>
      <c r="N209" s="34">
        <f t="shared" si="201"/>
        <v>0</v>
      </c>
      <c r="O209" s="34">
        <f t="shared" si="201"/>
        <v>53127095469</v>
      </c>
      <c r="P209" s="34">
        <f t="shared" si="201"/>
        <v>0</v>
      </c>
      <c r="Q209" s="34">
        <f t="shared" si="201"/>
        <v>53127095469</v>
      </c>
      <c r="R209" s="34">
        <f t="shared" si="201"/>
        <v>0</v>
      </c>
      <c r="S209" s="34">
        <f t="shared" si="201"/>
        <v>0</v>
      </c>
      <c r="T209" s="34">
        <f t="shared" si="201"/>
        <v>0</v>
      </c>
      <c r="U209" s="34">
        <f t="shared" si="201"/>
        <v>53127095469</v>
      </c>
      <c r="V209" s="34">
        <f t="shared" si="201"/>
        <v>0</v>
      </c>
      <c r="W209" s="34">
        <f t="shared" si="201"/>
        <v>0</v>
      </c>
      <c r="X209" s="24">
        <f t="shared" si="180"/>
        <v>1</v>
      </c>
      <c r="Y209" s="24">
        <f t="shared" si="181"/>
        <v>0</v>
      </c>
      <c r="Z209" s="24">
        <f t="shared" si="199"/>
        <v>0</v>
      </c>
      <c r="AA209" s="24">
        <f t="shared" si="184"/>
        <v>0</v>
      </c>
      <c r="AB209" s="24" t="s">
        <v>267</v>
      </c>
    </row>
    <row r="210" spans="1:28" ht="30" customHeight="1" x14ac:dyDescent="0.25">
      <c r="A210" s="25" t="s">
        <v>97</v>
      </c>
      <c r="B210" s="26" t="s">
        <v>67</v>
      </c>
      <c r="C210" s="26">
        <v>13</v>
      </c>
      <c r="D210" s="26" t="s">
        <v>13</v>
      </c>
      <c r="E210" s="27" t="s">
        <v>75</v>
      </c>
      <c r="F210" s="28">
        <v>53127095469</v>
      </c>
      <c r="G210" s="28">
        <v>0</v>
      </c>
      <c r="H210" s="28">
        <v>0</v>
      </c>
      <c r="I210" s="28">
        <v>0</v>
      </c>
      <c r="J210" s="28">
        <v>0</v>
      </c>
      <c r="K210" s="28">
        <f t="shared" si="196"/>
        <v>0</v>
      </c>
      <c r="L210" s="28">
        <f>+F210+K210</f>
        <v>53127095469</v>
      </c>
      <c r="M210" s="119">
        <f t="shared" si="202"/>
        <v>9.2033658982322818E-3</v>
      </c>
      <c r="N210" s="28">
        <v>0</v>
      </c>
      <c r="O210" s="28">
        <v>53127095469</v>
      </c>
      <c r="P210" s="28">
        <f>L210-O210</f>
        <v>0</v>
      </c>
      <c r="Q210" s="28">
        <v>53127095469</v>
      </c>
      <c r="R210" s="28">
        <f>+L210-Q210</f>
        <v>0</v>
      </c>
      <c r="S210" s="28">
        <f>O210-Q210</f>
        <v>0</v>
      </c>
      <c r="T210" s="28">
        <v>0</v>
      </c>
      <c r="U210" s="28">
        <f>+Q210-T210</f>
        <v>53127095469</v>
      </c>
      <c r="V210" s="28">
        <v>0</v>
      </c>
      <c r="W210" s="29">
        <f>+T210-V210</f>
        <v>0</v>
      </c>
      <c r="X210" s="30">
        <f t="shared" si="180"/>
        <v>1</v>
      </c>
      <c r="Y210" s="30">
        <f t="shared" si="181"/>
        <v>0</v>
      </c>
      <c r="Z210" s="30">
        <f t="shared" si="199"/>
        <v>0</v>
      </c>
      <c r="AA210" s="30">
        <f t="shared" si="184"/>
        <v>0</v>
      </c>
      <c r="AB210" s="130" t="s">
        <v>267</v>
      </c>
    </row>
    <row r="211" spans="1:28" s="2" customFormat="1" ht="73.5" customHeight="1" x14ac:dyDescent="0.25">
      <c r="A211" s="49" t="s">
        <v>98</v>
      </c>
      <c r="B211" s="50" t="s">
        <v>67</v>
      </c>
      <c r="C211" s="21">
        <v>11</v>
      </c>
      <c r="D211" s="21" t="s">
        <v>13</v>
      </c>
      <c r="E211" s="47" t="s">
        <v>99</v>
      </c>
      <c r="F211" s="32">
        <f>+F213</f>
        <v>25000000000</v>
      </c>
      <c r="G211" s="32">
        <f t="shared" ref="G211:J212" si="203">+G213</f>
        <v>0</v>
      </c>
      <c r="H211" s="32">
        <f t="shared" si="203"/>
        <v>0</v>
      </c>
      <c r="I211" s="32">
        <f t="shared" si="203"/>
        <v>0</v>
      </c>
      <c r="J211" s="32">
        <f t="shared" si="203"/>
        <v>0</v>
      </c>
      <c r="K211" s="32">
        <f t="shared" si="196"/>
        <v>0</v>
      </c>
      <c r="L211" s="33">
        <f>+F211+K211</f>
        <v>25000000000</v>
      </c>
      <c r="M211" s="117">
        <f t="shared" si="202"/>
        <v>4.330824891228293E-3</v>
      </c>
      <c r="N211" s="32">
        <f t="shared" ref="N211:W212" si="204">+N213</f>
        <v>0</v>
      </c>
      <c r="O211" s="32">
        <f t="shared" si="204"/>
        <v>2259020000</v>
      </c>
      <c r="P211" s="32">
        <f t="shared" si="204"/>
        <v>22740980000</v>
      </c>
      <c r="Q211" s="32">
        <f t="shared" si="204"/>
        <v>16549.91</v>
      </c>
      <c r="R211" s="32">
        <f>+R213</f>
        <v>24999983450.09</v>
      </c>
      <c r="S211" s="32">
        <f t="shared" si="204"/>
        <v>2259003450.0900002</v>
      </c>
      <c r="T211" s="32">
        <f t="shared" si="204"/>
        <v>16549.91</v>
      </c>
      <c r="U211" s="32">
        <f t="shared" si="204"/>
        <v>0</v>
      </c>
      <c r="V211" s="32">
        <f t="shared" si="204"/>
        <v>16549.91</v>
      </c>
      <c r="W211" s="32">
        <f t="shared" si="204"/>
        <v>0</v>
      </c>
      <c r="X211" s="151">
        <f t="shared" si="180"/>
        <v>6.6199640000000004E-7</v>
      </c>
      <c r="Y211" s="151">
        <f t="shared" si="181"/>
        <v>6.6199640000000004E-7</v>
      </c>
      <c r="Z211" s="151">
        <f t="shared" si="199"/>
        <v>6.6199640000000004E-7</v>
      </c>
      <c r="AA211" s="24">
        <f t="shared" si="184"/>
        <v>1</v>
      </c>
      <c r="AB211" s="24">
        <f t="shared" ref="AB211:AB213" si="205">+V211/T211</f>
        <v>1</v>
      </c>
    </row>
    <row r="212" spans="1:28" s="2" customFormat="1" ht="73.5" customHeight="1" x14ac:dyDescent="0.25">
      <c r="A212" s="49" t="s">
        <v>98</v>
      </c>
      <c r="B212" s="50" t="s">
        <v>67</v>
      </c>
      <c r="C212" s="21">
        <v>13</v>
      </c>
      <c r="D212" s="21" t="s">
        <v>13</v>
      </c>
      <c r="E212" s="47" t="s">
        <v>99</v>
      </c>
      <c r="F212" s="32">
        <f>+F214</f>
        <v>80000000000</v>
      </c>
      <c r="G212" s="32">
        <f t="shared" si="203"/>
        <v>0</v>
      </c>
      <c r="H212" s="32">
        <f t="shared" si="203"/>
        <v>0</v>
      </c>
      <c r="I212" s="32">
        <f t="shared" si="203"/>
        <v>0</v>
      </c>
      <c r="J212" s="32">
        <f t="shared" si="203"/>
        <v>0</v>
      </c>
      <c r="K212" s="32">
        <f t="shared" si="196"/>
        <v>0</v>
      </c>
      <c r="L212" s="33">
        <f>+F212+K212</f>
        <v>80000000000</v>
      </c>
      <c r="M212" s="117">
        <f t="shared" si="202"/>
        <v>1.3858639651930536E-2</v>
      </c>
      <c r="N212" s="32">
        <f t="shared" si="204"/>
        <v>0</v>
      </c>
      <c r="O212" s="32">
        <f t="shared" si="204"/>
        <v>0</v>
      </c>
      <c r="P212" s="32">
        <f t="shared" si="204"/>
        <v>80000000000</v>
      </c>
      <c r="Q212" s="32">
        <f t="shared" si="204"/>
        <v>0</v>
      </c>
      <c r="R212" s="32">
        <f>+R214</f>
        <v>80000000000</v>
      </c>
      <c r="S212" s="32">
        <f t="shared" si="204"/>
        <v>0</v>
      </c>
      <c r="T212" s="32">
        <f t="shared" si="204"/>
        <v>0</v>
      </c>
      <c r="U212" s="32">
        <f t="shared" si="204"/>
        <v>0</v>
      </c>
      <c r="V212" s="32">
        <f t="shared" si="204"/>
        <v>0</v>
      </c>
      <c r="W212" s="32">
        <f t="shared" si="204"/>
        <v>0</v>
      </c>
      <c r="X212" s="24">
        <f t="shared" si="180"/>
        <v>0</v>
      </c>
      <c r="Y212" s="24">
        <f t="shared" si="181"/>
        <v>0</v>
      </c>
      <c r="Z212" s="24">
        <f t="shared" si="199"/>
        <v>0</v>
      </c>
      <c r="AA212" s="24" t="s">
        <v>267</v>
      </c>
      <c r="AB212" s="24" t="s">
        <v>267</v>
      </c>
    </row>
    <row r="213" spans="1:28" s="2" customFormat="1" ht="57" customHeight="1" x14ac:dyDescent="0.25">
      <c r="A213" s="49" t="s">
        <v>100</v>
      </c>
      <c r="B213" s="50" t="s">
        <v>67</v>
      </c>
      <c r="C213" s="21">
        <v>11</v>
      </c>
      <c r="D213" s="21" t="s">
        <v>13</v>
      </c>
      <c r="E213" s="47" t="s">
        <v>99</v>
      </c>
      <c r="F213" s="32">
        <f>+F216+F220</f>
        <v>25000000000</v>
      </c>
      <c r="G213" s="32">
        <f t="shared" ref="G213:J213" si="206">+G216+G220</f>
        <v>0</v>
      </c>
      <c r="H213" s="32">
        <f t="shared" si="206"/>
        <v>0</v>
      </c>
      <c r="I213" s="32">
        <f t="shared" si="206"/>
        <v>0</v>
      </c>
      <c r="J213" s="32">
        <f t="shared" si="206"/>
        <v>0</v>
      </c>
      <c r="K213" s="32">
        <f t="shared" si="196"/>
        <v>0</v>
      </c>
      <c r="L213" s="33">
        <f t="shared" ref="L213" si="207">+F213+K213</f>
        <v>25000000000</v>
      </c>
      <c r="M213" s="117">
        <f t="shared" si="202"/>
        <v>4.330824891228293E-3</v>
      </c>
      <c r="N213" s="32">
        <f t="shared" ref="N213:W213" si="208">+N216+N220</f>
        <v>0</v>
      </c>
      <c r="O213" s="32">
        <f t="shared" si="208"/>
        <v>2259020000</v>
      </c>
      <c r="P213" s="32">
        <f t="shared" si="208"/>
        <v>22740980000</v>
      </c>
      <c r="Q213" s="32">
        <f t="shared" si="208"/>
        <v>16549.91</v>
      </c>
      <c r="R213" s="32">
        <f t="shared" si="208"/>
        <v>24999983450.09</v>
      </c>
      <c r="S213" s="32">
        <f t="shared" si="208"/>
        <v>2259003450.0900002</v>
      </c>
      <c r="T213" s="32">
        <f t="shared" si="208"/>
        <v>16549.91</v>
      </c>
      <c r="U213" s="32">
        <f t="shared" si="208"/>
        <v>0</v>
      </c>
      <c r="V213" s="32">
        <f t="shared" si="208"/>
        <v>16549.91</v>
      </c>
      <c r="W213" s="32">
        <f t="shared" si="208"/>
        <v>0</v>
      </c>
      <c r="X213" s="151">
        <f t="shared" si="180"/>
        <v>6.6199640000000004E-7</v>
      </c>
      <c r="Y213" s="151">
        <f t="shared" si="181"/>
        <v>6.6199640000000004E-7</v>
      </c>
      <c r="Z213" s="151">
        <f t="shared" si="199"/>
        <v>6.6199640000000004E-7</v>
      </c>
      <c r="AA213" s="24">
        <f t="shared" si="184"/>
        <v>1</v>
      </c>
      <c r="AB213" s="24">
        <f t="shared" si="205"/>
        <v>1</v>
      </c>
    </row>
    <row r="214" spans="1:28" s="2" customFormat="1" ht="57" customHeight="1" x14ac:dyDescent="0.25">
      <c r="A214" s="49" t="s">
        <v>100</v>
      </c>
      <c r="B214" s="50" t="s">
        <v>67</v>
      </c>
      <c r="C214" s="21">
        <v>13</v>
      </c>
      <c r="D214" s="21" t="s">
        <v>13</v>
      </c>
      <c r="E214" s="47" t="s">
        <v>99</v>
      </c>
      <c r="F214" s="32">
        <f>+F218</f>
        <v>80000000000</v>
      </c>
      <c r="G214" s="32">
        <f t="shared" ref="G214:J214" si="209">+G218</f>
        <v>0</v>
      </c>
      <c r="H214" s="32">
        <f t="shared" si="209"/>
        <v>0</v>
      </c>
      <c r="I214" s="32">
        <f t="shared" si="209"/>
        <v>0</v>
      </c>
      <c r="J214" s="32">
        <f t="shared" si="209"/>
        <v>0</v>
      </c>
      <c r="K214" s="32">
        <f t="shared" si="196"/>
        <v>0</v>
      </c>
      <c r="L214" s="33">
        <f>+F214+K214</f>
        <v>80000000000</v>
      </c>
      <c r="M214" s="117">
        <f t="shared" si="202"/>
        <v>1.3858639651930536E-2</v>
      </c>
      <c r="N214" s="32">
        <f t="shared" ref="N214:W214" si="210">+N218</f>
        <v>0</v>
      </c>
      <c r="O214" s="32">
        <f t="shared" si="210"/>
        <v>0</v>
      </c>
      <c r="P214" s="32">
        <f t="shared" si="210"/>
        <v>80000000000</v>
      </c>
      <c r="Q214" s="32">
        <f t="shared" si="210"/>
        <v>0</v>
      </c>
      <c r="R214" s="32">
        <f t="shared" si="210"/>
        <v>80000000000</v>
      </c>
      <c r="S214" s="32">
        <f t="shared" si="210"/>
        <v>0</v>
      </c>
      <c r="T214" s="32">
        <f t="shared" si="210"/>
        <v>0</v>
      </c>
      <c r="U214" s="32">
        <f t="shared" si="210"/>
        <v>0</v>
      </c>
      <c r="V214" s="32">
        <f t="shared" si="210"/>
        <v>0</v>
      </c>
      <c r="W214" s="32">
        <f t="shared" si="210"/>
        <v>0</v>
      </c>
      <c r="X214" s="24">
        <f t="shared" si="180"/>
        <v>0</v>
      </c>
      <c r="Y214" s="24">
        <f t="shared" si="181"/>
        <v>0</v>
      </c>
      <c r="Z214" s="24">
        <f t="shared" si="199"/>
        <v>0</v>
      </c>
      <c r="AA214" s="24" t="s">
        <v>267</v>
      </c>
      <c r="AB214" s="24" t="s">
        <v>267</v>
      </c>
    </row>
    <row r="215" spans="1:28" s="2" customFormat="1" ht="36.75" customHeight="1" x14ac:dyDescent="0.25">
      <c r="A215" s="49" t="s">
        <v>467</v>
      </c>
      <c r="B215" s="50" t="s">
        <v>67</v>
      </c>
      <c r="C215" s="21">
        <v>11</v>
      </c>
      <c r="D215" s="21" t="s">
        <v>13</v>
      </c>
      <c r="E215" s="47" t="s">
        <v>468</v>
      </c>
      <c r="F215" s="32">
        <f>+F216</f>
        <v>12000000000</v>
      </c>
      <c r="G215" s="32">
        <f>+G216</f>
        <v>0</v>
      </c>
      <c r="H215" s="32">
        <f>+H216</f>
        <v>0</v>
      </c>
      <c r="I215" s="32">
        <f>+I216</f>
        <v>0</v>
      </c>
      <c r="J215" s="32">
        <f>+J216</f>
        <v>0</v>
      </c>
      <c r="K215" s="32">
        <f t="shared" si="196"/>
        <v>0</v>
      </c>
      <c r="L215" s="32">
        <f>+L216</f>
        <v>12000000000</v>
      </c>
      <c r="M215" s="117">
        <f t="shared" si="202"/>
        <v>2.0787959477895804E-3</v>
      </c>
      <c r="N215" s="32">
        <f t="shared" ref="N215:W215" si="211">+N216</f>
        <v>0</v>
      </c>
      <c r="O215" s="32">
        <f t="shared" si="211"/>
        <v>15000</v>
      </c>
      <c r="P215" s="32">
        <f t="shared" si="211"/>
        <v>11999985000</v>
      </c>
      <c r="Q215" s="32">
        <f t="shared" si="211"/>
        <v>0</v>
      </c>
      <c r="R215" s="32">
        <f t="shared" si="211"/>
        <v>12000000000</v>
      </c>
      <c r="S215" s="32">
        <f t="shared" si="211"/>
        <v>15000</v>
      </c>
      <c r="T215" s="32">
        <f t="shared" si="211"/>
        <v>0</v>
      </c>
      <c r="U215" s="32">
        <f t="shared" si="211"/>
        <v>0</v>
      </c>
      <c r="V215" s="32">
        <f t="shared" si="211"/>
        <v>0</v>
      </c>
      <c r="W215" s="32">
        <f t="shared" si="211"/>
        <v>0</v>
      </c>
      <c r="X215" s="24">
        <f t="shared" si="180"/>
        <v>0</v>
      </c>
      <c r="Y215" s="24">
        <f t="shared" si="181"/>
        <v>0</v>
      </c>
      <c r="Z215" s="24">
        <f t="shared" si="199"/>
        <v>0</v>
      </c>
      <c r="AA215" s="24" t="s">
        <v>267</v>
      </c>
      <c r="AB215" s="24" t="s">
        <v>267</v>
      </c>
    </row>
    <row r="216" spans="1:28" ht="36" customHeight="1" x14ac:dyDescent="0.25">
      <c r="A216" s="51" t="s">
        <v>469</v>
      </c>
      <c r="B216" s="52" t="s">
        <v>67</v>
      </c>
      <c r="C216" s="26">
        <v>11</v>
      </c>
      <c r="D216" s="26" t="s">
        <v>13</v>
      </c>
      <c r="E216" s="27" t="s">
        <v>75</v>
      </c>
      <c r="F216" s="28">
        <v>12000000000</v>
      </c>
      <c r="G216" s="39">
        <v>0</v>
      </c>
      <c r="H216" s="39">
        <v>0</v>
      </c>
      <c r="I216" s="39">
        <v>0</v>
      </c>
      <c r="J216" s="39">
        <v>0</v>
      </c>
      <c r="K216" s="39">
        <f t="shared" si="196"/>
        <v>0</v>
      </c>
      <c r="L216" s="28">
        <f>+F216+K216</f>
        <v>12000000000</v>
      </c>
      <c r="M216" s="119">
        <f t="shared" si="202"/>
        <v>2.0787959477895804E-3</v>
      </c>
      <c r="N216" s="28">
        <v>0</v>
      </c>
      <c r="O216" s="39">
        <v>15000</v>
      </c>
      <c r="P216" s="39">
        <f>L216-O216</f>
        <v>11999985000</v>
      </c>
      <c r="Q216" s="39">
        <v>0</v>
      </c>
      <c r="R216" s="39">
        <f>+L216-Q216</f>
        <v>12000000000</v>
      </c>
      <c r="S216" s="28">
        <f>O216-Q216</f>
        <v>15000</v>
      </c>
      <c r="T216" s="39">
        <v>0</v>
      </c>
      <c r="U216" s="39">
        <f>+Q216-T216</f>
        <v>0</v>
      </c>
      <c r="V216" s="39">
        <v>0</v>
      </c>
      <c r="W216" s="29">
        <f>+T216-V216</f>
        <v>0</v>
      </c>
      <c r="X216" s="30">
        <f t="shared" si="180"/>
        <v>0</v>
      </c>
      <c r="Y216" s="30">
        <f t="shared" si="181"/>
        <v>0</v>
      </c>
      <c r="Z216" s="30">
        <f t="shared" si="199"/>
        <v>0</v>
      </c>
      <c r="AA216" s="130" t="s">
        <v>267</v>
      </c>
      <c r="AB216" s="30" t="s">
        <v>267</v>
      </c>
    </row>
    <row r="217" spans="1:28" s="2" customFormat="1" ht="36.75" customHeight="1" x14ac:dyDescent="0.25">
      <c r="A217" s="49" t="s">
        <v>470</v>
      </c>
      <c r="B217" s="50" t="s">
        <v>67</v>
      </c>
      <c r="C217" s="21">
        <v>13</v>
      </c>
      <c r="D217" s="21" t="s">
        <v>13</v>
      </c>
      <c r="E217" s="47" t="s">
        <v>471</v>
      </c>
      <c r="F217" s="32">
        <f>+F218</f>
        <v>80000000000</v>
      </c>
      <c r="G217" s="32">
        <f>+G218</f>
        <v>0</v>
      </c>
      <c r="H217" s="32">
        <f>+H218</f>
        <v>0</v>
      </c>
      <c r="I217" s="32">
        <f>+I218</f>
        <v>0</v>
      </c>
      <c r="J217" s="32">
        <f>+J218</f>
        <v>0</v>
      </c>
      <c r="K217" s="32">
        <f t="shared" si="196"/>
        <v>0</v>
      </c>
      <c r="L217" s="32">
        <f>+L218</f>
        <v>80000000000</v>
      </c>
      <c r="M217" s="117">
        <f t="shared" si="202"/>
        <v>1.3858639651930536E-2</v>
      </c>
      <c r="N217" s="32">
        <f t="shared" ref="N217:W217" si="212">+N218</f>
        <v>0</v>
      </c>
      <c r="O217" s="32">
        <f t="shared" si="212"/>
        <v>0</v>
      </c>
      <c r="P217" s="32">
        <f t="shared" si="212"/>
        <v>80000000000</v>
      </c>
      <c r="Q217" s="32">
        <f t="shared" si="212"/>
        <v>0</v>
      </c>
      <c r="R217" s="32">
        <f t="shared" si="212"/>
        <v>80000000000</v>
      </c>
      <c r="S217" s="32">
        <f t="shared" si="212"/>
        <v>0</v>
      </c>
      <c r="T217" s="32">
        <f t="shared" si="212"/>
        <v>0</v>
      </c>
      <c r="U217" s="32">
        <f t="shared" si="212"/>
        <v>0</v>
      </c>
      <c r="V217" s="32">
        <f t="shared" si="212"/>
        <v>0</v>
      </c>
      <c r="W217" s="32">
        <f t="shared" si="212"/>
        <v>0</v>
      </c>
      <c r="X217" s="24">
        <f t="shared" si="180"/>
        <v>0</v>
      </c>
      <c r="Y217" s="24">
        <f t="shared" si="181"/>
        <v>0</v>
      </c>
      <c r="Z217" s="24">
        <f t="shared" si="199"/>
        <v>0</v>
      </c>
      <c r="AA217" s="24" t="s">
        <v>267</v>
      </c>
      <c r="AB217" s="24" t="s">
        <v>267</v>
      </c>
    </row>
    <row r="218" spans="1:28" ht="39" customHeight="1" x14ac:dyDescent="0.25">
      <c r="A218" s="51" t="s">
        <v>472</v>
      </c>
      <c r="B218" s="52" t="s">
        <v>67</v>
      </c>
      <c r="C218" s="26">
        <v>13</v>
      </c>
      <c r="D218" s="26" t="s">
        <v>13</v>
      </c>
      <c r="E218" s="27" t="s">
        <v>75</v>
      </c>
      <c r="F218" s="39">
        <v>80000000000</v>
      </c>
      <c r="G218" s="39">
        <v>0</v>
      </c>
      <c r="H218" s="39">
        <v>0</v>
      </c>
      <c r="I218" s="39">
        <v>0</v>
      </c>
      <c r="J218" s="39">
        <v>0</v>
      </c>
      <c r="K218" s="39">
        <f t="shared" si="196"/>
        <v>0</v>
      </c>
      <c r="L218" s="28">
        <f>+F218+K218</f>
        <v>80000000000</v>
      </c>
      <c r="M218" s="117">
        <f t="shared" si="202"/>
        <v>1.3858639651930536E-2</v>
      </c>
      <c r="N218" s="28">
        <v>0</v>
      </c>
      <c r="O218" s="28">
        <v>0</v>
      </c>
      <c r="P218" s="28">
        <f>L218-O218</f>
        <v>80000000000</v>
      </c>
      <c r="Q218" s="28">
        <v>0</v>
      </c>
      <c r="R218" s="28">
        <f>+L218-Q218</f>
        <v>80000000000</v>
      </c>
      <c r="S218" s="28">
        <f>O218-Q218</f>
        <v>0</v>
      </c>
      <c r="T218" s="28">
        <v>0</v>
      </c>
      <c r="U218" s="28">
        <f>+Q218-T218</f>
        <v>0</v>
      </c>
      <c r="V218" s="28">
        <v>0</v>
      </c>
      <c r="W218" s="29">
        <f>+T218-V218</f>
        <v>0</v>
      </c>
      <c r="X218" s="30">
        <f t="shared" si="180"/>
        <v>0</v>
      </c>
      <c r="Y218" s="30">
        <f t="shared" si="181"/>
        <v>0</v>
      </c>
      <c r="Z218" s="30">
        <f t="shared" si="199"/>
        <v>0</v>
      </c>
      <c r="AA218" s="30" t="s">
        <v>267</v>
      </c>
      <c r="AB218" s="130" t="s">
        <v>267</v>
      </c>
    </row>
    <row r="219" spans="1:28" ht="45" customHeight="1" x14ac:dyDescent="0.25">
      <c r="A219" s="49" t="s">
        <v>101</v>
      </c>
      <c r="B219" s="50" t="s">
        <v>67</v>
      </c>
      <c r="C219" s="21">
        <v>11</v>
      </c>
      <c r="D219" s="21" t="s">
        <v>13</v>
      </c>
      <c r="E219" s="47" t="s">
        <v>76</v>
      </c>
      <c r="F219" s="32">
        <f>+F220</f>
        <v>13000000000</v>
      </c>
      <c r="G219" s="32">
        <f>+G220</f>
        <v>0</v>
      </c>
      <c r="H219" s="32">
        <f>+H220</f>
        <v>0</v>
      </c>
      <c r="I219" s="32">
        <f>+I220</f>
        <v>0</v>
      </c>
      <c r="J219" s="32">
        <f>+J220</f>
        <v>0</v>
      </c>
      <c r="K219" s="32">
        <f t="shared" si="196"/>
        <v>0</v>
      </c>
      <c r="L219" s="32">
        <f>+L220</f>
        <v>13000000000</v>
      </c>
      <c r="M219" s="117">
        <f t="shared" si="202"/>
        <v>2.2520289434387122E-3</v>
      </c>
      <c r="N219" s="32">
        <f t="shared" ref="N219:W219" si="213">+N220</f>
        <v>0</v>
      </c>
      <c r="O219" s="32">
        <f t="shared" si="213"/>
        <v>2259005000</v>
      </c>
      <c r="P219" s="32">
        <f t="shared" si="213"/>
        <v>10740995000</v>
      </c>
      <c r="Q219" s="32">
        <f t="shared" si="213"/>
        <v>16549.91</v>
      </c>
      <c r="R219" s="32">
        <f t="shared" si="213"/>
        <v>12999983450.09</v>
      </c>
      <c r="S219" s="32">
        <f t="shared" si="213"/>
        <v>2258988450.0900002</v>
      </c>
      <c r="T219" s="32">
        <f t="shared" si="213"/>
        <v>16549.91</v>
      </c>
      <c r="U219" s="32">
        <f t="shared" si="213"/>
        <v>0</v>
      </c>
      <c r="V219" s="32">
        <f t="shared" si="213"/>
        <v>16549.91</v>
      </c>
      <c r="W219" s="32">
        <f t="shared" si="213"/>
        <v>0</v>
      </c>
      <c r="X219" s="151">
        <f t="shared" si="180"/>
        <v>1.27307E-6</v>
      </c>
      <c r="Y219" s="151">
        <f t="shared" si="181"/>
        <v>1.27307E-6</v>
      </c>
      <c r="Z219" s="151">
        <f t="shared" si="199"/>
        <v>1.27307E-6</v>
      </c>
      <c r="AA219" s="24">
        <f t="shared" ref="AA219:AA226" si="214">+T219/Q219</f>
        <v>1</v>
      </c>
      <c r="AB219" s="24">
        <f t="shared" ref="AB219:AB226" si="215">+V219/T219</f>
        <v>1</v>
      </c>
    </row>
    <row r="220" spans="1:28" ht="41.25" customHeight="1" x14ac:dyDescent="0.25">
      <c r="A220" s="51" t="s">
        <v>102</v>
      </c>
      <c r="B220" s="52" t="s">
        <v>67</v>
      </c>
      <c r="C220" s="26">
        <v>11</v>
      </c>
      <c r="D220" s="26" t="s">
        <v>13</v>
      </c>
      <c r="E220" s="27" t="s">
        <v>75</v>
      </c>
      <c r="F220" s="28">
        <v>13000000000</v>
      </c>
      <c r="G220" s="39">
        <v>0</v>
      </c>
      <c r="H220" s="39">
        <v>0</v>
      </c>
      <c r="I220" s="39">
        <v>0</v>
      </c>
      <c r="J220" s="39">
        <v>0</v>
      </c>
      <c r="K220" s="39">
        <f t="shared" si="196"/>
        <v>0</v>
      </c>
      <c r="L220" s="28">
        <f>+F220+K220</f>
        <v>13000000000</v>
      </c>
      <c r="M220" s="119">
        <f t="shared" si="202"/>
        <v>2.2520289434387122E-3</v>
      </c>
      <c r="N220" s="28">
        <v>0</v>
      </c>
      <c r="O220" s="28">
        <v>2259005000</v>
      </c>
      <c r="P220" s="39">
        <f>L220-O220</f>
        <v>10740995000</v>
      </c>
      <c r="Q220" s="28">
        <v>16549.91</v>
      </c>
      <c r="R220" s="39">
        <f>+L220-Q220</f>
        <v>12999983450.09</v>
      </c>
      <c r="S220" s="28">
        <f>O220-Q220</f>
        <v>2258988450.0900002</v>
      </c>
      <c r="T220" s="39">
        <v>16549.91</v>
      </c>
      <c r="U220" s="39">
        <v>0</v>
      </c>
      <c r="V220" s="39">
        <v>16549.91</v>
      </c>
      <c r="W220" s="29">
        <f>+T220-V220</f>
        <v>0</v>
      </c>
      <c r="X220" s="74">
        <f t="shared" si="180"/>
        <v>1.27307E-6</v>
      </c>
      <c r="Y220" s="74">
        <f t="shared" si="181"/>
        <v>1.27307E-6</v>
      </c>
      <c r="Z220" s="74">
        <f t="shared" si="199"/>
        <v>1.27307E-6</v>
      </c>
      <c r="AA220" s="30">
        <f t="shared" si="214"/>
        <v>1</v>
      </c>
      <c r="AB220" s="30">
        <f t="shared" si="215"/>
        <v>1</v>
      </c>
    </row>
    <row r="221" spans="1:28" ht="35.25" customHeight="1" x14ac:dyDescent="0.25">
      <c r="A221" s="20" t="s">
        <v>103</v>
      </c>
      <c r="B221" s="21" t="s">
        <v>67</v>
      </c>
      <c r="C221" s="21">
        <v>13</v>
      </c>
      <c r="D221" s="21" t="s">
        <v>13</v>
      </c>
      <c r="E221" s="47" t="s">
        <v>104</v>
      </c>
      <c r="F221" s="34">
        <f>+F222</f>
        <v>6042022926</v>
      </c>
      <c r="G221" s="34">
        <f>+G222</f>
        <v>0</v>
      </c>
      <c r="H221" s="34">
        <f>+H222</f>
        <v>0</v>
      </c>
      <c r="I221" s="34">
        <f>+I222</f>
        <v>0</v>
      </c>
      <c r="J221" s="34">
        <f>+J222</f>
        <v>0</v>
      </c>
      <c r="K221" s="34">
        <f t="shared" si="196"/>
        <v>0</v>
      </c>
      <c r="L221" s="34">
        <f>+L222</f>
        <v>6042022926</v>
      </c>
      <c r="M221" s="117">
        <f t="shared" si="202"/>
        <v>1.0466777312517122E-3</v>
      </c>
      <c r="N221" s="34">
        <f t="shared" ref="N221:W221" si="216">+N222</f>
        <v>0</v>
      </c>
      <c r="O221" s="34">
        <f t="shared" si="216"/>
        <v>1977078034.5</v>
      </c>
      <c r="P221" s="34">
        <f t="shared" si="216"/>
        <v>4064944891.5</v>
      </c>
      <c r="Q221" s="34">
        <f t="shared" si="216"/>
        <v>1875445400.79</v>
      </c>
      <c r="R221" s="34">
        <f t="shared" si="216"/>
        <v>4166577525.21</v>
      </c>
      <c r="S221" s="34">
        <f t="shared" si="216"/>
        <v>101632633.71000004</v>
      </c>
      <c r="T221" s="34">
        <f t="shared" si="216"/>
        <v>89295939.290000007</v>
      </c>
      <c r="U221" s="34">
        <f t="shared" si="216"/>
        <v>1786149461.5</v>
      </c>
      <c r="V221" s="34">
        <f t="shared" si="216"/>
        <v>88125556.290000007</v>
      </c>
      <c r="W221" s="34">
        <f t="shared" si="216"/>
        <v>1170383</v>
      </c>
      <c r="X221" s="24">
        <f>+Q221/L221</f>
        <v>0.31040024570572111</v>
      </c>
      <c r="Y221" s="24">
        <f t="shared" si="181"/>
        <v>1.4779146054832432E-2</v>
      </c>
      <c r="Z221" s="24">
        <f t="shared" si="199"/>
        <v>1.4585438911656326E-2</v>
      </c>
      <c r="AA221" s="24">
        <f t="shared" si="214"/>
        <v>4.7613190579894028E-2</v>
      </c>
      <c r="AB221" s="24">
        <f t="shared" si="215"/>
        <v>0.9868932113900607</v>
      </c>
    </row>
    <row r="222" spans="1:28" ht="33" customHeight="1" x14ac:dyDescent="0.25">
      <c r="A222" s="20" t="s">
        <v>105</v>
      </c>
      <c r="B222" s="21" t="s">
        <v>67</v>
      </c>
      <c r="C222" s="21">
        <v>13</v>
      </c>
      <c r="D222" s="21" t="s">
        <v>13</v>
      </c>
      <c r="E222" s="22" t="s">
        <v>74</v>
      </c>
      <c r="F222" s="34">
        <f>+F223+F227</f>
        <v>6042022926</v>
      </c>
      <c r="G222" s="34">
        <f>+G223+G227</f>
        <v>0</v>
      </c>
      <c r="H222" s="34">
        <f>+H223+H227</f>
        <v>0</v>
      </c>
      <c r="I222" s="34">
        <f>+I223+I227</f>
        <v>0</v>
      </c>
      <c r="J222" s="34">
        <f>+J223+J227</f>
        <v>0</v>
      </c>
      <c r="K222" s="34">
        <f t="shared" si="196"/>
        <v>0</v>
      </c>
      <c r="L222" s="34">
        <f>+L223+L227</f>
        <v>6042022926</v>
      </c>
      <c r="M222" s="117">
        <f t="shared" si="202"/>
        <v>1.0466777312517122E-3</v>
      </c>
      <c r="N222" s="34">
        <f t="shared" ref="N222:W222" si="217">+N223+N227</f>
        <v>0</v>
      </c>
      <c r="O222" s="34">
        <f t="shared" si="217"/>
        <v>1977078034.5</v>
      </c>
      <c r="P222" s="34">
        <f t="shared" si="217"/>
        <v>4064944891.5</v>
      </c>
      <c r="Q222" s="34">
        <f t="shared" si="217"/>
        <v>1875445400.79</v>
      </c>
      <c r="R222" s="34">
        <f t="shared" si="217"/>
        <v>4166577525.21</v>
      </c>
      <c r="S222" s="34">
        <f t="shared" si="217"/>
        <v>101632633.71000004</v>
      </c>
      <c r="T222" s="34">
        <f t="shared" si="217"/>
        <v>89295939.290000007</v>
      </c>
      <c r="U222" s="34">
        <f t="shared" si="217"/>
        <v>1786149461.5</v>
      </c>
      <c r="V222" s="34">
        <f t="shared" si="217"/>
        <v>88125556.290000007</v>
      </c>
      <c r="W222" s="34">
        <f t="shared" si="217"/>
        <v>1170383</v>
      </c>
      <c r="X222" s="24">
        <f t="shared" si="180"/>
        <v>0.31040024570572111</v>
      </c>
      <c r="Y222" s="24">
        <f t="shared" si="181"/>
        <v>1.4779146054832432E-2</v>
      </c>
      <c r="Z222" s="24">
        <f t="shared" si="199"/>
        <v>1.4585438911656326E-2</v>
      </c>
      <c r="AA222" s="24">
        <f t="shared" si="214"/>
        <v>4.7613190579894028E-2</v>
      </c>
      <c r="AB222" s="24">
        <f t="shared" si="215"/>
        <v>0.9868932113900607</v>
      </c>
    </row>
    <row r="223" spans="1:28" ht="51.75" customHeight="1" x14ac:dyDescent="0.25">
      <c r="A223" s="20" t="s">
        <v>106</v>
      </c>
      <c r="B223" s="21" t="s">
        <v>67</v>
      </c>
      <c r="C223" s="21">
        <v>13</v>
      </c>
      <c r="D223" s="21" t="s">
        <v>13</v>
      </c>
      <c r="E223" s="22" t="s">
        <v>107</v>
      </c>
      <c r="F223" s="34">
        <f t="shared" ref="F223:J225" si="218">+F224</f>
        <v>2257022926</v>
      </c>
      <c r="G223" s="34">
        <f t="shared" si="218"/>
        <v>0</v>
      </c>
      <c r="H223" s="34">
        <f t="shared" si="218"/>
        <v>0</v>
      </c>
      <c r="I223" s="34">
        <f t="shared" si="218"/>
        <v>0</v>
      </c>
      <c r="J223" s="34">
        <f t="shared" si="218"/>
        <v>0</v>
      </c>
      <c r="K223" s="34">
        <f t="shared" si="196"/>
        <v>0</v>
      </c>
      <c r="L223" s="34">
        <f>+L224</f>
        <v>2257022926</v>
      </c>
      <c r="M223" s="117">
        <f t="shared" si="202"/>
        <v>3.9099084271974855E-4</v>
      </c>
      <c r="N223" s="34">
        <f t="shared" ref="N223:W225" si="219">+N224</f>
        <v>0</v>
      </c>
      <c r="O223" s="34">
        <f t="shared" si="219"/>
        <v>1977078034.5</v>
      </c>
      <c r="P223" s="34">
        <f t="shared" si="219"/>
        <v>279944891.5</v>
      </c>
      <c r="Q223" s="34">
        <f t="shared" si="219"/>
        <v>1875445400.79</v>
      </c>
      <c r="R223" s="34">
        <f t="shared" si="219"/>
        <v>381577525.21000004</v>
      </c>
      <c r="S223" s="34">
        <f t="shared" si="219"/>
        <v>101632633.71000004</v>
      </c>
      <c r="T223" s="34">
        <f t="shared" si="219"/>
        <v>89295939.290000007</v>
      </c>
      <c r="U223" s="34">
        <f t="shared" si="219"/>
        <v>1786149461.5</v>
      </c>
      <c r="V223" s="34">
        <f t="shared" si="219"/>
        <v>88125556.290000007</v>
      </c>
      <c r="W223" s="34">
        <f t="shared" si="219"/>
        <v>1170383</v>
      </c>
      <c r="X223" s="24">
        <f t="shared" si="180"/>
        <v>0.8309376830804952</v>
      </c>
      <c r="Y223" s="24">
        <f t="shared" si="181"/>
        <v>3.9563594264527206E-2</v>
      </c>
      <c r="Z223" s="24">
        <f t="shared" si="199"/>
        <v>3.9045042597852637E-2</v>
      </c>
      <c r="AA223" s="24">
        <f t="shared" si="214"/>
        <v>4.7613190579894028E-2</v>
      </c>
      <c r="AB223" s="24">
        <f t="shared" si="215"/>
        <v>0.9868932113900607</v>
      </c>
    </row>
    <row r="224" spans="1:28" ht="51.75" customHeight="1" x14ac:dyDescent="0.25">
      <c r="A224" s="20" t="s">
        <v>108</v>
      </c>
      <c r="B224" s="21" t="s">
        <v>67</v>
      </c>
      <c r="C224" s="21">
        <v>13</v>
      </c>
      <c r="D224" s="21" t="s">
        <v>13</v>
      </c>
      <c r="E224" s="22" t="s">
        <v>107</v>
      </c>
      <c r="F224" s="34">
        <f t="shared" si="218"/>
        <v>2257022926</v>
      </c>
      <c r="G224" s="34">
        <f t="shared" si="218"/>
        <v>0</v>
      </c>
      <c r="H224" s="34">
        <f t="shared" si="218"/>
        <v>0</v>
      </c>
      <c r="I224" s="34">
        <f t="shared" si="218"/>
        <v>0</v>
      </c>
      <c r="J224" s="34">
        <f t="shared" si="218"/>
        <v>0</v>
      </c>
      <c r="K224" s="34">
        <f t="shared" si="196"/>
        <v>0</v>
      </c>
      <c r="L224" s="34">
        <f>+L225</f>
        <v>2257022926</v>
      </c>
      <c r="M224" s="117">
        <f t="shared" si="202"/>
        <v>3.9099084271974855E-4</v>
      </c>
      <c r="N224" s="34">
        <f t="shared" si="219"/>
        <v>0</v>
      </c>
      <c r="O224" s="34">
        <f t="shared" si="219"/>
        <v>1977078034.5</v>
      </c>
      <c r="P224" s="34">
        <f t="shared" si="219"/>
        <v>279944891.5</v>
      </c>
      <c r="Q224" s="34">
        <f t="shared" si="219"/>
        <v>1875445400.79</v>
      </c>
      <c r="R224" s="34">
        <f t="shared" si="219"/>
        <v>381577525.21000004</v>
      </c>
      <c r="S224" s="34">
        <f t="shared" si="219"/>
        <v>101632633.71000004</v>
      </c>
      <c r="T224" s="34">
        <f t="shared" si="219"/>
        <v>89295939.290000007</v>
      </c>
      <c r="U224" s="34">
        <f t="shared" si="219"/>
        <v>1786149461.5</v>
      </c>
      <c r="V224" s="34">
        <f t="shared" si="219"/>
        <v>88125556.290000007</v>
      </c>
      <c r="W224" s="34">
        <f t="shared" si="219"/>
        <v>1170383</v>
      </c>
      <c r="X224" s="24">
        <f t="shared" si="180"/>
        <v>0.8309376830804952</v>
      </c>
      <c r="Y224" s="24">
        <f t="shared" si="181"/>
        <v>3.9563594264527206E-2</v>
      </c>
      <c r="Z224" s="24">
        <f t="shared" si="199"/>
        <v>3.9045042597852637E-2</v>
      </c>
      <c r="AA224" s="24">
        <f t="shared" si="214"/>
        <v>4.7613190579894028E-2</v>
      </c>
      <c r="AB224" s="24">
        <f t="shared" si="215"/>
        <v>0.9868932113900607</v>
      </c>
    </row>
    <row r="225" spans="1:28" ht="29.25" customHeight="1" x14ac:dyDescent="0.25">
      <c r="A225" s="20" t="s">
        <v>109</v>
      </c>
      <c r="B225" s="21" t="s">
        <v>67</v>
      </c>
      <c r="C225" s="21">
        <v>13</v>
      </c>
      <c r="D225" s="21" t="s">
        <v>13</v>
      </c>
      <c r="E225" s="47" t="s">
        <v>110</v>
      </c>
      <c r="F225" s="34">
        <f t="shared" si="218"/>
        <v>2257022926</v>
      </c>
      <c r="G225" s="34">
        <f t="shared" si="218"/>
        <v>0</v>
      </c>
      <c r="H225" s="34">
        <f t="shared" si="218"/>
        <v>0</v>
      </c>
      <c r="I225" s="34">
        <f t="shared" si="218"/>
        <v>0</v>
      </c>
      <c r="J225" s="34">
        <f t="shared" si="218"/>
        <v>0</v>
      </c>
      <c r="K225" s="34">
        <f t="shared" si="196"/>
        <v>0</v>
      </c>
      <c r="L225" s="34">
        <f>+L226</f>
        <v>2257022926</v>
      </c>
      <c r="M225" s="117">
        <f t="shared" si="202"/>
        <v>3.9099084271974855E-4</v>
      </c>
      <c r="N225" s="34">
        <f t="shared" si="219"/>
        <v>0</v>
      </c>
      <c r="O225" s="34">
        <f t="shared" si="219"/>
        <v>1977078034.5</v>
      </c>
      <c r="P225" s="34">
        <f t="shared" si="219"/>
        <v>279944891.5</v>
      </c>
      <c r="Q225" s="34">
        <f t="shared" si="219"/>
        <v>1875445400.79</v>
      </c>
      <c r="R225" s="34">
        <f t="shared" si="219"/>
        <v>381577525.21000004</v>
      </c>
      <c r="S225" s="34">
        <f t="shared" si="219"/>
        <v>101632633.71000004</v>
      </c>
      <c r="T225" s="34">
        <f t="shared" si="219"/>
        <v>89295939.290000007</v>
      </c>
      <c r="U225" s="34">
        <f t="shared" si="219"/>
        <v>1786149461.5</v>
      </c>
      <c r="V225" s="34">
        <f t="shared" si="219"/>
        <v>88125556.290000007</v>
      </c>
      <c r="W225" s="34">
        <f t="shared" si="219"/>
        <v>1170383</v>
      </c>
      <c r="X225" s="24">
        <f t="shared" si="180"/>
        <v>0.8309376830804952</v>
      </c>
      <c r="Y225" s="24">
        <f t="shared" si="181"/>
        <v>3.9563594264527206E-2</v>
      </c>
      <c r="Z225" s="24">
        <f t="shared" si="199"/>
        <v>3.9045042597852637E-2</v>
      </c>
      <c r="AA225" s="24">
        <f t="shared" si="214"/>
        <v>4.7613190579894028E-2</v>
      </c>
      <c r="AB225" s="24">
        <f t="shared" si="215"/>
        <v>0.9868932113900607</v>
      </c>
    </row>
    <row r="226" spans="1:28" ht="30" customHeight="1" x14ac:dyDescent="0.25">
      <c r="A226" s="25" t="s">
        <v>111</v>
      </c>
      <c r="B226" s="26" t="s">
        <v>67</v>
      </c>
      <c r="C226" s="26">
        <v>13</v>
      </c>
      <c r="D226" s="26" t="s">
        <v>13</v>
      </c>
      <c r="E226" s="27" t="s">
        <v>75</v>
      </c>
      <c r="F226" s="28">
        <v>2257022926</v>
      </c>
      <c r="G226" s="28">
        <v>0</v>
      </c>
      <c r="H226" s="28">
        <v>0</v>
      </c>
      <c r="I226" s="28">
        <v>0</v>
      </c>
      <c r="J226" s="28">
        <v>0</v>
      </c>
      <c r="K226" s="28">
        <f t="shared" si="196"/>
        <v>0</v>
      </c>
      <c r="L226" s="28">
        <f>+F226+K226</f>
        <v>2257022926</v>
      </c>
      <c r="M226" s="119">
        <f t="shared" si="202"/>
        <v>3.9099084271974855E-4</v>
      </c>
      <c r="N226" s="28">
        <v>0</v>
      </c>
      <c r="O226" s="28">
        <v>1977078034.5</v>
      </c>
      <c r="P226" s="28">
        <f>L226-O226</f>
        <v>279944891.5</v>
      </c>
      <c r="Q226" s="28">
        <v>1875445400.79</v>
      </c>
      <c r="R226" s="28">
        <f>+L226-Q226</f>
        <v>381577525.21000004</v>
      </c>
      <c r="S226" s="28">
        <f>O226-Q226</f>
        <v>101632633.71000004</v>
      </c>
      <c r="T226" s="28">
        <v>89295939.290000007</v>
      </c>
      <c r="U226" s="28">
        <f>+Q226-T226</f>
        <v>1786149461.5</v>
      </c>
      <c r="V226" s="28">
        <v>88125556.290000007</v>
      </c>
      <c r="W226" s="29">
        <f>+T226-V226</f>
        <v>1170383</v>
      </c>
      <c r="X226" s="30">
        <f t="shared" si="180"/>
        <v>0.8309376830804952</v>
      </c>
      <c r="Y226" s="30">
        <f t="shared" si="181"/>
        <v>3.9563594264527206E-2</v>
      </c>
      <c r="Z226" s="30">
        <f t="shared" si="199"/>
        <v>3.9045042597852637E-2</v>
      </c>
      <c r="AA226" s="30">
        <f t="shared" si="214"/>
        <v>4.7613190579894028E-2</v>
      </c>
      <c r="AB226" s="130">
        <f t="shared" si="215"/>
        <v>0.9868932113900607</v>
      </c>
    </row>
    <row r="227" spans="1:28" ht="51.75" customHeight="1" x14ac:dyDescent="0.25">
      <c r="A227" s="20" t="s">
        <v>473</v>
      </c>
      <c r="B227" s="21" t="s">
        <v>67</v>
      </c>
      <c r="C227" s="21">
        <v>13</v>
      </c>
      <c r="D227" s="21" t="s">
        <v>13</v>
      </c>
      <c r="E227" s="22" t="s">
        <v>474</v>
      </c>
      <c r="F227" s="34">
        <f t="shared" ref="F227:J229" si="220">+F228</f>
        <v>3785000000</v>
      </c>
      <c r="G227" s="34">
        <f t="shared" si="220"/>
        <v>0</v>
      </c>
      <c r="H227" s="34">
        <f t="shared" si="220"/>
        <v>0</v>
      </c>
      <c r="I227" s="34">
        <f t="shared" si="220"/>
        <v>0</v>
      </c>
      <c r="J227" s="34">
        <f t="shared" si="220"/>
        <v>0</v>
      </c>
      <c r="K227" s="34">
        <f t="shared" si="196"/>
        <v>0</v>
      </c>
      <c r="L227" s="34">
        <f>+L228</f>
        <v>3785000000</v>
      </c>
      <c r="M227" s="117">
        <f t="shared" si="202"/>
        <v>6.5568688853196355E-4</v>
      </c>
      <c r="N227" s="34">
        <f t="shared" ref="N227:W229" si="221">+N228</f>
        <v>0</v>
      </c>
      <c r="O227" s="34">
        <f t="shared" si="221"/>
        <v>0</v>
      </c>
      <c r="P227" s="34">
        <f t="shared" si="221"/>
        <v>3785000000</v>
      </c>
      <c r="Q227" s="34">
        <f t="shared" si="221"/>
        <v>0</v>
      </c>
      <c r="R227" s="34">
        <f t="shared" si="221"/>
        <v>3785000000</v>
      </c>
      <c r="S227" s="34">
        <f t="shared" si="221"/>
        <v>0</v>
      </c>
      <c r="T227" s="34">
        <f t="shared" si="221"/>
        <v>0</v>
      </c>
      <c r="U227" s="34">
        <f t="shared" si="221"/>
        <v>0</v>
      </c>
      <c r="V227" s="34">
        <f t="shared" si="221"/>
        <v>0</v>
      </c>
      <c r="W227" s="34">
        <f t="shared" si="221"/>
        <v>0</v>
      </c>
      <c r="X227" s="24">
        <f t="shared" si="180"/>
        <v>0</v>
      </c>
      <c r="Y227" s="24">
        <f t="shared" si="181"/>
        <v>0</v>
      </c>
      <c r="Z227" s="24">
        <f t="shared" si="199"/>
        <v>0</v>
      </c>
      <c r="AA227" s="24" t="s">
        <v>267</v>
      </c>
      <c r="AB227" s="154" t="s">
        <v>267</v>
      </c>
    </row>
    <row r="228" spans="1:28" ht="51.75" customHeight="1" x14ac:dyDescent="0.25">
      <c r="A228" s="20" t="s">
        <v>475</v>
      </c>
      <c r="B228" s="21" t="s">
        <v>67</v>
      </c>
      <c r="C228" s="21">
        <v>13</v>
      </c>
      <c r="D228" s="21" t="s">
        <v>13</v>
      </c>
      <c r="E228" s="22" t="s">
        <v>476</v>
      </c>
      <c r="F228" s="34">
        <f t="shared" si="220"/>
        <v>3785000000</v>
      </c>
      <c r="G228" s="34">
        <f t="shared" si="220"/>
        <v>0</v>
      </c>
      <c r="H228" s="34">
        <f t="shared" si="220"/>
        <v>0</v>
      </c>
      <c r="I228" s="34">
        <f t="shared" si="220"/>
        <v>0</v>
      </c>
      <c r="J228" s="34">
        <f t="shared" si="220"/>
        <v>0</v>
      </c>
      <c r="K228" s="34">
        <f t="shared" si="196"/>
        <v>0</v>
      </c>
      <c r="L228" s="34">
        <f>+L229</f>
        <v>3785000000</v>
      </c>
      <c r="M228" s="117">
        <f t="shared" si="202"/>
        <v>6.5568688853196355E-4</v>
      </c>
      <c r="N228" s="34">
        <f t="shared" si="221"/>
        <v>0</v>
      </c>
      <c r="O228" s="34">
        <f t="shared" si="221"/>
        <v>0</v>
      </c>
      <c r="P228" s="34">
        <f t="shared" si="221"/>
        <v>3785000000</v>
      </c>
      <c r="Q228" s="34">
        <f t="shared" si="221"/>
        <v>0</v>
      </c>
      <c r="R228" s="34">
        <f t="shared" si="221"/>
        <v>3785000000</v>
      </c>
      <c r="S228" s="34">
        <f t="shared" si="221"/>
        <v>0</v>
      </c>
      <c r="T228" s="34">
        <f t="shared" si="221"/>
        <v>0</v>
      </c>
      <c r="U228" s="34">
        <f t="shared" si="221"/>
        <v>0</v>
      </c>
      <c r="V228" s="34">
        <f t="shared" si="221"/>
        <v>0</v>
      </c>
      <c r="W228" s="34">
        <f t="shared" si="221"/>
        <v>0</v>
      </c>
      <c r="X228" s="24">
        <f t="shared" si="180"/>
        <v>0</v>
      </c>
      <c r="Y228" s="24">
        <f t="shared" si="181"/>
        <v>0</v>
      </c>
      <c r="Z228" s="24">
        <f t="shared" si="199"/>
        <v>0</v>
      </c>
      <c r="AA228" s="24" t="s">
        <v>267</v>
      </c>
      <c r="AB228" s="24" t="s">
        <v>267</v>
      </c>
    </row>
    <row r="229" spans="1:28" ht="29.25" customHeight="1" x14ac:dyDescent="0.25">
      <c r="A229" s="20" t="s">
        <v>477</v>
      </c>
      <c r="B229" s="21" t="s">
        <v>67</v>
      </c>
      <c r="C229" s="21">
        <v>13</v>
      </c>
      <c r="D229" s="21" t="s">
        <v>13</v>
      </c>
      <c r="E229" s="47" t="s">
        <v>110</v>
      </c>
      <c r="F229" s="34">
        <f t="shared" si="220"/>
        <v>3785000000</v>
      </c>
      <c r="G229" s="34">
        <f t="shared" si="220"/>
        <v>0</v>
      </c>
      <c r="H229" s="34">
        <f t="shared" si="220"/>
        <v>0</v>
      </c>
      <c r="I229" s="34">
        <f t="shared" si="220"/>
        <v>0</v>
      </c>
      <c r="J229" s="34">
        <f t="shared" si="220"/>
        <v>0</v>
      </c>
      <c r="K229" s="34">
        <f t="shared" si="196"/>
        <v>0</v>
      </c>
      <c r="L229" s="34">
        <f>+L230</f>
        <v>3785000000</v>
      </c>
      <c r="M229" s="117">
        <f t="shared" si="202"/>
        <v>6.5568688853196355E-4</v>
      </c>
      <c r="N229" s="34">
        <f t="shared" si="221"/>
        <v>0</v>
      </c>
      <c r="O229" s="34">
        <f t="shared" si="221"/>
        <v>0</v>
      </c>
      <c r="P229" s="34">
        <f t="shared" si="221"/>
        <v>3785000000</v>
      </c>
      <c r="Q229" s="34">
        <f t="shared" si="221"/>
        <v>0</v>
      </c>
      <c r="R229" s="34">
        <f t="shared" si="221"/>
        <v>3785000000</v>
      </c>
      <c r="S229" s="34">
        <f t="shared" si="221"/>
        <v>0</v>
      </c>
      <c r="T229" s="34">
        <f t="shared" si="221"/>
        <v>0</v>
      </c>
      <c r="U229" s="34">
        <f t="shared" si="221"/>
        <v>0</v>
      </c>
      <c r="V229" s="34">
        <f t="shared" si="221"/>
        <v>0</v>
      </c>
      <c r="W229" s="34">
        <f t="shared" si="221"/>
        <v>0</v>
      </c>
      <c r="X229" s="24">
        <f t="shared" si="180"/>
        <v>0</v>
      </c>
      <c r="Y229" s="24">
        <f t="shared" si="181"/>
        <v>0</v>
      </c>
      <c r="Z229" s="24">
        <f t="shared" si="199"/>
        <v>0</v>
      </c>
      <c r="AA229" s="24" t="s">
        <v>267</v>
      </c>
      <c r="AB229" s="24" t="s">
        <v>267</v>
      </c>
    </row>
    <row r="230" spans="1:28" ht="30" customHeight="1" x14ac:dyDescent="0.25">
      <c r="A230" s="25" t="s">
        <v>478</v>
      </c>
      <c r="B230" s="26" t="s">
        <v>67</v>
      </c>
      <c r="C230" s="26">
        <v>13</v>
      </c>
      <c r="D230" s="26" t="s">
        <v>13</v>
      </c>
      <c r="E230" s="27" t="s">
        <v>75</v>
      </c>
      <c r="F230" s="28">
        <v>3785000000</v>
      </c>
      <c r="G230" s="28">
        <v>0</v>
      </c>
      <c r="H230" s="28">
        <v>0</v>
      </c>
      <c r="I230" s="28">
        <v>0</v>
      </c>
      <c r="J230" s="28">
        <v>0</v>
      </c>
      <c r="K230" s="28">
        <f t="shared" si="196"/>
        <v>0</v>
      </c>
      <c r="L230" s="28">
        <f>+F230+K230</f>
        <v>3785000000</v>
      </c>
      <c r="M230" s="119">
        <f t="shared" si="202"/>
        <v>6.5568688853196355E-4</v>
      </c>
      <c r="N230" s="28">
        <v>0</v>
      </c>
      <c r="O230" s="28">
        <v>0</v>
      </c>
      <c r="P230" s="28">
        <f>L230-O230</f>
        <v>3785000000</v>
      </c>
      <c r="Q230" s="28">
        <v>0</v>
      </c>
      <c r="R230" s="28">
        <f>+L230-Q230</f>
        <v>3785000000</v>
      </c>
      <c r="S230" s="28">
        <f>O230-Q230</f>
        <v>0</v>
      </c>
      <c r="T230" s="28">
        <v>0</v>
      </c>
      <c r="U230" s="28">
        <f>+Q230-T230</f>
        <v>0</v>
      </c>
      <c r="V230" s="28">
        <v>0</v>
      </c>
      <c r="W230" s="29">
        <f>+T230-V230</f>
        <v>0</v>
      </c>
      <c r="X230" s="30">
        <f t="shared" si="180"/>
        <v>0</v>
      </c>
      <c r="Y230" s="30">
        <f t="shared" si="181"/>
        <v>0</v>
      </c>
      <c r="Z230" s="30">
        <f t="shared" si="199"/>
        <v>0</v>
      </c>
      <c r="AA230" s="30" t="s">
        <v>267</v>
      </c>
      <c r="AB230" s="130" t="s">
        <v>267</v>
      </c>
    </row>
    <row r="231" spans="1:28" ht="29.25" customHeight="1" x14ac:dyDescent="0.25">
      <c r="A231" s="20" t="s">
        <v>112</v>
      </c>
      <c r="B231" s="21" t="s">
        <v>67</v>
      </c>
      <c r="C231" s="21">
        <v>13</v>
      </c>
      <c r="D231" s="21" t="s">
        <v>13</v>
      </c>
      <c r="E231" s="22" t="s">
        <v>113</v>
      </c>
      <c r="F231" s="34">
        <f>+F233</f>
        <v>1124097372</v>
      </c>
      <c r="G231" s="34">
        <f t="shared" ref="G231:J232" si="222">+G233</f>
        <v>0</v>
      </c>
      <c r="H231" s="34">
        <f t="shared" si="222"/>
        <v>0</v>
      </c>
      <c r="I231" s="34">
        <f t="shared" si="222"/>
        <v>0</v>
      </c>
      <c r="J231" s="34">
        <f t="shared" si="222"/>
        <v>0</v>
      </c>
      <c r="K231" s="34">
        <f t="shared" si="196"/>
        <v>0</v>
      </c>
      <c r="L231" s="34">
        <f>+L233</f>
        <v>1124097372</v>
      </c>
      <c r="M231" s="117">
        <f t="shared" si="202"/>
        <v>1.947307551528764E-4</v>
      </c>
      <c r="N231" s="34">
        <f t="shared" ref="N231:W232" si="223">+N233</f>
        <v>0</v>
      </c>
      <c r="O231" s="34">
        <f t="shared" si="223"/>
        <v>906736566</v>
      </c>
      <c r="P231" s="34">
        <f t="shared" si="223"/>
        <v>217360806</v>
      </c>
      <c r="Q231" s="34">
        <f t="shared" si="223"/>
        <v>818933657.09000003</v>
      </c>
      <c r="R231" s="34">
        <f t="shared" si="223"/>
        <v>305163714.90999997</v>
      </c>
      <c r="S231" s="34">
        <f t="shared" si="223"/>
        <v>87802908.909999967</v>
      </c>
      <c r="T231" s="34">
        <f t="shared" si="223"/>
        <v>30087649.09</v>
      </c>
      <c r="U231" s="34">
        <f t="shared" si="223"/>
        <v>788846008</v>
      </c>
      <c r="V231" s="34">
        <f t="shared" si="223"/>
        <v>30087649.09</v>
      </c>
      <c r="W231" s="34">
        <f t="shared" si="223"/>
        <v>0</v>
      </c>
      <c r="X231" s="24">
        <f>+Q231/L231</f>
        <v>0.72852555080077175</v>
      </c>
      <c r="Y231" s="24">
        <f t="shared" si="181"/>
        <v>2.676605233625615E-2</v>
      </c>
      <c r="Z231" s="24">
        <f t="shared" si="199"/>
        <v>2.676605233625615E-2</v>
      </c>
      <c r="AA231" s="24">
        <f t="shared" ref="AA231:AA277" si="224">+T231/Q231</f>
        <v>3.674003239397132E-2</v>
      </c>
      <c r="AB231" s="24">
        <f>+V231/T231</f>
        <v>1</v>
      </c>
    </row>
    <row r="232" spans="1:28" ht="29.25" customHeight="1" x14ac:dyDescent="0.25">
      <c r="A232" s="20" t="s">
        <v>112</v>
      </c>
      <c r="B232" s="21" t="s">
        <v>12</v>
      </c>
      <c r="C232" s="21">
        <v>20</v>
      </c>
      <c r="D232" s="21" t="s">
        <v>13</v>
      </c>
      <c r="E232" s="22" t="s">
        <v>113</v>
      </c>
      <c r="F232" s="34">
        <f>+F234</f>
        <v>76235881312</v>
      </c>
      <c r="G232" s="34">
        <f t="shared" si="222"/>
        <v>0</v>
      </c>
      <c r="H232" s="34">
        <f t="shared" si="222"/>
        <v>0</v>
      </c>
      <c r="I232" s="34">
        <f t="shared" si="222"/>
        <v>0</v>
      </c>
      <c r="J232" s="34">
        <f t="shared" si="222"/>
        <v>0</v>
      </c>
      <c r="K232" s="34">
        <f t="shared" si="196"/>
        <v>0</v>
      </c>
      <c r="L232" s="34">
        <f>+L234</f>
        <v>76235881312</v>
      </c>
      <c r="M232" s="117">
        <f t="shared" si="202"/>
        <v>1.3206570095629418E-2</v>
      </c>
      <c r="N232" s="34">
        <f t="shared" si="223"/>
        <v>0</v>
      </c>
      <c r="O232" s="34">
        <f t="shared" si="223"/>
        <v>49002053305</v>
      </c>
      <c r="P232" s="34">
        <f t="shared" si="223"/>
        <v>27233828007</v>
      </c>
      <c r="Q232" s="34">
        <f t="shared" si="223"/>
        <v>29487449537</v>
      </c>
      <c r="R232" s="34">
        <f t="shared" si="223"/>
        <v>46748431775</v>
      </c>
      <c r="S232" s="34">
        <f t="shared" si="223"/>
        <v>19514603768</v>
      </c>
      <c r="T232" s="34">
        <f t="shared" ref="T232" si="225">+T235</f>
        <v>0</v>
      </c>
      <c r="U232" s="34">
        <f t="shared" si="223"/>
        <v>29487449537</v>
      </c>
      <c r="V232" s="34">
        <f t="shared" si="223"/>
        <v>0</v>
      </c>
      <c r="W232" s="34">
        <f t="shared" si="223"/>
        <v>0</v>
      </c>
      <c r="X232" s="24">
        <f t="shared" ref="X232:X239" si="226">+Q232/L232</f>
        <v>0.38679226932946198</v>
      </c>
      <c r="Y232" s="24">
        <f t="shared" si="181"/>
        <v>0</v>
      </c>
      <c r="Z232" s="24">
        <f t="shared" si="199"/>
        <v>0</v>
      </c>
      <c r="AA232" s="24">
        <f t="shared" si="224"/>
        <v>0</v>
      </c>
      <c r="AB232" s="24" t="s">
        <v>267</v>
      </c>
    </row>
    <row r="233" spans="1:28" ht="29.25" customHeight="1" x14ac:dyDescent="0.25">
      <c r="A233" s="20" t="s">
        <v>114</v>
      </c>
      <c r="B233" s="21" t="s">
        <v>67</v>
      </c>
      <c r="C233" s="21">
        <v>13</v>
      </c>
      <c r="D233" s="21" t="s">
        <v>13</v>
      </c>
      <c r="E233" s="22" t="s">
        <v>74</v>
      </c>
      <c r="F233" s="34">
        <f>+F241</f>
        <v>1124097372</v>
      </c>
      <c r="G233" s="34">
        <f t="shared" ref="G233:J233" si="227">+G241</f>
        <v>0</v>
      </c>
      <c r="H233" s="34">
        <f t="shared" si="227"/>
        <v>0</v>
      </c>
      <c r="I233" s="34">
        <f t="shared" si="227"/>
        <v>0</v>
      </c>
      <c r="J233" s="34">
        <f t="shared" si="227"/>
        <v>0</v>
      </c>
      <c r="K233" s="34">
        <f t="shared" si="196"/>
        <v>0</v>
      </c>
      <c r="L233" s="34">
        <f>+L241</f>
        <v>1124097372</v>
      </c>
      <c r="M233" s="117">
        <f t="shared" si="202"/>
        <v>1.947307551528764E-4</v>
      </c>
      <c r="N233" s="34">
        <f t="shared" ref="N233:S233" si="228">+N241</f>
        <v>0</v>
      </c>
      <c r="O233" s="34">
        <f t="shared" si="228"/>
        <v>906736566</v>
      </c>
      <c r="P233" s="34">
        <f t="shared" si="228"/>
        <v>217360806</v>
      </c>
      <c r="Q233" s="34">
        <f t="shared" si="228"/>
        <v>818933657.09000003</v>
      </c>
      <c r="R233" s="34">
        <f t="shared" si="228"/>
        <v>305163714.90999997</v>
      </c>
      <c r="S233" s="34">
        <f t="shared" si="228"/>
        <v>87802908.909999967</v>
      </c>
      <c r="T233" s="34">
        <f t="shared" ref="T233:T234" si="229">+T235+T241</f>
        <v>30087649.09</v>
      </c>
      <c r="U233" s="34">
        <f>+U241</f>
        <v>788846008</v>
      </c>
      <c r="V233" s="34">
        <f>+V241</f>
        <v>30087649.09</v>
      </c>
      <c r="W233" s="34">
        <f>+W241</f>
        <v>0</v>
      </c>
      <c r="X233" s="24">
        <f t="shared" si="226"/>
        <v>0.72852555080077175</v>
      </c>
      <c r="Y233" s="24">
        <f t="shared" si="181"/>
        <v>2.676605233625615E-2</v>
      </c>
      <c r="Z233" s="24">
        <f t="shared" si="199"/>
        <v>2.676605233625615E-2</v>
      </c>
      <c r="AA233" s="24">
        <f t="shared" si="224"/>
        <v>3.674003239397132E-2</v>
      </c>
      <c r="AB233" s="24">
        <f t="shared" ref="AB233:AB234" si="230">+V233/T233</f>
        <v>1</v>
      </c>
    </row>
    <row r="234" spans="1:28" ht="29.25" customHeight="1" x14ac:dyDescent="0.25">
      <c r="A234" s="20" t="s">
        <v>114</v>
      </c>
      <c r="B234" s="21" t="s">
        <v>12</v>
      </c>
      <c r="C234" s="21">
        <v>20</v>
      </c>
      <c r="D234" s="21" t="s">
        <v>13</v>
      </c>
      <c r="E234" s="22" t="s">
        <v>74</v>
      </c>
      <c r="F234" s="34">
        <f>+F235</f>
        <v>76235881312</v>
      </c>
      <c r="G234" s="34">
        <f t="shared" ref="G234:J235" si="231">+G235</f>
        <v>0</v>
      </c>
      <c r="H234" s="34">
        <f t="shared" si="231"/>
        <v>0</v>
      </c>
      <c r="I234" s="34">
        <f t="shared" si="231"/>
        <v>0</v>
      </c>
      <c r="J234" s="34">
        <f t="shared" si="231"/>
        <v>0</v>
      </c>
      <c r="K234" s="34">
        <f t="shared" si="196"/>
        <v>0</v>
      </c>
      <c r="L234" s="34">
        <f>+L235</f>
        <v>76235881312</v>
      </c>
      <c r="M234" s="117">
        <f t="shared" si="202"/>
        <v>1.3206570095629418E-2</v>
      </c>
      <c r="N234" s="34">
        <f t="shared" ref="N234:T235" si="232">+N235</f>
        <v>0</v>
      </c>
      <c r="O234" s="34">
        <f t="shared" si="232"/>
        <v>49002053305</v>
      </c>
      <c r="P234" s="34">
        <f t="shared" si="232"/>
        <v>27233828007</v>
      </c>
      <c r="Q234" s="34">
        <f t="shared" si="232"/>
        <v>29487449537</v>
      </c>
      <c r="R234" s="34">
        <f t="shared" si="232"/>
        <v>46748431775</v>
      </c>
      <c r="S234" s="34">
        <f t="shared" si="232"/>
        <v>19514603768</v>
      </c>
      <c r="T234" s="34">
        <f t="shared" si="229"/>
        <v>30087649.09</v>
      </c>
      <c r="U234" s="34">
        <f t="shared" ref="U234:W235" si="233">+U235</f>
        <v>29487449537</v>
      </c>
      <c r="V234" s="34">
        <f t="shared" si="233"/>
        <v>0</v>
      </c>
      <c r="W234" s="34">
        <f t="shared" si="233"/>
        <v>0</v>
      </c>
      <c r="X234" s="24">
        <f t="shared" si="226"/>
        <v>0.38679226932946198</v>
      </c>
      <c r="Y234" s="24">
        <f t="shared" si="181"/>
        <v>3.9466519665279999E-4</v>
      </c>
      <c r="Z234" s="24">
        <f t="shared" si="199"/>
        <v>0</v>
      </c>
      <c r="AA234" s="24">
        <f t="shared" si="224"/>
        <v>1.0203544071265603E-3</v>
      </c>
      <c r="AB234" s="24">
        <f t="shared" si="230"/>
        <v>0</v>
      </c>
    </row>
    <row r="235" spans="1:28" ht="49.5" customHeight="1" x14ac:dyDescent="0.25">
      <c r="A235" s="20" t="s">
        <v>115</v>
      </c>
      <c r="B235" s="21" t="s">
        <v>12</v>
      </c>
      <c r="C235" s="21">
        <v>20</v>
      </c>
      <c r="D235" s="21" t="s">
        <v>13</v>
      </c>
      <c r="E235" s="47" t="s">
        <v>116</v>
      </c>
      <c r="F235" s="34">
        <f>+F236</f>
        <v>76235881312</v>
      </c>
      <c r="G235" s="34">
        <f t="shared" si="231"/>
        <v>0</v>
      </c>
      <c r="H235" s="34">
        <f t="shared" si="231"/>
        <v>0</v>
      </c>
      <c r="I235" s="34">
        <f t="shared" si="231"/>
        <v>0</v>
      </c>
      <c r="J235" s="34">
        <f t="shared" si="231"/>
        <v>0</v>
      </c>
      <c r="K235" s="34">
        <f t="shared" si="196"/>
        <v>0</v>
      </c>
      <c r="L235" s="34">
        <f>+L236</f>
        <v>76235881312</v>
      </c>
      <c r="M235" s="117">
        <f t="shared" si="202"/>
        <v>1.3206570095629418E-2</v>
      </c>
      <c r="N235" s="34">
        <f t="shared" si="232"/>
        <v>0</v>
      </c>
      <c r="O235" s="34">
        <f t="shared" si="232"/>
        <v>49002053305</v>
      </c>
      <c r="P235" s="34">
        <f t="shared" si="232"/>
        <v>27233828007</v>
      </c>
      <c r="Q235" s="34">
        <f t="shared" si="232"/>
        <v>29487449537</v>
      </c>
      <c r="R235" s="34">
        <f t="shared" si="232"/>
        <v>46748431775</v>
      </c>
      <c r="S235" s="34">
        <f t="shared" si="232"/>
        <v>19514603768</v>
      </c>
      <c r="T235" s="34">
        <f t="shared" si="232"/>
        <v>0</v>
      </c>
      <c r="U235" s="34">
        <f t="shared" si="233"/>
        <v>29487449537</v>
      </c>
      <c r="V235" s="34">
        <f t="shared" si="233"/>
        <v>0</v>
      </c>
      <c r="W235" s="34">
        <f t="shared" si="233"/>
        <v>0</v>
      </c>
      <c r="X235" s="24">
        <f t="shared" si="226"/>
        <v>0.38679226932946198</v>
      </c>
      <c r="Y235" s="24">
        <f t="shared" si="181"/>
        <v>0</v>
      </c>
      <c r="Z235" s="24">
        <f t="shared" si="199"/>
        <v>0</v>
      </c>
      <c r="AA235" s="24">
        <f t="shared" si="224"/>
        <v>0</v>
      </c>
      <c r="AB235" s="24" t="s">
        <v>267</v>
      </c>
    </row>
    <row r="236" spans="1:28" ht="49.5" customHeight="1" x14ac:dyDescent="0.25">
      <c r="A236" s="20" t="s">
        <v>117</v>
      </c>
      <c r="B236" s="21" t="s">
        <v>12</v>
      </c>
      <c r="C236" s="21">
        <v>20</v>
      </c>
      <c r="D236" s="21" t="s">
        <v>13</v>
      </c>
      <c r="E236" s="22" t="s">
        <v>116</v>
      </c>
      <c r="F236" s="34">
        <f>+F237+F239</f>
        <v>76235881312</v>
      </c>
      <c r="G236" s="34">
        <f t="shared" ref="G236:J236" si="234">+G237+G239</f>
        <v>0</v>
      </c>
      <c r="H236" s="34">
        <f t="shared" si="234"/>
        <v>0</v>
      </c>
      <c r="I236" s="34">
        <f t="shared" si="234"/>
        <v>0</v>
      </c>
      <c r="J236" s="34">
        <f t="shared" si="234"/>
        <v>0</v>
      </c>
      <c r="K236" s="34">
        <f t="shared" si="196"/>
        <v>0</v>
      </c>
      <c r="L236" s="34">
        <f>+L237+L239</f>
        <v>76235881312</v>
      </c>
      <c r="M236" s="117">
        <f t="shared" si="202"/>
        <v>1.3206570095629418E-2</v>
      </c>
      <c r="N236" s="34">
        <f t="shared" ref="N236:T236" si="235">+N237+N239</f>
        <v>0</v>
      </c>
      <c r="O236" s="34">
        <f t="shared" si="235"/>
        <v>49002053305</v>
      </c>
      <c r="P236" s="34">
        <f t="shared" si="235"/>
        <v>27233828007</v>
      </c>
      <c r="Q236" s="34">
        <f t="shared" si="235"/>
        <v>29487449537</v>
      </c>
      <c r="R236" s="34">
        <f t="shared" si="235"/>
        <v>46748431775</v>
      </c>
      <c r="S236" s="34">
        <f t="shared" si="235"/>
        <v>19514603768</v>
      </c>
      <c r="T236" s="34">
        <f t="shared" si="235"/>
        <v>0</v>
      </c>
      <c r="U236" s="34">
        <f>+U237+U239</f>
        <v>29487449537</v>
      </c>
      <c r="V236" s="34">
        <f>+V237+V239</f>
        <v>0</v>
      </c>
      <c r="W236" s="34">
        <f>+W237+W239</f>
        <v>0</v>
      </c>
      <c r="X236" s="24">
        <f t="shared" si="226"/>
        <v>0.38679226932946198</v>
      </c>
      <c r="Y236" s="24">
        <f t="shared" si="181"/>
        <v>0</v>
      </c>
      <c r="Z236" s="24">
        <f t="shared" si="199"/>
        <v>0</v>
      </c>
      <c r="AA236" s="24">
        <f t="shared" si="224"/>
        <v>0</v>
      </c>
      <c r="AB236" s="24" t="s">
        <v>267</v>
      </c>
    </row>
    <row r="237" spans="1:28" ht="36.75" customHeight="1" x14ac:dyDescent="0.25">
      <c r="A237" s="20" t="s">
        <v>118</v>
      </c>
      <c r="B237" s="21" t="s">
        <v>12</v>
      </c>
      <c r="C237" s="21">
        <v>20</v>
      </c>
      <c r="D237" s="21" t="s">
        <v>13</v>
      </c>
      <c r="E237" s="22" t="s">
        <v>119</v>
      </c>
      <c r="F237" s="34">
        <f>+F238</f>
        <v>65370924168</v>
      </c>
      <c r="G237" s="34">
        <f>+G238</f>
        <v>0</v>
      </c>
      <c r="H237" s="34">
        <f>+H238</f>
        <v>0</v>
      </c>
      <c r="I237" s="34">
        <f>+I238</f>
        <v>0</v>
      </c>
      <c r="J237" s="34">
        <f>+J238</f>
        <v>0</v>
      </c>
      <c r="K237" s="34">
        <f t="shared" si="196"/>
        <v>0</v>
      </c>
      <c r="L237" s="34">
        <f>+L238</f>
        <v>65370924168</v>
      </c>
      <c r="M237" s="117">
        <f t="shared" si="202"/>
        <v>1.1324401021974862E-2</v>
      </c>
      <c r="N237" s="34">
        <f t="shared" ref="N237:T237" si="236">+N238</f>
        <v>0</v>
      </c>
      <c r="O237" s="34">
        <f t="shared" si="236"/>
        <v>44627166353</v>
      </c>
      <c r="P237" s="34">
        <f t="shared" si="236"/>
        <v>20743757815</v>
      </c>
      <c r="Q237" s="34">
        <f t="shared" si="236"/>
        <v>25112562585</v>
      </c>
      <c r="R237" s="34">
        <f t="shared" si="236"/>
        <v>40258361583</v>
      </c>
      <c r="S237" s="34">
        <f t="shared" si="236"/>
        <v>19514603768</v>
      </c>
      <c r="T237" s="34">
        <f t="shared" si="236"/>
        <v>0</v>
      </c>
      <c r="U237" s="34">
        <f>+U238</f>
        <v>25112562585</v>
      </c>
      <c r="V237" s="34">
        <f>+V238</f>
        <v>0</v>
      </c>
      <c r="W237" s="34">
        <f>+W238</f>
        <v>0</v>
      </c>
      <c r="X237" s="24">
        <f t="shared" si="226"/>
        <v>0.38415492674483187</v>
      </c>
      <c r="Y237" s="24">
        <f t="shared" si="181"/>
        <v>0</v>
      </c>
      <c r="Z237" s="24">
        <f t="shared" si="199"/>
        <v>0</v>
      </c>
      <c r="AA237" s="24">
        <f t="shared" si="224"/>
        <v>0</v>
      </c>
      <c r="AB237" s="24" t="s">
        <v>267</v>
      </c>
    </row>
    <row r="238" spans="1:28" ht="30" customHeight="1" x14ac:dyDescent="0.25">
      <c r="A238" s="25" t="s">
        <v>120</v>
      </c>
      <c r="B238" s="26" t="s">
        <v>12</v>
      </c>
      <c r="C238" s="26">
        <v>20</v>
      </c>
      <c r="D238" s="26" t="s">
        <v>13</v>
      </c>
      <c r="E238" s="27" t="s">
        <v>75</v>
      </c>
      <c r="F238" s="28">
        <v>65370924168</v>
      </c>
      <c r="G238" s="28">
        <v>0</v>
      </c>
      <c r="H238" s="28">
        <v>0</v>
      </c>
      <c r="I238" s="28"/>
      <c r="J238" s="28">
        <v>0</v>
      </c>
      <c r="K238" s="28">
        <f t="shared" si="196"/>
        <v>0</v>
      </c>
      <c r="L238" s="28">
        <f>+F238+K238</f>
        <v>65370924168</v>
      </c>
      <c r="M238" s="119">
        <f t="shared" si="202"/>
        <v>1.1324401021974862E-2</v>
      </c>
      <c r="N238" s="28">
        <v>0</v>
      </c>
      <c r="O238" s="28">
        <v>44627166353</v>
      </c>
      <c r="P238" s="28">
        <f>L238-O238</f>
        <v>20743757815</v>
      </c>
      <c r="Q238" s="28">
        <v>25112562585</v>
      </c>
      <c r="R238" s="28">
        <f>+L238-Q238</f>
        <v>40258361583</v>
      </c>
      <c r="S238" s="28">
        <f>O238-Q238</f>
        <v>19514603768</v>
      </c>
      <c r="T238" s="28">
        <v>0</v>
      </c>
      <c r="U238" s="28">
        <f>+Q238-T238</f>
        <v>25112562585</v>
      </c>
      <c r="V238" s="28">
        <v>0</v>
      </c>
      <c r="W238" s="29">
        <f>+T238-V238</f>
        <v>0</v>
      </c>
      <c r="X238" s="30">
        <f t="shared" si="180"/>
        <v>0.38415492674483187</v>
      </c>
      <c r="Y238" s="30">
        <f t="shared" si="181"/>
        <v>0</v>
      </c>
      <c r="Z238" s="30">
        <f t="shared" si="199"/>
        <v>0</v>
      </c>
      <c r="AA238" s="30">
        <f t="shared" si="224"/>
        <v>0</v>
      </c>
      <c r="AB238" s="30" t="s">
        <v>267</v>
      </c>
    </row>
    <row r="239" spans="1:28" ht="36.75" customHeight="1" x14ac:dyDescent="0.25">
      <c r="A239" s="20" t="s">
        <v>121</v>
      </c>
      <c r="B239" s="21" t="s">
        <v>12</v>
      </c>
      <c r="C239" s="21">
        <v>20</v>
      </c>
      <c r="D239" s="21" t="s">
        <v>13</v>
      </c>
      <c r="E239" s="22" t="s">
        <v>122</v>
      </c>
      <c r="F239" s="34">
        <f>+F240</f>
        <v>10864957144</v>
      </c>
      <c r="G239" s="34">
        <f>+G240</f>
        <v>0</v>
      </c>
      <c r="H239" s="34">
        <f>+H240</f>
        <v>0</v>
      </c>
      <c r="I239" s="34">
        <f>+I240</f>
        <v>0</v>
      </c>
      <c r="J239" s="34">
        <f>+J240</f>
        <v>0</v>
      </c>
      <c r="K239" s="34">
        <f t="shared" si="196"/>
        <v>0</v>
      </c>
      <c r="L239" s="34">
        <f>+L240</f>
        <v>10864957144</v>
      </c>
      <c r="M239" s="117">
        <f t="shared" si="202"/>
        <v>1.8821690736545546E-3</v>
      </c>
      <c r="N239" s="34">
        <f t="shared" ref="N239:W239" si="237">+N240</f>
        <v>0</v>
      </c>
      <c r="O239" s="34">
        <f t="shared" si="237"/>
        <v>4374886952</v>
      </c>
      <c r="P239" s="34">
        <f t="shared" si="237"/>
        <v>6490070192</v>
      </c>
      <c r="Q239" s="34">
        <f t="shared" si="237"/>
        <v>4374886952</v>
      </c>
      <c r="R239" s="34">
        <f t="shared" si="237"/>
        <v>6490070192</v>
      </c>
      <c r="S239" s="34">
        <f t="shared" si="237"/>
        <v>0</v>
      </c>
      <c r="T239" s="34">
        <f t="shared" si="237"/>
        <v>0</v>
      </c>
      <c r="U239" s="34">
        <f t="shared" si="237"/>
        <v>4374886952</v>
      </c>
      <c r="V239" s="34">
        <f t="shared" si="237"/>
        <v>0</v>
      </c>
      <c r="W239" s="34">
        <f t="shared" si="237"/>
        <v>0</v>
      </c>
      <c r="X239" s="24">
        <f t="shared" si="226"/>
        <v>0.40266030450161155</v>
      </c>
      <c r="Y239" s="24">
        <f t="shared" si="181"/>
        <v>0</v>
      </c>
      <c r="Z239" s="24">
        <f t="shared" si="199"/>
        <v>0</v>
      </c>
      <c r="AA239" s="24">
        <f t="shared" si="224"/>
        <v>0</v>
      </c>
      <c r="AB239" s="24" t="s">
        <v>267</v>
      </c>
    </row>
    <row r="240" spans="1:28" ht="30" customHeight="1" x14ac:dyDescent="0.25">
      <c r="A240" s="25" t="s">
        <v>123</v>
      </c>
      <c r="B240" s="26" t="s">
        <v>12</v>
      </c>
      <c r="C240" s="26">
        <v>20</v>
      </c>
      <c r="D240" s="26" t="s">
        <v>13</v>
      </c>
      <c r="E240" s="27" t="s">
        <v>75</v>
      </c>
      <c r="F240" s="28">
        <v>10864957144</v>
      </c>
      <c r="G240" s="28">
        <v>0</v>
      </c>
      <c r="H240" s="28">
        <v>0</v>
      </c>
      <c r="I240" s="28">
        <v>0</v>
      </c>
      <c r="J240" s="28"/>
      <c r="K240" s="28">
        <f t="shared" si="196"/>
        <v>0</v>
      </c>
      <c r="L240" s="28">
        <f>+F240+K240</f>
        <v>10864957144</v>
      </c>
      <c r="M240" s="117">
        <f t="shared" si="202"/>
        <v>1.8821690736545546E-3</v>
      </c>
      <c r="N240" s="28">
        <v>0</v>
      </c>
      <c r="O240" s="28">
        <v>4374886952</v>
      </c>
      <c r="P240" s="28">
        <f>L240-O240</f>
        <v>6490070192</v>
      </c>
      <c r="Q240" s="28">
        <v>4374886952</v>
      </c>
      <c r="R240" s="28">
        <f>+L240-Q240</f>
        <v>6490070192</v>
      </c>
      <c r="S240" s="28">
        <f>O240-Q240</f>
        <v>0</v>
      </c>
      <c r="T240" s="28">
        <v>0</v>
      </c>
      <c r="U240" s="28">
        <f>+Q240-T240</f>
        <v>4374886952</v>
      </c>
      <c r="V240" s="28">
        <v>0</v>
      </c>
      <c r="W240" s="29">
        <f>+T240-V240</f>
        <v>0</v>
      </c>
      <c r="X240" s="30">
        <f t="shared" si="180"/>
        <v>0.40266030450161155</v>
      </c>
      <c r="Y240" s="30">
        <f t="shared" si="181"/>
        <v>0</v>
      </c>
      <c r="Z240" s="30">
        <f t="shared" si="199"/>
        <v>0</v>
      </c>
      <c r="AA240" s="30">
        <f t="shared" si="224"/>
        <v>0</v>
      </c>
      <c r="AB240" s="130" t="s">
        <v>267</v>
      </c>
    </row>
    <row r="241" spans="1:28" ht="39" customHeight="1" x14ac:dyDescent="0.25">
      <c r="A241" s="20" t="s">
        <v>124</v>
      </c>
      <c r="B241" s="21" t="s">
        <v>67</v>
      </c>
      <c r="C241" s="21">
        <v>13</v>
      </c>
      <c r="D241" s="21" t="s">
        <v>13</v>
      </c>
      <c r="E241" s="22" t="s">
        <v>125</v>
      </c>
      <c r="F241" s="34">
        <f t="shared" ref="F241:J243" si="238">+F242</f>
        <v>1124097372</v>
      </c>
      <c r="G241" s="34">
        <f t="shared" si="238"/>
        <v>0</v>
      </c>
      <c r="H241" s="34">
        <f t="shared" si="238"/>
        <v>0</v>
      </c>
      <c r="I241" s="34">
        <f t="shared" si="238"/>
        <v>0</v>
      </c>
      <c r="J241" s="34">
        <f t="shared" si="238"/>
        <v>0</v>
      </c>
      <c r="K241" s="34">
        <f t="shared" si="196"/>
        <v>0</v>
      </c>
      <c r="L241" s="34">
        <f>+L242</f>
        <v>1124097372</v>
      </c>
      <c r="M241" s="117">
        <f t="shared" si="202"/>
        <v>1.947307551528764E-4</v>
      </c>
      <c r="N241" s="34">
        <f t="shared" ref="N241:W243" si="239">+N242</f>
        <v>0</v>
      </c>
      <c r="O241" s="34">
        <f t="shared" si="239"/>
        <v>906736566</v>
      </c>
      <c r="P241" s="34">
        <f t="shared" si="239"/>
        <v>217360806</v>
      </c>
      <c r="Q241" s="34">
        <f t="shared" si="239"/>
        <v>818933657.09000003</v>
      </c>
      <c r="R241" s="34">
        <f t="shared" si="239"/>
        <v>305163714.90999997</v>
      </c>
      <c r="S241" s="34">
        <f t="shared" si="239"/>
        <v>87802908.909999967</v>
      </c>
      <c r="T241" s="34">
        <f t="shared" si="239"/>
        <v>30087649.09</v>
      </c>
      <c r="U241" s="34">
        <f t="shared" si="239"/>
        <v>788846008</v>
      </c>
      <c r="V241" s="34">
        <f t="shared" si="239"/>
        <v>30087649.09</v>
      </c>
      <c r="W241" s="34">
        <f t="shared" si="239"/>
        <v>0</v>
      </c>
      <c r="X241" s="24">
        <f t="shared" ref="X241:X287" si="240">+Q241/L241</f>
        <v>0.72852555080077175</v>
      </c>
      <c r="Y241" s="24">
        <f t="shared" ref="Y241:Y287" si="241">+T241/L241</f>
        <v>2.676605233625615E-2</v>
      </c>
      <c r="Z241" s="24">
        <f t="shared" si="199"/>
        <v>2.676605233625615E-2</v>
      </c>
      <c r="AA241" s="24">
        <f t="shared" si="224"/>
        <v>3.674003239397132E-2</v>
      </c>
      <c r="AB241" s="24">
        <f t="shared" ref="AB241:AB246" si="242">+V241/T241</f>
        <v>1</v>
      </c>
    </row>
    <row r="242" spans="1:28" ht="39" customHeight="1" x14ac:dyDescent="0.25">
      <c r="A242" s="20" t="s">
        <v>126</v>
      </c>
      <c r="B242" s="21" t="s">
        <v>67</v>
      </c>
      <c r="C242" s="21">
        <v>13</v>
      </c>
      <c r="D242" s="21" t="s">
        <v>13</v>
      </c>
      <c r="E242" s="22" t="s">
        <v>125</v>
      </c>
      <c r="F242" s="34">
        <f t="shared" si="238"/>
        <v>1124097372</v>
      </c>
      <c r="G242" s="34">
        <f t="shared" si="238"/>
        <v>0</v>
      </c>
      <c r="H242" s="34">
        <f t="shared" si="238"/>
        <v>0</v>
      </c>
      <c r="I242" s="34">
        <f t="shared" si="238"/>
        <v>0</v>
      </c>
      <c r="J242" s="34">
        <f t="shared" si="238"/>
        <v>0</v>
      </c>
      <c r="K242" s="34">
        <f t="shared" si="196"/>
        <v>0</v>
      </c>
      <c r="L242" s="34">
        <f>+L243</f>
        <v>1124097372</v>
      </c>
      <c r="M242" s="117">
        <f t="shared" si="202"/>
        <v>1.947307551528764E-4</v>
      </c>
      <c r="N242" s="34">
        <f t="shared" si="239"/>
        <v>0</v>
      </c>
      <c r="O242" s="34">
        <f t="shared" si="239"/>
        <v>906736566</v>
      </c>
      <c r="P242" s="34">
        <f t="shared" si="239"/>
        <v>217360806</v>
      </c>
      <c r="Q242" s="34">
        <f t="shared" si="239"/>
        <v>818933657.09000003</v>
      </c>
      <c r="R242" s="34">
        <f t="shared" si="239"/>
        <v>305163714.90999997</v>
      </c>
      <c r="S242" s="34">
        <f t="shared" si="239"/>
        <v>87802908.909999967</v>
      </c>
      <c r="T242" s="34">
        <f t="shared" si="239"/>
        <v>30087649.09</v>
      </c>
      <c r="U242" s="34">
        <f t="shared" si="239"/>
        <v>788846008</v>
      </c>
      <c r="V242" s="34">
        <f t="shared" si="239"/>
        <v>30087649.09</v>
      </c>
      <c r="W242" s="34">
        <f t="shared" si="239"/>
        <v>0</v>
      </c>
      <c r="X242" s="24">
        <f t="shared" si="240"/>
        <v>0.72852555080077175</v>
      </c>
      <c r="Y242" s="24">
        <f t="shared" si="241"/>
        <v>2.676605233625615E-2</v>
      </c>
      <c r="Z242" s="24">
        <f t="shared" si="199"/>
        <v>2.676605233625615E-2</v>
      </c>
      <c r="AA242" s="24">
        <f t="shared" si="224"/>
        <v>3.674003239397132E-2</v>
      </c>
      <c r="AB242" s="24">
        <f t="shared" si="242"/>
        <v>1</v>
      </c>
    </row>
    <row r="243" spans="1:28" ht="39" customHeight="1" x14ac:dyDescent="0.25">
      <c r="A243" s="20" t="s">
        <v>127</v>
      </c>
      <c r="B243" s="21" t="s">
        <v>67</v>
      </c>
      <c r="C243" s="21">
        <v>13</v>
      </c>
      <c r="D243" s="21" t="s">
        <v>13</v>
      </c>
      <c r="E243" s="22" t="s">
        <v>110</v>
      </c>
      <c r="F243" s="23">
        <f t="shared" si="238"/>
        <v>1124097372</v>
      </c>
      <c r="G243" s="23">
        <f t="shared" si="238"/>
        <v>0</v>
      </c>
      <c r="H243" s="23">
        <f t="shared" si="238"/>
        <v>0</v>
      </c>
      <c r="I243" s="23">
        <f t="shared" si="238"/>
        <v>0</v>
      </c>
      <c r="J243" s="23">
        <f t="shared" si="238"/>
        <v>0</v>
      </c>
      <c r="K243" s="23">
        <f t="shared" si="196"/>
        <v>0</v>
      </c>
      <c r="L243" s="23">
        <f>+L244</f>
        <v>1124097372</v>
      </c>
      <c r="M243" s="117">
        <f t="shared" si="202"/>
        <v>1.947307551528764E-4</v>
      </c>
      <c r="N243" s="23">
        <f t="shared" si="239"/>
        <v>0</v>
      </c>
      <c r="O243" s="23">
        <f t="shared" si="239"/>
        <v>906736566</v>
      </c>
      <c r="P243" s="23">
        <f t="shared" si="239"/>
        <v>217360806</v>
      </c>
      <c r="Q243" s="23">
        <f t="shared" si="239"/>
        <v>818933657.09000003</v>
      </c>
      <c r="R243" s="23">
        <f t="shared" si="239"/>
        <v>305163714.90999997</v>
      </c>
      <c r="S243" s="23">
        <f t="shared" si="239"/>
        <v>87802908.909999967</v>
      </c>
      <c r="T243" s="23">
        <f t="shared" si="239"/>
        <v>30087649.09</v>
      </c>
      <c r="U243" s="23">
        <f t="shared" si="239"/>
        <v>788846008</v>
      </c>
      <c r="V243" s="23">
        <f t="shared" si="239"/>
        <v>30087649.09</v>
      </c>
      <c r="W243" s="23">
        <f t="shared" si="239"/>
        <v>0</v>
      </c>
      <c r="X243" s="24">
        <f t="shared" si="240"/>
        <v>0.72852555080077175</v>
      </c>
      <c r="Y243" s="24">
        <f t="shared" si="241"/>
        <v>2.676605233625615E-2</v>
      </c>
      <c r="Z243" s="24">
        <f t="shared" si="199"/>
        <v>2.676605233625615E-2</v>
      </c>
      <c r="AA243" s="24">
        <f t="shared" si="224"/>
        <v>3.674003239397132E-2</v>
      </c>
      <c r="AB243" s="24">
        <f t="shared" si="242"/>
        <v>1</v>
      </c>
    </row>
    <row r="244" spans="1:28" ht="30" customHeight="1" x14ac:dyDescent="0.25">
      <c r="A244" s="25" t="s">
        <v>128</v>
      </c>
      <c r="B244" s="26" t="s">
        <v>67</v>
      </c>
      <c r="C244" s="26">
        <v>13</v>
      </c>
      <c r="D244" s="26" t="s">
        <v>13</v>
      </c>
      <c r="E244" s="27" t="s">
        <v>75</v>
      </c>
      <c r="F244" s="28">
        <v>1124097372</v>
      </c>
      <c r="G244" s="28">
        <v>0</v>
      </c>
      <c r="H244" s="28">
        <v>0</v>
      </c>
      <c r="I244" s="28">
        <v>0</v>
      </c>
      <c r="J244" s="28">
        <v>0</v>
      </c>
      <c r="K244" s="28">
        <f t="shared" si="196"/>
        <v>0</v>
      </c>
      <c r="L244" s="28">
        <f>+F244+K244</f>
        <v>1124097372</v>
      </c>
      <c r="M244" s="119">
        <f t="shared" si="202"/>
        <v>1.947307551528764E-4</v>
      </c>
      <c r="N244" s="28">
        <v>0</v>
      </c>
      <c r="O244" s="28">
        <v>906736566</v>
      </c>
      <c r="P244" s="28">
        <f>L244-O244</f>
        <v>217360806</v>
      </c>
      <c r="Q244" s="28">
        <v>818933657.09000003</v>
      </c>
      <c r="R244" s="28">
        <f>+L244-Q244</f>
        <v>305163714.90999997</v>
      </c>
      <c r="S244" s="28">
        <f>O244-Q244</f>
        <v>87802908.909999967</v>
      </c>
      <c r="T244" s="28">
        <v>30087649.09</v>
      </c>
      <c r="U244" s="28">
        <f>+Q244-T244</f>
        <v>788846008</v>
      </c>
      <c r="V244" s="28">
        <v>30087649.09</v>
      </c>
      <c r="W244" s="29">
        <f>+T244-V244</f>
        <v>0</v>
      </c>
      <c r="X244" s="30">
        <f t="shared" si="240"/>
        <v>0.72852555080077175</v>
      </c>
      <c r="Y244" s="30">
        <f t="shared" si="241"/>
        <v>2.676605233625615E-2</v>
      </c>
      <c r="Z244" s="30">
        <f t="shared" si="199"/>
        <v>2.676605233625615E-2</v>
      </c>
      <c r="AA244" s="30">
        <f t="shared" si="224"/>
        <v>3.674003239397132E-2</v>
      </c>
      <c r="AB244" s="130">
        <f t="shared" si="242"/>
        <v>1</v>
      </c>
    </row>
    <row r="245" spans="1:28" ht="34.5" customHeight="1" x14ac:dyDescent="0.25">
      <c r="A245" s="20" t="s">
        <v>129</v>
      </c>
      <c r="B245" s="21" t="s">
        <v>67</v>
      </c>
      <c r="C245" s="21">
        <v>13</v>
      </c>
      <c r="D245" s="21" t="s">
        <v>13</v>
      </c>
      <c r="E245" s="22" t="s">
        <v>130</v>
      </c>
      <c r="F245" s="32">
        <f>+F246</f>
        <v>4056837754</v>
      </c>
      <c r="G245" s="32">
        <f>+G246</f>
        <v>0</v>
      </c>
      <c r="H245" s="32">
        <f>+H246</f>
        <v>0</v>
      </c>
      <c r="I245" s="32">
        <f>+I246</f>
        <v>0</v>
      </c>
      <c r="J245" s="32">
        <f>+J246</f>
        <v>0</v>
      </c>
      <c r="K245" s="32">
        <f t="shared" si="196"/>
        <v>0</v>
      </c>
      <c r="L245" s="32">
        <f>+L246</f>
        <v>4056837754</v>
      </c>
      <c r="M245" s="117">
        <f t="shared" si="202"/>
        <v>7.0277815698791522E-4</v>
      </c>
      <c r="N245" s="32">
        <f t="shared" ref="N245:W245" si="243">+N246</f>
        <v>0</v>
      </c>
      <c r="O245" s="32">
        <f t="shared" si="243"/>
        <v>3201556313</v>
      </c>
      <c r="P245" s="32">
        <f t="shared" si="243"/>
        <v>855281441</v>
      </c>
      <c r="Q245" s="32">
        <f t="shared" si="243"/>
        <v>3048490087.2800002</v>
      </c>
      <c r="R245" s="32">
        <f t="shared" si="243"/>
        <v>1008347666.7199998</v>
      </c>
      <c r="S245" s="32">
        <f t="shared" si="243"/>
        <v>153066225.71999979</v>
      </c>
      <c r="T245" s="32">
        <f t="shared" si="243"/>
        <v>129354569.48</v>
      </c>
      <c r="U245" s="32">
        <f t="shared" si="243"/>
        <v>2919135517.8000002</v>
      </c>
      <c r="V245" s="32">
        <f t="shared" si="243"/>
        <v>129354569.48</v>
      </c>
      <c r="W245" s="32">
        <f t="shared" si="243"/>
        <v>0</v>
      </c>
      <c r="X245" s="24">
        <f t="shared" si="240"/>
        <v>0.75144491156300752</v>
      </c>
      <c r="Y245" s="24">
        <f t="shared" si="241"/>
        <v>3.1885566375548971E-2</v>
      </c>
      <c r="Z245" s="24">
        <f t="shared" si="199"/>
        <v>3.1885566375548971E-2</v>
      </c>
      <c r="AA245" s="24">
        <f t="shared" si="224"/>
        <v>4.2432340528099258E-2</v>
      </c>
      <c r="AB245" s="24">
        <f t="shared" si="242"/>
        <v>1</v>
      </c>
    </row>
    <row r="246" spans="1:28" ht="34.5" customHeight="1" x14ac:dyDescent="0.25">
      <c r="A246" s="20" t="s">
        <v>131</v>
      </c>
      <c r="B246" s="21" t="s">
        <v>67</v>
      </c>
      <c r="C246" s="21">
        <v>13</v>
      </c>
      <c r="D246" s="21" t="s">
        <v>13</v>
      </c>
      <c r="E246" s="47" t="s">
        <v>74</v>
      </c>
      <c r="F246" s="32">
        <f>F247+F251</f>
        <v>4056837754</v>
      </c>
      <c r="G246" s="32">
        <f>G247+G251</f>
        <v>0</v>
      </c>
      <c r="H246" s="32">
        <f>H247+H251</f>
        <v>0</v>
      </c>
      <c r="I246" s="32">
        <f>I247+I251</f>
        <v>0</v>
      </c>
      <c r="J246" s="32">
        <f>J247+J251</f>
        <v>0</v>
      </c>
      <c r="K246" s="32">
        <f t="shared" si="196"/>
        <v>0</v>
      </c>
      <c r="L246" s="32">
        <f>L247+L251</f>
        <v>4056837754</v>
      </c>
      <c r="M246" s="117">
        <f t="shared" si="202"/>
        <v>7.0277815698791522E-4</v>
      </c>
      <c r="N246" s="32">
        <f t="shared" ref="N246:W246" si="244">N247+N251</f>
        <v>0</v>
      </c>
      <c r="O246" s="32">
        <f t="shared" si="244"/>
        <v>3201556313</v>
      </c>
      <c r="P246" s="32">
        <f t="shared" si="244"/>
        <v>855281441</v>
      </c>
      <c r="Q246" s="32">
        <f t="shared" si="244"/>
        <v>3048490087.2800002</v>
      </c>
      <c r="R246" s="32">
        <f t="shared" si="244"/>
        <v>1008347666.7199998</v>
      </c>
      <c r="S246" s="32">
        <f t="shared" si="244"/>
        <v>153066225.71999979</v>
      </c>
      <c r="T246" s="32">
        <f t="shared" si="244"/>
        <v>129354569.48</v>
      </c>
      <c r="U246" s="32">
        <f t="shared" si="244"/>
        <v>2919135517.8000002</v>
      </c>
      <c r="V246" s="32">
        <f t="shared" si="244"/>
        <v>129354569.48</v>
      </c>
      <c r="W246" s="32">
        <f t="shared" si="244"/>
        <v>0</v>
      </c>
      <c r="X246" s="24">
        <f t="shared" si="240"/>
        <v>0.75144491156300752</v>
      </c>
      <c r="Y246" s="24">
        <f t="shared" si="241"/>
        <v>3.1885566375548971E-2</v>
      </c>
      <c r="Z246" s="24">
        <f t="shared" si="199"/>
        <v>3.1885566375548971E-2</v>
      </c>
      <c r="AA246" s="24">
        <f t="shared" si="224"/>
        <v>4.2432340528099258E-2</v>
      </c>
      <c r="AB246" s="24">
        <f t="shared" si="242"/>
        <v>1</v>
      </c>
    </row>
    <row r="247" spans="1:28" ht="34.5" customHeight="1" x14ac:dyDescent="0.25">
      <c r="A247" s="20" t="s">
        <v>132</v>
      </c>
      <c r="B247" s="21" t="s">
        <v>67</v>
      </c>
      <c r="C247" s="21">
        <v>13</v>
      </c>
      <c r="D247" s="21" t="s">
        <v>13</v>
      </c>
      <c r="E247" s="22" t="s">
        <v>133</v>
      </c>
      <c r="F247" s="32">
        <f>F248</f>
        <v>1000000000</v>
      </c>
      <c r="G247" s="32">
        <f>G248</f>
        <v>0</v>
      </c>
      <c r="H247" s="32">
        <f>H248</f>
        <v>0</v>
      </c>
      <c r="I247" s="32">
        <f>I248</f>
        <v>0</v>
      </c>
      <c r="J247" s="32">
        <f>J248</f>
        <v>0</v>
      </c>
      <c r="K247" s="32">
        <f t="shared" si="196"/>
        <v>0</v>
      </c>
      <c r="L247" s="32">
        <f>L248</f>
        <v>1000000000</v>
      </c>
      <c r="M247" s="117">
        <f t="shared" si="202"/>
        <v>1.7323299564913171E-4</v>
      </c>
      <c r="N247" s="32">
        <f t="shared" ref="N247:W247" si="245">N248</f>
        <v>0</v>
      </c>
      <c r="O247" s="32">
        <f t="shared" si="245"/>
        <v>367252932</v>
      </c>
      <c r="P247" s="32">
        <f t="shared" si="245"/>
        <v>632747068</v>
      </c>
      <c r="Q247" s="32">
        <f t="shared" si="245"/>
        <v>367250432</v>
      </c>
      <c r="R247" s="32">
        <f t="shared" si="245"/>
        <v>632749568</v>
      </c>
      <c r="S247" s="32">
        <f t="shared" si="245"/>
        <v>2500</v>
      </c>
      <c r="T247" s="32">
        <f t="shared" si="245"/>
        <v>0</v>
      </c>
      <c r="U247" s="32">
        <f t="shared" si="245"/>
        <v>367250432</v>
      </c>
      <c r="V247" s="32">
        <f t="shared" si="245"/>
        <v>0</v>
      </c>
      <c r="W247" s="32">
        <f t="shared" si="245"/>
        <v>0</v>
      </c>
      <c r="X247" s="24">
        <f t="shared" si="240"/>
        <v>0.36725043200000002</v>
      </c>
      <c r="Y247" s="24">
        <f t="shared" si="241"/>
        <v>0</v>
      </c>
      <c r="Z247" s="24">
        <f t="shared" si="199"/>
        <v>0</v>
      </c>
      <c r="AA247" s="24">
        <f t="shared" si="224"/>
        <v>0</v>
      </c>
      <c r="AB247" s="24" t="s">
        <v>267</v>
      </c>
    </row>
    <row r="248" spans="1:28" ht="43.5" customHeight="1" x14ac:dyDescent="0.25">
      <c r="A248" s="20" t="s">
        <v>134</v>
      </c>
      <c r="B248" s="21" t="s">
        <v>67</v>
      </c>
      <c r="C248" s="21">
        <v>13</v>
      </c>
      <c r="D248" s="21" t="s">
        <v>13</v>
      </c>
      <c r="E248" s="22" t="s">
        <v>133</v>
      </c>
      <c r="F248" s="32">
        <f t="shared" ref="F248:J249" si="246">+F249</f>
        <v>1000000000</v>
      </c>
      <c r="G248" s="32">
        <f t="shared" si="246"/>
        <v>0</v>
      </c>
      <c r="H248" s="32">
        <f t="shared" si="246"/>
        <v>0</v>
      </c>
      <c r="I248" s="32">
        <f t="shared" si="246"/>
        <v>0</v>
      </c>
      <c r="J248" s="32">
        <f t="shared" si="246"/>
        <v>0</v>
      </c>
      <c r="K248" s="32">
        <f t="shared" si="196"/>
        <v>0</v>
      </c>
      <c r="L248" s="32">
        <f>+L249</f>
        <v>1000000000</v>
      </c>
      <c r="M248" s="117">
        <f t="shared" si="202"/>
        <v>1.7323299564913171E-4</v>
      </c>
      <c r="N248" s="32">
        <f t="shared" ref="N248:W249" si="247">+N249</f>
        <v>0</v>
      </c>
      <c r="O248" s="32">
        <f t="shared" si="247"/>
        <v>367252932</v>
      </c>
      <c r="P248" s="32">
        <f t="shared" si="247"/>
        <v>632747068</v>
      </c>
      <c r="Q248" s="32">
        <f t="shared" si="247"/>
        <v>367250432</v>
      </c>
      <c r="R248" s="32">
        <f t="shared" si="247"/>
        <v>632749568</v>
      </c>
      <c r="S248" s="32">
        <f t="shared" si="247"/>
        <v>2500</v>
      </c>
      <c r="T248" s="32">
        <f t="shared" si="247"/>
        <v>0</v>
      </c>
      <c r="U248" s="32">
        <f t="shared" si="247"/>
        <v>367250432</v>
      </c>
      <c r="V248" s="32">
        <f t="shared" si="247"/>
        <v>0</v>
      </c>
      <c r="W248" s="32">
        <f t="shared" si="247"/>
        <v>0</v>
      </c>
      <c r="X248" s="24">
        <f t="shared" si="240"/>
        <v>0.36725043200000002</v>
      </c>
      <c r="Y248" s="24">
        <f t="shared" si="241"/>
        <v>0</v>
      </c>
      <c r="Z248" s="24">
        <f t="shared" si="199"/>
        <v>0</v>
      </c>
      <c r="AA248" s="24">
        <f t="shared" si="224"/>
        <v>0</v>
      </c>
      <c r="AB248" s="24" t="s">
        <v>267</v>
      </c>
    </row>
    <row r="249" spans="1:28" ht="33.75" customHeight="1" x14ac:dyDescent="0.25">
      <c r="A249" s="20" t="s">
        <v>135</v>
      </c>
      <c r="B249" s="21" t="s">
        <v>67</v>
      </c>
      <c r="C249" s="21">
        <v>13</v>
      </c>
      <c r="D249" s="21" t="s">
        <v>13</v>
      </c>
      <c r="E249" s="22" t="s">
        <v>136</v>
      </c>
      <c r="F249" s="32">
        <f t="shared" si="246"/>
        <v>1000000000</v>
      </c>
      <c r="G249" s="32">
        <f t="shared" si="246"/>
        <v>0</v>
      </c>
      <c r="H249" s="32">
        <f t="shared" si="246"/>
        <v>0</v>
      </c>
      <c r="I249" s="32">
        <f t="shared" si="246"/>
        <v>0</v>
      </c>
      <c r="J249" s="32">
        <f t="shared" si="246"/>
        <v>0</v>
      </c>
      <c r="K249" s="32">
        <f t="shared" si="196"/>
        <v>0</v>
      </c>
      <c r="L249" s="32">
        <f>+L250</f>
        <v>1000000000</v>
      </c>
      <c r="M249" s="117">
        <f t="shared" si="202"/>
        <v>1.7323299564913171E-4</v>
      </c>
      <c r="N249" s="32">
        <f t="shared" si="247"/>
        <v>0</v>
      </c>
      <c r="O249" s="32">
        <f t="shared" si="247"/>
        <v>367252932</v>
      </c>
      <c r="P249" s="32">
        <f t="shared" si="247"/>
        <v>632747068</v>
      </c>
      <c r="Q249" s="32">
        <f t="shared" si="247"/>
        <v>367250432</v>
      </c>
      <c r="R249" s="32">
        <f t="shared" si="247"/>
        <v>632749568</v>
      </c>
      <c r="S249" s="32">
        <f t="shared" si="247"/>
        <v>2500</v>
      </c>
      <c r="T249" s="32">
        <f t="shared" si="247"/>
        <v>0</v>
      </c>
      <c r="U249" s="32">
        <f t="shared" si="247"/>
        <v>367250432</v>
      </c>
      <c r="V249" s="32">
        <f t="shared" si="247"/>
        <v>0</v>
      </c>
      <c r="W249" s="32">
        <f t="shared" si="247"/>
        <v>0</v>
      </c>
      <c r="X249" s="24">
        <f t="shared" si="240"/>
        <v>0.36725043200000002</v>
      </c>
      <c r="Y249" s="24">
        <f t="shared" si="241"/>
        <v>0</v>
      </c>
      <c r="Z249" s="24">
        <f t="shared" si="199"/>
        <v>0</v>
      </c>
      <c r="AA249" s="24">
        <f t="shared" si="224"/>
        <v>0</v>
      </c>
      <c r="AB249" s="24" t="s">
        <v>267</v>
      </c>
    </row>
    <row r="250" spans="1:28" ht="41.25" customHeight="1" x14ac:dyDescent="0.25">
      <c r="A250" s="25" t="s">
        <v>137</v>
      </c>
      <c r="B250" s="26" t="s">
        <v>67</v>
      </c>
      <c r="C250" s="26">
        <v>13</v>
      </c>
      <c r="D250" s="26" t="s">
        <v>13</v>
      </c>
      <c r="E250" s="27" t="s">
        <v>75</v>
      </c>
      <c r="F250" s="28">
        <v>1000000000</v>
      </c>
      <c r="G250" s="28">
        <v>0</v>
      </c>
      <c r="H250" s="28">
        <v>0</v>
      </c>
      <c r="I250" s="28">
        <v>0</v>
      </c>
      <c r="J250" s="28">
        <v>0</v>
      </c>
      <c r="K250" s="28">
        <f t="shared" si="196"/>
        <v>0</v>
      </c>
      <c r="L250" s="28">
        <f>+F250+K250</f>
        <v>1000000000</v>
      </c>
      <c r="M250" s="119">
        <f t="shared" si="202"/>
        <v>1.7323299564913171E-4</v>
      </c>
      <c r="N250" s="28">
        <v>0</v>
      </c>
      <c r="O250" s="28">
        <v>367252932</v>
      </c>
      <c r="P250" s="28">
        <f>L250-O250</f>
        <v>632747068</v>
      </c>
      <c r="Q250" s="28">
        <v>367250432</v>
      </c>
      <c r="R250" s="28">
        <f>+L250-Q250</f>
        <v>632749568</v>
      </c>
      <c r="S250" s="28">
        <f>O250-Q250</f>
        <v>2500</v>
      </c>
      <c r="T250" s="28">
        <v>0</v>
      </c>
      <c r="U250" s="28">
        <f>+Q250-T250</f>
        <v>367250432</v>
      </c>
      <c r="V250" s="28">
        <v>0</v>
      </c>
      <c r="W250" s="29">
        <f>+T250-V250</f>
        <v>0</v>
      </c>
      <c r="X250" s="30">
        <f t="shared" si="240"/>
        <v>0.36725043200000002</v>
      </c>
      <c r="Y250" s="30">
        <f t="shared" si="241"/>
        <v>0</v>
      </c>
      <c r="Z250" s="30">
        <f t="shared" si="199"/>
        <v>0</v>
      </c>
      <c r="AA250" s="30">
        <f t="shared" si="224"/>
        <v>0</v>
      </c>
      <c r="AB250" s="130" t="s">
        <v>267</v>
      </c>
    </row>
    <row r="251" spans="1:28" ht="49.5" customHeight="1" x14ac:dyDescent="0.25">
      <c r="A251" s="20" t="s">
        <v>138</v>
      </c>
      <c r="B251" s="21" t="s">
        <v>67</v>
      </c>
      <c r="C251" s="21">
        <v>13</v>
      </c>
      <c r="D251" s="21" t="s">
        <v>13</v>
      </c>
      <c r="E251" s="22" t="s">
        <v>139</v>
      </c>
      <c r="F251" s="34">
        <f t="shared" ref="F251:J253" si="248">+F252</f>
        <v>3056837754</v>
      </c>
      <c r="G251" s="34">
        <f t="shared" si="248"/>
        <v>0</v>
      </c>
      <c r="H251" s="34">
        <f t="shared" si="248"/>
        <v>0</v>
      </c>
      <c r="I251" s="34">
        <f t="shared" si="248"/>
        <v>0</v>
      </c>
      <c r="J251" s="34">
        <f t="shared" si="248"/>
        <v>0</v>
      </c>
      <c r="K251" s="34">
        <f t="shared" si="196"/>
        <v>0</v>
      </c>
      <c r="L251" s="34">
        <f>+L252</f>
        <v>3056837754</v>
      </c>
      <c r="M251" s="117">
        <f t="shared" si="202"/>
        <v>5.2954516133878356E-4</v>
      </c>
      <c r="N251" s="34">
        <f t="shared" ref="N251:W253" si="249">+N252</f>
        <v>0</v>
      </c>
      <c r="O251" s="34">
        <f t="shared" si="249"/>
        <v>2834303381</v>
      </c>
      <c r="P251" s="34">
        <f t="shared" si="249"/>
        <v>222534373</v>
      </c>
      <c r="Q251" s="34">
        <f t="shared" si="249"/>
        <v>2681239655.2800002</v>
      </c>
      <c r="R251" s="34">
        <f t="shared" si="249"/>
        <v>375598098.71999979</v>
      </c>
      <c r="S251" s="34">
        <f t="shared" si="249"/>
        <v>153063725.71999979</v>
      </c>
      <c r="T251" s="34">
        <f t="shared" si="249"/>
        <v>129354569.48</v>
      </c>
      <c r="U251" s="34">
        <f t="shared" si="249"/>
        <v>2551885085.8000002</v>
      </c>
      <c r="V251" s="34">
        <f t="shared" si="249"/>
        <v>129354569.48</v>
      </c>
      <c r="W251" s="34">
        <f t="shared" si="249"/>
        <v>0</v>
      </c>
      <c r="X251" s="24">
        <f t="shared" si="240"/>
        <v>0.87712854624733883</v>
      </c>
      <c r="Y251" s="24">
        <f t="shared" si="241"/>
        <v>4.2316465540486778E-2</v>
      </c>
      <c r="Z251" s="24">
        <f t="shared" si="199"/>
        <v>4.2316465540486778E-2</v>
      </c>
      <c r="AA251" s="24">
        <f t="shared" si="224"/>
        <v>4.8244314612186943E-2</v>
      </c>
      <c r="AB251" s="24">
        <f>+V251/T251</f>
        <v>1</v>
      </c>
    </row>
    <row r="252" spans="1:28" ht="49.5" customHeight="1" x14ac:dyDescent="0.25">
      <c r="A252" s="20" t="s">
        <v>140</v>
      </c>
      <c r="B252" s="21" t="s">
        <v>67</v>
      </c>
      <c r="C252" s="21">
        <v>13</v>
      </c>
      <c r="D252" s="21" t="s">
        <v>13</v>
      </c>
      <c r="E252" s="22" t="s">
        <v>139</v>
      </c>
      <c r="F252" s="34">
        <f t="shared" si="248"/>
        <v>3056837754</v>
      </c>
      <c r="G252" s="34">
        <f t="shared" si="248"/>
        <v>0</v>
      </c>
      <c r="H252" s="34">
        <f t="shared" si="248"/>
        <v>0</v>
      </c>
      <c r="I252" s="34">
        <f t="shared" si="248"/>
        <v>0</v>
      </c>
      <c r="J252" s="34">
        <f t="shared" si="248"/>
        <v>0</v>
      </c>
      <c r="K252" s="34">
        <f t="shared" si="196"/>
        <v>0</v>
      </c>
      <c r="L252" s="34">
        <f>+L253</f>
        <v>3056837754</v>
      </c>
      <c r="M252" s="117">
        <f t="shared" si="202"/>
        <v>5.2954516133878356E-4</v>
      </c>
      <c r="N252" s="34">
        <f t="shared" si="249"/>
        <v>0</v>
      </c>
      <c r="O252" s="34">
        <f t="shared" si="249"/>
        <v>2834303381</v>
      </c>
      <c r="P252" s="34">
        <f t="shared" si="249"/>
        <v>222534373</v>
      </c>
      <c r="Q252" s="34">
        <f t="shared" si="249"/>
        <v>2681239655.2800002</v>
      </c>
      <c r="R252" s="34">
        <f t="shared" si="249"/>
        <v>375598098.71999979</v>
      </c>
      <c r="S252" s="34">
        <f t="shared" si="249"/>
        <v>153063725.71999979</v>
      </c>
      <c r="T252" s="34">
        <f t="shared" si="249"/>
        <v>129354569.48</v>
      </c>
      <c r="U252" s="34">
        <f t="shared" si="249"/>
        <v>2551885085.8000002</v>
      </c>
      <c r="V252" s="34">
        <f t="shared" si="249"/>
        <v>129354569.48</v>
      </c>
      <c r="W252" s="34">
        <f t="shared" si="249"/>
        <v>0</v>
      </c>
      <c r="X252" s="24">
        <f t="shared" si="240"/>
        <v>0.87712854624733883</v>
      </c>
      <c r="Y252" s="24">
        <f t="shared" si="241"/>
        <v>4.2316465540486778E-2</v>
      </c>
      <c r="Z252" s="24">
        <f t="shared" si="199"/>
        <v>4.2316465540486778E-2</v>
      </c>
      <c r="AA252" s="24">
        <f t="shared" si="224"/>
        <v>4.8244314612186943E-2</v>
      </c>
      <c r="AB252" s="24">
        <f>+V252/T252</f>
        <v>1</v>
      </c>
    </row>
    <row r="253" spans="1:28" ht="34.5" customHeight="1" x14ac:dyDescent="0.25">
      <c r="A253" s="20" t="s">
        <v>141</v>
      </c>
      <c r="B253" s="21" t="s">
        <v>67</v>
      </c>
      <c r="C253" s="21">
        <v>13</v>
      </c>
      <c r="D253" s="21" t="s">
        <v>13</v>
      </c>
      <c r="E253" s="22" t="s">
        <v>110</v>
      </c>
      <c r="F253" s="34">
        <f t="shared" si="248"/>
        <v>3056837754</v>
      </c>
      <c r="G253" s="34">
        <f t="shared" si="248"/>
        <v>0</v>
      </c>
      <c r="H253" s="34">
        <f t="shared" si="248"/>
        <v>0</v>
      </c>
      <c r="I253" s="34">
        <f t="shared" si="248"/>
        <v>0</v>
      </c>
      <c r="J253" s="34">
        <f t="shared" si="248"/>
        <v>0</v>
      </c>
      <c r="K253" s="34">
        <f t="shared" si="196"/>
        <v>0</v>
      </c>
      <c r="L253" s="34">
        <f>+L254</f>
        <v>3056837754</v>
      </c>
      <c r="M253" s="117">
        <f t="shared" si="202"/>
        <v>5.2954516133878356E-4</v>
      </c>
      <c r="N253" s="34">
        <f t="shared" si="249"/>
        <v>0</v>
      </c>
      <c r="O253" s="34">
        <f t="shared" si="249"/>
        <v>2834303381</v>
      </c>
      <c r="P253" s="34">
        <f t="shared" si="249"/>
        <v>222534373</v>
      </c>
      <c r="Q253" s="34">
        <f t="shared" si="249"/>
        <v>2681239655.2800002</v>
      </c>
      <c r="R253" s="34">
        <f t="shared" si="249"/>
        <v>375598098.71999979</v>
      </c>
      <c r="S253" s="34">
        <f t="shared" si="249"/>
        <v>153063725.71999979</v>
      </c>
      <c r="T253" s="34">
        <f t="shared" si="249"/>
        <v>129354569.48</v>
      </c>
      <c r="U253" s="34">
        <f t="shared" si="249"/>
        <v>2551885085.8000002</v>
      </c>
      <c r="V253" s="34">
        <f t="shared" si="249"/>
        <v>129354569.48</v>
      </c>
      <c r="W253" s="34">
        <f t="shared" si="249"/>
        <v>0</v>
      </c>
      <c r="X253" s="24">
        <f t="shared" si="240"/>
        <v>0.87712854624733883</v>
      </c>
      <c r="Y253" s="24">
        <f t="shared" si="241"/>
        <v>4.2316465540486778E-2</v>
      </c>
      <c r="Z253" s="24">
        <f t="shared" si="199"/>
        <v>4.2316465540486778E-2</v>
      </c>
      <c r="AA253" s="24">
        <f t="shared" si="224"/>
        <v>4.8244314612186943E-2</v>
      </c>
      <c r="AB253" s="24">
        <f>+V253/T253</f>
        <v>1</v>
      </c>
    </row>
    <row r="254" spans="1:28" ht="30" customHeight="1" x14ac:dyDescent="0.25">
      <c r="A254" s="25" t="s">
        <v>142</v>
      </c>
      <c r="B254" s="26" t="s">
        <v>67</v>
      </c>
      <c r="C254" s="26">
        <v>13</v>
      </c>
      <c r="D254" s="26" t="s">
        <v>13</v>
      </c>
      <c r="E254" s="27" t="s">
        <v>75</v>
      </c>
      <c r="F254" s="28">
        <v>3056837754</v>
      </c>
      <c r="G254" s="28">
        <v>0</v>
      </c>
      <c r="H254" s="28">
        <v>0</v>
      </c>
      <c r="I254" s="28">
        <v>0</v>
      </c>
      <c r="J254" s="28">
        <v>0</v>
      </c>
      <c r="K254" s="28">
        <f t="shared" si="196"/>
        <v>0</v>
      </c>
      <c r="L254" s="28">
        <f>+F254+K254</f>
        <v>3056837754</v>
      </c>
      <c r="M254" s="119">
        <f t="shared" si="202"/>
        <v>5.2954516133878356E-4</v>
      </c>
      <c r="N254" s="28">
        <v>0</v>
      </c>
      <c r="O254" s="28">
        <v>2834303381</v>
      </c>
      <c r="P254" s="28">
        <f>L254-O254</f>
        <v>222534373</v>
      </c>
      <c r="Q254" s="28">
        <v>2681239655.2800002</v>
      </c>
      <c r="R254" s="28">
        <f>+L254-Q254</f>
        <v>375598098.71999979</v>
      </c>
      <c r="S254" s="28">
        <f>O254-Q254</f>
        <v>153063725.71999979</v>
      </c>
      <c r="T254" s="28">
        <v>129354569.48</v>
      </c>
      <c r="U254" s="28">
        <f>+Q254-T254</f>
        <v>2551885085.8000002</v>
      </c>
      <c r="V254" s="28">
        <v>129354569.48</v>
      </c>
      <c r="W254" s="29">
        <f>+T254-V254</f>
        <v>0</v>
      </c>
      <c r="X254" s="30">
        <f t="shared" si="240"/>
        <v>0.87712854624733883</v>
      </c>
      <c r="Y254" s="30">
        <f t="shared" si="241"/>
        <v>4.2316465540486778E-2</v>
      </c>
      <c r="Z254" s="30">
        <f t="shared" si="199"/>
        <v>4.2316465540486778E-2</v>
      </c>
      <c r="AA254" s="30">
        <f t="shared" si="224"/>
        <v>4.8244314612186943E-2</v>
      </c>
      <c r="AB254" s="30">
        <f>+V254/T254</f>
        <v>1</v>
      </c>
    </row>
    <row r="255" spans="1:28" ht="34.5" customHeight="1" x14ac:dyDescent="0.25">
      <c r="A255" s="20" t="s">
        <v>479</v>
      </c>
      <c r="B255" s="21" t="s">
        <v>67</v>
      </c>
      <c r="C255" s="21">
        <v>13</v>
      </c>
      <c r="D255" s="21" t="s">
        <v>13</v>
      </c>
      <c r="E255" s="22" t="s">
        <v>480</v>
      </c>
      <c r="F255" s="32">
        <f t="shared" ref="F255:J256" si="250">+F256</f>
        <v>907945356</v>
      </c>
      <c r="G255" s="32">
        <f t="shared" si="250"/>
        <v>0</v>
      </c>
      <c r="H255" s="32">
        <f t="shared" si="250"/>
        <v>0</v>
      </c>
      <c r="I255" s="32">
        <f t="shared" si="250"/>
        <v>0</v>
      </c>
      <c r="J255" s="32">
        <f t="shared" si="250"/>
        <v>0</v>
      </c>
      <c r="K255" s="32">
        <f t="shared" si="196"/>
        <v>0</v>
      </c>
      <c r="L255" s="32">
        <f>+L256</f>
        <v>907945356</v>
      </c>
      <c r="M255" s="117">
        <f t="shared" si="202"/>
        <v>1.5728609390559735E-4</v>
      </c>
      <c r="N255" s="32">
        <f t="shared" ref="N255:W256" si="251">+N256</f>
        <v>0</v>
      </c>
      <c r="O255" s="32">
        <f t="shared" si="251"/>
        <v>146495298</v>
      </c>
      <c r="P255" s="32">
        <f t="shared" si="251"/>
        <v>761450058</v>
      </c>
      <c r="Q255" s="32">
        <f t="shared" si="251"/>
        <v>119393074</v>
      </c>
      <c r="R255" s="32">
        <f t="shared" si="251"/>
        <v>788552282</v>
      </c>
      <c r="S255" s="32">
        <f t="shared" si="251"/>
        <v>27102224</v>
      </c>
      <c r="T255" s="32">
        <f t="shared" si="251"/>
        <v>3398631</v>
      </c>
      <c r="U255" s="32">
        <f t="shared" si="251"/>
        <v>115994443</v>
      </c>
      <c r="V255" s="32">
        <f t="shared" si="251"/>
        <v>3398631</v>
      </c>
      <c r="W255" s="32">
        <f t="shared" si="251"/>
        <v>0</v>
      </c>
      <c r="X255" s="24">
        <f t="shared" si="240"/>
        <v>0.1314980832392737</v>
      </c>
      <c r="Y255" s="24">
        <f t="shared" si="241"/>
        <v>3.7432109515630366E-3</v>
      </c>
      <c r="Z255" s="24">
        <f t="shared" si="199"/>
        <v>3.7432109515630366E-3</v>
      </c>
      <c r="AA255" s="24">
        <f t="shared" si="224"/>
        <v>2.8465897443933807E-2</v>
      </c>
      <c r="AB255" s="24">
        <f t="shared" ref="AB255:AB259" si="252">+V255/T255</f>
        <v>1</v>
      </c>
    </row>
    <row r="256" spans="1:28" ht="34.5" customHeight="1" x14ac:dyDescent="0.25">
      <c r="A256" s="20" t="s">
        <v>481</v>
      </c>
      <c r="B256" s="21" t="s">
        <v>67</v>
      </c>
      <c r="C256" s="21">
        <v>13</v>
      </c>
      <c r="D256" s="21" t="s">
        <v>13</v>
      </c>
      <c r="E256" s="47" t="s">
        <v>74</v>
      </c>
      <c r="F256" s="32">
        <f t="shared" si="250"/>
        <v>907945356</v>
      </c>
      <c r="G256" s="32">
        <f t="shared" si="250"/>
        <v>0</v>
      </c>
      <c r="H256" s="32">
        <f t="shared" si="250"/>
        <v>0</v>
      </c>
      <c r="I256" s="32">
        <f t="shared" si="250"/>
        <v>0</v>
      </c>
      <c r="J256" s="32">
        <f t="shared" si="250"/>
        <v>0</v>
      </c>
      <c r="K256" s="32">
        <f t="shared" si="196"/>
        <v>0</v>
      </c>
      <c r="L256" s="32">
        <f>+L257</f>
        <v>907945356</v>
      </c>
      <c r="M256" s="117">
        <f t="shared" si="202"/>
        <v>1.5728609390559735E-4</v>
      </c>
      <c r="N256" s="32">
        <f t="shared" si="251"/>
        <v>0</v>
      </c>
      <c r="O256" s="32">
        <f t="shared" si="251"/>
        <v>146495298</v>
      </c>
      <c r="P256" s="32">
        <f t="shared" si="251"/>
        <v>761450058</v>
      </c>
      <c r="Q256" s="32">
        <f t="shared" si="251"/>
        <v>119393074</v>
      </c>
      <c r="R256" s="32">
        <f t="shared" si="251"/>
        <v>788552282</v>
      </c>
      <c r="S256" s="32">
        <f t="shared" si="251"/>
        <v>27102224</v>
      </c>
      <c r="T256" s="32">
        <f t="shared" si="251"/>
        <v>3398631</v>
      </c>
      <c r="U256" s="32">
        <f t="shared" si="251"/>
        <v>115994443</v>
      </c>
      <c r="V256" s="32">
        <f t="shared" si="251"/>
        <v>3398631</v>
      </c>
      <c r="W256" s="32">
        <f t="shared" si="251"/>
        <v>0</v>
      </c>
      <c r="X256" s="24">
        <f t="shared" si="240"/>
        <v>0.1314980832392737</v>
      </c>
      <c r="Y256" s="24">
        <f t="shared" si="241"/>
        <v>3.7432109515630366E-3</v>
      </c>
      <c r="Z256" s="24">
        <f t="shared" si="199"/>
        <v>3.7432109515630366E-3</v>
      </c>
      <c r="AA256" s="24">
        <f t="shared" si="224"/>
        <v>2.8465897443933807E-2</v>
      </c>
      <c r="AB256" s="24">
        <f t="shared" si="252"/>
        <v>1</v>
      </c>
    </row>
    <row r="257" spans="1:28" ht="34.5" customHeight="1" x14ac:dyDescent="0.25">
      <c r="A257" s="20" t="s">
        <v>482</v>
      </c>
      <c r="B257" s="21" t="s">
        <v>67</v>
      </c>
      <c r="C257" s="21">
        <v>13</v>
      </c>
      <c r="D257" s="21" t="s">
        <v>13</v>
      </c>
      <c r="E257" s="22" t="s">
        <v>483</v>
      </c>
      <c r="F257" s="32">
        <f>F258</f>
        <v>907945356</v>
      </c>
      <c r="G257" s="32">
        <f>G258</f>
        <v>0</v>
      </c>
      <c r="H257" s="32">
        <f>H258</f>
        <v>0</v>
      </c>
      <c r="I257" s="32">
        <f>I258</f>
        <v>0</v>
      </c>
      <c r="J257" s="32">
        <f>J258</f>
        <v>0</v>
      </c>
      <c r="K257" s="32">
        <f t="shared" si="196"/>
        <v>0</v>
      </c>
      <c r="L257" s="32">
        <f>L258</f>
        <v>907945356</v>
      </c>
      <c r="M257" s="117">
        <f t="shared" si="202"/>
        <v>1.5728609390559735E-4</v>
      </c>
      <c r="N257" s="32">
        <f t="shared" ref="N257:W257" si="253">N258</f>
        <v>0</v>
      </c>
      <c r="O257" s="32">
        <f t="shared" si="253"/>
        <v>146495298</v>
      </c>
      <c r="P257" s="32">
        <f t="shared" si="253"/>
        <v>761450058</v>
      </c>
      <c r="Q257" s="32">
        <f t="shared" si="253"/>
        <v>119393074</v>
      </c>
      <c r="R257" s="32">
        <f t="shared" si="253"/>
        <v>788552282</v>
      </c>
      <c r="S257" s="32">
        <f t="shared" si="253"/>
        <v>27102224</v>
      </c>
      <c r="T257" s="32">
        <f t="shared" si="253"/>
        <v>3398631</v>
      </c>
      <c r="U257" s="32">
        <f t="shared" si="253"/>
        <v>115994443</v>
      </c>
      <c r="V257" s="32">
        <f t="shared" si="253"/>
        <v>3398631</v>
      </c>
      <c r="W257" s="32">
        <f t="shared" si="253"/>
        <v>0</v>
      </c>
      <c r="X257" s="24">
        <f t="shared" si="240"/>
        <v>0.1314980832392737</v>
      </c>
      <c r="Y257" s="24">
        <f t="shared" si="241"/>
        <v>3.7432109515630366E-3</v>
      </c>
      <c r="Z257" s="24">
        <f t="shared" si="199"/>
        <v>3.7432109515630366E-3</v>
      </c>
      <c r="AA257" s="24">
        <f t="shared" si="224"/>
        <v>2.8465897443933807E-2</v>
      </c>
      <c r="AB257" s="24">
        <f t="shared" si="252"/>
        <v>1</v>
      </c>
    </row>
    <row r="258" spans="1:28" ht="43.5" customHeight="1" x14ac:dyDescent="0.25">
      <c r="A258" s="20" t="s">
        <v>484</v>
      </c>
      <c r="B258" s="21" t="s">
        <v>67</v>
      </c>
      <c r="C258" s="21">
        <v>13</v>
      </c>
      <c r="D258" s="21" t="s">
        <v>13</v>
      </c>
      <c r="E258" s="22" t="s">
        <v>483</v>
      </c>
      <c r="F258" s="32">
        <f t="shared" ref="F258:J259" si="254">+F259</f>
        <v>907945356</v>
      </c>
      <c r="G258" s="32">
        <f t="shared" si="254"/>
        <v>0</v>
      </c>
      <c r="H258" s="32">
        <f t="shared" si="254"/>
        <v>0</v>
      </c>
      <c r="I258" s="32">
        <f t="shared" si="254"/>
        <v>0</v>
      </c>
      <c r="J258" s="32">
        <f t="shared" si="254"/>
        <v>0</v>
      </c>
      <c r="K258" s="32">
        <f t="shared" si="196"/>
        <v>0</v>
      </c>
      <c r="L258" s="32">
        <f>+L259</f>
        <v>907945356</v>
      </c>
      <c r="M258" s="117">
        <f t="shared" si="202"/>
        <v>1.5728609390559735E-4</v>
      </c>
      <c r="N258" s="32">
        <f t="shared" ref="N258:W259" si="255">+N259</f>
        <v>0</v>
      </c>
      <c r="O258" s="32">
        <f t="shared" si="255"/>
        <v>146495298</v>
      </c>
      <c r="P258" s="32">
        <f t="shared" si="255"/>
        <v>761450058</v>
      </c>
      <c r="Q258" s="32">
        <f t="shared" si="255"/>
        <v>119393074</v>
      </c>
      <c r="R258" s="32">
        <f t="shared" si="255"/>
        <v>788552282</v>
      </c>
      <c r="S258" s="32">
        <f t="shared" si="255"/>
        <v>27102224</v>
      </c>
      <c r="T258" s="32">
        <f t="shared" si="255"/>
        <v>3398631</v>
      </c>
      <c r="U258" s="32">
        <f t="shared" si="255"/>
        <v>115994443</v>
      </c>
      <c r="V258" s="32">
        <f t="shared" si="255"/>
        <v>3398631</v>
      </c>
      <c r="W258" s="32">
        <f t="shared" si="255"/>
        <v>0</v>
      </c>
      <c r="X258" s="24">
        <f t="shared" si="240"/>
        <v>0.1314980832392737</v>
      </c>
      <c r="Y258" s="24">
        <f t="shared" si="241"/>
        <v>3.7432109515630366E-3</v>
      </c>
      <c r="Z258" s="24">
        <f t="shared" si="199"/>
        <v>3.7432109515630366E-3</v>
      </c>
      <c r="AA258" s="24">
        <f t="shared" si="224"/>
        <v>2.8465897443933807E-2</v>
      </c>
      <c r="AB258" s="24">
        <f t="shared" si="252"/>
        <v>1</v>
      </c>
    </row>
    <row r="259" spans="1:28" ht="33.75" customHeight="1" x14ac:dyDescent="0.25">
      <c r="A259" s="20" t="s">
        <v>485</v>
      </c>
      <c r="B259" s="21" t="s">
        <v>67</v>
      </c>
      <c r="C259" s="21">
        <v>13</v>
      </c>
      <c r="D259" s="21" t="s">
        <v>13</v>
      </c>
      <c r="E259" s="22" t="s">
        <v>110</v>
      </c>
      <c r="F259" s="32">
        <f t="shared" si="254"/>
        <v>907945356</v>
      </c>
      <c r="G259" s="32">
        <f t="shared" si="254"/>
        <v>0</v>
      </c>
      <c r="H259" s="32">
        <f t="shared" si="254"/>
        <v>0</v>
      </c>
      <c r="I259" s="32">
        <f t="shared" si="254"/>
        <v>0</v>
      </c>
      <c r="J259" s="32">
        <f t="shared" si="254"/>
        <v>0</v>
      </c>
      <c r="K259" s="32">
        <f t="shared" si="196"/>
        <v>0</v>
      </c>
      <c r="L259" s="32">
        <f>+L260</f>
        <v>907945356</v>
      </c>
      <c r="M259" s="117">
        <f t="shared" si="202"/>
        <v>1.5728609390559735E-4</v>
      </c>
      <c r="N259" s="32">
        <f t="shared" si="255"/>
        <v>0</v>
      </c>
      <c r="O259" s="32">
        <f t="shared" si="255"/>
        <v>146495298</v>
      </c>
      <c r="P259" s="32">
        <f t="shared" si="255"/>
        <v>761450058</v>
      </c>
      <c r="Q259" s="32">
        <f t="shared" si="255"/>
        <v>119393074</v>
      </c>
      <c r="R259" s="32">
        <f t="shared" si="255"/>
        <v>788552282</v>
      </c>
      <c r="S259" s="32">
        <f t="shared" si="255"/>
        <v>27102224</v>
      </c>
      <c r="T259" s="32">
        <f t="shared" si="255"/>
        <v>3398631</v>
      </c>
      <c r="U259" s="32">
        <f t="shared" si="255"/>
        <v>115994443</v>
      </c>
      <c r="V259" s="32">
        <f t="shared" si="255"/>
        <v>3398631</v>
      </c>
      <c r="W259" s="32">
        <f t="shared" si="255"/>
        <v>0</v>
      </c>
      <c r="X259" s="24">
        <f t="shared" si="240"/>
        <v>0.1314980832392737</v>
      </c>
      <c r="Y259" s="24">
        <f t="shared" si="241"/>
        <v>3.7432109515630366E-3</v>
      </c>
      <c r="Z259" s="24">
        <f t="shared" si="199"/>
        <v>3.7432109515630366E-3</v>
      </c>
      <c r="AA259" s="24">
        <f t="shared" si="224"/>
        <v>2.8465897443933807E-2</v>
      </c>
      <c r="AB259" s="24">
        <f t="shared" si="252"/>
        <v>1</v>
      </c>
    </row>
    <row r="260" spans="1:28" ht="41.25" customHeight="1" x14ac:dyDescent="0.25">
      <c r="A260" s="25" t="s">
        <v>486</v>
      </c>
      <c r="B260" s="26" t="s">
        <v>67</v>
      </c>
      <c r="C260" s="26">
        <v>13</v>
      </c>
      <c r="D260" s="26" t="s">
        <v>13</v>
      </c>
      <c r="E260" s="27" t="s">
        <v>75</v>
      </c>
      <c r="F260" s="28">
        <v>907945356</v>
      </c>
      <c r="G260" s="28">
        <v>0</v>
      </c>
      <c r="H260" s="28">
        <v>0</v>
      </c>
      <c r="I260" s="28">
        <v>0</v>
      </c>
      <c r="J260" s="28">
        <v>0</v>
      </c>
      <c r="K260" s="28">
        <f t="shared" si="196"/>
        <v>0</v>
      </c>
      <c r="L260" s="28">
        <f>+F260+K260</f>
        <v>907945356</v>
      </c>
      <c r="M260" s="119">
        <f t="shared" si="202"/>
        <v>1.5728609390559735E-4</v>
      </c>
      <c r="N260" s="28">
        <v>0</v>
      </c>
      <c r="O260" s="28">
        <v>146495298</v>
      </c>
      <c r="P260" s="28">
        <f>L260-O260</f>
        <v>761450058</v>
      </c>
      <c r="Q260" s="28">
        <v>119393074</v>
      </c>
      <c r="R260" s="28">
        <f>+L260-Q260</f>
        <v>788552282</v>
      </c>
      <c r="S260" s="28">
        <f>O260-Q260</f>
        <v>27102224</v>
      </c>
      <c r="T260" s="28">
        <v>3398631</v>
      </c>
      <c r="U260" s="28">
        <f>+Q260-T260</f>
        <v>115994443</v>
      </c>
      <c r="V260" s="28">
        <v>3398631</v>
      </c>
      <c r="W260" s="29">
        <f>+T260-V260</f>
        <v>0</v>
      </c>
      <c r="X260" s="30">
        <f t="shared" si="240"/>
        <v>0.1314980832392737</v>
      </c>
      <c r="Y260" s="30">
        <f t="shared" si="241"/>
        <v>3.7432109515630366E-3</v>
      </c>
      <c r="Z260" s="30">
        <f t="shared" si="199"/>
        <v>3.7432109515630366E-3</v>
      </c>
      <c r="AA260" s="30">
        <f t="shared" si="224"/>
        <v>2.8465897443933807E-2</v>
      </c>
      <c r="AB260" s="30">
        <f>+V260/T260</f>
        <v>1</v>
      </c>
    </row>
    <row r="261" spans="1:28" ht="34.5" customHeight="1" x14ac:dyDescent="0.25">
      <c r="A261" s="53" t="s">
        <v>143</v>
      </c>
      <c r="B261" s="50" t="s">
        <v>67</v>
      </c>
      <c r="C261" s="21">
        <v>13</v>
      </c>
      <c r="D261" s="21" t="s">
        <v>13</v>
      </c>
      <c r="E261" s="47" t="s">
        <v>144</v>
      </c>
      <c r="F261" s="33">
        <f>+F263</f>
        <v>55000000000</v>
      </c>
      <c r="G261" s="33">
        <f t="shared" ref="G261:J262" si="256">+G263</f>
        <v>0</v>
      </c>
      <c r="H261" s="33">
        <f t="shared" si="256"/>
        <v>0</v>
      </c>
      <c r="I261" s="33">
        <f t="shared" si="256"/>
        <v>0</v>
      </c>
      <c r="J261" s="33">
        <f t="shared" si="256"/>
        <v>0</v>
      </c>
      <c r="K261" s="33">
        <f t="shared" si="196"/>
        <v>0</v>
      </c>
      <c r="L261" s="33">
        <f>+L263</f>
        <v>55000000000</v>
      </c>
      <c r="M261" s="117">
        <f t="shared" si="202"/>
        <v>9.527814760702245E-3</v>
      </c>
      <c r="N261" s="33">
        <f t="shared" ref="N261:W262" si="257">+N263</f>
        <v>0</v>
      </c>
      <c r="O261" s="33">
        <f t="shared" si="257"/>
        <v>19778098864</v>
      </c>
      <c r="P261" s="33">
        <f t="shared" si="257"/>
        <v>35221901136</v>
      </c>
      <c r="Q261" s="33">
        <f t="shared" si="257"/>
        <v>17724446620.079998</v>
      </c>
      <c r="R261" s="33">
        <f t="shared" si="257"/>
        <v>37275553379.920006</v>
      </c>
      <c r="S261" s="33">
        <f t="shared" si="257"/>
        <v>2053652243.9200001</v>
      </c>
      <c r="T261" s="33">
        <f t="shared" si="257"/>
        <v>619874723.48000002</v>
      </c>
      <c r="U261" s="33">
        <f t="shared" si="257"/>
        <v>17104571896.599998</v>
      </c>
      <c r="V261" s="33">
        <f t="shared" si="257"/>
        <v>521666030.81</v>
      </c>
      <c r="W261" s="33">
        <f t="shared" si="257"/>
        <v>98208692.669999957</v>
      </c>
      <c r="X261" s="24">
        <f t="shared" si="240"/>
        <v>0.32226266581963631</v>
      </c>
      <c r="Y261" s="24">
        <f t="shared" si="241"/>
        <v>1.1270449517818183E-2</v>
      </c>
      <c r="Z261" s="24">
        <f t="shared" si="199"/>
        <v>9.4848369238181816E-3</v>
      </c>
      <c r="AA261" s="24">
        <f t="shared" si="224"/>
        <v>3.4972867518342991E-2</v>
      </c>
      <c r="AB261" s="131">
        <f t="shared" ref="AB261:AB277" si="258">+V261/T261</f>
        <v>0.84156686996583319</v>
      </c>
    </row>
    <row r="262" spans="1:28" ht="34.5" customHeight="1" x14ac:dyDescent="0.25">
      <c r="A262" s="53" t="s">
        <v>143</v>
      </c>
      <c r="B262" s="50" t="s">
        <v>12</v>
      </c>
      <c r="C262" s="21">
        <v>20</v>
      </c>
      <c r="D262" s="21" t="s">
        <v>13</v>
      </c>
      <c r="E262" s="47" t="s">
        <v>144</v>
      </c>
      <c r="F262" s="33">
        <f>+F264</f>
        <v>10000000000</v>
      </c>
      <c r="G262" s="33">
        <f t="shared" si="256"/>
        <v>0</v>
      </c>
      <c r="H262" s="33">
        <f t="shared" si="256"/>
        <v>0</v>
      </c>
      <c r="I262" s="33">
        <f t="shared" si="256"/>
        <v>0</v>
      </c>
      <c r="J262" s="33">
        <f t="shared" si="256"/>
        <v>0</v>
      </c>
      <c r="K262" s="33">
        <f t="shared" si="196"/>
        <v>0</v>
      </c>
      <c r="L262" s="33">
        <f>+L264</f>
        <v>10000000000</v>
      </c>
      <c r="M262" s="117">
        <f t="shared" si="202"/>
        <v>1.732329956491317E-3</v>
      </c>
      <c r="N262" s="33">
        <f t="shared" si="257"/>
        <v>0</v>
      </c>
      <c r="O262" s="33">
        <f t="shared" si="257"/>
        <v>0</v>
      </c>
      <c r="P262" s="33">
        <f t="shared" si="257"/>
        <v>10000000000</v>
      </c>
      <c r="Q262" s="33">
        <f t="shared" si="257"/>
        <v>0</v>
      </c>
      <c r="R262" s="33">
        <f t="shared" si="257"/>
        <v>10000000000</v>
      </c>
      <c r="S262" s="33">
        <f t="shared" si="257"/>
        <v>0</v>
      </c>
      <c r="T262" s="33">
        <f t="shared" si="257"/>
        <v>0</v>
      </c>
      <c r="U262" s="33">
        <f t="shared" si="257"/>
        <v>0</v>
      </c>
      <c r="V262" s="33">
        <f t="shared" si="257"/>
        <v>0</v>
      </c>
      <c r="W262" s="33">
        <f t="shared" si="257"/>
        <v>0</v>
      </c>
      <c r="X262" s="24">
        <f t="shared" si="240"/>
        <v>0</v>
      </c>
      <c r="Y262" s="24">
        <f t="shared" si="241"/>
        <v>0</v>
      </c>
      <c r="Z262" s="24">
        <f t="shared" si="199"/>
        <v>0</v>
      </c>
      <c r="AA262" s="24" t="s">
        <v>267</v>
      </c>
      <c r="AB262" s="24" t="s">
        <v>267</v>
      </c>
    </row>
    <row r="263" spans="1:28" ht="34.5" customHeight="1" x14ac:dyDescent="0.25">
      <c r="A263" s="53" t="s">
        <v>145</v>
      </c>
      <c r="B263" s="50" t="s">
        <v>67</v>
      </c>
      <c r="C263" s="21">
        <v>13</v>
      </c>
      <c r="D263" s="21" t="s">
        <v>13</v>
      </c>
      <c r="E263" s="47" t="s">
        <v>74</v>
      </c>
      <c r="F263" s="33">
        <f>+F265+F269+F279+F283</f>
        <v>55000000000</v>
      </c>
      <c r="G263" s="33">
        <f t="shared" ref="G263:J263" si="259">+G265+G269+G279+G283</f>
        <v>0</v>
      </c>
      <c r="H263" s="33">
        <f t="shared" si="259"/>
        <v>0</v>
      </c>
      <c r="I263" s="33">
        <f t="shared" si="259"/>
        <v>0</v>
      </c>
      <c r="J263" s="33">
        <f t="shared" si="259"/>
        <v>0</v>
      </c>
      <c r="K263" s="33">
        <f t="shared" si="196"/>
        <v>0</v>
      </c>
      <c r="L263" s="33">
        <f>+L268+L276+L277+L279+L283</f>
        <v>55000000000</v>
      </c>
      <c r="M263" s="117">
        <f t="shared" si="202"/>
        <v>9.527814760702245E-3</v>
      </c>
      <c r="N263" s="33">
        <f t="shared" ref="N263:W263" si="260">+N265+N269+N279+N283</f>
        <v>0</v>
      </c>
      <c r="O263" s="33">
        <f t="shared" si="260"/>
        <v>19778098864</v>
      </c>
      <c r="P263" s="33">
        <f t="shared" si="260"/>
        <v>35221901136</v>
      </c>
      <c r="Q263" s="33">
        <f t="shared" si="260"/>
        <v>17724446620.079998</v>
      </c>
      <c r="R263" s="33">
        <f t="shared" si="260"/>
        <v>37275553379.920006</v>
      </c>
      <c r="S263" s="33">
        <f t="shared" si="260"/>
        <v>2053652243.9200001</v>
      </c>
      <c r="T263" s="33">
        <f t="shared" si="260"/>
        <v>619874723.48000002</v>
      </c>
      <c r="U263" s="33">
        <f t="shared" si="260"/>
        <v>17104571896.599998</v>
      </c>
      <c r="V263" s="33">
        <f t="shared" si="260"/>
        <v>521666030.81</v>
      </c>
      <c r="W263" s="33">
        <f t="shared" si="260"/>
        <v>98208692.669999957</v>
      </c>
      <c r="X263" s="24">
        <f t="shared" si="240"/>
        <v>0.32226266581963631</v>
      </c>
      <c r="Y263" s="24">
        <f t="shared" si="241"/>
        <v>1.1270449517818183E-2</v>
      </c>
      <c r="Z263" s="24">
        <f t="shared" si="199"/>
        <v>9.4848369238181816E-3</v>
      </c>
      <c r="AA263" s="24">
        <f t="shared" si="224"/>
        <v>3.4972867518342991E-2</v>
      </c>
      <c r="AB263" s="131">
        <f t="shared" si="258"/>
        <v>0.84156686996583319</v>
      </c>
    </row>
    <row r="264" spans="1:28" ht="34.5" customHeight="1" x14ac:dyDescent="0.25">
      <c r="A264" s="53" t="s">
        <v>145</v>
      </c>
      <c r="B264" s="50" t="s">
        <v>12</v>
      </c>
      <c r="C264" s="21">
        <v>20</v>
      </c>
      <c r="D264" s="21" t="s">
        <v>13</v>
      </c>
      <c r="E264" s="47" t="s">
        <v>74</v>
      </c>
      <c r="F264" s="33">
        <f>+F270</f>
        <v>10000000000</v>
      </c>
      <c r="G264" s="33">
        <f t="shared" ref="G264:J264" si="261">+G270</f>
        <v>0</v>
      </c>
      <c r="H264" s="33">
        <f t="shared" si="261"/>
        <v>0</v>
      </c>
      <c r="I264" s="33">
        <f t="shared" si="261"/>
        <v>0</v>
      </c>
      <c r="J264" s="33">
        <f t="shared" si="261"/>
        <v>0</v>
      </c>
      <c r="K264" s="33">
        <f t="shared" si="196"/>
        <v>0</v>
      </c>
      <c r="L264" s="33">
        <f>+L278</f>
        <v>10000000000</v>
      </c>
      <c r="M264" s="117">
        <f t="shared" si="202"/>
        <v>1.732329956491317E-3</v>
      </c>
      <c r="N264" s="33">
        <f t="shared" ref="N264:W264" si="262">+N270</f>
        <v>0</v>
      </c>
      <c r="O264" s="33">
        <f t="shared" si="262"/>
        <v>0</v>
      </c>
      <c r="P264" s="33">
        <f t="shared" si="262"/>
        <v>10000000000</v>
      </c>
      <c r="Q264" s="33">
        <f t="shared" si="262"/>
        <v>0</v>
      </c>
      <c r="R264" s="33">
        <f t="shared" si="262"/>
        <v>10000000000</v>
      </c>
      <c r="S264" s="33">
        <f t="shared" si="262"/>
        <v>0</v>
      </c>
      <c r="T264" s="33">
        <f t="shared" si="262"/>
        <v>0</v>
      </c>
      <c r="U264" s="33">
        <f t="shared" si="262"/>
        <v>0</v>
      </c>
      <c r="V264" s="33">
        <f t="shared" si="262"/>
        <v>0</v>
      </c>
      <c r="W264" s="33">
        <f t="shared" si="262"/>
        <v>0</v>
      </c>
      <c r="X264" s="24">
        <f t="shared" si="240"/>
        <v>0</v>
      </c>
      <c r="Y264" s="24">
        <f t="shared" si="241"/>
        <v>0</v>
      </c>
      <c r="Z264" s="24">
        <f t="shared" si="199"/>
        <v>0</v>
      </c>
      <c r="AA264" s="24" t="s">
        <v>267</v>
      </c>
      <c r="AB264" s="131" t="s">
        <v>267</v>
      </c>
    </row>
    <row r="265" spans="1:28" ht="66" customHeight="1" x14ac:dyDescent="0.25">
      <c r="A265" s="49" t="s">
        <v>146</v>
      </c>
      <c r="B265" s="50" t="s">
        <v>67</v>
      </c>
      <c r="C265" s="21">
        <v>13</v>
      </c>
      <c r="D265" s="21" t="s">
        <v>13</v>
      </c>
      <c r="E265" s="47" t="s">
        <v>147</v>
      </c>
      <c r="F265" s="33">
        <f t="shared" ref="F265:J267" si="263">+F266</f>
        <v>200000000</v>
      </c>
      <c r="G265" s="33">
        <f t="shared" si="263"/>
        <v>0</v>
      </c>
      <c r="H265" s="33">
        <f t="shared" si="263"/>
        <v>0</v>
      </c>
      <c r="I265" s="33">
        <f t="shared" si="263"/>
        <v>0</v>
      </c>
      <c r="J265" s="33">
        <f t="shared" si="263"/>
        <v>0</v>
      </c>
      <c r="K265" s="33">
        <f t="shared" si="196"/>
        <v>0</v>
      </c>
      <c r="L265" s="33">
        <f>+L266</f>
        <v>200000000</v>
      </c>
      <c r="M265" s="123">
        <f t="shared" si="202"/>
        <v>3.4646599129826344E-5</v>
      </c>
      <c r="N265" s="33">
        <f t="shared" ref="N265:W267" si="264">+N266</f>
        <v>0</v>
      </c>
      <c r="O265" s="33">
        <f t="shared" si="264"/>
        <v>145267564</v>
      </c>
      <c r="P265" s="33">
        <f t="shared" si="264"/>
        <v>54732436</v>
      </c>
      <c r="Q265" s="33">
        <f t="shared" si="264"/>
        <v>79900728.379999995</v>
      </c>
      <c r="R265" s="33">
        <f t="shared" si="264"/>
        <v>120099271.62</v>
      </c>
      <c r="S265" s="33">
        <f t="shared" si="264"/>
        <v>65366835.620000005</v>
      </c>
      <c r="T265" s="33">
        <f t="shared" si="264"/>
        <v>3271531.38</v>
      </c>
      <c r="U265" s="33">
        <f t="shared" si="264"/>
        <v>76629197</v>
      </c>
      <c r="V265" s="33">
        <f t="shared" si="264"/>
        <v>3271531.38</v>
      </c>
      <c r="W265" s="33">
        <f t="shared" si="264"/>
        <v>0</v>
      </c>
      <c r="X265" s="24">
        <f t="shared" si="240"/>
        <v>0.39950364189999998</v>
      </c>
      <c r="Y265" s="24">
        <f t="shared" si="241"/>
        <v>1.63576569E-2</v>
      </c>
      <c r="Z265" s="24">
        <f t="shared" si="199"/>
        <v>1.63576569E-2</v>
      </c>
      <c r="AA265" s="24">
        <f t="shared" si="224"/>
        <v>4.0944950644766574E-2</v>
      </c>
      <c r="AB265" s="24">
        <f t="shared" si="258"/>
        <v>1</v>
      </c>
    </row>
    <row r="266" spans="1:28" ht="49.5" customHeight="1" x14ac:dyDescent="0.25">
      <c r="A266" s="49" t="s">
        <v>148</v>
      </c>
      <c r="B266" s="50" t="s">
        <v>67</v>
      </c>
      <c r="C266" s="21">
        <v>13</v>
      </c>
      <c r="D266" s="21" t="s">
        <v>13</v>
      </c>
      <c r="E266" s="47" t="s">
        <v>147</v>
      </c>
      <c r="F266" s="33">
        <f t="shared" si="263"/>
        <v>200000000</v>
      </c>
      <c r="G266" s="33">
        <f t="shared" si="263"/>
        <v>0</v>
      </c>
      <c r="H266" s="33">
        <f t="shared" si="263"/>
        <v>0</v>
      </c>
      <c r="I266" s="33">
        <f t="shared" si="263"/>
        <v>0</v>
      </c>
      <c r="J266" s="33">
        <f t="shared" si="263"/>
        <v>0</v>
      </c>
      <c r="K266" s="33">
        <f t="shared" ref="K266:K287" si="265">+G266-H266+I266-J266</f>
        <v>0</v>
      </c>
      <c r="L266" s="33">
        <f>+L267</f>
        <v>200000000</v>
      </c>
      <c r="M266" s="123">
        <f t="shared" si="202"/>
        <v>3.4646599129826344E-5</v>
      </c>
      <c r="N266" s="33">
        <f t="shared" si="264"/>
        <v>0</v>
      </c>
      <c r="O266" s="33">
        <f t="shared" si="264"/>
        <v>145267564</v>
      </c>
      <c r="P266" s="33">
        <f t="shared" si="264"/>
        <v>54732436</v>
      </c>
      <c r="Q266" s="33">
        <f t="shared" si="264"/>
        <v>79900728.379999995</v>
      </c>
      <c r="R266" s="33">
        <f t="shared" si="264"/>
        <v>120099271.62</v>
      </c>
      <c r="S266" s="33">
        <f t="shared" si="264"/>
        <v>65366835.620000005</v>
      </c>
      <c r="T266" s="33">
        <f t="shared" si="264"/>
        <v>3271531.38</v>
      </c>
      <c r="U266" s="33">
        <f t="shared" si="264"/>
        <v>76629197</v>
      </c>
      <c r="V266" s="33">
        <f t="shared" si="264"/>
        <v>3271531.38</v>
      </c>
      <c r="W266" s="33">
        <f t="shared" si="264"/>
        <v>0</v>
      </c>
      <c r="X266" s="24">
        <f t="shared" si="240"/>
        <v>0.39950364189999998</v>
      </c>
      <c r="Y266" s="24">
        <f t="shared" si="241"/>
        <v>1.63576569E-2</v>
      </c>
      <c r="Z266" s="24">
        <f t="shared" si="199"/>
        <v>1.63576569E-2</v>
      </c>
      <c r="AA266" s="24">
        <f t="shared" si="224"/>
        <v>4.0944950644766574E-2</v>
      </c>
      <c r="AB266" s="24">
        <f t="shared" si="258"/>
        <v>1</v>
      </c>
    </row>
    <row r="267" spans="1:28" ht="35.25" customHeight="1" x14ac:dyDescent="0.25">
      <c r="A267" s="49" t="s">
        <v>149</v>
      </c>
      <c r="B267" s="50" t="s">
        <v>67</v>
      </c>
      <c r="C267" s="21">
        <v>13</v>
      </c>
      <c r="D267" s="21" t="s">
        <v>13</v>
      </c>
      <c r="E267" s="47" t="s">
        <v>150</v>
      </c>
      <c r="F267" s="33">
        <f t="shared" si="263"/>
        <v>200000000</v>
      </c>
      <c r="G267" s="33">
        <f t="shared" si="263"/>
        <v>0</v>
      </c>
      <c r="H267" s="33">
        <f t="shared" si="263"/>
        <v>0</v>
      </c>
      <c r="I267" s="33">
        <f t="shared" si="263"/>
        <v>0</v>
      </c>
      <c r="J267" s="33">
        <f t="shared" si="263"/>
        <v>0</v>
      </c>
      <c r="K267" s="33">
        <f t="shared" si="265"/>
        <v>0</v>
      </c>
      <c r="L267" s="33">
        <f>+L268</f>
        <v>200000000</v>
      </c>
      <c r="M267" s="123">
        <f t="shared" si="202"/>
        <v>3.4646599129826344E-5</v>
      </c>
      <c r="N267" s="33">
        <f t="shared" si="264"/>
        <v>0</v>
      </c>
      <c r="O267" s="33">
        <f t="shared" si="264"/>
        <v>145267564</v>
      </c>
      <c r="P267" s="33">
        <f t="shared" si="264"/>
        <v>54732436</v>
      </c>
      <c r="Q267" s="33">
        <f t="shared" si="264"/>
        <v>79900728.379999995</v>
      </c>
      <c r="R267" s="33">
        <f t="shared" si="264"/>
        <v>120099271.62</v>
      </c>
      <c r="S267" s="33">
        <f t="shared" si="264"/>
        <v>65366835.620000005</v>
      </c>
      <c r="T267" s="33">
        <f t="shared" si="264"/>
        <v>3271531.38</v>
      </c>
      <c r="U267" s="33">
        <f t="shared" si="264"/>
        <v>76629197</v>
      </c>
      <c r="V267" s="33">
        <f t="shared" si="264"/>
        <v>3271531.38</v>
      </c>
      <c r="W267" s="33">
        <f t="shared" si="264"/>
        <v>0</v>
      </c>
      <c r="X267" s="24">
        <f t="shared" si="240"/>
        <v>0.39950364189999998</v>
      </c>
      <c r="Y267" s="24">
        <f t="shared" si="241"/>
        <v>1.63576569E-2</v>
      </c>
      <c r="Z267" s="24">
        <f t="shared" si="199"/>
        <v>1.63576569E-2</v>
      </c>
      <c r="AA267" s="24">
        <f t="shared" si="224"/>
        <v>4.0944950644766574E-2</v>
      </c>
      <c r="AB267" s="24">
        <f t="shared" si="258"/>
        <v>1</v>
      </c>
    </row>
    <row r="268" spans="1:28" ht="48" customHeight="1" x14ac:dyDescent="0.25">
      <c r="A268" s="25" t="s">
        <v>151</v>
      </c>
      <c r="B268" s="52" t="s">
        <v>67</v>
      </c>
      <c r="C268" s="26">
        <v>13</v>
      </c>
      <c r="D268" s="26" t="s">
        <v>13</v>
      </c>
      <c r="E268" s="27" t="s">
        <v>75</v>
      </c>
      <c r="F268" s="28">
        <v>200000000</v>
      </c>
      <c r="G268" s="28">
        <v>0</v>
      </c>
      <c r="H268" s="28">
        <v>0</v>
      </c>
      <c r="I268" s="28">
        <v>0</v>
      </c>
      <c r="J268" s="28">
        <v>0</v>
      </c>
      <c r="K268" s="28">
        <f t="shared" si="265"/>
        <v>0</v>
      </c>
      <c r="L268" s="28">
        <f>+F268+K268</f>
        <v>200000000</v>
      </c>
      <c r="M268" s="121">
        <f t="shared" si="202"/>
        <v>3.4646599129826344E-5</v>
      </c>
      <c r="N268" s="28">
        <v>0</v>
      </c>
      <c r="O268" s="28">
        <v>145267564</v>
      </c>
      <c r="P268" s="28">
        <f>L268-O268</f>
        <v>54732436</v>
      </c>
      <c r="Q268" s="28">
        <v>79900728.379999995</v>
      </c>
      <c r="R268" s="28">
        <f>+L268-Q268</f>
        <v>120099271.62</v>
      </c>
      <c r="S268" s="28">
        <f>O268-Q268</f>
        <v>65366835.620000005</v>
      </c>
      <c r="T268" s="28">
        <v>3271531.38</v>
      </c>
      <c r="U268" s="28">
        <f>+Q268-T268</f>
        <v>76629197</v>
      </c>
      <c r="V268" s="28">
        <v>3271531.38</v>
      </c>
      <c r="W268" s="29">
        <f>+T268-V268</f>
        <v>0</v>
      </c>
      <c r="X268" s="30">
        <f t="shared" si="240"/>
        <v>0.39950364189999998</v>
      </c>
      <c r="Y268" s="30">
        <f t="shared" si="241"/>
        <v>1.63576569E-2</v>
      </c>
      <c r="Z268" s="30">
        <f t="shared" ref="Z268:Z287" si="266">+V268/L268</f>
        <v>1.63576569E-2</v>
      </c>
      <c r="AA268" s="30">
        <f t="shared" si="224"/>
        <v>4.0944950644766574E-2</v>
      </c>
      <c r="AB268" s="130">
        <f t="shared" si="258"/>
        <v>1</v>
      </c>
    </row>
    <row r="269" spans="1:28" ht="64.5" customHeight="1" x14ac:dyDescent="0.25">
      <c r="A269" s="49" t="s">
        <v>152</v>
      </c>
      <c r="B269" s="48" t="s">
        <v>67</v>
      </c>
      <c r="C269" s="21">
        <v>13</v>
      </c>
      <c r="D269" s="21" t="s">
        <v>13</v>
      </c>
      <c r="E269" s="47" t="s">
        <v>153</v>
      </c>
      <c r="F269" s="32">
        <f>+F271</f>
        <v>48800000000</v>
      </c>
      <c r="G269" s="32">
        <f t="shared" ref="G269:J269" si="267">+G271</f>
        <v>0</v>
      </c>
      <c r="H269" s="32">
        <f t="shared" si="267"/>
        <v>0</v>
      </c>
      <c r="I269" s="32">
        <f t="shared" si="267"/>
        <v>0</v>
      </c>
      <c r="J269" s="32">
        <f t="shared" si="267"/>
        <v>0</v>
      </c>
      <c r="K269" s="33">
        <f t="shared" si="265"/>
        <v>0</v>
      </c>
      <c r="L269" s="34">
        <f>+F269+K269</f>
        <v>48800000000</v>
      </c>
      <c r="M269" s="117">
        <f t="shared" si="202"/>
        <v>8.453770187677628E-3</v>
      </c>
      <c r="N269" s="32">
        <f t="shared" ref="N269:W269" si="268">+N271</f>
        <v>0</v>
      </c>
      <c r="O269" s="32">
        <f t="shared" si="268"/>
        <v>15027849708</v>
      </c>
      <c r="P269" s="32">
        <f t="shared" si="268"/>
        <v>33772150292</v>
      </c>
      <c r="Q269" s="32">
        <f t="shared" si="268"/>
        <v>13595457292.889999</v>
      </c>
      <c r="R269" s="32">
        <f t="shared" si="268"/>
        <v>35204542707.110001</v>
      </c>
      <c r="S269" s="32">
        <f t="shared" si="268"/>
        <v>1432392415.1099999</v>
      </c>
      <c r="T269" s="32">
        <f t="shared" si="268"/>
        <v>413612800.07999998</v>
      </c>
      <c r="U269" s="32">
        <f t="shared" si="268"/>
        <v>13181844492.809999</v>
      </c>
      <c r="V269" s="32">
        <f t="shared" si="268"/>
        <v>401888912.41000003</v>
      </c>
      <c r="W269" s="32">
        <f t="shared" si="268"/>
        <v>11723887.669999957</v>
      </c>
      <c r="X269" s="24">
        <f t="shared" si="240"/>
        <v>0.27859543632971312</v>
      </c>
      <c r="Y269" s="24">
        <f t="shared" si="241"/>
        <v>8.4756721327868857E-3</v>
      </c>
      <c r="Z269" s="24">
        <f t="shared" si="266"/>
        <v>8.235428532991803E-3</v>
      </c>
      <c r="AA269" s="24">
        <f>+T269/Q269</f>
        <v>3.0422867813082434E-2</v>
      </c>
      <c r="AB269" s="24">
        <f t="shared" si="258"/>
        <v>0.97165492057370484</v>
      </c>
    </row>
    <row r="270" spans="1:28" ht="64.5" customHeight="1" x14ac:dyDescent="0.25">
      <c r="A270" s="49" t="s">
        <v>152</v>
      </c>
      <c r="B270" s="50" t="s">
        <v>12</v>
      </c>
      <c r="C270" s="21">
        <v>20</v>
      </c>
      <c r="D270" s="21" t="s">
        <v>13</v>
      </c>
      <c r="E270" s="47" t="s">
        <v>153</v>
      </c>
      <c r="F270" s="32">
        <f>+F275</f>
        <v>10000000000</v>
      </c>
      <c r="G270" s="32">
        <f t="shared" ref="G270:J270" si="269">+G275</f>
        <v>0</v>
      </c>
      <c r="H270" s="32">
        <f t="shared" si="269"/>
        <v>0</v>
      </c>
      <c r="I270" s="32">
        <f t="shared" si="269"/>
        <v>0</v>
      </c>
      <c r="J270" s="32">
        <f t="shared" si="269"/>
        <v>0</v>
      </c>
      <c r="K270" s="33">
        <f t="shared" si="265"/>
        <v>0</v>
      </c>
      <c r="L270" s="34">
        <f>+F270+K270</f>
        <v>10000000000</v>
      </c>
      <c r="M270" s="117">
        <f t="shared" si="202"/>
        <v>1.732329956491317E-3</v>
      </c>
      <c r="N270" s="32">
        <f t="shared" ref="N270:W270" si="270">+N275</f>
        <v>0</v>
      </c>
      <c r="O270" s="32">
        <f t="shared" si="270"/>
        <v>0</v>
      </c>
      <c r="P270" s="32">
        <f t="shared" si="270"/>
        <v>10000000000</v>
      </c>
      <c r="Q270" s="32">
        <f t="shared" si="270"/>
        <v>0</v>
      </c>
      <c r="R270" s="32">
        <f t="shared" si="270"/>
        <v>10000000000</v>
      </c>
      <c r="S270" s="32">
        <f t="shared" si="270"/>
        <v>0</v>
      </c>
      <c r="T270" s="32">
        <f t="shared" si="270"/>
        <v>0</v>
      </c>
      <c r="U270" s="32">
        <f t="shared" si="270"/>
        <v>0</v>
      </c>
      <c r="V270" s="32">
        <f t="shared" si="270"/>
        <v>0</v>
      </c>
      <c r="W270" s="32">
        <f t="shared" si="270"/>
        <v>0</v>
      </c>
      <c r="X270" s="24">
        <f t="shared" si="240"/>
        <v>0</v>
      </c>
      <c r="Y270" s="24">
        <f t="shared" si="241"/>
        <v>0</v>
      </c>
      <c r="Z270" s="24">
        <f t="shared" si="266"/>
        <v>0</v>
      </c>
      <c r="AA270" s="24" t="s">
        <v>267</v>
      </c>
      <c r="AB270" s="24" t="s">
        <v>267</v>
      </c>
    </row>
    <row r="271" spans="1:28" ht="49.5" customHeight="1" x14ac:dyDescent="0.25">
      <c r="A271" s="49" t="s">
        <v>154</v>
      </c>
      <c r="B271" s="48" t="s">
        <v>67</v>
      </c>
      <c r="C271" s="21">
        <v>13</v>
      </c>
      <c r="D271" s="21" t="s">
        <v>13</v>
      </c>
      <c r="E271" s="47" t="s">
        <v>153</v>
      </c>
      <c r="F271" s="33">
        <f>+F273+F274</f>
        <v>48800000000</v>
      </c>
      <c r="G271" s="33">
        <f t="shared" ref="G271:J271" si="271">+G273+G274</f>
        <v>0</v>
      </c>
      <c r="H271" s="33">
        <f t="shared" si="271"/>
        <v>0</v>
      </c>
      <c r="I271" s="33">
        <f t="shared" si="271"/>
        <v>0</v>
      </c>
      <c r="J271" s="33">
        <f t="shared" si="271"/>
        <v>0</v>
      </c>
      <c r="K271" s="33">
        <f t="shared" si="265"/>
        <v>0</v>
      </c>
      <c r="L271" s="34">
        <f t="shared" ref="L271:L275" si="272">+F271+K271</f>
        <v>48800000000</v>
      </c>
      <c r="M271" s="117">
        <f t="shared" si="202"/>
        <v>8.453770187677628E-3</v>
      </c>
      <c r="N271" s="33">
        <f t="shared" ref="N271:W271" si="273">+N273+N274</f>
        <v>0</v>
      </c>
      <c r="O271" s="33">
        <f t="shared" si="273"/>
        <v>15027849708</v>
      </c>
      <c r="P271" s="33">
        <f t="shared" si="273"/>
        <v>33772150292</v>
      </c>
      <c r="Q271" s="33">
        <f t="shared" si="273"/>
        <v>13595457292.889999</v>
      </c>
      <c r="R271" s="33">
        <f t="shared" si="273"/>
        <v>35204542707.110001</v>
      </c>
      <c r="S271" s="33">
        <f t="shared" si="273"/>
        <v>1432392415.1099999</v>
      </c>
      <c r="T271" s="33">
        <f t="shared" si="273"/>
        <v>413612800.07999998</v>
      </c>
      <c r="U271" s="33">
        <f t="shared" si="273"/>
        <v>13181844492.809999</v>
      </c>
      <c r="V271" s="33">
        <f t="shared" si="273"/>
        <v>401888912.41000003</v>
      </c>
      <c r="W271" s="33">
        <f t="shared" si="273"/>
        <v>11723887.669999957</v>
      </c>
      <c r="X271" s="24">
        <f t="shared" si="240"/>
        <v>0.27859543632971312</v>
      </c>
      <c r="Y271" s="24">
        <f t="shared" si="241"/>
        <v>8.4756721327868857E-3</v>
      </c>
      <c r="Z271" s="24">
        <f t="shared" si="266"/>
        <v>8.235428532991803E-3</v>
      </c>
      <c r="AA271" s="24">
        <f t="shared" ref="AA271:AA274" si="274">+T271/Q271</f>
        <v>3.0422867813082434E-2</v>
      </c>
      <c r="AB271" s="24">
        <f t="shared" si="258"/>
        <v>0.97165492057370484</v>
      </c>
    </row>
    <row r="272" spans="1:28" ht="49.5" customHeight="1" x14ac:dyDescent="0.25">
      <c r="A272" s="49" t="s">
        <v>154</v>
      </c>
      <c r="B272" s="50" t="s">
        <v>12</v>
      </c>
      <c r="C272" s="21">
        <v>20</v>
      </c>
      <c r="D272" s="21" t="s">
        <v>13</v>
      </c>
      <c r="E272" s="47" t="s">
        <v>153</v>
      </c>
      <c r="F272" s="33">
        <f>+F275</f>
        <v>10000000000</v>
      </c>
      <c r="G272" s="33">
        <f t="shared" ref="G272:J272" si="275">+G275</f>
        <v>0</v>
      </c>
      <c r="H272" s="33">
        <f t="shared" si="275"/>
        <v>0</v>
      </c>
      <c r="I272" s="33">
        <f t="shared" si="275"/>
        <v>0</v>
      </c>
      <c r="J272" s="33">
        <f t="shared" si="275"/>
        <v>0</v>
      </c>
      <c r="K272" s="33">
        <f t="shared" si="265"/>
        <v>0</v>
      </c>
      <c r="L272" s="34">
        <f t="shared" si="272"/>
        <v>10000000000</v>
      </c>
      <c r="M272" s="117">
        <f t="shared" si="202"/>
        <v>1.732329956491317E-3</v>
      </c>
      <c r="N272" s="33">
        <f t="shared" ref="N272:W272" si="276">+N275</f>
        <v>0</v>
      </c>
      <c r="O272" s="33">
        <f t="shared" si="276"/>
        <v>0</v>
      </c>
      <c r="P272" s="33">
        <f t="shared" si="276"/>
        <v>10000000000</v>
      </c>
      <c r="Q272" s="33">
        <f t="shared" si="276"/>
        <v>0</v>
      </c>
      <c r="R272" s="33">
        <f t="shared" si="276"/>
        <v>10000000000</v>
      </c>
      <c r="S272" s="33">
        <f t="shared" si="276"/>
        <v>0</v>
      </c>
      <c r="T272" s="33">
        <f t="shared" si="276"/>
        <v>0</v>
      </c>
      <c r="U272" s="33">
        <f t="shared" si="276"/>
        <v>0</v>
      </c>
      <c r="V272" s="33">
        <f t="shared" si="276"/>
        <v>0</v>
      </c>
      <c r="W272" s="33">
        <f t="shared" si="276"/>
        <v>0</v>
      </c>
      <c r="X272" s="24">
        <f t="shared" si="240"/>
        <v>0</v>
      </c>
      <c r="Y272" s="24">
        <f t="shared" si="241"/>
        <v>0</v>
      </c>
      <c r="Z272" s="24">
        <f t="shared" si="266"/>
        <v>0</v>
      </c>
      <c r="AA272" s="24" t="s">
        <v>267</v>
      </c>
      <c r="AB272" s="24" t="s">
        <v>267</v>
      </c>
    </row>
    <row r="273" spans="1:28" ht="30.75" customHeight="1" x14ac:dyDescent="0.25">
      <c r="A273" s="20" t="s">
        <v>157</v>
      </c>
      <c r="B273" s="48" t="s">
        <v>67</v>
      </c>
      <c r="C273" s="21">
        <v>13</v>
      </c>
      <c r="D273" s="21" t="s">
        <v>13</v>
      </c>
      <c r="E273" s="22" t="s">
        <v>158</v>
      </c>
      <c r="F273" s="34">
        <f>+F277</f>
        <v>20000000000</v>
      </c>
      <c r="G273" s="34">
        <f t="shared" ref="G273:J273" si="277">+G277</f>
        <v>0</v>
      </c>
      <c r="H273" s="34">
        <f t="shared" si="277"/>
        <v>0</v>
      </c>
      <c r="I273" s="34">
        <f t="shared" si="277"/>
        <v>0</v>
      </c>
      <c r="J273" s="34">
        <f t="shared" si="277"/>
        <v>0</v>
      </c>
      <c r="K273" s="34">
        <f t="shared" si="265"/>
        <v>0</v>
      </c>
      <c r="L273" s="34">
        <f t="shared" si="272"/>
        <v>20000000000</v>
      </c>
      <c r="M273" s="117">
        <f t="shared" ref="M273:M287" si="278">L273/$L$287</f>
        <v>3.4646599129826341E-3</v>
      </c>
      <c r="N273" s="34">
        <f t="shared" ref="N273:W273" si="279">+N277</f>
        <v>0</v>
      </c>
      <c r="O273" s="34">
        <f t="shared" si="279"/>
        <v>1500000</v>
      </c>
      <c r="P273" s="34">
        <f t="shared" si="279"/>
        <v>19998500000</v>
      </c>
      <c r="Q273" s="34">
        <f t="shared" si="279"/>
        <v>34241.800000000003</v>
      </c>
      <c r="R273" s="34">
        <f t="shared" si="279"/>
        <v>19999965758.200001</v>
      </c>
      <c r="S273" s="34">
        <f t="shared" si="279"/>
        <v>1465758.2</v>
      </c>
      <c r="T273" s="34">
        <f t="shared" si="279"/>
        <v>34241.800000000003</v>
      </c>
      <c r="U273" s="34">
        <f t="shared" si="279"/>
        <v>0</v>
      </c>
      <c r="V273" s="34">
        <f t="shared" si="279"/>
        <v>34241.800000000003</v>
      </c>
      <c r="W273" s="34">
        <f t="shared" si="279"/>
        <v>0</v>
      </c>
      <c r="X273" s="24">
        <f t="shared" si="240"/>
        <v>1.7120900000000002E-6</v>
      </c>
      <c r="Y273" s="24">
        <f t="shared" si="241"/>
        <v>1.7120900000000002E-6</v>
      </c>
      <c r="Z273" s="24">
        <f t="shared" si="266"/>
        <v>1.7120900000000002E-6</v>
      </c>
      <c r="AA273" s="24">
        <f t="shared" si="274"/>
        <v>1</v>
      </c>
      <c r="AB273" s="24">
        <f t="shared" si="258"/>
        <v>1</v>
      </c>
    </row>
    <row r="274" spans="1:28" ht="34.5" customHeight="1" x14ac:dyDescent="0.25">
      <c r="A274" s="49" t="s">
        <v>155</v>
      </c>
      <c r="B274" s="48" t="s">
        <v>67</v>
      </c>
      <c r="C274" s="21">
        <v>13</v>
      </c>
      <c r="D274" s="21" t="s">
        <v>13</v>
      </c>
      <c r="E274" s="47" t="s">
        <v>110</v>
      </c>
      <c r="F274" s="33">
        <f>+F276</f>
        <v>28800000000</v>
      </c>
      <c r="G274" s="33">
        <f t="shared" ref="G274:J274" si="280">+G276</f>
        <v>0</v>
      </c>
      <c r="H274" s="33">
        <f t="shared" si="280"/>
        <v>0</v>
      </c>
      <c r="I274" s="33">
        <f t="shared" si="280"/>
        <v>0</v>
      </c>
      <c r="J274" s="33">
        <f t="shared" si="280"/>
        <v>0</v>
      </c>
      <c r="K274" s="33">
        <f t="shared" si="265"/>
        <v>0</v>
      </c>
      <c r="L274" s="34">
        <f t="shared" si="272"/>
        <v>28800000000</v>
      </c>
      <c r="M274" s="117">
        <f t="shared" si="278"/>
        <v>4.989110274694993E-3</v>
      </c>
      <c r="N274" s="33">
        <f t="shared" ref="N274:W274" si="281">+N276</f>
        <v>0</v>
      </c>
      <c r="O274" s="33">
        <f t="shared" si="281"/>
        <v>15026349708</v>
      </c>
      <c r="P274" s="33">
        <f t="shared" si="281"/>
        <v>13773650292</v>
      </c>
      <c r="Q274" s="33">
        <f t="shared" si="281"/>
        <v>13595423051.09</v>
      </c>
      <c r="R274" s="33">
        <f t="shared" si="281"/>
        <v>15204576948.91</v>
      </c>
      <c r="S274" s="33">
        <f t="shared" si="281"/>
        <v>1430926656.9099998</v>
      </c>
      <c r="T274" s="33">
        <f t="shared" si="281"/>
        <v>413578558.27999997</v>
      </c>
      <c r="U274" s="33">
        <f t="shared" si="281"/>
        <v>13181844492.809999</v>
      </c>
      <c r="V274" s="33">
        <f t="shared" si="281"/>
        <v>401854670.61000001</v>
      </c>
      <c r="W274" s="33">
        <f t="shared" si="281"/>
        <v>11723887.669999957</v>
      </c>
      <c r="X274" s="24">
        <f t="shared" si="240"/>
        <v>0.47206330038506944</v>
      </c>
      <c r="Y274" s="24">
        <f t="shared" si="241"/>
        <v>1.4360366606944444E-2</v>
      </c>
      <c r="Z274" s="24">
        <f t="shared" si="266"/>
        <v>1.3953287173958334E-2</v>
      </c>
      <c r="AA274" s="24">
        <f t="shared" si="274"/>
        <v>3.0420425809908263E-2</v>
      </c>
      <c r="AB274" s="24">
        <f t="shared" si="258"/>
        <v>0.97165257377278569</v>
      </c>
    </row>
    <row r="275" spans="1:28" ht="30.75" customHeight="1" x14ac:dyDescent="0.25">
      <c r="A275" s="20" t="s">
        <v>157</v>
      </c>
      <c r="B275" s="50" t="s">
        <v>12</v>
      </c>
      <c r="C275" s="21">
        <v>20</v>
      </c>
      <c r="D275" s="21" t="s">
        <v>13</v>
      </c>
      <c r="E275" s="22" t="s">
        <v>158</v>
      </c>
      <c r="F275" s="34">
        <f>+F278</f>
        <v>10000000000</v>
      </c>
      <c r="G275" s="34">
        <f t="shared" ref="G275:J275" si="282">+G278</f>
        <v>0</v>
      </c>
      <c r="H275" s="34">
        <f t="shared" si="282"/>
        <v>0</v>
      </c>
      <c r="I275" s="34">
        <f t="shared" si="282"/>
        <v>0</v>
      </c>
      <c r="J275" s="34">
        <f t="shared" si="282"/>
        <v>0</v>
      </c>
      <c r="K275" s="34">
        <f t="shared" si="265"/>
        <v>0</v>
      </c>
      <c r="L275" s="34">
        <f t="shared" si="272"/>
        <v>10000000000</v>
      </c>
      <c r="M275" s="117">
        <f t="shared" si="278"/>
        <v>1.732329956491317E-3</v>
      </c>
      <c r="N275" s="34">
        <f t="shared" ref="N275:W275" si="283">+N278</f>
        <v>0</v>
      </c>
      <c r="O275" s="34">
        <f t="shared" si="283"/>
        <v>0</v>
      </c>
      <c r="P275" s="34">
        <f t="shared" si="283"/>
        <v>10000000000</v>
      </c>
      <c r="Q275" s="34">
        <f t="shared" si="283"/>
        <v>0</v>
      </c>
      <c r="R275" s="34">
        <f t="shared" si="283"/>
        <v>10000000000</v>
      </c>
      <c r="S275" s="34">
        <f t="shared" si="283"/>
        <v>0</v>
      </c>
      <c r="T275" s="34">
        <f t="shared" si="283"/>
        <v>0</v>
      </c>
      <c r="U275" s="34">
        <f t="shared" si="283"/>
        <v>0</v>
      </c>
      <c r="V275" s="34">
        <f t="shared" si="283"/>
        <v>0</v>
      </c>
      <c r="W275" s="34">
        <f t="shared" si="283"/>
        <v>0</v>
      </c>
      <c r="X275" s="24">
        <f t="shared" si="240"/>
        <v>0</v>
      </c>
      <c r="Y275" s="24">
        <f t="shared" si="241"/>
        <v>0</v>
      </c>
      <c r="Z275" s="24">
        <f t="shared" si="266"/>
        <v>0</v>
      </c>
      <c r="AA275" s="24" t="s">
        <v>267</v>
      </c>
      <c r="AB275" s="24" t="s">
        <v>267</v>
      </c>
    </row>
    <row r="276" spans="1:28" ht="32.25" customHeight="1" x14ac:dyDescent="0.25">
      <c r="A276" s="25" t="s">
        <v>156</v>
      </c>
      <c r="B276" s="46" t="s">
        <v>67</v>
      </c>
      <c r="C276" s="26">
        <v>13</v>
      </c>
      <c r="D276" s="26" t="s">
        <v>13</v>
      </c>
      <c r="E276" s="54" t="s">
        <v>75</v>
      </c>
      <c r="F276" s="28">
        <v>28800000000</v>
      </c>
      <c r="G276" s="28">
        <v>0</v>
      </c>
      <c r="H276" s="28">
        <v>0</v>
      </c>
      <c r="I276" s="28">
        <v>0</v>
      </c>
      <c r="J276" s="28">
        <v>0</v>
      </c>
      <c r="K276" s="28">
        <f t="shared" si="265"/>
        <v>0</v>
      </c>
      <c r="L276" s="28">
        <f>+F276+K276</f>
        <v>28800000000</v>
      </c>
      <c r="M276" s="119">
        <f t="shared" si="278"/>
        <v>4.989110274694993E-3</v>
      </c>
      <c r="N276" s="28">
        <v>0</v>
      </c>
      <c r="O276" s="28">
        <v>15026349708</v>
      </c>
      <c r="P276" s="28">
        <f>L276-O276</f>
        <v>13773650292</v>
      </c>
      <c r="Q276" s="28">
        <v>13595423051.09</v>
      </c>
      <c r="R276" s="28">
        <f>+L276-Q276</f>
        <v>15204576948.91</v>
      </c>
      <c r="S276" s="28">
        <f>O276-Q276</f>
        <v>1430926656.9099998</v>
      </c>
      <c r="T276" s="28">
        <v>413578558.27999997</v>
      </c>
      <c r="U276" s="28">
        <f>+Q276-T276</f>
        <v>13181844492.809999</v>
      </c>
      <c r="V276" s="28">
        <v>401854670.61000001</v>
      </c>
      <c r="W276" s="29">
        <f>+T276-V276</f>
        <v>11723887.669999957</v>
      </c>
      <c r="X276" s="30">
        <f t="shared" si="240"/>
        <v>0.47206330038506944</v>
      </c>
      <c r="Y276" s="30">
        <f t="shared" si="241"/>
        <v>1.4360366606944444E-2</v>
      </c>
      <c r="Z276" s="30">
        <f t="shared" si="266"/>
        <v>1.3953287173958334E-2</v>
      </c>
      <c r="AA276" s="30">
        <f t="shared" si="224"/>
        <v>3.0420425809908263E-2</v>
      </c>
      <c r="AB276" s="130">
        <f t="shared" si="258"/>
        <v>0.97165257377278569</v>
      </c>
    </row>
    <row r="277" spans="1:28" ht="48" customHeight="1" x14ac:dyDescent="0.25">
      <c r="A277" s="25" t="s">
        <v>159</v>
      </c>
      <c r="B277" s="52" t="s">
        <v>67</v>
      </c>
      <c r="C277" s="26">
        <v>13</v>
      </c>
      <c r="D277" s="26" t="s">
        <v>13</v>
      </c>
      <c r="E277" s="54" t="s">
        <v>75</v>
      </c>
      <c r="F277" s="28">
        <v>20000000000</v>
      </c>
      <c r="G277" s="28">
        <v>0</v>
      </c>
      <c r="H277" s="28">
        <v>0</v>
      </c>
      <c r="I277" s="28">
        <v>0</v>
      </c>
      <c r="J277" s="28">
        <v>0</v>
      </c>
      <c r="K277" s="28">
        <f t="shared" si="265"/>
        <v>0</v>
      </c>
      <c r="L277" s="31">
        <f>+F277+K277</f>
        <v>20000000000</v>
      </c>
      <c r="M277" s="119">
        <f t="shared" si="278"/>
        <v>3.4646599129826341E-3</v>
      </c>
      <c r="N277" s="133">
        <v>0</v>
      </c>
      <c r="O277" s="28">
        <v>1500000</v>
      </c>
      <c r="P277" s="28">
        <f>L277-O277</f>
        <v>19998500000</v>
      </c>
      <c r="Q277" s="28">
        <v>34241.800000000003</v>
      </c>
      <c r="R277" s="28">
        <f>+L277-Q277</f>
        <v>19999965758.200001</v>
      </c>
      <c r="S277" s="28">
        <f>O277-Q277</f>
        <v>1465758.2</v>
      </c>
      <c r="T277" s="28">
        <v>34241.800000000003</v>
      </c>
      <c r="U277" s="28">
        <f>+Q277-T277</f>
        <v>0</v>
      </c>
      <c r="V277" s="28">
        <v>34241.800000000003</v>
      </c>
      <c r="W277" s="29">
        <f>+T277-V277</f>
        <v>0</v>
      </c>
      <c r="X277" s="74">
        <f t="shared" si="240"/>
        <v>1.7120900000000002E-6</v>
      </c>
      <c r="Y277" s="74">
        <f t="shared" si="241"/>
        <v>1.7120900000000002E-6</v>
      </c>
      <c r="Z277" s="74">
        <f t="shared" si="266"/>
        <v>1.7120900000000002E-6</v>
      </c>
      <c r="AA277" s="30">
        <f t="shared" si="224"/>
        <v>1</v>
      </c>
      <c r="AB277" s="130">
        <f t="shared" si="258"/>
        <v>1</v>
      </c>
    </row>
    <row r="278" spans="1:28" ht="48" customHeight="1" x14ac:dyDescent="0.25">
      <c r="A278" s="25" t="s">
        <v>159</v>
      </c>
      <c r="B278" s="52" t="s">
        <v>12</v>
      </c>
      <c r="C278" s="26">
        <v>20</v>
      </c>
      <c r="D278" s="26" t="s">
        <v>13</v>
      </c>
      <c r="E278" s="54" t="s">
        <v>75</v>
      </c>
      <c r="F278" s="28">
        <v>10000000000</v>
      </c>
      <c r="G278" s="28">
        <v>0</v>
      </c>
      <c r="H278" s="28">
        <v>0</v>
      </c>
      <c r="I278" s="28">
        <v>0</v>
      </c>
      <c r="J278" s="28">
        <v>0</v>
      </c>
      <c r="K278" s="28">
        <f t="shared" si="265"/>
        <v>0</v>
      </c>
      <c r="L278" s="31">
        <f>+F278+K278</f>
        <v>10000000000</v>
      </c>
      <c r="M278" s="119">
        <f t="shared" si="278"/>
        <v>1.732329956491317E-3</v>
      </c>
      <c r="N278" s="133">
        <v>0</v>
      </c>
      <c r="O278" s="28">
        <v>0</v>
      </c>
      <c r="P278" s="28">
        <f>L278-O278</f>
        <v>10000000000</v>
      </c>
      <c r="Q278" s="28">
        <v>0</v>
      </c>
      <c r="R278" s="28">
        <f>+L278-Q278</f>
        <v>10000000000</v>
      </c>
      <c r="S278" s="28">
        <f>O278-Q278</f>
        <v>0</v>
      </c>
      <c r="T278" s="28">
        <v>0</v>
      </c>
      <c r="U278" s="28">
        <f>+Q278-T278</f>
        <v>0</v>
      </c>
      <c r="V278" s="28">
        <v>0</v>
      </c>
      <c r="W278" s="29">
        <f>+T278-V278</f>
        <v>0</v>
      </c>
      <c r="X278" s="74">
        <f t="shared" si="240"/>
        <v>0</v>
      </c>
      <c r="Y278" s="74">
        <f t="shared" si="241"/>
        <v>0</v>
      </c>
      <c r="Z278" s="74">
        <f t="shared" si="266"/>
        <v>0</v>
      </c>
      <c r="AA278" s="30" t="s">
        <v>267</v>
      </c>
      <c r="AB278" s="130" t="s">
        <v>267</v>
      </c>
    </row>
    <row r="279" spans="1:28" ht="66" customHeight="1" x14ac:dyDescent="0.25">
      <c r="A279" s="49" t="s">
        <v>160</v>
      </c>
      <c r="B279" s="155" t="s">
        <v>67</v>
      </c>
      <c r="C279" s="153">
        <v>13</v>
      </c>
      <c r="D279" s="153" t="s">
        <v>13</v>
      </c>
      <c r="E279" s="47" t="s">
        <v>161</v>
      </c>
      <c r="F279" s="33">
        <f t="shared" ref="F279:J281" si="284">+F280</f>
        <v>5000000000</v>
      </c>
      <c r="G279" s="33">
        <f t="shared" si="284"/>
        <v>0</v>
      </c>
      <c r="H279" s="33">
        <f t="shared" si="284"/>
        <v>0</v>
      </c>
      <c r="I279" s="33">
        <f t="shared" si="284"/>
        <v>0</v>
      </c>
      <c r="J279" s="33">
        <f t="shared" si="284"/>
        <v>0</v>
      </c>
      <c r="K279" s="33">
        <f t="shared" si="265"/>
        <v>0</v>
      </c>
      <c r="L279" s="33">
        <f>+L280</f>
        <v>5000000000</v>
      </c>
      <c r="M279" s="117">
        <f t="shared" si="278"/>
        <v>8.6616497824565852E-4</v>
      </c>
      <c r="N279" s="33">
        <f t="shared" ref="N279:W281" si="285">+N280</f>
        <v>0</v>
      </c>
      <c r="O279" s="33">
        <f t="shared" si="285"/>
        <v>3694212376</v>
      </c>
      <c r="P279" s="33">
        <f t="shared" si="285"/>
        <v>1305787624</v>
      </c>
      <c r="Q279" s="33">
        <f t="shared" si="285"/>
        <v>3138361589.9699998</v>
      </c>
      <c r="R279" s="33">
        <f t="shared" si="285"/>
        <v>1861638410.0300002</v>
      </c>
      <c r="S279" s="33">
        <f t="shared" si="285"/>
        <v>555850786.03000021</v>
      </c>
      <c r="T279" s="33">
        <f t="shared" si="285"/>
        <v>178338995.18000001</v>
      </c>
      <c r="U279" s="33">
        <f t="shared" si="285"/>
        <v>2960022594.79</v>
      </c>
      <c r="V279" s="33">
        <f t="shared" si="285"/>
        <v>91854190.180000007</v>
      </c>
      <c r="W279" s="33">
        <f t="shared" si="285"/>
        <v>86484805</v>
      </c>
      <c r="X279" s="24">
        <f t="shared" si="240"/>
        <v>0.62767231799399992</v>
      </c>
      <c r="Y279" s="24">
        <f t="shared" si="241"/>
        <v>3.5667799036000002E-2</v>
      </c>
      <c r="Z279" s="24">
        <f t="shared" si="266"/>
        <v>1.8370838036000002E-2</v>
      </c>
      <c r="AA279" s="24">
        <f t="shared" ref="AA279:AA287" si="286">+T279/Q279</f>
        <v>5.6825509128699471E-2</v>
      </c>
      <c r="AB279" s="24">
        <f>+V279/T279</f>
        <v>0.51505387303147188</v>
      </c>
    </row>
    <row r="280" spans="1:28" ht="60.75" customHeight="1" x14ac:dyDescent="0.25">
      <c r="A280" s="49" t="s">
        <v>162</v>
      </c>
      <c r="B280" s="155" t="s">
        <v>67</v>
      </c>
      <c r="C280" s="153">
        <v>13</v>
      </c>
      <c r="D280" s="153" t="s">
        <v>13</v>
      </c>
      <c r="E280" s="47" t="s">
        <v>161</v>
      </c>
      <c r="F280" s="33">
        <f t="shared" si="284"/>
        <v>5000000000</v>
      </c>
      <c r="G280" s="33">
        <f t="shared" si="284"/>
        <v>0</v>
      </c>
      <c r="H280" s="33">
        <f t="shared" si="284"/>
        <v>0</v>
      </c>
      <c r="I280" s="33">
        <f t="shared" si="284"/>
        <v>0</v>
      </c>
      <c r="J280" s="33">
        <f t="shared" si="284"/>
        <v>0</v>
      </c>
      <c r="K280" s="33">
        <f t="shared" si="265"/>
        <v>0</v>
      </c>
      <c r="L280" s="33">
        <f>+L281</f>
        <v>5000000000</v>
      </c>
      <c r="M280" s="117">
        <f t="shared" si="278"/>
        <v>8.6616497824565852E-4</v>
      </c>
      <c r="N280" s="33">
        <f t="shared" si="285"/>
        <v>0</v>
      </c>
      <c r="O280" s="33">
        <f t="shared" si="285"/>
        <v>3694212376</v>
      </c>
      <c r="P280" s="33">
        <f t="shared" si="285"/>
        <v>1305787624</v>
      </c>
      <c r="Q280" s="33">
        <f t="shared" si="285"/>
        <v>3138361589.9699998</v>
      </c>
      <c r="R280" s="33">
        <f t="shared" si="285"/>
        <v>1861638410.0300002</v>
      </c>
      <c r="S280" s="33">
        <f t="shared" si="285"/>
        <v>555850786.03000021</v>
      </c>
      <c r="T280" s="33">
        <f t="shared" si="285"/>
        <v>178338995.18000001</v>
      </c>
      <c r="U280" s="33">
        <f t="shared" si="285"/>
        <v>2960022594.79</v>
      </c>
      <c r="V280" s="33">
        <f t="shared" si="285"/>
        <v>91854190.180000007</v>
      </c>
      <c r="W280" s="33">
        <f t="shared" si="285"/>
        <v>86484805</v>
      </c>
      <c r="X280" s="24">
        <f t="shared" si="240"/>
        <v>0.62767231799399992</v>
      </c>
      <c r="Y280" s="24">
        <f t="shared" si="241"/>
        <v>3.5667799036000002E-2</v>
      </c>
      <c r="Z280" s="24">
        <f t="shared" si="266"/>
        <v>1.8370838036000002E-2</v>
      </c>
      <c r="AA280" s="24">
        <f t="shared" si="286"/>
        <v>5.6825509128699471E-2</v>
      </c>
      <c r="AB280" s="24">
        <f>+V280/T280</f>
        <v>0.51505387303147188</v>
      </c>
    </row>
    <row r="281" spans="1:28" ht="35.25" customHeight="1" x14ac:dyDescent="0.25">
      <c r="A281" s="49" t="s">
        <v>163</v>
      </c>
      <c r="B281" s="155" t="s">
        <v>67</v>
      </c>
      <c r="C281" s="153">
        <v>13</v>
      </c>
      <c r="D281" s="153" t="s">
        <v>13</v>
      </c>
      <c r="E281" s="47" t="s">
        <v>164</v>
      </c>
      <c r="F281" s="33">
        <f t="shared" si="284"/>
        <v>5000000000</v>
      </c>
      <c r="G281" s="33">
        <f t="shared" si="284"/>
        <v>0</v>
      </c>
      <c r="H281" s="33">
        <f t="shared" si="284"/>
        <v>0</v>
      </c>
      <c r="I281" s="33">
        <f t="shared" si="284"/>
        <v>0</v>
      </c>
      <c r="J281" s="33">
        <f t="shared" si="284"/>
        <v>0</v>
      </c>
      <c r="K281" s="33">
        <f t="shared" si="265"/>
        <v>0</v>
      </c>
      <c r="L281" s="33">
        <f>+L282</f>
        <v>5000000000</v>
      </c>
      <c r="M281" s="117">
        <f t="shared" si="278"/>
        <v>8.6616497824565852E-4</v>
      </c>
      <c r="N281" s="33">
        <f t="shared" si="285"/>
        <v>0</v>
      </c>
      <c r="O281" s="33">
        <f t="shared" si="285"/>
        <v>3694212376</v>
      </c>
      <c r="P281" s="33">
        <f t="shared" si="285"/>
        <v>1305787624</v>
      </c>
      <c r="Q281" s="33">
        <f t="shared" si="285"/>
        <v>3138361589.9699998</v>
      </c>
      <c r="R281" s="33">
        <f t="shared" si="285"/>
        <v>1861638410.0300002</v>
      </c>
      <c r="S281" s="33">
        <f t="shared" si="285"/>
        <v>555850786.03000021</v>
      </c>
      <c r="T281" s="33">
        <f t="shared" si="285"/>
        <v>178338995.18000001</v>
      </c>
      <c r="U281" s="33">
        <f t="shared" si="285"/>
        <v>2960022594.79</v>
      </c>
      <c r="V281" s="33">
        <f t="shared" si="285"/>
        <v>91854190.180000007</v>
      </c>
      <c r="W281" s="33">
        <f t="shared" si="285"/>
        <v>86484805</v>
      </c>
      <c r="X281" s="24">
        <f t="shared" si="240"/>
        <v>0.62767231799399992</v>
      </c>
      <c r="Y281" s="24">
        <f t="shared" si="241"/>
        <v>3.5667799036000002E-2</v>
      </c>
      <c r="Z281" s="24">
        <f t="shared" si="266"/>
        <v>1.8370838036000002E-2</v>
      </c>
      <c r="AA281" s="24">
        <f t="shared" si="286"/>
        <v>5.6825509128699471E-2</v>
      </c>
      <c r="AB281" s="24">
        <f>+V281/T281</f>
        <v>0.51505387303147188</v>
      </c>
    </row>
    <row r="282" spans="1:28" ht="48.75" customHeight="1" x14ac:dyDescent="0.25">
      <c r="A282" s="25" t="s">
        <v>165</v>
      </c>
      <c r="B282" s="52" t="s">
        <v>67</v>
      </c>
      <c r="C282" s="26">
        <v>13</v>
      </c>
      <c r="D282" s="26" t="s">
        <v>13</v>
      </c>
      <c r="E282" s="54" t="s">
        <v>75</v>
      </c>
      <c r="F282" s="28">
        <v>5000000000</v>
      </c>
      <c r="G282" s="28">
        <v>0</v>
      </c>
      <c r="H282" s="28">
        <v>0</v>
      </c>
      <c r="I282" s="28">
        <v>0</v>
      </c>
      <c r="J282" s="28">
        <v>0</v>
      </c>
      <c r="K282" s="28">
        <f t="shared" si="265"/>
        <v>0</v>
      </c>
      <c r="L282" s="28">
        <f>+F282+K282</f>
        <v>5000000000</v>
      </c>
      <c r="M282" s="119">
        <f t="shared" si="278"/>
        <v>8.6616497824565852E-4</v>
      </c>
      <c r="N282" s="28">
        <v>0</v>
      </c>
      <c r="O282" s="28">
        <v>3694212376</v>
      </c>
      <c r="P282" s="28">
        <f>L282-O282</f>
        <v>1305787624</v>
      </c>
      <c r="Q282" s="28">
        <v>3138361589.9699998</v>
      </c>
      <c r="R282" s="28">
        <f>+L282-Q282</f>
        <v>1861638410.0300002</v>
      </c>
      <c r="S282" s="28">
        <f>O282-Q282</f>
        <v>555850786.03000021</v>
      </c>
      <c r="T282" s="28">
        <v>178338995.18000001</v>
      </c>
      <c r="U282" s="28">
        <f>+Q282-T282</f>
        <v>2960022594.79</v>
      </c>
      <c r="V282" s="28">
        <v>91854190.180000007</v>
      </c>
      <c r="W282" s="29">
        <f>+T282-V282</f>
        <v>86484805</v>
      </c>
      <c r="X282" s="30">
        <f t="shared" si="240"/>
        <v>0.62767231799399992</v>
      </c>
      <c r="Y282" s="30">
        <f t="shared" si="241"/>
        <v>3.5667799036000002E-2</v>
      </c>
      <c r="Z282" s="30">
        <f t="shared" si="266"/>
        <v>1.8370838036000002E-2</v>
      </c>
      <c r="AA282" s="30">
        <f t="shared" si="286"/>
        <v>5.6825509128699471E-2</v>
      </c>
      <c r="AB282" s="130">
        <f>+V282/T282</f>
        <v>0.51505387303147188</v>
      </c>
    </row>
    <row r="283" spans="1:28" ht="72" customHeight="1" x14ac:dyDescent="0.25">
      <c r="A283" s="49" t="s">
        <v>166</v>
      </c>
      <c r="B283" s="155" t="s">
        <v>67</v>
      </c>
      <c r="C283" s="153">
        <v>13</v>
      </c>
      <c r="D283" s="153" t="s">
        <v>13</v>
      </c>
      <c r="E283" s="47" t="s">
        <v>167</v>
      </c>
      <c r="F283" s="33">
        <f t="shared" ref="F283:J285" si="287">+F284</f>
        <v>1000000000</v>
      </c>
      <c r="G283" s="33">
        <f t="shared" si="287"/>
        <v>0</v>
      </c>
      <c r="H283" s="33">
        <f t="shared" si="287"/>
        <v>0</v>
      </c>
      <c r="I283" s="33">
        <f t="shared" si="287"/>
        <v>0</v>
      </c>
      <c r="J283" s="33">
        <f t="shared" si="287"/>
        <v>0</v>
      </c>
      <c r="K283" s="33">
        <f t="shared" si="265"/>
        <v>0</v>
      </c>
      <c r="L283" s="33">
        <f>+L284</f>
        <v>1000000000</v>
      </c>
      <c r="M283" s="117">
        <f t="shared" si="278"/>
        <v>1.7323299564913171E-4</v>
      </c>
      <c r="N283" s="33">
        <f t="shared" ref="N283:W285" si="288">+N284</f>
        <v>0</v>
      </c>
      <c r="O283" s="33">
        <f t="shared" si="288"/>
        <v>910769216</v>
      </c>
      <c r="P283" s="33">
        <f t="shared" si="288"/>
        <v>89230784</v>
      </c>
      <c r="Q283" s="33">
        <f t="shared" si="288"/>
        <v>910727008.84000003</v>
      </c>
      <c r="R283" s="33">
        <f t="shared" si="288"/>
        <v>89272991.159999967</v>
      </c>
      <c r="S283" s="33">
        <f t="shared" si="288"/>
        <v>42207.159999966621</v>
      </c>
      <c r="T283" s="33">
        <f t="shared" si="288"/>
        <v>24651396.84</v>
      </c>
      <c r="U283" s="33">
        <f t="shared" si="288"/>
        <v>886075612</v>
      </c>
      <c r="V283" s="33">
        <f t="shared" si="288"/>
        <v>24651396.84</v>
      </c>
      <c r="W283" s="33">
        <f t="shared" si="288"/>
        <v>0</v>
      </c>
      <c r="X283" s="24">
        <f t="shared" si="240"/>
        <v>0.91072700884000002</v>
      </c>
      <c r="Y283" s="24">
        <f t="shared" si="241"/>
        <v>2.4651396839999999E-2</v>
      </c>
      <c r="Z283" s="24">
        <f t="shared" si="266"/>
        <v>2.4651396839999999E-2</v>
      </c>
      <c r="AA283" s="24">
        <f t="shared" si="286"/>
        <v>2.7067822300997389E-2</v>
      </c>
      <c r="AB283" s="24">
        <f t="shared" ref="AB283:AB285" si="289">+V283/T283</f>
        <v>1</v>
      </c>
    </row>
    <row r="284" spans="1:28" ht="49.5" customHeight="1" x14ac:dyDescent="0.25">
      <c r="A284" s="49" t="s">
        <v>168</v>
      </c>
      <c r="B284" s="155" t="s">
        <v>67</v>
      </c>
      <c r="C284" s="153">
        <v>13</v>
      </c>
      <c r="D284" s="153" t="s">
        <v>13</v>
      </c>
      <c r="E284" s="47" t="s">
        <v>167</v>
      </c>
      <c r="F284" s="33">
        <f t="shared" si="287"/>
        <v>1000000000</v>
      </c>
      <c r="G284" s="33">
        <f t="shared" si="287"/>
        <v>0</v>
      </c>
      <c r="H284" s="33">
        <f t="shared" si="287"/>
        <v>0</v>
      </c>
      <c r="I284" s="33">
        <f t="shared" si="287"/>
        <v>0</v>
      </c>
      <c r="J284" s="33">
        <f t="shared" si="287"/>
        <v>0</v>
      </c>
      <c r="K284" s="33">
        <f t="shared" si="265"/>
        <v>0</v>
      </c>
      <c r="L284" s="33">
        <f>+L285</f>
        <v>1000000000</v>
      </c>
      <c r="M284" s="117">
        <f t="shared" si="278"/>
        <v>1.7323299564913171E-4</v>
      </c>
      <c r="N284" s="33">
        <f t="shared" si="288"/>
        <v>0</v>
      </c>
      <c r="O284" s="33">
        <f t="shared" si="288"/>
        <v>910769216</v>
      </c>
      <c r="P284" s="33">
        <f t="shared" si="288"/>
        <v>89230784</v>
      </c>
      <c r="Q284" s="33">
        <f t="shared" si="288"/>
        <v>910727008.84000003</v>
      </c>
      <c r="R284" s="33">
        <f t="shared" si="288"/>
        <v>89272991.159999967</v>
      </c>
      <c r="S284" s="33">
        <f t="shared" si="288"/>
        <v>42207.159999966621</v>
      </c>
      <c r="T284" s="33">
        <f t="shared" si="288"/>
        <v>24651396.84</v>
      </c>
      <c r="U284" s="33">
        <f t="shared" si="288"/>
        <v>886075612</v>
      </c>
      <c r="V284" s="33">
        <f t="shared" si="288"/>
        <v>24651396.84</v>
      </c>
      <c r="W284" s="33">
        <f t="shared" si="288"/>
        <v>0</v>
      </c>
      <c r="X284" s="24">
        <f t="shared" si="240"/>
        <v>0.91072700884000002</v>
      </c>
      <c r="Y284" s="24">
        <f t="shared" si="241"/>
        <v>2.4651396839999999E-2</v>
      </c>
      <c r="Z284" s="24">
        <f t="shared" si="266"/>
        <v>2.4651396839999999E-2</v>
      </c>
      <c r="AA284" s="24">
        <f t="shared" si="286"/>
        <v>2.7067822300997389E-2</v>
      </c>
      <c r="AB284" s="24">
        <f t="shared" si="289"/>
        <v>1</v>
      </c>
    </row>
    <row r="285" spans="1:28" ht="35.25" customHeight="1" x14ac:dyDescent="0.25">
      <c r="A285" s="49" t="s">
        <v>169</v>
      </c>
      <c r="B285" s="155" t="s">
        <v>67</v>
      </c>
      <c r="C285" s="153">
        <v>13</v>
      </c>
      <c r="D285" s="153" t="s">
        <v>13</v>
      </c>
      <c r="E285" s="47" t="s">
        <v>170</v>
      </c>
      <c r="F285" s="33">
        <f t="shared" si="287"/>
        <v>1000000000</v>
      </c>
      <c r="G285" s="33">
        <f t="shared" si="287"/>
        <v>0</v>
      </c>
      <c r="H285" s="33">
        <f t="shared" si="287"/>
        <v>0</v>
      </c>
      <c r="I285" s="33">
        <f t="shared" si="287"/>
        <v>0</v>
      </c>
      <c r="J285" s="33">
        <f t="shared" si="287"/>
        <v>0</v>
      </c>
      <c r="K285" s="33">
        <f t="shared" si="265"/>
        <v>0</v>
      </c>
      <c r="L285" s="33">
        <f>+L286</f>
        <v>1000000000</v>
      </c>
      <c r="M285" s="117">
        <f t="shared" si="278"/>
        <v>1.7323299564913171E-4</v>
      </c>
      <c r="N285" s="33">
        <f t="shared" si="288"/>
        <v>0</v>
      </c>
      <c r="O285" s="33">
        <f t="shared" si="288"/>
        <v>910769216</v>
      </c>
      <c r="P285" s="33">
        <f t="shared" si="288"/>
        <v>89230784</v>
      </c>
      <c r="Q285" s="33">
        <f t="shared" si="288"/>
        <v>910727008.84000003</v>
      </c>
      <c r="R285" s="33">
        <f t="shared" si="288"/>
        <v>89272991.159999967</v>
      </c>
      <c r="S285" s="33">
        <f t="shared" si="288"/>
        <v>42207.159999966621</v>
      </c>
      <c r="T285" s="33">
        <f t="shared" si="288"/>
        <v>24651396.84</v>
      </c>
      <c r="U285" s="33">
        <f t="shared" si="288"/>
        <v>886075612</v>
      </c>
      <c r="V285" s="33">
        <f t="shared" si="288"/>
        <v>24651396.84</v>
      </c>
      <c r="W285" s="33">
        <f t="shared" si="288"/>
        <v>0</v>
      </c>
      <c r="X285" s="24">
        <f t="shared" si="240"/>
        <v>0.91072700884000002</v>
      </c>
      <c r="Y285" s="24">
        <f t="shared" si="241"/>
        <v>2.4651396839999999E-2</v>
      </c>
      <c r="Z285" s="24">
        <f t="shared" si="266"/>
        <v>2.4651396839999999E-2</v>
      </c>
      <c r="AA285" s="24">
        <f t="shared" si="286"/>
        <v>2.7067822300997389E-2</v>
      </c>
      <c r="AB285" s="24">
        <f t="shared" si="289"/>
        <v>1</v>
      </c>
    </row>
    <row r="286" spans="1:28" ht="42.75" customHeight="1" thickBot="1" x14ac:dyDescent="0.3">
      <c r="A286" s="40" t="s">
        <v>171</v>
      </c>
      <c r="B286" s="57" t="s">
        <v>67</v>
      </c>
      <c r="C286" s="41">
        <v>13</v>
      </c>
      <c r="D286" s="41" t="s">
        <v>13</v>
      </c>
      <c r="E286" s="58" t="s">
        <v>75</v>
      </c>
      <c r="F286" s="134">
        <v>1000000000</v>
      </c>
      <c r="G286" s="42">
        <v>0</v>
      </c>
      <c r="H286" s="42">
        <v>0</v>
      </c>
      <c r="I286" s="42">
        <v>0</v>
      </c>
      <c r="J286" s="42">
        <v>0</v>
      </c>
      <c r="K286" s="42">
        <f t="shared" si="265"/>
        <v>0</v>
      </c>
      <c r="L286" s="42">
        <f>+F286+K286</f>
        <v>1000000000</v>
      </c>
      <c r="M286" s="129">
        <f t="shared" si="278"/>
        <v>1.7323299564913171E-4</v>
      </c>
      <c r="N286" s="42">
        <v>0</v>
      </c>
      <c r="O286" s="28">
        <v>910769216</v>
      </c>
      <c r="P286" s="42">
        <f>L286-O286</f>
        <v>89230784</v>
      </c>
      <c r="Q286" s="28">
        <v>910727008.84000003</v>
      </c>
      <c r="R286" s="42">
        <f>+L286-Q286</f>
        <v>89272991.159999967</v>
      </c>
      <c r="S286" s="42">
        <f>O286-Q286</f>
        <v>42207.159999966621</v>
      </c>
      <c r="T286" s="42">
        <v>24651396.84</v>
      </c>
      <c r="U286" s="42">
        <f>+Q286-T286</f>
        <v>886075612</v>
      </c>
      <c r="V286" s="42">
        <v>24651396.84</v>
      </c>
      <c r="W286" s="43">
        <f>+T286-V286</f>
        <v>0</v>
      </c>
      <c r="X286" s="130">
        <f t="shared" si="240"/>
        <v>0.91072700884000002</v>
      </c>
      <c r="Y286" s="130">
        <f t="shared" si="241"/>
        <v>2.4651396839999999E-2</v>
      </c>
      <c r="Z286" s="130">
        <f t="shared" si="266"/>
        <v>2.4651396839999999E-2</v>
      </c>
      <c r="AA286" s="130">
        <f t="shared" si="286"/>
        <v>2.7067822300997389E-2</v>
      </c>
      <c r="AB286" s="130">
        <f>+V286/T286</f>
        <v>1</v>
      </c>
    </row>
    <row r="287" spans="1:28" s="60" customFormat="1" ht="33" customHeight="1" thickBot="1" x14ac:dyDescent="0.3">
      <c r="A287" s="230" t="s">
        <v>172</v>
      </c>
      <c r="B287" s="231"/>
      <c r="C287" s="231"/>
      <c r="D287" s="231"/>
      <c r="E287" s="231"/>
      <c r="F287" s="59">
        <f>+F7+F8+F103+F104+F112+F113+F114</f>
        <v>5772572345429</v>
      </c>
      <c r="G287" s="59">
        <f>+G7+G8+G103+G104+G112+G113+G114</f>
        <v>0</v>
      </c>
      <c r="H287" s="59">
        <f>+H7+H8+H103+H104+H112+H113+H114</f>
        <v>0</v>
      </c>
      <c r="I287" s="59">
        <f>+I7+I8+I103+I104+I112+I113+I114</f>
        <v>116000000</v>
      </c>
      <c r="J287" s="59">
        <f>+J7+J8+J103+J104+J112+J113+J114</f>
        <v>116000000</v>
      </c>
      <c r="K287" s="59">
        <f t="shared" si="265"/>
        <v>0</v>
      </c>
      <c r="L287" s="59">
        <f>+L7+L8+L103+L104+L112+L113+L114</f>
        <v>5772572345429</v>
      </c>
      <c r="M287" s="135">
        <f t="shared" si="278"/>
        <v>1</v>
      </c>
      <c r="N287" s="59">
        <f t="shared" ref="N287:W287" si="290">+N7+N8+N103+N104+N112+N113+N114</f>
        <v>7856453000</v>
      </c>
      <c r="O287" s="59">
        <f t="shared" si="290"/>
        <v>4386488991197</v>
      </c>
      <c r="P287" s="59">
        <f t="shared" si="290"/>
        <v>1386083354232</v>
      </c>
      <c r="Q287" s="59">
        <f t="shared" si="290"/>
        <v>4316852970034.3398</v>
      </c>
      <c r="R287" s="59">
        <f t="shared" si="290"/>
        <v>1455719375394.6602</v>
      </c>
      <c r="S287" s="59">
        <f t="shared" si="290"/>
        <v>69636021162.659988</v>
      </c>
      <c r="T287" s="59">
        <f t="shared" si="290"/>
        <v>328113242001.46997</v>
      </c>
      <c r="U287" s="59">
        <f t="shared" si="290"/>
        <v>3988739728032.8696</v>
      </c>
      <c r="V287" s="59">
        <f t="shared" si="290"/>
        <v>327110400769.79999</v>
      </c>
      <c r="W287" s="59">
        <f t="shared" si="290"/>
        <v>1002841231.67</v>
      </c>
      <c r="X287" s="136">
        <f t="shared" si="240"/>
        <v>0.74782137177590013</v>
      </c>
      <c r="Y287" s="136">
        <f t="shared" si="241"/>
        <v>5.6840039824063146E-2</v>
      </c>
      <c r="Z287" s="136">
        <f t="shared" si="266"/>
        <v>5.6666314633340494E-2</v>
      </c>
      <c r="AA287" s="136">
        <f t="shared" si="286"/>
        <v>7.6007509238578463E-2</v>
      </c>
      <c r="AB287" s="137">
        <f>+V287/T287</f>
        <v>0.99694361243833773</v>
      </c>
    </row>
    <row r="288" spans="1:28" s="62" customFormat="1" ht="15" customHeight="1" thickBot="1" x14ac:dyDescent="0.3">
      <c r="A288" s="61" t="s">
        <v>173</v>
      </c>
      <c r="E288" s="63"/>
      <c r="F288" s="138"/>
      <c r="G288" s="138"/>
      <c r="H288" s="138"/>
      <c r="I288" s="138"/>
      <c r="J288" s="138"/>
      <c r="K288" s="138"/>
      <c r="L288" s="138"/>
      <c r="M288" s="139"/>
      <c r="N288" s="138"/>
      <c r="O288" s="138"/>
      <c r="P288" s="138"/>
      <c r="Q288" s="138"/>
      <c r="R288" s="138"/>
      <c r="S288" s="138"/>
      <c r="T288" s="138"/>
      <c r="U288" s="138"/>
      <c r="V288" s="138"/>
      <c r="W288" s="138"/>
      <c r="X288" s="140"/>
      <c r="Y288" s="140"/>
      <c r="Z288" s="140"/>
      <c r="AA288" s="140"/>
      <c r="AB288" s="140"/>
    </row>
    <row r="289" spans="1:28" s="60" customFormat="1" ht="134.25" customHeight="1" thickBot="1" x14ac:dyDescent="0.3">
      <c r="A289" s="232" t="s">
        <v>487</v>
      </c>
      <c r="B289" s="233"/>
      <c r="C289" s="233"/>
      <c r="D289" s="233"/>
      <c r="E289" s="233"/>
      <c r="F289" s="233"/>
      <c r="G289" s="233"/>
      <c r="H289" s="233"/>
      <c r="I289" s="233"/>
      <c r="J289" s="233"/>
      <c r="K289" s="233"/>
      <c r="L289" s="233"/>
      <c r="M289" s="233"/>
      <c r="N289" s="234"/>
      <c r="O289" s="141"/>
      <c r="P289" s="141"/>
      <c r="Q289" s="141"/>
      <c r="R289" s="141"/>
      <c r="S289" s="141"/>
      <c r="T289" s="141"/>
      <c r="U289" s="141"/>
      <c r="V289" s="141"/>
      <c r="W289" s="141"/>
      <c r="X289" s="142"/>
      <c r="Y289" s="142"/>
      <c r="Z289" s="142"/>
      <c r="AA289" s="142"/>
      <c r="AB289" s="142"/>
    </row>
    <row r="290" spans="1:28" s="62" customFormat="1" ht="15.75" customHeight="1" x14ac:dyDescent="0.25">
      <c r="A290" s="61" t="s">
        <v>499</v>
      </c>
      <c r="E290" s="63"/>
      <c r="F290" s="63"/>
      <c r="G290" s="63"/>
      <c r="H290" s="63"/>
      <c r="I290" s="63"/>
      <c r="J290" s="63"/>
      <c r="K290" s="63"/>
      <c r="L290" s="63"/>
      <c r="M290" s="64"/>
      <c r="N290" s="143"/>
      <c r="O290" s="64"/>
      <c r="P290" s="64"/>
      <c r="Q290" s="64"/>
      <c r="R290" s="64"/>
      <c r="S290" s="64"/>
      <c r="T290" s="64"/>
      <c r="U290" s="64"/>
      <c r="V290" s="64"/>
      <c r="W290" s="64"/>
      <c r="X290" s="65"/>
      <c r="Y290" s="65"/>
      <c r="Z290" s="65"/>
      <c r="AA290" s="65"/>
      <c r="AB290" s="65"/>
    </row>
    <row r="291" spans="1:28" x14ac:dyDescent="0.25">
      <c r="A291" s="61" t="s">
        <v>175</v>
      </c>
      <c r="M291" s="5"/>
      <c r="N291" s="109"/>
      <c r="O291" s="5"/>
      <c r="P291" s="5"/>
      <c r="Q291" s="5"/>
      <c r="R291" s="5"/>
      <c r="S291" s="5"/>
      <c r="T291" s="5"/>
      <c r="U291" s="5"/>
      <c r="V291" s="5"/>
      <c r="W291" s="5"/>
    </row>
  </sheetData>
  <autoFilter ref="A1:AC291" xr:uid="{593880DE-06ED-4363-9B26-B90641C461C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A1:AB1"/>
    <mergeCell ref="A2:AB2"/>
    <mergeCell ref="A3:AB3"/>
    <mergeCell ref="A5:A6"/>
    <mergeCell ref="B5:B6"/>
    <mergeCell ref="C5:C6"/>
    <mergeCell ref="D5:D6"/>
    <mergeCell ref="E5:E6"/>
    <mergeCell ref="F5:F6"/>
    <mergeCell ref="G5:K5"/>
    <mergeCell ref="X5:AB5"/>
    <mergeCell ref="U5:U6"/>
    <mergeCell ref="V5:V6"/>
    <mergeCell ref="W5:W6"/>
    <mergeCell ref="A287:E287"/>
    <mergeCell ref="A289:N289"/>
    <mergeCell ref="R5:R6"/>
    <mergeCell ref="S5:S6"/>
    <mergeCell ref="T5:T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BF40F-CA12-420C-BC04-381F390E6C03}">
  <dimension ref="A1:AC292"/>
  <sheetViews>
    <sheetView zoomScale="86" zoomScaleNormal="86" workbookViewId="0">
      <pane xSplit="4" ySplit="6" topLeftCell="V113" activePane="bottomRight" state="frozen"/>
      <selection activeCell="B58" sqref="B58"/>
      <selection pane="topRight" activeCell="B58" sqref="B58"/>
      <selection pane="bottomLeft" activeCell="B58" sqref="B58"/>
      <selection pane="bottomRight" activeCell="AB115" sqref="AB115"/>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5" width="11.42578125" style="1"/>
    <col min="106" max="106" width="15.42578125" style="1" customWidth="1"/>
    <col min="107" max="107" width="9.5703125" style="1" customWidth="1"/>
    <col min="108" max="108" width="14.42578125" style="1" customWidth="1"/>
    <col min="109" max="109" width="49.85546875" style="1" customWidth="1"/>
    <col min="110" max="110" width="22.5703125" style="1" customWidth="1"/>
    <col min="111" max="111" width="23" style="1" customWidth="1"/>
    <col min="112" max="112" width="22.85546875" style="1" customWidth="1"/>
    <col min="113" max="113" width="23.42578125" style="1" customWidth="1"/>
    <col min="114" max="114" width="22.42578125" style="1" customWidth="1"/>
    <col min="115" max="115" width="13.85546875" style="1" customWidth="1"/>
    <col min="116" max="116" width="20.7109375" style="1" customWidth="1"/>
    <col min="117" max="117" width="18.140625" style="1" customWidth="1"/>
    <col min="118" max="118" width="14.85546875" style="1" bestFit="1" customWidth="1"/>
    <col min="119" max="119" width="11.42578125" style="1"/>
    <col min="120" max="120" width="17.42578125" style="1" customWidth="1"/>
    <col min="121" max="123" width="18.140625" style="1" customWidth="1"/>
    <col min="124" max="127" width="11.42578125" style="1"/>
    <col min="128" max="128" width="34" style="1" customWidth="1"/>
    <col min="129" max="129" width="9.5703125" style="1" customWidth="1"/>
    <col min="130" max="130" width="16.7109375" style="1" customWidth="1"/>
    <col min="131" max="131" width="55.140625" style="1" customWidth="1"/>
    <col min="132" max="132" width="22.5703125" style="1" customWidth="1"/>
    <col min="133" max="133" width="23" style="1" customWidth="1"/>
    <col min="134" max="134" width="22.85546875" style="1" customWidth="1"/>
    <col min="135" max="135" width="23.42578125" style="1" customWidth="1"/>
    <col min="136" max="136" width="28.7109375" style="1" customWidth="1"/>
    <col min="137" max="137" width="12.7109375" style="1" customWidth="1"/>
    <col min="138" max="138" width="11.42578125" style="1"/>
    <col min="139" max="139" width="25.28515625" style="1" customWidth="1"/>
    <col min="140" max="140" width="15.85546875" style="1" bestFit="1" customWidth="1"/>
    <col min="141" max="142" width="18" style="1" bestFit="1" customWidth="1"/>
    <col min="143" max="361" width="11.42578125" style="1"/>
    <col min="362" max="362" width="15.42578125" style="1" customWidth="1"/>
    <col min="363" max="363" width="9.5703125" style="1" customWidth="1"/>
    <col min="364" max="364" width="14.42578125" style="1" customWidth="1"/>
    <col min="365" max="365" width="49.85546875" style="1" customWidth="1"/>
    <col min="366" max="366" width="22.5703125" style="1" customWidth="1"/>
    <col min="367" max="367" width="23" style="1" customWidth="1"/>
    <col min="368" max="368" width="22.85546875" style="1" customWidth="1"/>
    <col min="369" max="369" width="23.42578125" style="1" customWidth="1"/>
    <col min="370" max="370" width="22.42578125" style="1" customWidth="1"/>
    <col min="371" max="371" width="13.85546875" style="1" customWidth="1"/>
    <col min="372" max="372" width="20.7109375" style="1" customWidth="1"/>
    <col min="373" max="373" width="18.140625" style="1" customWidth="1"/>
    <col min="374" max="374" width="14.85546875" style="1" bestFit="1" customWidth="1"/>
    <col min="375" max="375" width="11.42578125" style="1"/>
    <col min="376" max="376" width="17.42578125" style="1" customWidth="1"/>
    <col min="377" max="379" width="18.140625" style="1" customWidth="1"/>
    <col min="380" max="383" width="11.42578125" style="1"/>
    <col min="384" max="384" width="34" style="1" customWidth="1"/>
    <col min="385" max="385" width="9.5703125" style="1" customWidth="1"/>
    <col min="386" max="386" width="16.7109375" style="1" customWidth="1"/>
    <col min="387" max="387" width="55.140625" style="1" customWidth="1"/>
    <col min="388" max="388" width="22.5703125" style="1" customWidth="1"/>
    <col min="389" max="389" width="23" style="1" customWidth="1"/>
    <col min="390" max="390" width="22.85546875" style="1" customWidth="1"/>
    <col min="391" max="391" width="23.42578125" style="1" customWidth="1"/>
    <col min="392" max="392" width="28.7109375" style="1" customWidth="1"/>
    <col min="393" max="393" width="12.7109375" style="1" customWidth="1"/>
    <col min="394" max="394" width="11.42578125" style="1"/>
    <col min="395" max="395" width="25.28515625" style="1" customWidth="1"/>
    <col min="396" max="396" width="15.85546875" style="1" bestFit="1" customWidth="1"/>
    <col min="397" max="398" width="18" style="1" bestFit="1" customWidth="1"/>
    <col min="399" max="617" width="11.42578125" style="1"/>
    <col min="618" max="618" width="15.42578125" style="1" customWidth="1"/>
    <col min="619" max="619" width="9.5703125" style="1" customWidth="1"/>
    <col min="620" max="620" width="14.42578125" style="1" customWidth="1"/>
    <col min="621" max="621" width="49.85546875" style="1" customWidth="1"/>
    <col min="622" max="622" width="22.5703125" style="1" customWidth="1"/>
    <col min="623" max="623" width="23" style="1" customWidth="1"/>
    <col min="624" max="624" width="22.85546875" style="1" customWidth="1"/>
    <col min="625" max="625" width="23.42578125" style="1" customWidth="1"/>
    <col min="626" max="626" width="22.42578125" style="1" customWidth="1"/>
    <col min="627" max="627" width="13.85546875" style="1" customWidth="1"/>
    <col min="628" max="628" width="20.7109375" style="1" customWidth="1"/>
    <col min="629" max="629" width="18.140625" style="1" customWidth="1"/>
    <col min="630" max="630" width="14.85546875" style="1" bestFit="1" customWidth="1"/>
    <col min="631" max="631" width="11.42578125" style="1"/>
    <col min="632" max="632" width="17.42578125" style="1" customWidth="1"/>
    <col min="633" max="635" width="18.140625" style="1" customWidth="1"/>
    <col min="636" max="639" width="11.42578125" style="1"/>
    <col min="640" max="640" width="34" style="1" customWidth="1"/>
    <col min="641" max="641" width="9.5703125" style="1" customWidth="1"/>
    <col min="642" max="642" width="16.7109375" style="1" customWidth="1"/>
    <col min="643" max="643" width="55.140625" style="1" customWidth="1"/>
    <col min="644" max="644" width="22.5703125" style="1" customWidth="1"/>
    <col min="645" max="645" width="23" style="1" customWidth="1"/>
    <col min="646" max="646" width="22.85546875" style="1" customWidth="1"/>
    <col min="647" max="647" width="23.42578125" style="1" customWidth="1"/>
    <col min="648" max="648" width="28.7109375" style="1" customWidth="1"/>
    <col min="649" max="649" width="12.7109375" style="1" customWidth="1"/>
    <col min="650" max="650" width="11.42578125" style="1"/>
    <col min="651" max="651" width="25.28515625" style="1" customWidth="1"/>
    <col min="652" max="652" width="15.85546875" style="1" bestFit="1" customWidth="1"/>
    <col min="653" max="654" width="18" style="1" bestFit="1" customWidth="1"/>
    <col min="655" max="873" width="11.42578125" style="1"/>
    <col min="874" max="874" width="15.42578125" style="1" customWidth="1"/>
    <col min="875" max="875" width="9.5703125" style="1" customWidth="1"/>
    <col min="876" max="876" width="14.42578125" style="1" customWidth="1"/>
    <col min="877" max="877" width="49.85546875" style="1" customWidth="1"/>
    <col min="878" max="878" width="22.5703125" style="1" customWidth="1"/>
    <col min="879" max="879" width="23" style="1" customWidth="1"/>
    <col min="880" max="880" width="22.85546875" style="1" customWidth="1"/>
    <col min="881" max="881" width="23.42578125" style="1" customWidth="1"/>
    <col min="882" max="882" width="22.42578125" style="1" customWidth="1"/>
    <col min="883" max="883" width="13.85546875" style="1" customWidth="1"/>
    <col min="884" max="884" width="20.7109375" style="1" customWidth="1"/>
    <col min="885" max="885" width="18.140625" style="1" customWidth="1"/>
    <col min="886" max="886" width="14.85546875" style="1" bestFit="1" customWidth="1"/>
    <col min="887" max="887" width="11.42578125" style="1"/>
    <col min="888" max="888" width="17.42578125" style="1" customWidth="1"/>
    <col min="889" max="891" width="18.140625" style="1" customWidth="1"/>
    <col min="892" max="895" width="11.42578125" style="1"/>
    <col min="896" max="896" width="34" style="1" customWidth="1"/>
    <col min="897" max="897" width="9.5703125" style="1" customWidth="1"/>
    <col min="898" max="898" width="16.7109375" style="1" customWidth="1"/>
    <col min="899" max="899" width="55.140625" style="1" customWidth="1"/>
    <col min="900" max="900" width="22.5703125" style="1" customWidth="1"/>
    <col min="901" max="901" width="23" style="1" customWidth="1"/>
    <col min="902" max="902" width="22.85546875" style="1" customWidth="1"/>
    <col min="903" max="903" width="23.42578125" style="1" customWidth="1"/>
    <col min="904" max="904" width="28.7109375" style="1" customWidth="1"/>
    <col min="905" max="905" width="12.7109375" style="1" customWidth="1"/>
    <col min="906" max="906" width="11.42578125" style="1"/>
    <col min="907" max="907" width="25.28515625" style="1" customWidth="1"/>
    <col min="908" max="908" width="15.85546875" style="1" bestFit="1" customWidth="1"/>
    <col min="909" max="910" width="18" style="1" bestFit="1" customWidth="1"/>
    <col min="911" max="1129" width="11.42578125" style="1"/>
    <col min="1130" max="1130" width="15.42578125" style="1" customWidth="1"/>
    <col min="1131" max="1131" width="9.5703125" style="1" customWidth="1"/>
    <col min="1132" max="1132" width="14.42578125" style="1" customWidth="1"/>
    <col min="1133" max="1133" width="49.85546875" style="1" customWidth="1"/>
    <col min="1134" max="1134" width="22.5703125" style="1" customWidth="1"/>
    <col min="1135" max="1135" width="23" style="1" customWidth="1"/>
    <col min="1136" max="1136" width="22.85546875" style="1" customWidth="1"/>
    <col min="1137" max="1137" width="23.42578125" style="1" customWidth="1"/>
    <col min="1138" max="1138" width="22.42578125" style="1" customWidth="1"/>
    <col min="1139" max="1139" width="13.85546875" style="1" customWidth="1"/>
    <col min="1140" max="1140" width="20.7109375" style="1" customWidth="1"/>
    <col min="1141" max="1141" width="18.140625" style="1" customWidth="1"/>
    <col min="1142" max="1142" width="14.85546875" style="1" bestFit="1" customWidth="1"/>
    <col min="1143" max="1143" width="11.42578125" style="1"/>
    <col min="1144" max="1144" width="17.42578125" style="1" customWidth="1"/>
    <col min="1145" max="1147" width="18.140625" style="1" customWidth="1"/>
    <col min="1148" max="1151" width="11.42578125" style="1"/>
    <col min="1152" max="1152" width="34" style="1" customWidth="1"/>
    <col min="1153" max="1153" width="9.5703125" style="1" customWidth="1"/>
    <col min="1154" max="1154" width="16.7109375" style="1" customWidth="1"/>
    <col min="1155" max="1155" width="55.140625" style="1" customWidth="1"/>
    <col min="1156" max="1156" width="22.5703125" style="1" customWidth="1"/>
    <col min="1157" max="1157" width="23" style="1" customWidth="1"/>
    <col min="1158" max="1158" width="22.85546875" style="1" customWidth="1"/>
    <col min="1159" max="1159" width="23.42578125" style="1" customWidth="1"/>
    <col min="1160" max="1160" width="28.7109375" style="1" customWidth="1"/>
    <col min="1161" max="1161" width="12.7109375" style="1" customWidth="1"/>
    <col min="1162" max="1162" width="11.42578125" style="1"/>
    <col min="1163" max="1163" width="25.28515625" style="1" customWidth="1"/>
    <col min="1164" max="1164" width="15.85546875" style="1" bestFit="1" customWidth="1"/>
    <col min="1165" max="1166" width="18" style="1" bestFit="1" customWidth="1"/>
    <col min="1167" max="1385" width="11.42578125" style="1"/>
    <col min="1386" max="1386" width="15.42578125" style="1" customWidth="1"/>
    <col min="1387" max="1387" width="9.5703125" style="1" customWidth="1"/>
    <col min="1388" max="1388" width="14.42578125" style="1" customWidth="1"/>
    <col min="1389" max="1389" width="49.85546875" style="1" customWidth="1"/>
    <col min="1390" max="1390" width="22.5703125" style="1" customWidth="1"/>
    <col min="1391" max="1391" width="23" style="1" customWidth="1"/>
    <col min="1392" max="1392" width="22.85546875" style="1" customWidth="1"/>
    <col min="1393" max="1393" width="23.42578125" style="1" customWidth="1"/>
    <col min="1394" max="1394" width="22.42578125" style="1" customWidth="1"/>
    <col min="1395" max="1395" width="13.85546875" style="1" customWidth="1"/>
    <col min="1396" max="1396" width="20.7109375" style="1" customWidth="1"/>
    <col min="1397" max="1397" width="18.140625" style="1" customWidth="1"/>
    <col min="1398" max="1398" width="14.85546875" style="1" bestFit="1" customWidth="1"/>
    <col min="1399" max="1399" width="11.42578125" style="1"/>
    <col min="1400" max="1400" width="17.42578125" style="1" customWidth="1"/>
    <col min="1401" max="1403" width="18.140625" style="1" customWidth="1"/>
    <col min="1404" max="1407" width="11.42578125" style="1"/>
    <col min="1408" max="1408" width="34" style="1" customWidth="1"/>
    <col min="1409" max="1409" width="9.5703125" style="1" customWidth="1"/>
    <col min="1410" max="1410" width="16.7109375" style="1" customWidth="1"/>
    <col min="1411" max="1411" width="55.140625" style="1" customWidth="1"/>
    <col min="1412" max="1412" width="22.5703125" style="1" customWidth="1"/>
    <col min="1413" max="1413" width="23" style="1" customWidth="1"/>
    <col min="1414" max="1414" width="22.85546875" style="1" customWidth="1"/>
    <col min="1415" max="1415" width="23.42578125" style="1" customWidth="1"/>
    <col min="1416" max="1416" width="28.7109375" style="1" customWidth="1"/>
    <col min="1417" max="1417" width="12.7109375" style="1" customWidth="1"/>
    <col min="1418" max="1418" width="11.42578125" style="1"/>
    <col min="1419" max="1419" width="25.28515625" style="1" customWidth="1"/>
    <col min="1420" max="1420" width="15.85546875" style="1" bestFit="1" customWidth="1"/>
    <col min="1421" max="1422" width="18" style="1" bestFit="1" customWidth="1"/>
    <col min="1423" max="1641" width="11.42578125" style="1"/>
    <col min="1642" max="1642" width="15.42578125" style="1" customWidth="1"/>
    <col min="1643" max="1643" width="9.5703125" style="1" customWidth="1"/>
    <col min="1644" max="1644" width="14.42578125" style="1" customWidth="1"/>
    <col min="1645" max="1645" width="49.85546875" style="1" customWidth="1"/>
    <col min="1646" max="1646" width="22.5703125" style="1" customWidth="1"/>
    <col min="1647" max="1647" width="23" style="1" customWidth="1"/>
    <col min="1648" max="1648" width="22.85546875" style="1" customWidth="1"/>
    <col min="1649" max="1649" width="23.42578125" style="1" customWidth="1"/>
    <col min="1650" max="1650" width="22.42578125" style="1" customWidth="1"/>
    <col min="1651" max="1651" width="13.85546875" style="1" customWidth="1"/>
    <col min="1652" max="1652" width="20.7109375" style="1" customWidth="1"/>
    <col min="1653" max="1653" width="18.140625" style="1" customWidth="1"/>
    <col min="1654" max="1654" width="14.85546875" style="1" bestFit="1" customWidth="1"/>
    <col min="1655" max="1655" width="11.42578125" style="1"/>
    <col min="1656" max="1656" width="17.42578125" style="1" customWidth="1"/>
    <col min="1657" max="1659" width="18.140625" style="1" customWidth="1"/>
    <col min="1660" max="1663" width="11.42578125" style="1"/>
    <col min="1664" max="1664" width="34" style="1" customWidth="1"/>
    <col min="1665" max="1665" width="9.5703125" style="1" customWidth="1"/>
    <col min="1666" max="1666" width="16.7109375" style="1" customWidth="1"/>
    <col min="1667" max="1667" width="55.140625" style="1" customWidth="1"/>
    <col min="1668" max="1668" width="22.5703125" style="1" customWidth="1"/>
    <col min="1669" max="1669" width="23" style="1" customWidth="1"/>
    <col min="1670" max="1670" width="22.85546875" style="1" customWidth="1"/>
    <col min="1671" max="1671" width="23.42578125" style="1" customWidth="1"/>
    <col min="1672" max="1672" width="28.7109375" style="1" customWidth="1"/>
    <col min="1673" max="1673" width="12.7109375" style="1" customWidth="1"/>
    <col min="1674" max="1674" width="11.42578125" style="1"/>
    <col min="1675" max="1675" width="25.28515625" style="1" customWidth="1"/>
    <col min="1676" max="1676" width="15.85546875" style="1" bestFit="1" customWidth="1"/>
    <col min="1677" max="1678" width="18" style="1" bestFit="1" customWidth="1"/>
    <col min="1679" max="1897" width="11.42578125" style="1"/>
    <col min="1898" max="1898" width="15.42578125" style="1" customWidth="1"/>
    <col min="1899" max="1899" width="9.5703125" style="1" customWidth="1"/>
    <col min="1900" max="1900" width="14.42578125" style="1" customWidth="1"/>
    <col min="1901" max="1901" width="49.85546875" style="1" customWidth="1"/>
    <col min="1902" max="1902" width="22.5703125" style="1" customWidth="1"/>
    <col min="1903" max="1903" width="23" style="1" customWidth="1"/>
    <col min="1904" max="1904" width="22.85546875" style="1" customWidth="1"/>
    <col min="1905" max="1905" width="23.42578125" style="1" customWidth="1"/>
    <col min="1906" max="1906" width="22.42578125" style="1" customWidth="1"/>
    <col min="1907" max="1907" width="13.85546875" style="1" customWidth="1"/>
    <col min="1908" max="1908" width="20.7109375" style="1" customWidth="1"/>
    <col min="1909" max="1909" width="18.140625" style="1" customWidth="1"/>
    <col min="1910" max="1910" width="14.85546875" style="1" bestFit="1" customWidth="1"/>
    <col min="1911" max="1911" width="11.42578125" style="1"/>
    <col min="1912" max="1912" width="17.42578125" style="1" customWidth="1"/>
    <col min="1913" max="1915" width="18.140625" style="1" customWidth="1"/>
    <col min="1916" max="1919" width="11.42578125" style="1"/>
    <col min="1920" max="1920" width="34" style="1" customWidth="1"/>
    <col min="1921" max="1921" width="9.5703125" style="1" customWidth="1"/>
    <col min="1922" max="1922" width="16.7109375" style="1" customWidth="1"/>
    <col min="1923" max="1923" width="55.140625" style="1" customWidth="1"/>
    <col min="1924" max="1924" width="22.5703125" style="1" customWidth="1"/>
    <col min="1925" max="1925" width="23" style="1" customWidth="1"/>
    <col min="1926" max="1926" width="22.85546875" style="1" customWidth="1"/>
    <col min="1927" max="1927" width="23.42578125" style="1" customWidth="1"/>
    <col min="1928" max="1928" width="28.7109375" style="1" customWidth="1"/>
    <col min="1929" max="1929" width="12.7109375" style="1" customWidth="1"/>
    <col min="1930" max="1930" width="11.42578125" style="1"/>
    <col min="1931" max="1931" width="25.28515625" style="1" customWidth="1"/>
    <col min="1932" max="1932" width="15.85546875" style="1" bestFit="1" customWidth="1"/>
    <col min="1933" max="1934" width="18" style="1" bestFit="1" customWidth="1"/>
    <col min="1935" max="2153" width="11.42578125" style="1"/>
    <col min="2154" max="2154" width="15.42578125" style="1" customWidth="1"/>
    <col min="2155" max="2155" width="9.5703125" style="1" customWidth="1"/>
    <col min="2156" max="2156" width="14.42578125" style="1" customWidth="1"/>
    <col min="2157" max="2157" width="49.85546875" style="1" customWidth="1"/>
    <col min="2158" max="2158" width="22.5703125" style="1" customWidth="1"/>
    <col min="2159" max="2159" width="23" style="1" customWidth="1"/>
    <col min="2160" max="2160" width="22.85546875" style="1" customWidth="1"/>
    <col min="2161" max="2161" width="23.42578125" style="1" customWidth="1"/>
    <col min="2162" max="2162" width="22.42578125" style="1" customWidth="1"/>
    <col min="2163" max="2163" width="13.85546875" style="1" customWidth="1"/>
    <col min="2164" max="2164" width="20.7109375" style="1" customWidth="1"/>
    <col min="2165" max="2165" width="18.140625" style="1" customWidth="1"/>
    <col min="2166" max="2166" width="14.85546875" style="1" bestFit="1" customWidth="1"/>
    <col min="2167" max="2167" width="11.42578125" style="1"/>
    <col min="2168" max="2168" width="17.42578125" style="1" customWidth="1"/>
    <col min="2169" max="2171" width="18.140625" style="1" customWidth="1"/>
    <col min="2172" max="2175" width="11.42578125" style="1"/>
    <col min="2176" max="2176" width="34" style="1" customWidth="1"/>
    <col min="2177" max="2177" width="9.5703125" style="1" customWidth="1"/>
    <col min="2178" max="2178" width="16.7109375" style="1" customWidth="1"/>
    <col min="2179" max="2179" width="55.140625" style="1" customWidth="1"/>
    <col min="2180" max="2180" width="22.5703125" style="1" customWidth="1"/>
    <col min="2181" max="2181" width="23" style="1" customWidth="1"/>
    <col min="2182" max="2182" width="22.85546875" style="1" customWidth="1"/>
    <col min="2183" max="2183" width="23.42578125" style="1" customWidth="1"/>
    <col min="2184" max="2184" width="28.7109375" style="1" customWidth="1"/>
    <col min="2185" max="2185" width="12.7109375" style="1" customWidth="1"/>
    <col min="2186" max="2186" width="11.42578125" style="1"/>
    <col min="2187" max="2187" width="25.28515625" style="1" customWidth="1"/>
    <col min="2188" max="2188" width="15.85546875" style="1" bestFit="1" customWidth="1"/>
    <col min="2189" max="2190" width="18" style="1" bestFit="1" customWidth="1"/>
    <col min="2191" max="2409" width="11.42578125" style="1"/>
    <col min="2410" max="2410" width="15.42578125" style="1" customWidth="1"/>
    <col min="2411" max="2411" width="9.5703125" style="1" customWidth="1"/>
    <col min="2412" max="2412" width="14.42578125" style="1" customWidth="1"/>
    <col min="2413" max="2413" width="49.85546875" style="1" customWidth="1"/>
    <col min="2414" max="2414" width="22.5703125" style="1" customWidth="1"/>
    <col min="2415" max="2415" width="23" style="1" customWidth="1"/>
    <col min="2416" max="2416" width="22.85546875" style="1" customWidth="1"/>
    <col min="2417" max="2417" width="23.42578125" style="1" customWidth="1"/>
    <col min="2418" max="2418" width="22.42578125" style="1" customWidth="1"/>
    <col min="2419" max="2419" width="13.85546875" style="1" customWidth="1"/>
    <col min="2420" max="2420" width="20.7109375" style="1" customWidth="1"/>
    <col min="2421" max="2421" width="18.140625" style="1" customWidth="1"/>
    <col min="2422" max="2422" width="14.85546875" style="1" bestFit="1" customWidth="1"/>
    <col min="2423" max="2423" width="11.42578125" style="1"/>
    <col min="2424" max="2424" width="17.42578125" style="1" customWidth="1"/>
    <col min="2425" max="2427" width="18.140625" style="1" customWidth="1"/>
    <col min="2428" max="2431" width="11.42578125" style="1"/>
    <col min="2432" max="2432" width="34" style="1" customWidth="1"/>
    <col min="2433" max="2433" width="9.5703125" style="1" customWidth="1"/>
    <col min="2434" max="2434" width="16.7109375" style="1" customWidth="1"/>
    <col min="2435" max="2435" width="55.140625" style="1" customWidth="1"/>
    <col min="2436" max="2436" width="22.5703125" style="1" customWidth="1"/>
    <col min="2437" max="2437" width="23" style="1" customWidth="1"/>
    <col min="2438" max="2438" width="22.85546875" style="1" customWidth="1"/>
    <col min="2439" max="2439" width="23.42578125" style="1" customWidth="1"/>
    <col min="2440" max="2440" width="28.7109375" style="1" customWidth="1"/>
    <col min="2441" max="2441" width="12.7109375" style="1" customWidth="1"/>
    <col min="2442" max="2442" width="11.42578125" style="1"/>
    <col min="2443" max="2443" width="25.28515625" style="1" customWidth="1"/>
    <col min="2444" max="2444" width="15.85546875" style="1" bestFit="1" customWidth="1"/>
    <col min="2445" max="2446" width="18" style="1" bestFit="1" customWidth="1"/>
    <col min="2447" max="2665" width="11.42578125" style="1"/>
    <col min="2666" max="2666" width="15.42578125" style="1" customWidth="1"/>
    <col min="2667" max="2667" width="9.5703125" style="1" customWidth="1"/>
    <col min="2668" max="2668" width="14.42578125" style="1" customWidth="1"/>
    <col min="2669" max="2669" width="49.85546875" style="1" customWidth="1"/>
    <col min="2670" max="2670" width="22.5703125" style="1" customWidth="1"/>
    <col min="2671" max="2671" width="23" style="1" customWidth="1"/>
    <col min="2672" max="2672" width="22.85546875" style="1" customWidth="1"/>
    <col min="2673" max="2673" width="23.42578125" style="1" customWidth="1"/>
    <col min="2674" max="2674" width="22.42578125" style="1" customWidth="1"/>
    <col min="2675" max="2675" width="13.85546875" style="1" customWidth="1"/>
    <col min="2676" max="2676" width="20.7109375" style="1" customWidth="1"/>
    <col min="2677" max="2677" width="18.140625" style="1" customWidth="1"/>
    <col min="2678" max="2678" width="14.85546875" style="1" bestFit="1" customWidth="1"/>
    <col min="2679" max="2679" width="11.42578125" style="1"/>
    <col min="2680" max="2680" width="17.42578125" style="1" customWidth="1"/>
    <col min="2681" max="2683" width="18.140625" style="1" customWidth="1"/>
    <col min="2684" max="2687" width="11.42578125" style="1"/>
    <col min="2688" max="2688" width="34" style="1" customWidth="1"/>
    <col min="2689" max="2689" width="9.5703125" style="1" customWidth="1"/>
    <col min="2690" max="2690" width="16.7109375" style="1" customWidth="1"/>
    <col min="2691" max="2691" width="55.140625" style="1" customWidth="1"/>
    <col min="2692" max="2692" width="22.5703125" style="1" customWidth="1"/>
    <col min="2693" max="2693" width="23" style="1" customWidth="1"/>
    <col min="2694" max="2694" width="22.85546875" style="1" customWidth="1"/>
    <col min="2695" max="2695" width="23.42578125" style="1" customWidth="1"/>
    <col min="2696" max="2696" width="28.7109375" style="1" customWidth="1"/>
    <col min="2697" max="2697" width="12.7109375" style="1" customWidth="1"/>
    <col min="2698" max="2698" width="11.42578125" style="1"/>
    <col min="2699" max="2699" width="25.28515625" style="1" customWidth="1"/>
    <col min="2700" max="2700" width="15.85546875" style="1" bestFit="1" customWidth="1"/>
    <col min="2701" max="2702" width="18" style="1" bestFit="1" customWidth="1"/>
    <col min="2703" max="2921" width="11.42578125" style="1"/>
    <col min="2922" max="2922" width="15.42578125" style="1" customWidth="1"/>
    <col min="2923" max="2923" width="9.5703125" style="1" customWidth="1"/>
    <col min="2924" max="2924" width="14.42578125" style="1" customWidth="1"/>
    <col min="2925" max="2925" width="49.85546875" style="1" customWidth="1"/>
    <col min="2926" max="2926" width="22.5703125" style="1" customWidth="1"/>
    <col min="2927" max="2927" width="23" style="1" customWidth="1"/>
    <col min="2928" max="2928" width="22.85546875" style="1" customWidth="1"/>
    <col min="2929" max="2929" width="23.42578125" style="1" customWidth="1"/>
    <col min="2930" max="2930" width="22.42578125" style="1" customWidth="1"/>
    <col min="2931" max="2931" width="13.85546875" style="1" customWidth="1"/>
    <col min="2932" max="2932" width="20.7109375" style="1" customWidth="1"/>
    <col min="2933" max="2933" width="18.140625" style="1" customWidth="1"/>
    <col min="2934" max="2934" width="14.85546875" style="1" bestFit="1" customWidth="1"/>
    <col min="2935" max="2935" width="11.42578125" style="1"/>
    <col min="2936" max="2936" width="17.42578125" style="1" customWidth="1"/>
    <col min="2937" max="2939" width="18.140625" style="1" customWidth="1"/>
    <col min="2940" max="2943" width="11.42578125" style="1"/>
    <col min="2944" max="2944" width="34" style="1" customWidth="1"/>
    <col min="2945" max="2945" width="9.5703125" style="1" customWidth="1"/>
    <col min="2946" max="2946" width="16.7109375" style="1" customWidth="1"/>
    <col min="2947" max="2947" width="55.140625" style="1" customWidth="1"/>
    <col min="2948" max="2948" width="22.5703125" style="1" customWidth="1"/>
    <col min="2949" max="2949" width="23" style="1" customWidth="1"/>
    <col min="2950" max="2950" width="22.85546875" style="1" customWidth="1"/>
    <col min="2951" max="2951" width="23.42578125" style="1" customWidth="1"/>
    <col min="2952" max="2952" width="28.7109375" style="1" customWidth="1"/>
    <col min="2953" max="2953" width="12.7109375" style="1" customWidth="1"/>
    <col min="2954" max="2954" width="11.42578125" style="1"/>
    <col min="2955" max="2955" width="25.28515625" style="1" customWidth="1"/>
    <col min="2956" max="2956" width="15.85546875" style="1" bestFit="1" customWidth="1"/>
    <col min="2957" max="2958" width="18" style="1" bestFit="1" customWidth="1"/>
    <col min="2959" max="3177" width="11.42578125" style="1"/>
    <col min="3178" max="3178" width="15.42578125" style="1" customWidth="1"/>
    <col min="3179" max="3179" width="9.5703125" style="1" customWidth="1"/>
    <col min="3180" max="3180" width="14.42578125" style="1" customWidth="1"/>
    <col min="3181" max="3181" width="49.85546875" style="1" customWidth="1"/>
    <col min="3182" max="3182" width="22.5703125" style="1" customWidth="1"/>
    <col min="3183" max="3183" width="23" style="1" customWidth="1"/>
    <col min="3184" max="3184" width="22.85546875" style="1" customWidth="1"/>
    <col min="3185" max="3185" width="23.42578125" style="1" customWidth="1"/>
    <col min="3186" max="3186" width="22.42578125" style="1" customWidth="1"/>
    <col min="3187" max="3187" width="13.85546875" style="1" customWidth="1"/>
    <col min="3188" max="3188" width="20.7109375" style="1" customWidth="1"/>
    <col min="3189" max="3189" width="18.140625" style="1" customWidth="1"/>
    <col min="3190" max="3190" width="14.85546875" style="1" bestFit="1" customWidth="1"/>
    <col min="3191" max="3191" width="11.42578125" style="1"/>
    <col min="3192" max="3192" width="17.42578125" style="1" customWidth="1"/>
    <col min="3193" max="3195" width="18.140625" style="1" customWidth="1"/>
    <col min="3196" max="3199" width="11.42578125" style="1"/>
    <col min="3200" max="3200" width="34" style="1" customWidth="1"/>
    <col min="3201" max="3201" width="9.5703125" style="1" customWidth="1"/>
    <col min="3202" max="3202" width="16.7109375" style="1" customWidth="1"/>
    <col min="3203" max="3203" width="55.140625" style="1" customWidth="1"/>
    <col min="3204" max="3204" width="22.5703125" style="1" customWidth="1"/>
    <col min="3205" max="3205" width="23" style="1" customWidth="1"/>
    <col min="3206" max="3206" width="22.85546875" style="1" customWidth="1"/>
    <col min="3207" max="3207" width="23.42578125" style="1" customWidth="1"/>
    <col min="3208" max="3208" width="28.7109375" style="1" customWidth="1"/>
    <col min="3209" max="3209" width="12.7109375" style="1" customWidth="1"/>
    <col min="3210" max="3210" width="11.42578125" style="1"/>
    <col min="3211" max="3211" width="25.28515625" style="1" customWidth="1"/>
    <col min="3212" max="3212" width="15.85546875" style="1" bestFit="1" customWidth="1"/>
    <col min="3213" max="3214" width="18" style="1" bestFit="1" customWidth="1"/>
    <col min="3215" max="3433" width="11.42578125" style="1"/>
    <col min="3434" max="3434" width="15.42578125" style="1" customWidth="1"/>
    <col min="3435" max="3435" width="9.5703125" style="1" customWidth="1"/>
    <col min="3436" max="3436" width="14.42578125" style="1" customWidth="1"/>
    <col min="3437" max="3437" width="49.85546875" style="1" customWidth="1"/>
    <col min="3438" max="3438" width="22.5703125" style="1" customWidth="1"/>
    <col min="3439" max="3439" width="23" style="1" customWidth="1"/>
    <col min="3440" max="3440" width="22.85546875" style="1" customWidth="1"/>
    <col min="3441" max="3441" width="23.42578125" style="1" customWidth="1"/>
    <col min="3442" max="3442" width="22.42578125" style="1" customWidth="1"/>
    <col min="3443" max="3443" width="13.85546875" style="1" customWidth="1"/>
    <col min="3444" max="3444" width="20.7109375" style="1" customWidth="1"/>
    <col min="3445" max="3445" width="18.140625" style="1" customWidth="1"/>
    <col min="3446" max="3446" width="14.85546875" style="1" bestFit="1" customWidth="1"/>
    <col min="3447" max="3447" width="11.42578125" style="1"/>
    <col min="3448" max="3448" width="17.42578125" style="1" customWidth="1"/>
    <col min="3449" max="3451" width="18.140625" style="1" customWidth="1"/>
    <col min="3452" max="3455" width="11.42578125" style="1"/>
    <col min="3456" max="3456" width="34" style="1" customWidth="1"/>
    <col min="3457" max="3457" width="9.5703125" style="1" customWidth="1"/>
    <col min="3458" max="3458" width="16.7109375" style="1" customWidth="1"/>
    <col min="3459" max="3459" width="55.140625" style="1" customWidth="1"/>
    <col min="3460" max="3460" width="22.5703125" style="1" customWidth="1"/>
    <col min="3461" max="3461" width="23" style="1" customWidth="1"/>
    <col min="3462" max="3462" width="22.85546875" style="1" customWidth="1"/>
    <col min="3463" max="3463" width="23.42578125" style="1" customWidth="1"/>
    <col min="3464" max="3464" width="28.7109375" style="1" customWidth="1"/>
    <col min="3465" max="3465" width="12.7109375" style="1" customWidth="1"/>
    <col min="3466" max="3466" width="11.42578125" style="1"/>
    <col min="3467" max="3467" width="25.28515625" style="1" customWidth="1"/>
    <col min="3468" max="3468" width="15.85546875" style="1" bestFit="1" customWidth="1"/>
    <col min="3469" max="3470" width="18" style="1" bestFit="1" customWidth="1"/>
    <col min="3471" max="3689" width="11.42578125" style="1"/>
    <col min="3690" max="3690" width="15.42578125" style="1" customWidth="1"/>
    <col min="3691" max="3691" width="9.5703125" style="1" customWidth="1"/>
    <col min="3692" max="3692" width="14.42578125" style="1" customWidth="1"/>
    <col min="3693" max="3693" width="49.85546875" style="1" customWidth="1"/>
    <col min="3694" max="3694" width="22.5703125" style="1" customWidth="1"/>
    <col min="3695" max="3695" width="23" style="1" customWidth="1"/>
    <col min="3696" max="3696" width="22.85546875" style="1" customWidth="1"/>
    <col min="3697" max="3697" width="23.42578125" style="1" customWidth="1"/>
    <col min="3698" max="3698" width="22.42578125" style="1" customWidth="1"/>
    <col min="3699" max="3699" width="13.85546875" style="1" customWidth="1"/>
    <col min="3700" max="3700" width="20.7109375" style="1" customWidth="1"/>
    <col min="3701" max="3701" width="18.140625" style="1" customWidth="1"/>
    <col min="3702" max="3702" width="14.85546875" style="1" bestFit="1" customWidth="1"/>
    <col min="3703" max="3703" width="11.42578125" style="1"/>
    <col min="3704" max="3704" width="17.42578125" style="1" customWidth="1"/>
    <col min="3705" max="3707" width="18.140625" style="1" customWidth="1"/>
    <col min="3708" max="3711" width="11.42578125" style="1"/>
    <col min="3712" max="3712" width="34" style="1" customWidth="1"/>
    <col min="3713" max="3713" width="9.5703125" style="1" customWidth="1"/>
    <col min="3714" max="3714" width="16.7109375" style="1" customWidth="1"/>
    <col min="3715" max="3715" width="55.140625" style="1" customWidth="1"/>
    <col min="3716" max="3716" width="22.5703125" style="1" customWidth="1"/>
    <col min="3717" max="3717" width="23" style="1" customWidth="1"/>
    <col min="3718" max="3718" width="22.85546875" style="1" customWidth="1"/>
    <col min="3719" max="3719" width="23.42578125" style="1" customWidth="1"/>
    <col min="3720" max="3720" width="28.7109375" style="1" customWidth="1"/>
    <col min="3721" max="3721" width="12.7109375" style="1" customWidth="1"/>
    <col min="3722" max="3722" width="11.42578125" style="1"/>
    <col min="3723" max="3723" width="25.28515625" style="1" customWidth="1"/>
    <col min="3724" max="3724" width="15.85546875" style="1" bestFit="1" customWidth="1"/>
    <col min="3725" max="3726" width="18" style="1" bestFit="1" customWidth="1"/>
    <col min="3727" max="3945" width="11.42578125" style="1"/>
    <col min="3946" max="3946" width="15.42578125" style="1" customWidth="1"/>
    <col min="3947" max="3947" width="9.5703125" style="1" customWidth="1"/>
    <col min="3948" max="3948" width="14.42578125" style="1" customWidth="1"/>
    <col min="3949" max="3949" width="49.85546875" style="1" customWidth="1"/>
    <col min="3950" max="3950" width="22.5703125" style="1" customWidth="1"/>
    <col min="3951" max="3951" width="23" style="1" customWidth="1"/>
    <col min="3952" max="3952" width="22.85546875" style="1" customWidth="1"/>
    <col min="3953" max="3953" width="23.42578125" style="1" customWidth="1"/>
    <col min="3954" max="3954" width="22.42578125" style="1" customWidth="1"/>
    <col min="3955" max="3955" width="13.85546875" style="1" customWidth="1"/>
    <col min="3956" max="3956" width="20.7109375" style="1" customWidth="1"/>
    <col min="3957" max="3957" width="18.140625" style="1" customWidth="1"/>
    <col min="3958" max="3958" width="14.85546875" style="1" bestFit="1" customWidth="1"/>
    <col min="3959" max="3959" width="11.42578125" style="1"/>
    <col min="3960" max="3960" width="17.42578125" style="1" customWidth="1"/>
    <col min="3961" max="3963" width="18.140625" style="1" customWidth="1"/>
    <col min="3964" max="3967" width="11.42578125" style="1"/>
    <col min="3968" max="3968" width="34" style="1" customWidth="1"/>
    <col min="3969" max="3969" width="9.5703125" style="1" customWidth="1"/>
    <col min="3970" max="3970" width="16.7109375" style="1" customWidth="1"/>
    <col min="3971" max="3971" width="55.140625" style="1" customWidth="1"/>
    <col min="3972" max="3972" width="22.5703125" style="1" customWidth="1"/>
    <col min="3973" max="3973" width="23" style="1" customWidth="1"/>
    <col min="3974" max="3974" width="22.85546875" style="1" customWidth="1"/>
    <col min="3975" max="3975" width="23.42578125" style="1" customWidth="1"/>
    <col min="3976" max="3976" width="28.7109375" style="1" customWidth="1"/>
    <col min="3977" max="3977" width="12.7109375" style="1" customWidth="1"/>
    <col min="3978" max="3978" width="11.42578125" style="1"/>
    <col min="3979" max="3979" width="25.28515625" style="1" customWidth="1"/>
    <col min="3980" max="3980" width="15.85546875" style="1" bestFit="1" customWidth="1"/>
    <col min="3981" max="3982" width="18" style="1" bestFit="1" customWidth="1"/>
    <col min="3983" max="4201" width="11.42578125" style="1"/>
    <col min="4202" max="4202" width="15.42578125" style="1" customWidth="1"/>
    <col min="4203" max="4203" width="9.5703125" style="1" customWidth="1"/>
    <col min="4204" max="4204" width="14.42578125" style="1" customWidth="1"/>
    <col min="4205" max="4205" width="49.85546875" style="1" customWidth="1"/>
    <col min="4206" max="4206" width="22.5703125" style="1" customWidth="1"/>
    <col min="4207" max="4207" width="23" style="1" customWidth="1"/>
    <col min="4208" max="4208" width="22.85546875" style="1" customWidth="1"/>
    <col min="4209" max="4209" width="23.42578125" style="1" customWidth="1"/>
    <col min="4210" max="4210" width="22.42578125" style="1" customWidth="1"/>
    <col min="4211" max="4211" width="13.85546875" style="1" customWidth="1"/>
    <col min="4212" max="4212" width="20.7109375" style="1" customWidth="1"/>
    <col min="4213" max="4213" width="18.140625" style="1" customWidth="1"/>
    <col min="4214" max="4214" width="14.85546875" style="1" bestFit="1" customWidth="1"/>
    <col min="4215" max="4215" width="11.42578125" style="1"/>
    <col min="4216" max="4216" width="17.42578125" style="1" customWidth="1"/>
    <col min="4217" max="4219" width="18.140625" style="1" customWidth="1"/>
    <col min="4220" max="4223" width="11.42578125" style="1"/>
    <col min="4224" max="4224" width="34" style="1" customWidth="1"/>
    <col min="4225" max="4225" width="9.5703125" style="1" customWidth="1"/>
    <col min="4226" max="4226" width="16.7109375" style="1" customWidth="1"/>
    <col min="4227" max="4227" width="55.140625" style="1" customWidth="1"/>
    <col min="4228" max="4228" width="22.5703125" style="1" customWidth="1"/>
    <col min="4229" max="4229" width="23" style="1" customWidth="1"/>
    <col min="4230" max="4230" width="22.85546875" style="1" customWidth="1"/>
    <col min="4231" max="4231" width="23.42578125" style="1" customWidth="1"/>
    <col min="4232" max="4232" width="28.7109375" style="1" customWidth="1"/>
    <col min="4233" max="4233" width="12.7109375" style="1" customWidth="1"/>
    <col min="4234" max="4234" width="11.42578125" style="1"/>
    <col min="4235" max="4235" width="25.28515625" style="1" customWidth="1"/>
    <col min="4236" max="4236" width="15.85546875" style="1" bestFit="1" customWidth="1"/>
    <col min="4237" max="4238" width="18" style="1" bestFit="1" customWidth="1"/>
    <col min="4239" max="4457" width="11.42578125" style="1"/>
    <col min="4458" max="4458" width="15.42578125" style="1" customWidth="1"/>
    <col min="4459" max="4459" width="9.5703125" style="1" customWidth="1"/>
    <col min="4460" max="4460" width="14.42578125" style="1" customWidth="1"/>
    <col min="4461" max="4461" width="49.85546875" style="1" customWidth="1"/>
    <col min="4462" max="4462" width="22.5703125" style="1" customWidth="1"/>
    <col min="4463" max="4463" width="23" style="1" customWidth="1"/>
    <col min="4464" max="4464" width="22.85546875" style="1" customWidth="1"/>
    <col min="4465" max="4465" width="23.42578125" style="1" customWidth="1"/>
    <col min="4466" max="4466" width="22.42578125" style="1" customWidth="1"/>
    <col min="4467" max="4467" width="13.85546875" style="1" customWidth="1"/>
    <col min="4468" max="4468" width="20.7109375" style="1" customWidth="1"/>
    <col min="4469" max="4469" width="18.140625" style="1" customWidth="1"/>
    <col min="4470" max="4470" width="14.85546875" style="1" bestFit="1" customWidth="1"/>
    <col min="4471" max="4471" width="11.42578125" style="1"/>
    <col min="4472" max="4472" width="17.42578125" style="1" customWidth="1"/>
    <col min="4473" max="4475" width="18.140625" style="1" customWidth="1"/>
    <col min="4476" max="4479" width="11.42578125" style="1"/>
    <col min="4480" max="4480" width="34" style="1" customWidth="1"/>
    <col min="4481" max="4481" width="9.5703125" style="1" customWidth="1"/>
    <col min="4482" max="4482" width="16.7109375" style="1" customWidth="1"/>
    <col min="4483" max="4483" width="55.140625" style="1" customWidth="1"/>
    <col min="4484" max="4484" width="22.5703125" style="1" customWidth="1"/>
    <col min="4485" max="4485" width="23" style="1" customWidth="1"/>
    <col min="4486" max="4486" width="22.85546875" style="1" customWidth="1"/>
    <col min="4487" max="4487" width="23.42578125" style="1" customWidth="1"/>
    <col min="4488" max="4488" width="28.7109375" style="1" customWidth="1"/>
    <col min="4489" max="4489" width="12.7109375" style="1" customWidth="1"/>
    <col min="4490" max="4490" width="11.42578125" style="1"/>
    <col min="4491" max="4491" width="25.28515625" style="1" customWidth="1"/>
    <col min="4492" max="4492" width="15.85546875" style="1" bestFit="1" customWidth="1"/>
    <col min="4493" max="4494" width="18" style="1" bestFit="1" customWidth="1"/>
    <col min="4495" max="4713" width="11.42578125" style="1"/>
    <col min="4714" max="4714" width="15.42578125" style="1" customWidth="1"/>
    <col min="4715" max="4715" width="9.5703125" style="1" customWidth="1"/>
    <col min="4716" max="4716" width="14.42578125" style="1" customWidth="1"/>
    <col min="4717" max="4717" width="49.85546875" style="1" customWidth="1"/>
    <col min="4718" max="4718" width="22.5703125" style="1" customWidth="1"/>
    <col min="4719" max="4719" width="23" style="1" customWidth="1"/>
    <col min="4720" max="4720" width="22.85546875" style="1" customWidth="1"/>
    <col min="4721" max="4721" width="23.42578125" style="1" customWidth="1"/>
    <col min="4722" max="4722" width="22.42578125" style="1" customWidth="1"/>
    <col min="4723" max="4723" width="13.85546875" style="1" customWidth="1"/>
    <col min="4724" max="4724" width="20.7109375" style="1" customWidth="1"/>
    <col min="4725" max="4725" width="18.140625" style="1" customWidth="1"/>
    <col min="4726" max="4726" width="14.85546875" style="1" bestFit="1" customWidth="1"/>
    <col min="4727" max="4727" width="11.42578125" style="1"/>
    <col min="4728" max="4728" width="17.42578125" style="1" customWidth="1"/>
    <col min="4729" max="4731" width="18.140625" style="1" customWidth="1"/>
    <col min="4732" max="4735" width="11.42578125" style="1"/>
    <col min="4736" max="4736" width="34" style="1" customWidth="1"/>
    <col min="4737" max="4737" width="9.5703125" style="1" customWidth="1"/>
    <col min="4738" max="4738" width="16.7109375" style="1" customWidth="1"/>
    <col min="4739" max="4739" width="55.140625" style="1" customWidth="1"/>
    <col min="4740" max="4740" width="22.5703125" style="1" customWidth="1"/>
    <col min="4741" max="4741" width="23" style="1" customWidth="1"/>
    <col min="4742" max="4742" width="22.85546875" style="1" customWidth="1"/>
    <col min="4743" max="4743" width="23.42578125" style="1" customWidth="1"/>
    <col min="4744" max="4744" width="28.7109375" style="1" customWidth="1"/>
    <col min="4745" max="4745" width="12.7109375" style="1" customWidth="1"/>
    <col min="4746" max="4746" width="11.42578125" style="1"/>
    <col min="4747" max="4747" width="25.28515625" style="1" customWidth="1"/>
    <col min="4748" max="4748" width="15.85546875" style="1" bestFit="1" customWidth="1"/>
    <col min="4749" max="4750" width="18" style="1" bestFit="1" customWidth="1"/>
    <col min="4751" max="4969" width="11.42578125" style="1"/>
    <col min="4970" max="4970" width="15.42578125" style="1" customWidth="1"/>
    <col min="4971" max="4971" width="9.5703125" style="1" customWidth="1"/>
    <col min="4972" max="4972" width="14.42578125" style="1" customWidth="1"/>
    <col min="4973" max="4973" width="49.85546875" style="1" customWidth="1"/>
    <col min="4974" max="4974" width="22.5703125" style="1" customWidth="1"/>
    <col min="4975" max="4975" width="23" style="1" customWidth="1"/>
    <col min="4976" max="4976" width="22.85546875" style="1" customWidth="1"/>
    <col min="4977" max="4977" width="23.42578125" style="1" customWidth="1"/>
    <col min="4978" max="4978" width="22.42578125" style="1" customWidth="1"/>
    <col min="4979" max="4979" width="13.85546875" style="1" customWidth="1"/>
    <col min="4980" max="4980" width="20.7109375" style="1" customWidth="1"/>
    <col min="4981" max="4981" width="18.140625" style="1" customWidth="1"/>
    <col min="4982" max="4982" width="14.85546875" style="1" bestFit="1" customWidth="1"/>
    <col min="4983" max="4983" width="11.42578125" style="1"/>
    <col min="4984" max="4984" width="17.42578125" style="1" customWidth="1"/>
    <col min="4985" max="4987" width="18.140625" style="1" customWidth="1"/>
    <col min="4988" max="4991" width="11.42578125" style="1"/>
    <col min="4992" max="4992" width="34" style="1" customWidth="1"/>
    <col min="4993" max="4993" width="9.5703125" style="1" customWidth="1"/>
    <col min="4994" max="4994" width="16.7109375" style="1" customWidth="1"/>
    <col min="4995" max="4995" width="55.140625" style="1" customWidth="1"/>
    <col min="4996" max="4996" width="22.5703125" style="1" customWidth="1"/>
    <col min="4997" max="4997" width="23" style="1" customWidth="1"/>
    <col min="4998" max="4998" width="22.85546875" style="1" customWidth="1"/>
    <col min="4999" max="4999" width="23.42578125" style="1" customWidth="1"/>
    <col min="5000" max="5000" width="28.7109375" style="1" customWidth="1"/>
    <col min="5001" max="5001" width="12.7109375" style="1" customWidth="1"/>
    <col min="5002" max="5002" width="11.42578125" style="1"/>
    <col min="5003" max="5003" width="25.28515625" style="1" customWidth="1"/>
    <col min="5004" max="5004" width="15.85546875" style="1" bestFit="1" customWidth="1"/>
    <col min="5005" max="5006" width="18" style="1" bestFit="1" customWidth="1"/>
    <col min="5007" max="5225" width="11.42578125" style="1"/>
    <col min="5226" max="5226" width="15.42578125" style="1" customWidth="1"/>
    <col min="5227" max="5227" width="9.5703125" style="1" customWidth="1"/>
    <col min="5228" max="5228" width="14.42578125" style="1" customWidth="1"/>
    <col min="5229" max="5229" width="49.85546875" style="1" customWidth="1"/>
    <col min="5230" max="5230" width="22.5703125" style="1" customWidth="1"/>
    <col min="5231" max="5231" width="23" style="1" customWidth="1"/>
    <col min="5232" max="5232" width="22.85546875" style="1" customWidth="1"/>
    <col min="5233" max="5233" width="23.42578125" style="1" customWidth="1"/>
    <col min="5234" max="5234" width="22.42578125" style="1" customWidth="1"/>
    <col min="5235" max="5235" width="13.85546875" style="1" customWidth="1"/>
    <col min="5236" max="5236" width="20.7109375" style="1" customWidth="1"/>
    <col min="5237" max="5237" width="18.140625" style="1" customWidth="1"/>
    <col min="5238" max="5238" width="14.85546875" style="1" bestFit="1" customWidth="1"/>
    <col min="5239" max="5239" width="11.42578125" style="1"/>
    <col min="5240" max="5240" width="17.42578125" style="1" customWidth="1"/>
    <col min="5241" max="5243" width="18.140625" style="1" customWidth="1"/>
    <col min="5244" max="5247" width="11.42578125" style="1"/>
    <col min="5248" max="5248" width="34" style="1" customWidth="1"/>
    <col min="5249" max="5249" width="9.5703125" style="1" customWidth="1"/>
    <col min="5250" max="5250" width="16.7109375" style="1" customWidth="1"/>
    <col min="5251" max="5251" width="55.140625" style="1" customWidth="1"/>
    <col min="5252" max="5252" width="22.5703125" style="1" customWidth="1"/>
    <col min="5253" max="5253" width="23" style="1" customWidth="1"/>
    <col min="5254" max="5254" width="22.85546875" style="1" customWidth="1"/>
    <col min="5255" max="5255" width="23.42578125" style="1" customWidth="1"/>
    <col min="5256" max="5256" width="28.7109375" style="1" customWidth="1"/>
    <col min="5257" max="5257" width="12.7109375" style="1" customWidth="1"/>
    <col min="5258" max="5258" width="11.42578125" style="1"/>
    <col min="5259" max="5259" width="25.28515625" style="1" customWidth="1"/>
    <col min="5260" max="5260" width="15.85546875" style="1" bestFit="1" customWidth="1"/>
    <col min="5261" max="5262" width="18" style="1" bestFit="1" customWidth="1"/>
    <col min="5263" max="5481" width="11.42578125" style="1"/>
    <col min="5482" max="5482" width="15.42578125" style="1" customWidth="1"/>
    <col min="5483" max="5483" width="9.5703125" style="1" customWidth="1"/>
    <col min="5484" max="5484" width="14.42578125" style="1" customWidth="1"/>
    <col min="5485" max="5485" width="49.85546875" style="1" customWidth="1"/>
    <col min="5486" max="5486" width="22.5703125" style="1" customWidth="1"/>
    <col min="5487" max="5487" width="23" style="1" customWidth="1"/>
    <col min="5488" max="5488" width="22.85546875" style="1" customWidth="1"/>
    <col min="5489" max="5489" width="23.42578125" style="1" customWidth="1"/>
    <col min="5490" max="5490" width="22.42578125" style="1" customWidth="1"/>
    <col min="5491" max="5491" width="13.85546875" style="1" customWidth="1"/>
    <col min="5492" max="5492" width="20.7109375" style="1" customWidth="1"/>
    <col min="5493" max="5493" width="18.140625" style="1" customWidth="1"/>
    <col min="5494" max="5494" width="14.85546875" style="1" bestFit="1" customWidth="1"/>
    <col min="5495" max="5495" width="11.42578125" style="1"/>
    <col min="5496" max="5496" width="17.42578125" style="1" customWidth="1"/>
    <col min="5497" max="5499" width="18.140625" style="1" customWidth="1"/>
    <col min="5500" max="5503" width="11.42578125" style="1"/>
    <col min="5504" max="5504" width="34" style="1" customWidth="1"/>
    <col min="5505" max="5505" width="9.5703125" style="1" customWidth="1"/>
    <col min="5506" max="5506" width="16.7109375" style="1" customWidth="1"/>
    <col min="5507" max="5507" width="55.140625" style="1" customWidth="1"/>
    <col min="5508" max="5508" width="22.5703125" style="1" customWidth="1"/>
    <col min="5509" max="5509" width="23" style="1" customWidth="1"/>
    <col min="5510" max="5510" width="22.85546875" style="1" customWidth="1"/>
    <col min="5511" max="5511" width="23.42578125" style="1" customWidth="1"/>
    <col min="5512" max="5512" width="28.7109375" style="1" customWidth="1"/>
    <col min="5513" max="5513" width="12.7109375" style="1" customWidth="1"/>
    <col min="5514" max="5514" width="11.42578125" style="1"/>
    <col min="5515" max="5515" width="25.28515625" style="1" customWidth="1"/>
    <col min="5516" max="5516" width="15.85546875" style="1" bestFit="1" customWidth="1"/>
    <col min="5517" max="5518" width="18" style="1" bestFit="1" customWidth="1"/>
    <col min="5519" max="5737" width="11.42578125" style="1"/>
    <col min="5738" max="5738" width="15.42578125" style="1" customWidth="1"/>
    <col min="5739" max="5739" width="9.5703125" style="1" customWidth="1"/>
    <col min="5740" max="5740" width="14.42578125" style="1" customWidth="1"/>
    <col min="5741" max="5741" width="49.85546875" style="1" customWidth="1"/>
    <col min="5742" max="5742" width="22.5703125" style="1" customWidth="1"/>
    <col min="5743" max="5743" width="23" style="1" customWidth="1"/>
    <col min="5744" max="5744" width="22.85546875" style="1" customWidth="1"/>
    <col min="5745" max="5745" width="23.42578125" style="1" customWidth="1"/>
    <col min="5746" max="5746" width="22.42578125" style="1" customWidth="1"/>
    <col min="5747" max="5747" width="13.85546875" style="1" customWidth="1"/>
    <col min="5748" max="5748" width="20.7109375" style="1" customWidth="1"/>
    <col min="5749" max="5749" width="18.140625" style="1" customWidth="1"/>
    <col min="5750" max="5750" width="14.85546875" style="1" bestFit="1" customWidth="1"/>
    <col min="5751" max="5751" width="11.42578125" style="1"/>
    <col min="5752" max="5752" width="17.42578125" style="1" customWidth="1"/>
    <col min="5753" max="5755" width="18.140625" style="1" customWidth="1"/>
    <col min="5756" max="5759" width="11.42578125" style="1"/>
    <col min="5760" max="5760" width="34" style="1" customWidth="1"/>
    <col min="5761" max="5761" width="9.5703125" style="1" customWidth="1"/>
    <col min="5762" max="5762" width="16.7109375" style="1" customWidth="1"/>
    <col min="5763" max="5763" width="55.140625" style="1" customWidth="1"/>
    <col min="5764" max="5764" width="22.5703125" style="1" customWidth="1"/>
    <col min="5765" max="5765" width="23" style="1" customWidth="1"/>
    <col min="5766" max="5766" width="22.85546875" style="1" customWidth="1"/>
    <col min="5767" max="5767" width="23.42578125" style="1" customWidth="1"/>
    <col min="5768" max="5768" width="28.7109375" style="1" customWidth="1"/>
    <col min="5769" max="5769" width="12.7109375" style="1" customWidth="1"/>
    <col min="5770" max="5770" width="11.42578125" style="1"/>
    <col min="5771" max="5771" width="25.28515625" style="1" customWidth="1"/>
    <col min="5772" max="5772" width="15.85546875" style="1" bestFit="1" customWidth="1"/>
    <col min="5773" max="5774" width="18" style="1" bestFit="1" customWidth="1"/>
    <col min="5775" max="5993" width="11.42578125" style="1"/>
    <col min="5994" max="5994" width="15.42578125" style="1" customWidth="1"/>
    <col min="5995" max="5995" width="9.5703125" style="1" customWidth="1"/>
    <col min="5996" max="5996" width="14.42578125" style="1" customWidth="1"/>
    <col min="5997" max="5997" width="49.85546875" style="1" customWidth="1"/>
    <col min="5998" max="5998" width="22.5703125" style="1" customWidth="1"/>
    <col min="5999" max="5999" width="23" style="1" customWidth="1"/>
    <col min="6000" max="6000" width="22.85546875" style="1" customWidth="1"/>
    <col min="6001" max="6001" width="23.42578125" style="1" customWidth="1"/>
    <col min="6002" max="6002" width="22.42578125" style="1" customWidth="1"/>
    <col min="6003" max="6003" width="13.85546875" style="1" customWidth="1"/>
    <col min="6004" max="6004" width="20.7109375" style="1" customWidth="1"/>
    <col min="6005" max="6005" width="18.140625" style="1" customWidth="1"/>
    <col min="6006" max="6006" width="14.85546875" style="1" bestFit="1" customWidth="1"/>
    <col min="6007" max="6007" width="11.42578125" style="1"/>
    <col min="6008" max="6008" width="17.42578125" style="1" customWidth="1"/>
    <col min="6009" max="6011" width="18.140625" style="1" customWidth="1"/>
    <col min="6012" max="6015" width="11.42578125" style="1"/>
    <col min="6016" max="6016" width="34" style="1" customWidth="1"/>
    <col min="6017" max="6017" width="9.5703125" style="1" customWidth="1"/>
    <col min="6018" max="6018" width="16.7109375" style="1" customWidth="1"/>
    <col min="6019" max="6019" width="55.140625" style="1" customWidth="1"/>
    <col min="6020" max="6020" width="22.5703125" style="1" customWidth="1"/>
    <col min="6021" max="6021" width="23" style="1" customWidth="1"/>
    <col min="6022" max="6022" width="22.85546875" style="1" customWidth="1"/>
    <col min="6023" max="6023" width="23.42578125" style="1" customWidth="1"/>
    <col min="6024" max="6024" width="28.7109375" style="1" customWidth="1"/>
    <col min="6025" max="6025" width="12.7109375" style="1" customWidth="1"/>
    <col min="6026" max="6026" width="11.42578125" style="1"/>
    <col min="6027" max="6027" width="25.28515625" style="1" customWidth="1"/>
    <col min="6028" max="6028" width="15.85546875" style="1" bestFit="1" customWidth="1"/>
    <col min="6029" max="6030" width="18" style="1" bestFit="1" customWidth="1"/>
    <col min="6031" max="6249" width="11.42578125" style="1"/>
    <col min="6250" max="6250" width="15.42578125" style="1" customWidth="1"/>
    <col min="6251" max="6251" width="9.5703125" style="1" customWidth="1"/>
    <col min="6252" max="6252" width="14.42578125" style="1" customWidth="1"/>
    <col min="6253" max="6253" width="49.85546875" style="1" customWidth="1"/>
    <col min="6254" max="6254" width="22.5703125" style="1" customWidth="1"/>
    <col min="6255" max="6255" width="23" style="1" customWidth="1"/>
    <col min="6256" max="6256" width="22.85546875" style="1" customWidth="1"/>
    <col min="6257" max="6257" width="23.42578125" style="1" customWidth="1"/>
    <col min="6258" max="6258" width="22.42578125" style="1" customWidth="1"/>
    <col min="6259" max="6259" width="13.85546875" style="1" customWidth="1"/>
    <col min="6260" max="6260" width="20.7109375" style="1" customWidth="1"/>
    <col min="6261" max="6261" width="18.140625" style="1" customWidth="1"/>
    <col min="6262" max="6262" width="14.85546875" style="1" bestFit="1" customWidth="1"/>
    <col min="6263" max="6263" width="11.42578125" style="1"/>
    <col min="6264" max="6264" width="17.42578125" style="1" customWidth="1"/>
    <col min="6265" max="6267" width="18.140625" style="1" customWidth="1"/>
    <col min="6268" max="6271" width="11.42578125" style="1"/>
    <col min="6272" max="6272" width="34" style="1" customWidth="1"/>
    <col min="6273" max="6273" width="9.5703125" style="1" customWidth="1"/>
    <col min="6274" max="6274" width="16.7109375" style="1" customWidth="1"/>
    <col min="6275" max="6275" width="55.140625" style="1" customWidth="1"/>
    <col min="6276" max="6276" width="22.5703125" style="1" customWidth="1"/>
    <col min="6277" max="6277" width="23" style="1" customWidth="1"/>
    <col min="6278" max="6278" width="22.85546875" style="1" customWidth="1"/>
    <col min="6279" max="6279" width="23.42578125" style="1" customWidth="1"/>
    <col min="6280" max="6280" width="28.7109375" style="1" customWidth="1"/>
    <col min="6281" max="6281" width="12.7109375" style="1" customWidth="1"/>
    <col min="6282" max="6282" width="11.42578125" style="1"/>
    <col min="6283" max="6283" width="25.28515625" style="1" customWidth="1"/>
    <col min="6284" max="6284" width="15.85546875" style="1" bestFit="1" customWidth="1"/>
    <col min="6285" max="6286" width="18" style="1" bestFit="1" customWidth="1"/>
    <col min="6287" max="6505" width="11.42578125" style="1"/>
    <col min="6506" max="6506" width="15.42578125" style="1" customWidth="1"/>
    <col min="6507" max="6507" width="9.5703125" style="1" customWidth="1"/>
    <col min="6508" max="6508" width="14.42578125" style="1" customWidth="1"/>
    <col min="6509" max="6509" width="49.85546875" style="1" customWidth="1"/>
    <col min="6510" max="6510" width="22.5703125" style="1" customWidth="1"/>
    <col min="6511" max="6511" width="23" style="1" customWidth="1"/>
    <col min="6512" max="6512" width="22.85546875" style="1" customWidth="1"/>
    <col min="6513" max="6513" width="23.42578125" style="1" customWidth="1"/>
    <col min="6514" max="6514" width="22.42578125" style="1" customWidth="1"/>
    <col min="6515" max="6515" width="13.85546875" style="1" customWidth="1"/>
    <col min="6516" max="6516" width="20.7109375" style="1" customWidth="1"/>
    <col min="6517" max="6517" width="18.140625" style="1" customWidth="1"/>
    <col min="6518" max="6518" width="14.85546875" style="1" bestFit="1" customWidth="1"/>
    <col min="6519" max="6519" width="11.42578125" style="1"/>
    <col min="6520" max="6520" width="17.42578125" style="1" customWidth="1"/>
    <col min="6521" max="6523" width="18.140625" style="1" customWidth="1"/>
    <col min="6524" max="6527" width="11.42578125" style="1"/>
    <col min="6528" max="6528" width="34" style="1" customWidth="1"/>
    <col min="6529" max="6529" width="9.5703125" style="1" customWidth="1"/>
    <col min="6530" max="6530" width="16.7109375" style="1" customWidth="1"/>
    <col min="6531" max="6531" width="55.140625" style="1" customWidth="1"/>
    <col min="6532" max="6532" width="22.5703125" style="1" customWidth="1"/>
    <col min="6533" max="6533" width="23" style="1" customWidth="1"/>
    <col min="6534" max="6534" width="22.85546875" style="1" customWidth="1"/>
    <col min="6535" max="6535" width="23.42578125" style="1" customWidth="1"/>
    <col min="6536" max="6536" width="28.7109375" style="1" customWidth="1"/>
    <col min="6537" max="6537" width="12.7109375" style="1" customWidth="1"/>
    <col min="6538" max="6538" width="11.42578125" style="1"/>
    <col min="6539" max="6539" width="25.28515625" style="1" customWidth="1"/>
    <col min="6540" max="6540" width="15.85546875" style="1" bestFit="1" customWidth="1"/>
    <col min="6541" max="6542" width="18" style="1" bestFit="1" customWidth="1"/>
    <col min="6543" max="6761" width="11.42578125" style="1"/>
    <col min="6762" max="6762" width="15.42578125" style="1" customWidth="1"/>
    <col min="6763" max="6763" width="9.5703125" style="1" customWidth="1"/>
    <col min="6764" max="6764" width="14.42578125" style="1" customWidth="1"/>
    <col min="6765" max="6765" width="49.85546875" style="1" customWidth="1"/>
    <col min="6766" max="6766" width="22.5703125" style="1" customWidth="1"/>
    <col min="6767" max="6767" width="23" style="1" customWidth="1"/>
    <col min="6768" max="6768" width="22.85546875" style="1" customWidth="1"/>
    <col min="6769" max="6769" width="23.42578125" style="1" customWidth="1"/>
    <col min="6770" max="6770" width="22.42578125" style="1" customWidth="1"/>
    <col min="6771" max="6771" width="13.85546875" style="1" customWidth="1"/>
    <col min="6772" max="6772" width="20.7109375" style="1" customWidth="1"/>
    <col min="6773" max="6773" width="18.140625" style="1" customWidth="1"/>
    <col min="6774" max="6774" width="14.85546875" style="1" bestFit="1" customWidth="1"/>
    <col min="6775" max="6775" width="11.42578125" style="1"/>
    <col min="6776" max="6776" width="17.42578125" style="1" customWidth="1"/>
    <col min="6777" max="6779" width="18.140625" style="1" customWidth="1"/>
    <col min="6780" max="6783" width="11.42578125" style="1"/>
    <col min="6784" max="6784" width="34" style="1" customWidth="1"/>
    <col min="6785" max="6785" width="9.5703125" style="1" customWidth="1"/>
    <col min="6786" max="6786" width="16.7109375" style="1" customWidth="1"/>
    <col min="6787" max="6787" width="55.140625" style="1" customWidth="1"/>
    <col min="6788" max="6788" width="22.5703125" style="1" customWidth="1"/>
    <col min="6789" max="6789" width="23" style="1" customWidth="1"/>
    <col min="6790" max="6790" width="22.85546875" style="1" customWidth="1"/>
    <col min="6791" max="6791" width="23.42578125" style="1" customWidth="1"/>
    <col min="6792" max="6792" width="28.7109375" style="1" customWidth="1"/>
    <col min="6793" max="6793" width="12.7109375" style="1" customWidth="1"/>
    <col min="6794" max="6794" width="11.42578125" style="1"/>
    <col min="6795" max="6795" width="25.28515625" style="1" customWidth="1"/>
    <col min="6796" max="6796" width="15.85546875" style="1" bestFit="1" customWidth="1"/>
    <col min="6797" max="6798" width="18" style="1" bestFit="1" customWidth="1"/>
    <col min="6799" max="7017" width="11.42578125" style="1"/>
    <col min="7018" max="7018" width="15.42578125" style="1" customWidth="1"/>
    <col min="7019" max="7019" width="9.5703125" style="1" customWidth="1"/>
    <col min="7020" max="7020" width="14.42578125" style="1" customWidth="1"/>
    <col min="7021" max="7021" width="49.85546875" style="1" customWidth="1"/>
    <col min="7022" max="7022" width="22.5703125" style="1" customWidth="1"/>
    <col min="7023" max="7023" width="23" style="1" customWidth="1"/>
    <col min="7024" max="7024" width="22.85546875" style="1" customWidth="1"/>
    <col min="7025" max="7025" width="23.42578125" style="1" customWidth="1"/>
    <col min="7026" max="7026" width="22.42578125" style="1" customWidth="1"/>
    <col min="7027" max="7027" width="13.85546875" style="1" customWidth="1"/>
    <col min="7028" max="7028" width="20.7109375" style="1" customWidth="1"/>
    <col min="7029" max="7029" width="18.140625" style="1" customWidth="1"/>
    <col min="7030" max="7030" width="14.85546875" style="1" bestFit="1" customWidth="1"/>
    <col min="7031" max="7031" width="11.42578125" style="1"/>
    <col min="7032" max="7032" width="17.42578125" style="1" customWidth="1"/>
    <col min="7033" max="7035" width="18.140625" style="1" customWidth="1"/>
    <col min="7036" max="7039" width="11.42578125" style="1"/>
    <col min="7040" max="7040" width="34" style="1" customWidth="1"/>
    <col min="7041" max="7041" width="9.5703125" style="1" customWidth="1"/>
    <col min="7042" max="7042" width="16.7109375" style="1" customWidth="1"/>
    <col min="7043" max="7043" width="55.140625" style="1" customWidth="1"/>
    <col min="7044" max="7044" width="22.5703125" style="1" customWidth="1"/>
    <col min="7045" max="7045" width="23" style="1" customWidth="1"/>
    <col min="7046" max="7046" width="22.85546875" style="1" customWidth="1"/>
    <col min="7047" max="7047" width="23.42578125" style="1" customWidth="1"/>
    <col min="7048" max="7048" width="28.7109375" style="1" customWidth="1"/>
    <col min="7049" max="7049" width="12.7109375" style="1" customWidth="1"/>
    <col min="7050" max="7050" width="11.42578125" style="1"/>
    <col min="7051" max="7051" width="25.28515625" style="1" customWidth="1"/>
    <col min="7052" max="7052" width="15.85546875" style="1" bestFit="1" customWidth="1"/>
    <col min="7053" max="7054" width="18" style="1" bestFit="1" customWidth="1"/>
    <col min="7055" max="7273" width="11.42578125" style="1"/>
    <col min="7274" max="7274" width="15.42578125" style="1" customWidth="1"/>
    <col min="7275" max="7275" width="9.5703125" style="1" customWidth="1"/>
    <col min="7276" max="7276" width="14.42578125" style="1" customWidth="1"/>
    <col min="7277" max="7277" width="49.85546875" style="1" customWidth="1"/>
    <col min="7278" max="7278" width="22.5703125" style="1" customWidth="1"/>
    <col min="7279" max="7279" width="23" style="1" customWidth="1"/>
    <col min="7280" max="7280" width="22.85546875" style="1" customWidth="1"/>
    <col min="7281" max="7281" width="23.42578125" style="1" customWidth="1"/>
    <col min="7282" max="7282" width="22.42578125" style="1" customWidth="1"/>
    <col min="7283" max="7283" width="13.85546875" style="1" customWidth="1"/>
    <col min="7284" max="7284" width="20.7109375" style="1" customWidth="1"/>
    <col min="7285" max="7285" width="18.140625" style="1" customWidth="1"/>
    <col min="7286" max="7286" width="14.85546875" style="1" bestFit="1" customWidth="1"/>
    <col min="7287" max="7287" width="11.42578125" style="1"/>
    <col min="7288" max="7288" width="17.42578125" style="1" customWidth="1"/>
    <col min="7289" max="7291" width="18.140625" style="1" customWidth="1"/>
    <col min="7292" max="7295" width="11.42578125" style="1"/>
    <col min="7296" max="7296" width="34" style="1" customWidth="1"/>
    <col min="7297" max="7297" width="9.5703125" style="1" customWidth="1"/>
    <col min="7298" max="7298" width="16.7109375" style="1" customWidth="1"/>
    <col min="7299" max="7299" width="55.140625" style="1" customWidth="1"/>
    <col min="7300" max="7300" width="22.5703125" style="1" customWidth="1"/>
    <col min="7301" max="7301" width="23" style="1" customWidth="1"/>
    <col min="7302" max="7302" width="22.85546875" style="1" customWidth="1"/>
    <col min="7303" max="7303" width="23.42578125" style="1" customWidth="1"/>
    <col min="7304" max="7304" width="28.7109375" style="1" customWidth="1"/>
    <col min="7305" max="7305" width="12.7109375" style="1" customWidth="1"/>
    <col min="7306" max="7306" width="11.42578125" style="1"/>
    <col min="7307" max="7307" width="25.28515625" style="1" customWidth="1"/>
    <col min="7308" max="7308" width="15.85546875" style="1" bestFit="1" customWidth="1"/>
    <col min="7309" max="7310" width="18" style="1" bestFit="1" customWidth="1"/>
    <col min="7311" max="7529" width="11.42578125" style="1"/>
    <col min="7530" max="7530" width="15.42578125" style="1" customWidth="1"/>
    <col min="7531" max="7531" width="9.5703125" style="1" customWidth="1"/>
    <col min="7532" max="7532" width="14.42578125" style="1" customWidth="1"/>
    <col min="7533" max="7533" width="49.85546875" style="1" customWidth="1"/>
    <col min="7534" max="7534" width="22.5703125" style="1" customWidth="1"/>
    <col min="7535" max="7535" width="23" style="1" customWidth="1"/>
    <col min="7536" max="7536" width="22.85546875" style="1" customWidth="1"/>
    <col min="7537" max="7537" width="23.42578125" style="1" customWidth="1"/>
    <col min="7538" max="7538" width="22.42578125" style="1" customWidth="1"/>
    <col min="7539" max="7539" width="13.85546875" style="1" customWidth="1"/>
    <col min="7540" max="7540" width="20.7109375" style="1" customWidth="1"/>
    <col min="7541" max="7541" width="18.140625" style="1" customWidth="1"/>
    <col min="7542" max="7542" width="14.85546875" style="1" bestFit="1" customWidth="1"/>
    <col min="7543" max="7543" width="11.42578125" style="1"/>
    <col min="7544" max="7544" width="17.42578125" style="1" customWidth="1"/>
    <col min="7545" max="7547" width="18.140625" style="1" customWidth="1"/>
    <col min="7548" max="7551" width="11.42578125" style="1"/>
    <col min="7552" max="7552" width="34" style="1" customWidth="1"/>
    <col min="7553" max="7553" width="9.5703125" style="1" customWidth="1"/>
    <col min="7554" max="7554" width="16.7109375" style="1" customWidth="1"/>
    <col min="7555" max="7555" width="55.140625" style="1" customWidth="1"/>
    <col min="7556" max="7556" width="22.5703125" style="1" customWidth="1"/>
    <col min="7557" max="7557" width="23" style="1" customWidth="1"/>
    <col min="7558" max="7558" width="22.85546875" style="1" customWidth="1"/>
    <col min="7559" max="7559" width="23.42578125" style="1" customWidth="1"/>
    <col min="7560" max="7560" width="28.7109375" style="1" customWidth="1"/>
    <col min="7561" max="7561" width="12.7109375" style="1" customWidth="1"/>
    <col min="7562" max="7562" width="11.42578125" style="1"/>
    <col min="7563" max="7563" width="25.28515625" style="1" customWidth="1"/>
    <col min="7564" max="7564" width="15.85546875" style="1" bestFit="1" customWidth="1"/>
    <col min="7565" max="7566" width="18" style="1" bestFit="1" customWidth="1"/>
    <col min="7567" max="7785" width="11.42578125" style="1"/>
    <col min="7786" max="7786" width="15.42578125" style="1" customWidth="1"/>
    <col min="7787" max="7787" width="9.5703125" style="1" customWidth="1"/>
    <col min="7788" max="7788" width="14.42578125" style="1" customWidth="1"/>
    <col min="7789" max="7789" width="49.85546875" style="1" customWidth="1"/>
    <col min="7790" max="7790" width="22.5703125" style="1" customWidth="1"/>
    <col min="7791" max="7791" width="23" style="1" customWidth="1"/>
    <col min="7792" max="7792" width="22.85546875" style="1" customWidth="1"/>
    <col min="7793" max="7793" width="23.42578125" style="1" customWidth="1"/>
    <col min="7794" max="7794" width="22.42578125" style="1" customWidth="1"/>
    <col min="7795" max="7795" width="13.85546875" style="1" customWidth="1"/>
    <col min="7796" max="7796" width="20.7109375" style="1" customWidth="1"/>
    <col min="7797" max="7797" width="18.140625" style="1" customWidth="1"/>
    <col min="7798" max="7798" width="14.85546875" style="1" bestFit="1" customWidth="1"/>
    <col min="7799" max="7799" width="11.42578125" style="1"/>
    <col min="7800" max="7800" width="17.42578125" style="1" customWidth="1"/>
    <col min="7801" max="7803" width="18.140625" style="1" customWidth="1"/>
    <col min="7804" max="7807" width="11.42578125" style="1"/>
    <col min="7808" max="7808" width="34" style="1" customWidth="1"/>
    <col min="7809" max="7809" width="9.5703125" style="1" customWidth="1"/>
    <col min="7810" max="7810" width="16.7109375" style="1" customWidth="1"/>
    <col min="7811" max="7811" width="55.140625" style="1" customWidth="1"/>
    <col min="7812" max="7812" width="22.5703125" style="1" customWidth="1"/>
    <col min="7813" max="7813" width="23" style="1" customWidth="1"/>
    <col min="7814" max="7814" width="22.85546875" style="1" customWidth="1"/>
    <col min="7815" max="7815" width="23.42578125" style="1" customWidth="1"/>
    <col min="7816" max="7816" width="28.7109375" style="1" customWidth="1"/>
    <col min="7817" max="7817" width="12.7109375" style="1" customWidth="1"/>
    <col min="7818" max="7818" width="11.42578125" style="1"/>
    <col min="7819" max="7819" width="25.28515625" style="1" customWidth="1"/>
    <col min="7820" max="7820" width="15.85546875" style="1" bestFit="1" customWidth="1"/>
    <col min="7821" max="7822" width="18" style="1" bestFit="1" customWidth="1"/>
    <col min="7823" max="8041" width="11.42578125" style="1"/>
    <col min="8042" max="8042" width="15.42578125" style="1" customWidth="1"/>
    <col min="8043" max="8043" width="9.5703125" style="1" customWidth="1"/>
    <col min="8044" max="8044" width="14.42578125" style="1" customWidth="1"/>
    <col min="8045" max="8045" width="49.85546875" style="1" customWidth="1"/>
    <col min="8046" max="8046" width="22.5703125" style="1" customWidth="1"/>
    <col min="8047" max="8047" width="23" style="1" customWidth="1"/>
    <col min="8048" max="8048" width="22.85546875" style="1" customWidth="1"/>
    <col min="8049" max="8049" width="23.42578125" style="1" customWidth="1"/>
    <col min="8050" max="8050" width="22.42578125" style="1" customWidth="1"/>
    <col min="8051" max="8051" width="13.85546875" style="1" customWidth="1"/>
    <col min="8052" max="8052" width="20.7109375" style="1" customWidth="1"/>
    <col min="8053" max="8053" width="18.140625" style="1" customWidth="1"/>
    <col min="8054" max="8054" width="14.85546875" style="1" bestFit="1" customWidth="1"/>
    <col min="8055" max="8055" width="11.42578125" style="1"/>
    <col min="8056" max="8056" width="17.42578125" style="1" customWidth="1"/>
    <col min="8057" max="8059" width="18.140625" style="1" customWidth="1"/>
    <col min="8060" max="8063" width="11.42578125" style="1"/>
    <col min="8064" max="8064" width="34" style="1" customWidth="1"/>
    <col min="8065" max="8065" width="9.5703125" style="1" customWidth="1"/>
    <col min="8066" max="8066" width="16.7109375" style="1" customWidth="1"/>
    <col min="8067" max="8067" width="55.140625" style="1" customWidth="1"/>
    <col min="8068" max="8068" width="22.5703125" style="1" customWidth="1"/>
    <col min="8069" max="8069" width="23" style="1" customWidth="1"/>
    <col min="8070" max="8070" width="22.85546875" style="1" customWidth="1"/>
    <col min="8071" max="8071" width="23.42578125" style="1" customWidth="1"/>
    <col min="8072" max="8072" width="28.7109375" style="1" customWidth="1"/>
    <col min="8073" max="8073" width="12.7109375" style="1" customWidth="1"/>
    <col min="8074" max="8074" width="11.42578125" style="1"/>
    <col min="8075" max="8075" width="25.28515625" style="1" customWidth="1"/>
    <col min="8076" max="8076" width="15.85546875" style="1" bestFit="1" customWidth="1"/>
    <col min="8077" max="8078" width="18" style="1" bestFit="1" customWidth="1"/>
    <col min="8079" max="8297" width="11.42578125" style="1"/>
    <col min="8298" max="8298" width="15.42578125" style="1" customWidth="1"/>
    <col min="8299" max="8299" width="9.5703125" style="1" customWidth="1"/>
    <col min="8300" max="8300" width="14.42578125" style="1" customWidth="1"/>
    <col min="8301" max="8301" width="49.85546875" style="1" customWidth="1"/>
    <col min="8302" max="8302" width="22.5703125" style="1" customWidth="1"/>
    <col min="8303" max="8303" width="23" style="1" customWidth="1"/>
    <col min="8304" max="8304" width="22.85546875" style="1" customWidth="1"/>
    <col min="8305" max="8305" width="23.42578125" style="1" customWidth="1"/>
    <col min="8306" max="8306" width="22.42578125" style="1" customWidth="1"/>
    <col min="8307" max="8307" width="13.85546875" style="1" customWidth="1"/>
    <col min="8308" max="8308" width="20.7109375" style="1" customWidth="1"/>
    <col min="8309" max="8309" width="18.140625" style="1" customWidth="1"/>
    <col min="8310" max="8310" width="14.85546875" style="1" bestFit="1" customWidth="1"/>
    <col min="8311" max="8311" width="11.42578125" style="1"/>
    <col min="8312" max="8312" width="17.42578125" style="1" customWidth="1"/>
    <col min="8313" max="8315" width="18.140625" style="1" customWidth="1"/>
    <col min="8316" max="8319" width="11.42578125" style="1"/>
    <col min="8320" max="8320" width="34" style="1" customWidth="1"/>
    <col min="8321" max="8321" width="9.5703125" style="1" customWidth="1"/>
    <col min="8322" max="8322" width="16.7109375" style="1" customWidth="1"/>
    <col min="8323" max="8323" width="55.140625" style="1" customWidth="1"/>
    <col min="8324" max="8324" width="22.5703125" style="1" customWidth="1"/>
    <col min="8325" max="8325" width="23" style="1" customWidth="1"/>
    <col min="8326" max="8326" width="22.85546875" style="1" customWidth="1"/>
    <col min="8327" max="8327" width="23.42578125" style="1" customWidth="1"/>
    <col min="8328" max="8328" width="28.7109375" style="1" customWidth="1"/>
    <col min="8329" max="8329" width="12.7109375" style="1" customWidth="1"/>
    <col min="8330" max="8330" width="11.42578125" style="1"/>
    <col min="8331" max="8331" width="25.28515625" style="1" customWidth="1"/>
    <col min="8332" max="8332" width="15.85546875" style="1" bestFit="1" customWidth="1"/>
    <col min="8333" max="8334" width="18" style="1" bestFit="1" customWidth="1"/>
    <col min="8335" max="8553" width="11.42578125" style="1"/>
    <col min="8554" max="8554" width="15.42578125" style="1" customWidth="1"/>
    <col min="8555" max="8555" width="9.5703125" style="1" customWidth="1"/>
    <col min="8556" max="8556" width="14.42578125" style="1" customWidth="1"/>
    <col min="8557" max="8557" width="49.85546875" style="1" customWidth="1"/>
    <col min="8558" max="8558" width="22.5703125" style="1" customWidth="1"/>
    <col min="8559" max="8559" width="23" style="1" customWidth="1"/>
    <col min="8560" max="8560" width="22.85546875" style="1" customWidth="1"/>
    <col min="8561" max="8561" width="23.42578125" style="1" customWidth="1"/>
    <col min="8562" max="8562" width="22.42578125" style="1" customWidth="1"/>
    <col min="8563" max="8563" width="13.85546875" style="1" customWidth="1"/>
    <col min="8564" max="8564" width="20.7109375" style="1" customWidth="1"/>
    <col min="8565" max="8565" width="18.140625" style="1" customWidth="1"/>
    <col min="8566" max="8566" width="14.85546875" style="1" bestFit="1" customWidth="1"/>
    <col min="8567" max="8567" width="11.42578125" style="1"/>
    <col min="8568" max="8568" width="17.42578125" style="1" customWidth="1"/>
    <col min="8569" max="8571" width="18.140625" style="1" customWidth="1"/>
    <col min="8572" max="8575" width="11.42578125" style="1"/>
    <col min="8576" max="8576" width="34" style="1" customWidth="1"/>
    <col min="8577" max="8577" width="9.5703125" style="1" customWidth="1"/>
    <col min="8578" max="8578" width="16.7109375" style="1" customWidth="1"/>
    <col min="8579" max="8579" width="55.140625" style="1" customWidth="1"/>
    <col min="8580" max="8580" width="22.5703125" style="1" customWidth="1"/>
    <col min="8581" max="8581" width="23" style="1" customWidth="1"/>
    <col min="8582" max="8582" width="22.85546875" style="1" customWidth="1"/>
    <col min="8583" max="8583" width="23.42578125" style="1" customWidth="1"/>
    <col min="8584" max="8584" width="28.7109375" style="1" customWidth="1"/>
    <col min="8585" max="8585" width="12.7109375" style="1" customWidth="1"/>
    <col min="8586" max="8586" width="11.42578125" style="1"/>
    <col min="8587" max="8587" width="25.28515625" style="1" customWidth="1"/>
    <col min="8588" max="8588" width="15.85546875" style="1" bestFit="1" customWidth="1"/>
    <col min="8589" max="8590" width="18" style="1" bestFit="1" customWidth="1"/>
    <col min="8591" max="8809" width="11.42578125" style="1"/>
    <col min="8810" max="8810" width="15.42578125" style="1" customWidth="1"/>
    <col min="8811" max="8811" width="9.5703125" style="1" customWidth="1"/>
    <col min="8812" max="8812" width="14.42578125" style="1" customWidth="1"/>
    <col min="8813" max="8813" width="49.85546875" style="1" customWidth="1"/>
    <col min="8814" max="8814" width="22.5703125" style="1" customWidth="1"/>
    <col min="8815" max="8815" width="23" style="1" customWidth="1"/>
    <col min="8816" max="8816" width="22.85546875" style="1" customWidth="1"/>
    <col min="8817" max="8817" width="23.42578125" style="1" customWidth="1"/>
    <col min="8818" max="8818" width="22.42578125" style="1" customWidth="1"/>
    <col min="8819" max="8819" width="13.85546875" style="1" customWidth="1"/>
    <col min="8820" max="8820" width="20.7109375" style="1" customWidth="1"/>
    <col min="8821" max="8821" width="18.140625" style="1" customWidth="1"/>
    <col min="8822" max="8822" width="14.85546875" style="1" bestFit="1" customWidth="1"/>
    <col min="8823" max="8823" width="11.42578125" style="1"/>
    <col min="8824" max="8824" width="17.42578125" style="1" customWidth="1"/>
    <col min="8825" max="8827" width="18.140625" style="1" customWidth="1"/>
    <col min="8828" max="8831" width="11.42578125" style="1"/>
    <col min="8832" max="8832" width="34" style="1" customWidth="1"/>
    <col min="8833" max="8833" width="9.5703125" style="1" customWidth="1"/>
    <col min="8834" max="8834" width="16.7109375" style="1" customWidth="1"/>
    <col min="8835" max="8835" width="55.140625" style="1" customWidth="1"/>
    <col min="8836" max="8836" width="22.5703125" style="1" customWidth="1"/>
    <col min="8837" max="8837" width="23" style="1" customWidth="1"/>
    <col min="8838" max="8838" width="22.85546875" style="1" customWidth="1"/>
    <col min="8839" max="8839" width="23.42578125" style="1" customWidth="1"/>
    <col min="8840" max="8840" width="28.7109375" style="1" customWidth="1"/>
    <col min="8841" max="8841" width="12.7109375" style="1" customWidth="1"/>
    <col min="8842" max="8842" width="11.42578125" style="1"/>
    <col min="8843" max="8843" width="25.28515625" style="1" customWidth="1"/>
    <col min="8844" max="8844" width="15.85546875" style="1" bestFit="1" customWidth="1"/>
    <col min="8845" max="8846" width="18" style="1" bestFit="1" customWidth="1"/>
    <col min="8847" max="9065" width="11.42578125" style="1"/>
    <col min="9066" max="9066" width="15.42578125" style="1" customWidth="1"/>
    <col min="9067" max="9067" width="9.5703125" style="1" customWidth="1"/>
    <col min="9068" max="9068" width="14.42578125" style="1" customWidth="1"/>
    <col min="9069" max="9069" width="49.85546875" style="1" customWidth="1"/>
    <col min="9070" max="9070" width="22.5703125" style="1" customWidth="1"/>
    <col min="9071" max="9071" width="23" style="1" customWidth="1"/>
    <col min="9072" max="9072" width="22.85546875" style="1" customWidth="1"/>
    <col min="9073" max="9073" width="23.42578125" style="1" customWidth="1"/>
    <col min="9074" max="9074" width="22.42578125" style="1" customWidth="1"/>
    <col min="9075" max="9075" width="13.85546875" style="1" customWidth="1"/>
    <col min="9076" max="9076" width="20.7109375" style="1" customWidth="1"/>
    <col min="9077" max="9077" width="18.140625" style="1" customWidth="1"/>
    <col min="9078" max="9078" width="14.85546875" style="1" bestFit="1" customWidth="1"/>
    <col min="9079" max="9079" width="11.42578125" style="1"/>
    <col min="9080" max="9080" width="17.42578125" style="1" customWidth="1"/>
    <col min="9081" max="9083" width="18.140625" style="1" customWidth="1"/>
    <col min="9084" max="9087" width="11.42578125" style="1"/>
    <col min="9088" max="9088" width="34" style="1" customWidth="1"/>
    <col min="9089" max="9089" width="9.5703125" style="1" customWidth="1"/>
    <col min="9090" max="9090" width="16.7109375" style="1" customWidth="1"/>
    <col min="9091" max="9091" width="55.140625" style="1" customWidth="1"/>
    <col min="9092" max="9092" width="22.5703125" style="1" customWidth="1"/>
    <col min="9093" max="9093" width="23" style="1" customWidth="1"/>
    <col min="9094" max="9094" width="22.85546875" style="1" customWidth="1"/>
    <col min="9095" max="9095" width="23.42578125" style="1" customWidth="1"/>
    <col min="9096" max="9096" width="28.7109375" style="1" customWidth="1"/>
    <col min="9097" max="9097" width="12.7109375" style="1" customWidth="1"/>
    <col min="9098" max="9098" width="11.42578125" style="1"/>
    <col min="9099" max="9099" width="25.28515625" style="1" customWidth="1"/>
    <col min="9100" max="9100" width="15.85546875" style="1" bestFit="1" customWidth="1"/>
    <col min="9101" max="9102" width="18" style="1" bestFit="1" customWidth="1"/>
    <col min="9103" max="9321" width="11.42578125" style="1"/>
    <col min="9322" max="9322" width="15.42578125" style="1" customWidth="1"/>
    <col min="9323" max="9323" width="9.5703125" style="1" customWidth="1"/>
    <col min="9324" max="9324" width="14.42578125" style="1" customWidth="1"/>
    <col min="9325" max="9325" width="49.85546875" style="1" customWidth="1"/>
    <col min="9326" max="9326" width="22.5703125" style="1" customWidth="1"/>
    <col min="9327" max="9327" width="23" style="1" customWidth="1"/>
    <col min="9328" max="9328" width="22.85546875" style="1" customWidth="1"/>
    <col min="9329" max="9329" width="23.42578125" style="1" customWidth="1"/>
    <col min="9330" max="9330" width="22.42578125" style="1" customWidth="1"/>
    <col min="9331" max="9331" width="13.85546875" style="1" customWidth="1"/>
    <col min="9332" max="9332" width="20.7109375" style="1" customWidth="1"/>
    <col min="9333" max="9333" width="18.140625" style="1" customWidth="1"/>
    <col min="9334" max="9334" width="14.85546875" style="1" bestFit="1" customWidth="1"/>
    <col min="9335" max="9335" width="11.42578125" style="1"/>
    <col min="9336" max="9336" width="17.42578125" style="1" customWidth="1"/>
    <col min="9337" max="9339" width="18.140625" style="1" customWidth="1"/>
    <col min="9340" max="9343" width="11.42578125" style="1"/>
    <col min="9344" max="9344" width="34" style="1" customWidth="1"/>
    <col min="9345" max="9345" width="9.5703125" style="1" customWidth="1"/>
    <col min="9346" max="9346" width="16.7109375" style="1" customWidth="1"/>
    <col min="9347" max="9347" width="55.140625" style="1" customWidth="1"/>
    <col min="9348" max="9348" width="22.5703125" style="1" customWidth="1"/>
    <col min="9349" max="9349" width="23" style="1" customWidth="1"/>
    <col min="9350" max="9350" width="22.85546875" style="1" customWidth="1"/>
    <col min="9351" max="9351" width="23.42578125" style="1" customWidth="1"/>
    <col min="9352" max="9352" width="28.7109375" style="1" customWidth="1"/>
    <col min="9353" max="9353" width="12.7109375" style="1" customWidth="1"/>
    <col min="9354" max="9354" width="11.42578125" style="1"/>
    <col min="9355" max="9355" width="25.28515625" style="1" customWidth="1"/>
    <col min="9356" max="9356" width="15.85546875" style="1" bestFit="1" customWidth="1"/>
    <col min="9357" max="9358" width="18" style="1" bestFit="1" customWidth="1"/>
    <col min="9359" max="9577" width="11.42578125" style="1"/>
    <col min="9578" max="9578" width="15.42578125" style="1" customWidth="1"/>
    <col min="9579" max="9579" width="9.5703125" style="1" customWidth="1"/>
    <col min="9580" max="9580" width="14.42578125" style="1" customWidth="1"/>
    <col min="9581" max="9581" width="49.85546875" style="1" customWidth="1"/>
    <col min="9582" max="9582" width="22.5703125" style="1" customWidth="1"/>
    <col min="9583" max="9583" width="23" style="1" customWidth="1"/>
    <col min="9584" max="9584" width="22.85546875" style="1" customWidth="1"/>
    <col min="9585" max="9585" width="23.42578125" style="1" customWidth="1"/>
    <col min="9586" max="9586" width="22.42578125" style="1" customWidth="1"/>
    <col min="9587" max="9587" width="13.85546875" style="1" customWidth="1"/>
    <col min="9588" max="9588" width="20.7109375" style="1" customWidth="1"/>
    <col min="9589" max="9589" width="18.140625" style="1" customWidth="1"/>
    <col min="9590" max="9590" width="14.85546875" style="1" bestFit="1" customWidth="1"/>
    <col min="9591" max="9591" width="11.42578125" style="1"/>
    <col min="9592" max="9592" width="17.42578125" style="1" customWidth="1"/>
    <col min="9593" max="9595" width="18.140625" style="1" customWidth="1"/>
    <col min="9596" max="9599" width="11.42578125" style="1"/>
    <col min="9600" max="9600" width="34" style="1" customWidth="1"/>
    <col min="9601" max="9601" width="9.5703125" style="1" customWidth="1"/>
    <col min="9602" max="9602" width="16.7109375" style="1" customWidth="1"/>
    <col min="9603" max="9603" width="55.140625" style="1" customWidth="1"/>
    <col min="9604" max="9604" width="22.5703125" style="1" customWidth="1"/>
    <col min="9605" max="9605" width="23" style="1" customWidth="1"/>
    <col min="9606" max="9606" width="22.85546875" style="1" customWidth="1"/>
    <col min="9607" max="9607" width="23.42578125" style="1" customWidth="1"/>
    <col min="9608" max="9608" width="28.7109375" style="1" customWidth="1"/>
    <col min="9609" max="9609" width="12.7109375" style="1" customWidth="1"/>
    <col min="9610" max="9610" width="11.42578125" style="1"/>
    <col min="9611" max="9611" width="25.28515625" style="1" customWidth="1"/>
    <col min="9612" max="9612" width="15.85546875" style="1" bestFit="1" customWidth="1"/>
    <col min="9613" max="9614" width="18" style="1" bestFit="1" customWidth="1"/>
    <col min="9615" max="9833" width="11.42578125" style="1"/>
    <col min="9834" max="9834" width="15.42578125" style="1" customWidth="1"/>
    <col min="9835" max="9835" width="9.5703125" style="1" customWidth="1"/>
    <col min="9836" max="9836" width="14.42578125" style="1" customWidth="1"/>
    <col min="9837" max="9837" width="49.85546875" style="1" customWidth="1"/>
    <col min="9838" max="9838" width="22.5703125" style="1" customWidth="1"/>
    <col min="9839" max="9839" width="23" style="1" customWidth="1"/>
    <col min="9840" max="9840" width="22.85546875" style="1" customWidth="1"/>
    <col min="9841" max="9841" width="23.42578125" style="1" customWidth="1"/>
    <col min="9842" max="9842" width="22.42578125" style="1" customWidth="1"/>
    <col min="9843" max="9843" width="13.85546875" style="1" customWidth="1"/>
    <col min="9844" max="9844" width="20.7109375" style="1" customWidth="1"/>
    <col min="9845" max="9845" width="18.140625" style="1" customWidth="1"/>
    <col min="9846" max="9846" width="14.85546875" style="1" bestFit="1" customWidth="1"/>
    <col min="9847" max="9847" width="11.42578125" style="1"/>
    <col min="9848" max="9848" width="17.42578125" style="1" customWidth="1"/>
    <col min="9849" max="9851" width="18.140625" style="1" customWidth="1"/>
    <col min="9852" max="9855" width="11.42578125" style="1"/>
    <col min="9856" max="9856" width="34" style="1" customWidth="1"/>
    <col min="9857" max="9857" width="9.5703125" style="1" customWidth="1"/>
    <col min="9858" max="9858" width="16.7109375" style="1" customWidth="1"/>
    <col min="9859" max="9859" width="55.140625" style="1" customWidth="1"/>
    <col min="9860" max="9860" width="22.5703125" style="1" customWidth="1"/>
    <col min="9861" max="9861" width="23" style="1" customWidth="1"/>
    <col min="9862" max="9862" width="22.85546875" style="1" customWidth="1"/>
    <col min="9863" max="9863" width="23.42578125" style="1" customWidth="1"/>
    <col min="9864" max="9864" width="28.7109375" style="1" customWidth="1"/>
    <col min="9865" max="9865" width="12.7109375" style="1" customWidth="1"/>
    <col min="9866" max="9866" width="11.42578125" style="1"/>
    <col min="9867" max="9867" width="25.28515625" style="1" customWidth="1"/>
    <col min="9868" max="9868" width="15.85546875" style="1" bestFit="1" customWidth="1"/>
    <col min="9869" max="9870" width="18" style="1" bestFit="1" customWidth="1"/>
    <col min="9871" max="10089" width="11.42578125" style="1"/>
    <col min="10090" max="10090" width="15.42578125" style="1" customWidth="1"/>
    <col min="10091" max="10091" width="9.5703125" style="1" customWidth="1"/>
    <col min="10092" max="10092" width="14.42578125" style="1" customWidth="1"/>
    <col min="10093" max="10093" width="49.85546875" style="1" customWidth="1"/>
    <col min="10094" max="10094" width="22.5703125" style="1" customWidth="1"/>
    <col min="10095" max="10095" width="23" style="1" customWidth="1"/>
    <col min="10096" max="10096" width="22.85546875" style="1" customWidth="1"/>
    <col min="10097" max="10097" width="23.42578125" style="1" customWidth="1"/>
    <col min="10098" max="10098" width="22.42578125" style="1" customWidth="1"/>
    <col min="10099" max="10099" width="13.85546875" style="1" customWidth="1"/>
    <col min="10100" max="10100" width="20.7109375" style="1" customWidth="1"/>
    <col min="10101" max="10101" width="18.140625" style="1" customWidth="1"/>
    <col min="10102" max="10102" width="14.85546875" style="1" bestFit="1" customWidth="1"/>
    <col min="10103" max="10103" width="11.42578125" style="1"/>
    <col min="10104" max="10104" width="17.42578125" style="1" customWidth="1"/>
    <col min="10105" max="10107" width="18.140625" style="1" customWidth="1"/>
    <col min="10108" max="10111" width="11.42578125" style="1"/>
    <col min="10112" max="10112" width="34" style="1" customWidth="1"/>
    <col min="10113" max="10113" width="9.5703125" style="1" customWidth="1"/>
    <col min="10114" max="10114" width="16.7109375" style="1" customWidth="1"/>
    <col min="10115" max="10115" width="55.140625" style="1" customWidth="1"/>
    <col min="10116" max="10116" width="22.5703125" style="1" customWidth="1"/>
    <col min="10117" max="10117" width="23" style="1" customWidth="1"/>
    <col min="10118" max="10118" width="22.85546875" style="1" customWidth="1"/>
    <col min="10119" max="10119" width="23.42578125" style="1" customWidth="1"/>
    <col min="10120" max="10120" width="28.7109375" style="1" customWidth="1"/>
    <col min="10121" max="10121" width="12.7109375" style="1" customWidth="1"/>
    <col min="10122" max="10122" width="11.42578125" style="1"/>
    <col min="10123" max="10123" width="25.28515625" style="1" customWidth="1"/>
    <col min="10124" max="10124" width="15.85546875" style="1" bestFit="1" customWidth="1"/>
    <col min="10125" max="10126" width="18" style="1" bestFit="1" customWidth="1"/>
    <col min="10127" max="10345" width="11.42578125" style="1"/>
    <col min="10346" max="10346" width="15.42578125" style="1" customWidth="1"/>
    <col min="10347" max="10347" width="9.5703125" style="1" customWidth="1"/>
    <col min="10348" max="10348" width="14.42578125" style="1" customWidth="1"/>
    <col min="10349" max="10349" width="49.85546875" style="1" customWidth="1"/>
    <col min="10350" max="10350" width="22.5703125" style="1" customWidth="1"/>
    <col min="10351" max="10351" width="23" style="1" customWidth="1"/>
    <col min="10352" max="10352" width="22.85546875" style="1" customWidth="1"/>
    <col min="10353" max="10353" width="23.42578125" style="1" customWidth="1"/>
    <col min="10354" max="10354" width="22.42578125" style="1" customWidth="1"/>
    <col min="10355" max="10355" width="13.85546875" style="1" customWidth="1"/>
    <col min="10356" max="10356" width="20.7109375" style="1" customWidth="1"/>
    <col min="10357" max="10357" width="18.140625" style="1" customWidth="1"/>
    <col min="10358" max="10358" width="14.85546875" style="1" bestFit="1" customWidth="1"/>
    <col min="10359" max="10359" width="11.42578125" style="1"/>
    <col min="10360" max="10360" width="17.42578125" style="1" customWidth="1"/>
    <col min="10361" max="10363" width="18.140625" style="1" customWidth="1"/>
    <col min="10364" max="10367" width="11.42578125" style="1"/>
    <col min="10368" max="10368" width="34" style="1" customWidth="1"/>
    <col min="10369" max="10369" width="9.5703125" style="1" customWidth="1"/>
    <col min="10370" max="10370" width="16.7109375" style="1" customWidth="1"/>
    <col min="10371" max="10371" width="55.140625" style="1" customWidth="1"/>
    <col min="10372" max="10372" width="22.5703125" style="1" customWidth="1"/>
    <col min="10373" max="10373" width="23" style="1" customWidth="1"/>
    <col min="10374" max="10374" width="22.85546875" style="1" customWidth="1"/>
    <col min="10375" max="10375" width="23.42578125" style="1" customWidth="1"/>
    <col min="10376" max="10376" width="28.7109375" style="1" customWidth="1"/>
    <col min="10377" max="10377" width="12.7109375" style="1" customWidth="1"/>
    <col min="10378" max="10378" width="11.42578125" style="1"/>
    <col min="10379" max="10379" width="25.28515625" style="1" customWidth="1"/>
    <col min="10380" max="10380" width="15.85546875" style="1" bestFit="1" customWidth="1"/>
    <col min="10381" max="10382" width="18" style="1" bestFit="1" customWidth="1"/>
    <col min="10383" max="10601" width="11.42578125" style="1"/>
    <col min="10602" max="10602" width="15.42578125" style="1" customWidth="1"/>
    <col min="10603" max="10603" width="9.5703125" style="1" customWidth="1"/>
    <col min="10604" max="10604" width="14.42578125" style="1" customWidth="1"/>
    <col min="10605" max="10605" width="49.85546875" style="1" customWidth="1"/>
    <col min="10606" max="10606" width="22.5703125" style="1" customWidth="1"/>
    <col min="10607" max="10607" width="23" style="1" customWidth="1"/>
    <col min="10608" max="10608" width="22.85546875" style="1" customWidth="1"/>
    <col min="10609" max="10609" width="23.42578125" style="1" customWidth="1"/>
    <col min="10610" max="10610" width="22.42578125" style="1" customWidth="1"/>
    <col min="10611" max="10611" width="13.85546875" style="1" customWidth="1"/>
    <col min="10612" max="10612" width="20.7109375" style="1" customWidth="1"/>
    <col min="10613" max="10613" width="18.140625" style="1" customWidth="1"/>
    <col min="10614" max="10614" width="14.85546875" style="1" bestFit="1" customWidth="1"/>
    <col min="10615" max="10615" width="11.42578125" style="1"/>
    <col min="10616" max="10616" width="17.42578125" style="1" customWidth="1"/>
    <col min="10617" max="10619" width="18.140625" style="1" customWidth="1"/>
    <col min="10620" max="10623" width="11.42578125" style="1"/>
    <col min="10624" max="10624" width="34" style="1" customWidth="1"/>
    <col min="10625" max="10625" width="9.5703125" style="1" customWidth="1"/>
    <col min="10626" max="10626" width="16.7109375" style="1" customWidth="1"/>
    <col min="10627" max="10627" width="55.140625" style="1" customWidth="1"/>
    <col min="10628" max="10628" width="22.5703125" style="1" customWidth="1"/>
    <col min="10629" max="10629" width="23" style="1" customWidth="1"/>
    <col min="10630" max="10630" width="22.85546875" style="1" customWidth="1"/>
    <col min="10631" max="10631" width="23.42578125" style="1" customWidth="1"/>
    <col min="10632" max="10632" width="28.7109375" style="1" customWidth="1"/>
    <col min="10633" max="10633" width="12.7109375" style="1" customWidth="1"/>
    <col min="10634" max="10634" width="11.42578125" style="1"/>
    <col min="10635" max="10635" width="25.28515625" style="1" customWidth="1"/>
    <col min="10636" max="10636" width="15.85546875" style="1" bestFit="1" customWidth="1"/>
    <col min="10637" max="10638" width="18" style="1" bestFit="1" customWidth="1"/>
    <col min="10639" max="10857" width="11.42578125" style="1"/>
    <col min="10858" max="10858" width="15.42578125" style="1" customWidth="1"/>
    <col min="10859" max="10859" width="9.5703125" style="1" customWidth="1"/>
    <col min="10860" max="10860" width="14.42578125" style="1" customWidth="1"/>
    <col min="10861" max="10861" width="49.85546875" style="1" customWidth="1"/>
    <col min="10862" max="10862" width="22.5703125" style="1" customWidth="1"/>
    <col min="10863" max="10863" width="23" style="1" customWidth="1"/>
    <col min="10864" max="10864" width="22.85546875" style="1" customWidth="1"/>
    <col min="10865" max="10865" width="23.42578125" style="1" customWidth="1"/>
    <col min="10866" max="10866" width="22.42578125" style="1" customWidth="1"/>
    <col min="10867" max="10867" width="13.85546875" style="1" customWidth="1"/>
    <col min="10868" max="10868" width="20.7109375" style="1" customWidth="1"/>
    <col min="10869" max="10869" width="18.140625" style="1" customWidth="1"/>
    <col min="10870" max="10870" width="14.85546875" style="1" bestFit="1" customWidth="1"/>
    <col min="10871" max="10871" width="11.42578125" style="1"/>
    <col min="10872" max="10872" width="17.42578125" style="1" customWidth="1"/>
    <col min="10873" max="10875" width="18.140625" style="1" customWidth="1"/>
    <col min="10876" max="10879" width="11.42578125" style="1"/>
    <col min="10880" max="10880" width="34" style="1" customWidth="1"/>
    <col min="10881" max="10881" width="9.5703125" style="1" customWidth="1"/>
    <col min="10882" max="10882" width="16.7109375" style="1" customWidth="1"/>
    <col min="10883" max="10883" width="55.140625" style="1" customWidth="1"/>
    <col min="10884" max="10884" width="22.5703125" style="1" customWidth="1"/>
    <col min="10885" max="10885" width="23" style="1" customWidth="1"/>
    <col min="10886" max="10886" width="22.85546875" style="1" customWidth="1"/>
    <col min="10887" max="10887" width="23.42578125" style="1" customWidth="1"/>
    <col min="10888" max="10888" width="28.7109375" style="1" customWidth="1"/>
    <col min="10889" max="10889" width="12.7109375" style="1" customWidth="1"/>
    <col min="10890" max="10890" width="11.42578125" style="1"/>
    <col min="10891" max="10891" width="25.28515625" style="1" customWidth="1"/>
    <col min="10892" max="10892" width="15.85546875" style="1" bestFit="1" customWidth="1"/>
    <col min="10893" max="10894" width="18" style="1" bestFit="1" customWidth="1"/>
    <col min="10895" max="11113" width="11.42578125" style="1"/>
    <col min="11114" max="11114" width="15.42578125" style="1" customWidth="1"/>
    <col min="11115" max="11115" width="9.5703125" style="1" customWidth="1"/>
    <col min="11116" max="11116" width="14.42578125" style="1" customWidth="1"/>
    <col min="11117" max="11117" width="49.85546875" style="1" customWidth="1"/>
    <col min="11118" max="11118" width="22.5703125" style="1" customWidth="1"/>
    <col min="11119" max="11119" width="23" style="1" customWidth="1"/>
    <col min="11120" max="11120" width="22.85546875" style="1" customWidth="1"/>
    <col min="11121" max="11121" width="23.42578125" style="1" customWidth="1"/>
    <col min="11122" max="11122" width="22.42578125" style="1" customWidth="1"/>
    <col min="11123" max="11123" width="13.85546875" style="1" customWidth="1"/>
    <col min="11124" max="11124" width="20.7109375" style="1" customWidth="1"/>
    <col min="11125" max="11125" width="18.140625" style="1" customWidth="1"/>
    <col min="11126" max="11126" width="14.85546875" style="1" bestFit="1" customWidth="1"/>
    <col min="11127" max="11127" width="11.42578125" style="1"/>
    <col min="11128" max="11128" width="17.42578125" style="1" customWidth="1"/>
    <col min="11129" max="11131" width="18.140625" style="1" customWidth="1"/>
    <col min="11132" max="11135" width="11.42578125" style="1"/>
    <col min="11136" max="11136" width="34" style="1" customWidth="1"/>
    <col min="11137" max="11137" width="9.5703125" style="1" customWidth="1"/>
    <col min="11138" max="11138" width="16.7109375" style="1" customWidth="1"/>
    <col min="11139" max="11139" width="55.140625" style="1" customWidth="1"/>
    <col min="11140" max="11140" width="22.5703125" style="1" customWidth="1"/>
    <col min="11141" max="11141" width="23" style="1" customWidth="1"/>
    <col min="11142" max="11142" width="22.85546875" style="1" customWidth="1"/>
    <col min="11143" max="11143" width="23.42578125" style="1" customWidth="1"/>
    <col min="11144" max="11144" width="28.7109375" style="1" customWidth="1"/>
    <col min="11145" max="11145" width="12.7109375" style="1" customWidth="1"/>
    <col min="11146" max="11146" width="11.42578125" style="1"/>
    <col min="11147" max="11147" width="25.28515625" style="1" customWidth="1"/>
    <col min="11148" max="11148" width="15.85546875" style="1" bestFit="1" customWidth="1"/>
    <col min="11149" max="11150" width="18" style="1" bestFit="1" customWidth="1"/>
    <col min="11151" max="11369" width="11.42578125" style="1"/>
    <col min="11370" max="11370" width="15.42578125" style="1" customWidth="1"/>
    <col min="11371" max="11371" width="9.5703125" style="1" customWidth="1"/>
    <col min="11372" max="11372" width="14.42578125" style="1" customWidth="1"/>
    <col min="11373" max="11373" width="49.85546875" style="1" customWidth="1"/>
    <col min="11374" max="11374" width="22.5703125" style="1" customWidth="1"/>
    <col min="11375" max="11375" width="23" style="1" customWidth="1"/>
    <col min="11376" max="11376" width="22.85546875" style="1" customWidth="1"/>
    <col min="11377" max="11377" width="23.42578125" style="1" customWidth="1"/>
    <col min="11378" max="11378" width="22.42578125" style="1" customWidth="1"/>
    <col min="11379" max="11379" width="13.85546875" style="1" customWidth="1"/>
    <col min="11380" max="11380" width="20.7109375" style="1" customWidth="1"/>
    <col min="11381" max="11381" width="18.140625" style="1" customWidth="1"/>
    <col min="11382" max="11382" width="14.85546875" style="1" bestFit="1" customWidth="1"/>
    <col min="11383" max="11383" width="11.42578125" style="1"/>
    <col min="11384" max="11384" width="17.42578125" style="1" customWidth="1"/>
    <col min="11385" max="11387" width="18.140625" style="1" customWidth="1"/>
    <col min="11388" max="11391" width="11.42578125" style="1"/>
    <col min="11392" max="11392" width="34" style="1" customWidth="1"/>
    <col min="11393" max="11393" width="9.5703125" style="1" customWidth="1"/>
    <col min="11394" max="11394" width="16.7109375" style="1" customWidth="1"/>
    <col min="11395" max="11395" width="55.140625" style="1" customWidth="1"/>
    <col min="11396" max="11396" width="22.5703125" style="1" customWidth="1"/>
    <col min="11397" max="11397" width="23" style="1" customWidth="1"/>
    <col min="11398" max="11398" width="22.85546875" style="1" customWidth="1"/>
    <col min="11399" max="11399" width="23.42578125" style="1" customWidth="1"/>
    <col min="11400" max="11400" width="28.7109375" style="1" customWidth="1"/>
    <col min="11401" max="11401" width="12.7109375" style="1" customWidth="1"/>
    <col min="11402" max="11402" width="11.42578125" style="1"/>
    <col min="11403" max="11403" width="25.28515625" style="1" customWidth="1"/>
    <col min="11404" max="11404" width="15.85546875" style="1" bestFit="1" customWidth="1"/>
    <col min="11405" max="11406" width="18" style="1" bestFit="1" customWidth="1"/>
    <col min="11407" max="11625" width="11.42578125" style="1"/>
    <col min="11626" max="11626" width="15.42578125" style="1" customWidth="1"/>
    <col min="11627" max="11627" width="9.5703125" style="1" customWidth="1"/>
    <col min="11628" max="11628" width="14.42578125" style="1" customWidth="1"/>
    <col min="11629" max="11629" width="49.85546875" style="1" customWidth="1"/>
    <col min="11630" max="11630" width="22.5703125" style="1" customWidth="1"/>
    <col min="11631" max="11631" width="23" style="1" customWidth="1"/>
    <col min="11632" max="11632" width="22.85546875" style="1" customWidth="1"/>
    <col min="11633" max="11633" width="23.42578125" style="1" customWidth="1"/>
    <col min="11634" max="11634" width="22.42578125" style="1" customWidth="1"/>
    <col min="11635" max="11635" width="13.85546875" style="1" customWidth="1"/>
    <col min="11636" max="11636" width="20.7109375" style="1" customWidth="1"/>
    <col min="11637" max="11637" width="18.140625" style="1" customWidth="1"/>
    <col min="11638" max="11638" width="14.85546875" style="1" bestFit="1" customWidth="1"/>
    <col min="11639" max="11639" width="11.42578125" style="1"/>
    <col min="11640" max="11640" width="17.42578125" style="1" customWidth="1"/>
    <col min="11641" max="11643" width="18.140625" style="1" customWidth="1"/>
    <col min="11644" max="11647" width="11.42578125" style="1"/>
    <col min="11648" max="11648" width="34" style="1" customWidth="1"/>
    <col min="11649" max="11649" width="9.5703125" style="1" customWidth="1"/>
    <col min="11650" max="11650" width="16.7109375" style="1" customWidth="1"/>
    <col min="11651" max="11651" width="55.140625" style="1" customWidth="1"/>
    <col min="11652" max="11652" width="22.5703125" style="1" customWidth="1"/>
    <col min="11653" max="11653" width="23" style="1" customWidth="1"/>
    <col min="11654" max="11654" width="22.85546875" style="1" customWidth="1"/>
    <col min="11655" max="11655" width="23.42578125" style="1" customWidth="1"/>
    <col min="11656" max="11656" width="28.7109375" style="1" customWidth="1"/>
    <col min="11657" max="11657" width="12.7109375" style="1" customWidth="1"/>
    <col min="11658" max="11658" width="11.42578125" style="1"/>
    <col min="11659" max="11659" width="25.28515625" style="1" customWidth="1"/>
    <col min="11660" max="11660" width="15.85546875" style="1" bestFit="1" customWidth="1"/>
    <col min="11661" max="11662" width="18" style="1" bestFit="1" customWidth="1"/>
    <col min="11663" max="11881" width="11.42578125" style="1"/>
    <col min="11882" max="11882" width="15.42578125" style="1" customWidth="1"/>
    <col min="11883" max="11883" width="9.5703125" style="1" customWidth="1"/>
    <col min="11884" max="11884" width="14.42578125" style="1" customWidth="1"/>
    <col min="11885" max="11885" width="49.85546875" style="1" customWidth="1"/>
    <col min="11886" max="11886" width="22.5703125" style="1" customWidth="1"/>
    <col min="11887" max="11887" width="23" style="1" customWidth="1"/>
    <col min="11888" max="11888" width="22.85546875" style="1" customWidth="1"/>
    <col min="11889" max="11889" width="23.42578125" style="1" customWidth="1"/>
    <col min="11890" max="11890" width="22.42578125" style="1" customWidth="1"/>
    <col min="11891" max="11891" width="13.85546875" style="1" customWidth="1"/>
    <col min="11892" max="11892" width="20.7109375" style="1" customWidth="1"/>
    <col min="11893" max="11893" width="18.140625" style="1" customWidth="1"/>
    <col min="11894" max="11894" width="14.85546875" style="1" bestFit="1" customWidth="1"/>
    <col min="11895" max="11895" width="11.42578125" style="1"/>
    <col min="11896" max="11896" width="17.42578125" style="1" customWidth="1"/>
    <col min="11897" max="11899" width="18.140625" style="1" customWidth="1"/>
    <col min="11900" max="11903" width="11.42578125" style="1"/>
    <col min="11904" max="11904" width="34" style="1" customWidth="1"/>
    <col min="11905" max="11905" width="9.5703125" style="1" customWidth="1"/>
    <col min="11906" max="11906" width="16.7109375" style="1" customWidth="1"/>
    <col min="11907" max="11907" width="55.140625" style="1" customWidth="1"/>
    <col min="11908" max="11908" width="22.5703125" style="1" customWidth="1"/>
    <col min="11909" max="11909" width="23" style="1" customWidth="1"/>
    <col min="11910" max="11910" width="22.85546875" style="1" customWidth="1"/>
    <col min="11911" max="11911" width="23.42578125" style="1" customWidth="1"/>
    <col min="11912" max="11912" width="28.7109375" style="1" customWidth="1"/>
    <col min="11913" max="11913" width="12.7109375" style="1" customWidth="1"/>
    <col min="11914" max="11914" width="11.42578125" style="1"/>
    <col min="11915" max="11915" width="25.28515625" style="1" customWidth="1"/>
    <col min="11916" max="11916" width="15.85546875" style="1" bestFit="1" customWidth="1"/>
    <col min="11917" max="11918" width="18" style="1" bestFit="1" customWidth="1"/>
    <col min="11919" max="12137" width="11.42578125" style="1"/>
    <col min="12138" max="12138" width="15.42578125" style="1" customWidth="1"/>
    <col min="12139" max="12139" width="9.5703125" style="1" customWidth="1"/>
    <col min="12140" max="12140" width="14.42578125" style="1" customWidth="1"/>
    <col min="12141" max="12141" width="49.85546875" style="1" customWidth="1"/>
    <col min="12142" max="12142" width="22.5703125" style="1" customWidth="1"/>
    <col min="12143" max="12143" width="23" style="1" customWidth="1"/>
    <col min="12144" max="12144" width="22.85546875" style="1" customWidth="1"/>
    <col min="12145" max="12145" width="23.42578125" style="1" customWidth="1"/>
    <col min="12146" max="12146" width="22.42578125" style="1" customWidth="1"/>
    <col min="12147" max="12147" width="13.85546875" style="1" customWidth="1"/>
    <col min="12148" max="12148" width="20.7109375" style="1" customWidth="1"/>
    <col min="12149" max="12149" width="18.140625" style="1" customWidth="1"/>
    <col min="12150" max="12150" width="14.85546875" style="1" bestFit="1" customWidth="1"/>
    <col min="12151" max="12151" width="11.42578125" style="1"/>
    <col min="12152" max="12152" width="17.42578125" style="1" customWidth="1"/>
    <col min="12153" max="12155" width="18.140625" style="1" customWidth="1"/>
    <col min="12156" max="12159" width="11.42578125" style="1"/>
    <col min="12160" max="12160" width="34" style="1" customWidth="1"/>
    <col min="12161" max="12161" width="9.5703125" style="1" customWidth="1"/>
    <col min="12162" max="12162" width="16.7109375" style="1" customWidth="1"/>
    <col min="12163" max="12163" width="55.140625" style="1" customWidth="1"/>
    <col min="12164" max="12164" width="22.5703125" style="1" customWidth="1"/>
    <col min="12165" max="12165" width="23" style="1" customWidth="1"/>
    <col min="12166" max="12166" width="22.85546875" style="1" customWidth="1"/>
    <col min="12167" max="12167" width="23.42578125" style="1" customWidth="1"/>
    <col min="12168" max="12168" width="28.7109375" style="1" customWidth="1"/>
    <col min="12169" max="12169" width="12.7109375" style="1" customWidth="1"/>
    <col min="12170" max="12170" width="11.42578125" style="1"/>
    <col min="12171" max="12171" width="25.28515625" style="1" customWidth="1"/>
    <col min="12172" max="12172" width="15.85546875" style="1" bestFit="1" customWidth="1"/>
    <col min="12173" max="12174" width="18" style="1" bestFit="1" customWidth="1"/>
    <col min="12175" max="12393" width="11.42578125" style="1"/>
    <col min="12394" max="12394" width="15.42578125" style="1" customWidth="1"/>
    <col min="12395" max="12395" width="9.5703125" style="1" customWidth="1"/>
    <col min="12396" max="12396" width="14.42578125" style="1" customWidth="1"/>
    <col min="12397" max="12397" width="49.85546875" style="1" customWidth="1"/>
    <col min="12398" max="12398" width="22.5703125" style="1" customWidth="1"/>
    <col min="12399" max="12399" width="23" style="1" customWidth="1"/>
    <col min="12400" max="12400" width="22.85546875" style="1" customWidth="1"/>
    <col min="12401" max="12401" width="23.42578125" style="1" customWidth="1"/>
    <col min="12402" max="12402" width="22.42578125" style="1" customWidth="1"/>
    <col min="12403" max="12403" width="13.85546875" style="1" customWidth="1"/>
    <col min="12404" max="12404" width="20.7109375" style="1" customWidth="1"/>
    <col min="12405" max="12405" width="18.140625" style="1" customWidth="1"/>
    <col min="12406" max="12406" width="14.85546875" style="1" bestFit="1" customWidth="1"/>
    <col min="12407" max="12407" width="11.42578125" style="1"/>
    <col min="12408" max="12408" width="17.42578125" style="1" customWidth="1"/>
    <col min="12409" max="12411" width="18.140625" style="1" customWidth="1"/>
    <col min="12412" max="12415" width="11.42578125" style="1"/>
    <col min="12416" max="12416" width="34" style="1" customWidth="1"/>
    <col min="12417" max="12417" width="9.5703125" style="1" customWidth="1"/>
    <col min="12418" max="12418" width="16.7109375" style="1" customWidth="1"/>
    <col min="12419" max="12419" width="55.140625" style="1" customWidth="1"/>
    <col min="12420" max="12420" width="22.5703125" style="1" customWidth="1"/>
    <col min="12421" max="12421" width="23" style="1" customWidth="1"/>
    <col min="12422" max="12422" width="22.85546875" style="1" customWidth="1"/>
    <col min="12423" max="12423" width="23.42578125" style="1" customWidth="1"/>
    <col min="12424" max="12424" width="28.7109375" style="1" customWidth="1"/>
    <col min="12425" max="12425" width="12.7109375" style="1" customWidth="1"/>
    <col min="12426" max="12426" width="11.42578125" style="1"/>
    <col min="12427" max="12427" width="25.28515625" style="1" customWidth="1"/>
    <col min="12428" max="12428" width="15.85546875" style="1" bestFit="1" customWidth="1"/>
    <col min="12429" max="12430" width="18" style="1" bestFit="1" customWidth="1"/>
    <col min="12431" max="12649" width="11.42578125" style="1"/>
    <col min="12650" max="12650" width="15.42578125" style="1" customWidth="1"/>
    <col min="12651" max="12651" width="9.5703125" style="1" customWidth="1"/>
    <col min="12652" max="12652" width="14.42578125" style="1" customWidth="1"/>
    <col min="12653" max="12653" width="49.85546875" style="1" customWidth="1"/>
    <col min="12654" max="12654" width="22.5703125" style="1" customWidth="1"/>
    <col min="12655" max="12655" width="23" style="1" customWidth="1"/>
    <col min="12656" max="12656" width="22.85546875" style="1" customWidth="1"/>
    <col min="12657" max="12657" width="23.42578125" style="1" customWidth="1"/>
    <col min="12658" max="12658" width="22.42578125" style="1" customWidth="1"/>
    <col min="12659" max="12659" width="13.85546875" style="1" customWidth="1"/>
    <col min="12660" max="12660" width="20.7109375" style="1" customWidth="1"/>
    <col min="12661" max="12661" width="18.140625" style="1" customWidth="1"/>
    <col min="12662" max="12662" width="14.85546875" style="1" bestFit="1" customWidth="1"/>
    <col min="12663" max="12663" width="11.42578125" style="1"/>
    <col min="12664" max="12664" width="17.42578125" style="1" customWidth="1"/>
    <col min="12665" max="12667" width="18.140625" style="1" customWidth="1"/>
    <col min="12668" max="12671" width="11.42578125" style="1"/>
    <col min="12672" max="12672" width="34" style="1" customWidth="1"/>
    <col min="12673" max="12673" width="9.5703125" style="1" customWidth="1"/>
    <col min="12674" max="12674" width="16.7109375" style="1" customWidth="1"/>
    <col min="12675" max="12675" width="55.140625" style="1" customWidth="1"/>
    <col min="12676" max="12676" width="22.5703125" style="1" customWidth="1"/>
    <col min="12677" max="12677" width="23" style="1" customWidth="1"/>
    <col min="12678" max="12678" width="22.85546875" style="1" customWidth="1"/>
    <col min="12679" max="12679" width="23.42578125" style="1" customWidth="1"/>
    <col min="12680" max="12680" width="28.7109375" style="1" customWidth="1"/>
    <col min="12681" max="12681" width="12.7109375" style="1" customWidth="1"/>
    <col min="12682" max="12682" width="11.42578125" style="1"/>
    <col min="12683" max="12683" width="25.28515625" style="1" customWidth="1"/>
    <col min="12684" max="12684" width="15.85546875" style="1" bestFit="1" customWidth="1"/>
    <col min="12685" max="12686" width="18" style="1" bestFit="1" customWidth="1"/>
    <col min="12687" max="12905" width="11.42578125" style="1"/>
    <col min="12906" max="12906" width="15.42578125" style="1" customWidth="1"/>
    <col min="12907" max="12907" width="9.5703125" style="1" customWidth="1"/>
    <col min="12908" max="12908" width="14.42578125" style="1" customWidth="1"/>
    <col min="12909" max="12909" width="49.85546875" style="1" customWidth="1"/>
    <col min="12910" max="12910" width="22.5703125" style="1" customWidth="1"/>
    <col min="12911" max="12911" width="23" style="1" customWidth="1"/>
    <col min="12912" max="12912" width="22.85546875" style="1" customWidth="1"/>
    <col min="12913" max="12913" width="23.42578125" style="1" customWidth="1"/>
    <col min="12914" max="12914" width="22.42578125" style="1" customWidth="1"/>
    <col min="12915" max="12915" width="13.85546875" style="1" customWidth="1"/>
    <col min="12916" max="12916" width="20.7109375" style="1" customWidth="1"/>
    <col min="12917" max="12917" width="18.140625" style="1" customWidth="1"/>
    <col min="12918" max="12918" width="14.85546875" style="1" bestFit="1" customWidth="1"/>
    <col min="12919" max="12919" width="11.42578125" style="1"/>
    <col min="12920" max="12920" width="17.42578125" style="1" customWidth="1"/>
    <col min="12921" max="12923" width="18.140625" style="1" customWidth="1"/>
    <col min="12924" max="12927" width="11.42578125" style="1"/>
    <col min="12928" max="12928" width="34" style="1" customWidth="1"/>
    <col min="12929" max="12929" width="9.5703125" style="1" customWidth="1"/>
    <col min="12930" max="12930" width="16.7109375" style="1" customWidth="1"/>
    <col min="12931" max="12931" width="55.140625" style="1" customWidth="1"/>
    <col min="12932" max="12932" width="22.5703125" style="1" customWidth="1"/>
    <col min="12933" max="12933" width="23" style="1" customWidth="1"/>
    <col min="12934" max="12934" width="22.85546875" style="1" customWidth="1"/>
    <col min="12935" max="12935" width="23.42578125" style="1" customWidth="1"/>
    <col min="12936" max="12936" width="28.7109375" style="1" customWidth="1"/>
    <col min="12937" max="12937" width="12.7109375" style="1" customWidth="1"/>
    <col min="12938" max="12938" width="11.42578125" style="1"/>
    <col min="12939" max="12939" width="25.28515625" style="1" customWidth="1"/>
    <col min="12940" max="12940" width="15.85546875" style="1" bestFit="1" customWidth="1"/>
    <col min="12941" max="12942" width="18" style="1" bestFit="1" customWidth="1"/>
    <col min="12943" max="13161" width="11.42578125" style="1"/>
    <col min="13162" max="13162" width="15.42578125" style="1" customWidth="1"/>
    <col min="13163" max="13163" width="9.5703125" style="1" customWidth="1"/>
    <col min="13164" max="13164" width="14.42578125" style="1" customWidth="1"/>
    <col min="13165" max="13165" width="49.85546875" style="1" customWidth="1"/>
    <col min="13166" max="13166" width="22.5703125" style="1" customWidth="1"/>
    <col min="13167" max="13167" width="23" style="1" customWidth="1"/>
    <col min="13168" max="13168" width="22.85546875" style="1" customWidth="1"/>
    <col min="13169" max="13169" width="23.42578125" style="1" customWidth="1"/>
    <col min="13170" max="13170" width="22.42578125" style="1" customWidth="1"/>
    <col min="13171" max="13171" width="13.85546875" style="1" customWidth="1"/>
    <col min="13172" max="13172" width="20.7109375" style="1" customWidth="1"/>
    <col min="13173" max="13173" width="18.140625" style="1" customWidth="1"/>
    <col min="13174" max="13174" width="14.85546875" style="1" bestFit="1" customWidth="1"/>
    <col min="13175" max="13175" width="11.42578125" style="1"/>
    <col min="13176" max="13176" width="17.42578125" style="1" customWidth="1"/>
    <col min="13177" max="13179" width="18.140625" style="1" customWidth="1"/>
    <col min="13180" max="13183" width="11.42578125" style="1"/>
    <col min="13184" max="13184" width="34" style="1" customWidth="1"/>
    <col min="13185" max="13185" width="9.5703125" style="1" customWidth="1"/>
    <col min="13186" max="13186" width="16.7109375" style="1" customWidth="1"/>
    <col min="13187" max="13187" width="55.140625" style="1" customWidth="1"/>
    <col min="13188" max="13188" width="22.5703125" style="1" customWidth="1"/>
    <col min="13189" max="13189" width="23" style="1" customWidth="1"/>
    <col min="13190" max="13190" width="22.85546875" style="1" customWidth="1"/>
    <col min="13191" max="13191" width="23.42578125" style="1" customWidth="1"/>
    <col min="13192" max="13192" width="28.7109375" style="1" customWidth="1"/>
    <col min="13193" max="13193" width="12.7109375" style="1" customWidth="1"/>
    <col min="13194" max="13194" width="11.42578125" style="1"/>
    <col min="13195" max="13195" width="25.28515625" style="1" customWidth="1"/>
    <col min="13196" max="13196" width="15.85546875" style="1" bestFit="1" customWidth="1"/>
    <col min="13197" max="13198" width="18" style="1" bestFit="1" customWidth="1"/>
    <col min="13199" max="13417" width="11.42578125" style="1"/>
    <col min="13418" max="13418" width="15.42578125" style="1" customWidth="1"/>
    <col min="13419" max="13419" width="9.5703125" style="1" customWidth="1"/>
    <col min="13420" max="13420" width="14.42578125" style="1" customWidth="1"/>
    <col min="13421" max="13421" width="49.85546875" style="1" customWidth="1"/>
    <col min="13422" max="13422" width="22.5703125" style="1" customWidth="1"/>
    <col min="13423" max="13423" width="23" style="1" customWidth="1"/>
    <col min="13424" max="13424" width="22.85546875" style="1" customWidth="1"/>
    <col min="13425" max="13425" width="23.42578125" style="1" customWidth="1"/>
    <col min="13426" max="13426" width="22.42578125" style="1" customWidth="1"/>
    <col min="13427" max="13427" width="13.85546875" style="1" customWidth="1"/>
    <col min="13428" max="13428" width="20.7109375" style="1" customWidth="1"/>
    <col min="13429" max="13429" width="18.140625" style="1" customWidth="1"/>
    <col min="13430" max="13430" width="14.85546875" style="1" bestFit="1" customWidth="1"/>
    <col min="13431" max="13431" width="11.42578125" style="1"/>
    <col min="13432" max="13432" width="17.42578125" style="1" customWidth="1"/>
    <col min="13433" max="13435" width="18.140625" style="1" customWidth="1"/>
    <col min="13436" max="13439" width="11.42578125" style="1"/>
    <col min="13440" max="13440" width="34" style="1" customWidth="1"/>
    <col min="13441" max="13441" width="9.5703125" style="1" customWidth="1"/>
    <col min="13442" max="13442" width="16.7109375" style="1" customWidth="1"/>
    <col min="13443" max="13443" width="55.140625" style="1" customWidth="1"/>
    <col min="13444" max="13444" width="22.5703125" style="1" customWidth="1"/>
    <col min="13445" max="13445" width="23" style="1" customWidth="1"/>
    <col min="13446" max="13446" width="22.85546875" style="1" customWidth="1"/>
    <col min="13447" max="13447" width="23.42578125" style="1" customWidth="1"/>
    <col min="13448" max="13448" width="28.7109375" style="1" customWidth="1"/>
    <col min="13449" max="13449" width="12.7109375" style="1" customWidth="1"/>
    <col min="13450" max="13450" width="11.42578125" style="1"/>
    <col min="13451" max="13451" width="25.28515625" style="1" customWidth="1"/>
    <col min="13452" max="13452" width="15.85546875" style="1" bestFit="1" customWidth="1"/>
    <col min="13453" max="13454" width="18" style="1" bestFit="1" customWidth="1"/>
    <col min="13455" max="13673" width="11.42578125" style="1"/>
    <col min="13674" max="13674" width="15.42578125" style="1" customWidth="1"/>
    <col min="13675" max="13675" width="9.5703125" style="1" customWidth="1"/>
    <col min="13676" max="13676" width="14.42578125" style="1" customWidth="1"/>
    <col min="13677" max="13677" width="49.85546875" style="1" customWidth="1"/>
    <col min="13678" max="13678" width="22.5703125" style="1" customWidth="1"/>
    <col min="13679" max="13679" width="23" style="1" customWidth="1"/>
    <col min="13680" max="13680" width="22.85546875" style="1" customWidth="1"/>
    <col min="13681" max="13681" width="23.42578125" style="1" customWidth="1"/>
    <col min="13682" max="13682" width="22.42578125" style="1" customWidth="1"/>
    <col min="13683" max="13683" width="13.85546875" style="1" customWidth="1"/>
    <col min="13684" max="13684" width="20.7109375" style="1" customWidth="1"/>
    <col min="13685" max="13685" width="18.140625" style="1" customWidth="1"/>
    <col min="13686" max="13686" width="14.85546875" style="1" bestFit="1" customWidth="1"/>
    <col min="13687" max="13687" width="11.42578125" style="1"/>
    <col min="13688" max="13688" width="17.42578125" style="1" customWidth="1"/>
    <col min="13689" max="13691" width="18.140625" style="1" customWidth="1"/>
    <col min="13692" max="13695" width="11.42578125" style="1"/>
    <col min="13696" max="13696" width="34" style="1" customWidth="1"/>
    <col min="13697" max="13697" width="9.5703125" style="1" customWidth="1"/>
    <col min="13698" max="13698" width="16.7109375" style="1" customWidth="1"/>
    <col min="13699" max="13699" width="55.140625" style="1" customWidth="1"/>
    <col min="13700" max="13700" width="22.5703125" style="1" customWidth="1"/>
    <col min="13701" max="13701" width="23" style="1" customWidth="1"/>
    <col min="13702" max="13702" width="22.85546875" style="1" customWidth="1"/>
    <col min="13703" max="13703" width="23.42578125" style="1" customWidth="1"/>
    <col min="13704" max="13704" width="28.7109375" style="1" customWidth="1"/>
    <col min="13705" max="13705" width="12.7109375" style="1" customWidth="1"/>
    <col min="13706" max="13706" width="11.42578125" style="1"/>
    <col min="13707" max="13707" width="25.28515625" style="1" customWidth="1"/>
    <col min="13708" max="13708" width="15.85546875" style="1" bestFit="1" customWidth="1"/>
    <col min="13709" max="13710" width="18" style="1" bestFit="1" customWidth="1"/>
    <col min="13711" max="13929" width="11.42578125" style="1"/>
    <col min="13930" max="13930" width="15.42578125" style="1" customWidth="1"/>
    <col min="13931" max="13931" width="9.5703125" style="1" customWidth="1"/>
    <col min="13932" max="13932" width="14.42578125" style="1" customWidth="1"/>
    <col min="13933" max="13933" width="49.85546875" style="1" customWidth="1"/>
    <col min="13934" max="13934" width="22.5703125" style="1" customWidth="1"/>
    <col min="13935" max="13935" width="23" style="1" customWidth="1"/>
    <col min="13936" max="13936" width="22.85546875" style="1" customWidth="1"/>
    <col min="13937" max="13937" width="23.42578125" style="1" customWidth="1"/>
    <col min="13938" max="13938" width="22.42578125" style="1" customWidth="1"/>
    <col min="13939" max="13939" width="13.85546875" style="1" customWidth="1"/>
    <col min="13940" max="13940" width="20.7109375" style="1" customWidth="1"/>
    <col min="13941" max="13941" width="18.140625" style="1" customWidth="1"/>
    <col min="13942" max="13942" width="14.85546875" style="1" bestFit="1" customWidth="1"/>
    <col min="13943" max="13943" width="11.42578125" style="1"/>
    <col min="13944" max="13944" width="17.42578125" style="1" customWidth="1"/>
    <col min="13945" max="13947" width="18.140625" style="1" customWidth="1"/>
    <col min="13948" max="13951" width="11.42578125" style="1"/>
    <col min="13952" max="13952" width="34" style="1" customWidth="1"/>
    <col min="13953" max="13953" width="9.5703125" style="1" customWidth="1"/>
    <col min="13954" max="13954" width="16.7109375" style="1" customWidth="1"/>
    <col min="13955" max="13955" width="55.140625" style="1" customWidth="1"/>
    <col min="13956" max="13956" width="22.5703125" style="1" customWidth="1"/>
    <col min="13957" max="13957" width="23" style="1" customWidth="1"/>
    <col min="13958" max="13958" width="22.85546875" style="1" customWidth="1"/>
    <col min="13959" max="13959" width="23.42578125" style="1" customWidth="1"/>
    <col min="13960" max="13960" width="28.7109375" style="1" customWidth="1"/>
    <col min="13961" max="13961" width="12.7109375" style="1" customWidth="1"/>
    <col min="13962" max="13962" width="11.42578125" style="1"/>
    <col min="13963" max="13963" width="25.28515625" style="1" customWidth="1"/>
    <col min="13964" max="13964" width="15.85546875" style="1" bestFit="1" customWidth="1"/>
    <col min="13965" max="13966" width="18" style="1" bestFit="1" customWidth="1"/>
    <col min="13967" max="14185" width="11.42578125" style="1"/>
    <col min="14186" max="14186" width="15.42578125" style="1" customWidth="1"/>
    <col min="14187" max="14187" width="9.5703125" style="1" customWidth="1"/>
    <col min="14188" max="14188" width="14.42578125" style="1" customWidth="1"/>
    <col min="14189" max="14189" width="49.85546875" style="1" customWidth="1"/>
    <col min="14190" max="14190" width="22.5703125" style="1" customWidth="1"/>
    <col min="14191" max="14191" width="23" style="1" customWidth="1"/>
    <col min="14192" max="14192" width="22.85546875" style="1" customWidth="1"/>
    <col min="14193" max="14193" width="23.42578125" style="1" customWidth="1"/>
    <col min="14194" max="14194" width="22.42578125" style="1" customWidth="1"/>
    <col min="14195" max="14195" width="13.85546875" style="1" customWidth="1"/>
    <col min="14196" max="14196" width="20.7109375" style="1" customWidth="1"/>
    <col min="14197" max="14197" width="18.140625" style="1" customWidth="1"/>
    <col min="14198" max="14198" width="14.85546875" style="1" bestFit="1" customWidth="1"/>
    <col min="14199" max="14199" width="11.42578125" style="1"/>
    <col min="14200" max="14200" width="17.42578125" style="1" customWidth="1"/>
    <col min="14201" max="14203" width="18.140625" style="1" customWidth="1"/>
    <col min="14204" max="14207" width="11.42578125" style="1"/>
    <col min="14208" max="14208" width="34" style="1" customWidth="1"/>
    <col min="14209" max="14209" width="9.5703125" style="1" customWidth="1"/>
    <col min="14210" max="14210" width="16.7109375" style="1" customWidth="1"/>
    <col min="14211" max="14211" width="55.140625" style="1" customWidth="1"/>
    <col min="14212" max="14212" width="22.5703125" style="1" customWidth="1"/>
    <col min="14213" max="14213" width="23" style="1" customWidth="1"/>
    <col min="14214" max="14214" width="22.85546875" style="1" customWidth="1"/>
    <col min="14215" max="14215" width="23.42578125" style="1" customWidth="1"/>
    <col min="14216" max="14216" width="28.7109375" style="1" customWidth="1"/>
    <col min="14217" max="14217" width="12.7109375" style="1" customWidth="1"/>
    <col min="14218" max="14218" width="11.42578125" style="1"/>
    <col min="14219" max="14219" width="25.28515625" style="1" customWidth="1"/>
    <col min="14220" max="14220" width="15.85546875" style="1" bestFit="1" customWidth="1"/>
    <col min="14221" max="14222" width="18" style="1" bestFit="1" customWidth="1"/>
    <col min="14223" max="14441" width="11.42578125" style="1"/>
    <col min="14442" max="14442" width="15.42578125" style="1" customWidth="1"/>
    <col min="14443" max="14443" width="9.5703125" style="1" customWidth="1"/>
    <col min="14444" max="14444" width="14.42578125" style="1" customWidth="1"/>
    <col min="14445" max="14445" width="49.85546875" style="1" customWidth="1"/>
    <col min="14446" max="14446" width="22.5703125" style="1" customWidth="1"/>
    <col min="14447" max="14447" width="23" style="1" customWidth="1"/>
    <col min="14448" max="14448" width="22.85546875" style="1" customWidth="1"/>
    <col min="14449" max="14449" width="23.42578125" style="1" customWidth="1"/>
    <col min="14450" max="14450" width="22.42578125" style="1" customWidth="1"/>
    <col min="14451" max="14451" width="13.85546875" style="1" customWidth="1"/>
    <col min="14452" max="14452" width="20.7109375" style="1" customWidth="1"/>
    <col min="14453" max="14453" width="18.140625" style="1" customWidth="1"/>
    <col min="14454" max="14454" width="14.85546875" style="1" bestFit="1" customWidth="1"/>
    <col min="14455" max="14455" width="11.42578125" style="1"/>
    <col min="14456" max="14456" width="17.42578125" style="1" customWidth="1"/>
    <col min="14457" max="14459" width="18.140625" style="1" customWidth="1"/>
    <col min="14460" max="14463" width="11.42578125" style="1"/>
    <col min="14464" max="14464" width="34" style="1" customWidth="1"/>
    <col min="14465" max="14465" width="9.5703125" style="1" customWidth="1"/>
    <col min="14466" max="14466" width="16.7109375" style="1" customWidth="1"/>
    <col min="14467" max="14467" width="55.140625" style="1" customWidth="1"/>
    <col min="14468" max="14468" width="22.5703125" style="1" customWidth="1"/>
    <col min="14469" max="14469" width="23" style="1" customWidth="1"/>
    <col min="14470" max="14470" width="22.85546875" style="1" customWidth="1"/>
    <col min="14471" max="14471" width="23.42578125" style="1" customWidth="1"/>
    <col min="14472" max="14472" width="28.7109375" style="1" customWidth="1"/>
    <col min="14473" max="14473" width="12.7109375" style="1" customWidth="1"/>
    <col min="14474" max="14474" width="11.42578125" style="1"/>
    <col min="14475" max="14475" width="25.28515625" style="1" customWidth="1"/>
    <col min="14476" max="14476" width="15.85546875" style="1" bestFit="1" customWidth="1"/>
    <col min="14477" max="14478" width="18" style="1" bestFit="1" customWidth="1"/>
    <col min="14479" max="14697" width="11.42578125" style="1"/>
    <col min="14698" max="14698" width="15.42578125" style="1" customWidth="1"/>
    <col min="14699" max="14699" width="9.5703125" style="1" customWidth="1"/>
    <col min="14700" max="14700" width="14.42578125" style="1" customWidth="1"/>
    <col min="14701" max="14701" width="49.85546875" style="1" customWidth="1"/>
    <col min="14702" max="14702" width="22.5703125" style="1" customWidth="1"/>
    <col min="14703" max="14703" width="23" style="1" customWidth="1"/>
    <col min="14704" max="14704" width="22.85546875" style="1" customWidth="1"/>
    <col min="14705" max="14705" width="23.42578125" style="1" customWidth="1"/>
    <col min="14706" max="14706" width="22.42578125" style="1" customWidth="1"/>
    <col min="14707" max="14707" width="13.85546875" style="1" customWidth="1"/>
    <col min="14708" max="14708" width="20.7109375" style="1" customWidth="1"/>
    <col min="14709" max="14709" width="18.140625" style="1" customWidth="1"/>
    <col min="14710" max="14710" width="14.85546875" style="1" bestFit="1" customWidth="1"/>
    <col min="14711" max="14711" width="11.42578125" style="1"/>
    <col min="14712" max="14712" width="17.42578125" style="1" customWidth="1"/>
    <col min="14713" max="14715" width="18.140625" style="1" customWidth="1"/>
    <col min="14716" max="14719" width="11.42578125" style="1"/>
    <col min="14720" max="14720" width="34" style="1" customWidth="1"/>
    <col min="14721" max="14721" width="9.5703125" style="1" customWidth="1"/>
    <col min="14722" max="14722" width="16.7109375" style="1" customWidth="1"/>
    <col min="14723" max="14723" width="55.140625" style="1" customWidth="1"/>
    <col min="14724" max="14724" width="22.5703125" style="1" customWidth="1"/>
    <col min="14725" max="14725" width="23" style="1" customWidth="1"/>
    <col min="14726" max="14726" width="22.85546875" style="1" customWidth="1"/>
    <col min="14727" max="14727" width="23.42578125" style="1" customWidth="1"/>
    <col min="14728" max="14728" width="28.7109375" style="1" customWidth="1"/>
    <col min="14729" max="14729" width="12.7109375" style="1" customWidth="1"/>
    <col min="14730" max="14730" width="11.42578125" style="1"/>
    <col min="14731" max="14731" width="25.28515625" style="1" customWidth="1"/>
    <col min="14732" max="14732" width="15.85546875" style="1" bestFit="1" customWidth="1"/>
    <col min="14733" max="14734" width="18" style="1" bestFit="1" customWidth="1"/>
    <col min="14735" max="14953" width="11.42578125" style="1"/>
    <col min="14954" max="14954" width="15.42578125" style="1" customWidth="1"/>
    <col min="14955" max="14955" width="9.5703125" style="1" customWidth="1"/>
    <col min="14956" max="14956" width="14.42578125" style="1" customWidth="1"/>
    <col min="14957" max="14957" width="49.85546875" style="1" customWidth="1"/>
    <col min="14958" max="14958" width="22.5703125" style="1" customWidth="1"/>
    <col min="14959" max="14959" width="23" style="1" customWidth="1"/>
    <col min="14960" max="14960" width="22.85546875" style="1" customWidth="1"/>
    <col min="14961" max="14961" width="23.42578125" style="1" customWidth="1"/>
    <col min="14962" max="14962" width="22.42578125" style="1" customWidth="1"/>
    <col min="14963" max="14963" width="13.85546875" style="1" customWidth="1"/>
    <col min="14964" max="14964" width="20.7109375" style="1" customWidth="1"/>
    <col min="14965" max="14965" width="18.140625" style="1" customWidth="1"/>
    <col min="14966" max="14966" width="14.85546875" style="1" bestFit="1" customWidth="1"/>
    <col min="14967" max="14967" width="11.42578125" style="1"/>
    <col min="14968" max="14968" width="17.42578125" style="1" customWidth="1"/>
    <col min="14969" max="14971" width="18.140625" style="1" customWidth="1"/>
    <col min="14972" max="14975" width="11.42578125" style="1"/>
    <col min="14976" max="14976" width="34" style="1" customWidth="1"/>
    <col min="14977" max="14977" width="9.5703125" style="1" customWidth="1"/>
    <col min="14978" max="14978" width="16.7109375" style="1" customWidth="1"/>
    <col min="14979" max="14979" width="55.140625" style="1" customWidth="1"/>
    <col min="14980" max="14980" width="22.5703125" style="1" customWidth="1"/>
    <col min="14981" max="14981" width="23" style="1" customWidth="1"/>
    <col min="14982" max="14982" width="22.85546875" style="1" customWidth="1"/>
    <col min="14983" max="14983" width="23.42578125" style="1" customWidth="1"/>
    <col min="14984" max="14984" width="28.7109375" style="1" customWidth="1"/>
    <col min="14985" max="14985" width="12.7109375" style="1" customWidth="1"/>
    <col min="14986" max="14986" width="11.42578125" style="1"/>
    <col min="14987" max="14987" width="25.28515625" style="1" customWidth="1"/>
    <col min="14988" max="14988" width="15.85546875" style="1" bestFit="1" customWidth="1"/>
    <col min="14989" max="14990" width="18" style="1" bestFit="1" customWidth="1"/>
    <col min="14991" max="15209" width="11.42578125" style="1"/>
    <col min="15210" max="15210" width="15.42578125" style="1" customWidth="1"/>
    <col min="15211" max="15211" width="9.5703125" style="1" customWidth="1"/>
    <col min="15212" max="15212" width="14.42578125" style="1" customWidth="1"/>
    <col min="15213" max="15213" width="49.85546875" style="1" customWidth="1"/>
    <col min="15214" max="15214" width="22.5703125" style="1" customWidth="1"/>
    <col min="15215" max="15215" width="23" style="1" customWidth="1"/>
    <col min="15216" max="15216" width="22.85546875" style="1" customWidth="1"/>
    <col min="15217" max="15217" width="23.42578125" style="1" customWidth="1"/>
    <col min="15218" max="15218" width="22.42578125" style="1" customWidth="1"/>
    <col min="15219" max="15219" width="13.85546875" style="1" customWidth="1"/>
    <col min="15220" max="15220" width="20.7109375" style="1" customWidth="1"/>
    <col min="15221" max="15221" width="18.140625" style="1" customWidth="1"/>
    <col min="15222" max="15222" width="14.85546875" style="1" bestFit="1" customWidth="1"/>
    <col min="15223" max="15223" width="11.42578125" style="1"/>
    <col min="15224" max="15224" width="17.42578125" style="1" customWidth="1"/>
    <col min="15225" max="15227" width="18.140625" style="1" customWidth="1"/>
    <col min="15228" max="15231" width="11.42578125" style="1"/>
    <col min="15232" max="15232" width="34" style="1" customWidth="1"/>
    <col min="15233" max="15233" width="9.5703125" style="1" customWidth="1"/>
    <col min="15234" max="15234" width="16.7109375" style="1" customWidth="1"/>
    <col min="15235" max="15235" width="55.140625" style="1" customWidth="1"/>
    <col min="15236" max="15236" width="22.5703125" style="1" customWidth="1"/>
    <col min="15237" max="15237" width="23" style="1" customWidth="1"/>
    <col min="15238" max="15238" width="22.85546875" style="1" customWidth="1"/>
    <col min="15239" max="15239" width="23.42578125" style="1" customWidth="1"/>
    <col min="15240" max="15240" width="28.7109375" style="1" customWidth="1"/>
    <col min="15241" max="15241" width="12.7109375" style="1" customWidth="1"/>
    <col min="15242" max="15242" width="11.42578125" style="1"/>
    <col min="15243" max="15243" width="25.28515625" style="1" customWidth="1"/>
    <col min="15244" max="15244" width="15.85546875" style="1" bestFit="1" customWidth="1"/>
    <col min="15245" max="15246" width="18" style="1" bestFit="1" customWidth="1"/>
    <col min="15247" max="15465" width="11.42578125" style="1"/>
    <col min="15466" max="15466" width="15.42578125" style="1" customWidth="1"/>
    <col min="15467" max="15467" width="9.5703125" style="1" customWidth="1"/>
    <col min="15468" max="15468" width="14.42578125" style="1" customWidth="1"/>
    <col min="15469" max="15469" width="49.85546875" style="1" customWidth="1"/>
    <col min="15470" max="15470" width="22.5703125" style="1" customWidth="1"/>
    <col min="15471" max="15471" width="23" style="1" customWidth="1"/>
    <col min="15472" max="15472" width="22.85546875" style="1" customWidth="1"/>
    <col min="15473" max="15473" width="23.42578125" style="1" customWidth="1"/>
    <col min="15474" max="15474" width="22.42578125" style="1" customWidth="1"/>
    <col min="15475" max="15475" width="13.85546875" style="1" customWidth="1"/>
    <col min="15476" max="15476" width="20.7109375" style="1" customWidth="1"/>
    <col min="15477" max="15477" width="18.140625" style="1" customWidth="1"/>
    <col min="15478" max="15478" width="14.85546875" style="1" bestFit="1" customWidth="1"/>
    <col min="15479" max="15479" width="11.42578125" style="1"/>
    <col min="15480" max="15480" width="17.42578125" style="1" customWidth="1"/>
    <col min="15481" max="15483" width="18.140625" style="1" customWidth="1"/>
    <col min="15484" max="15487" width="11.42578125" style="1"/>
    <col min="15488" max="15488" width="34" style="1" customWidth="1"/>
    <col min="15489" max="15489" width="9.5703125" style="1" customWidth="1"/>
    <col min="15490" max="15490" width="16.7109375" style="1" customWidth="1"/>
    <col min="15491" max="15491" width="55.140625" style="1" customWidth="1"/>
    <col min="15492" max="15492" width="22.5703125" style="1" customWidth="1"/>
    <col min="15493" max="15493" width="23" style="1" customWidth="1"/>
    <col min="15494" max="15494" width="22.85546875" style="1" customWidth="1"/>
    <col min="15495" max="15495" width="23.42578125" style="1" customWidth="1"/>
    <col min="15496" max="15496" width="28.7109375" style="1" customWidth="1"/>
    <col min="15497" max="15497" width="12.7109375" style="1" customWidth="1"/>
    <col min="15498" max="15498" width="11.42578125" style="1"/>
    <col min="15499" max="15499" width="25.28515625" style="1" customWidth="1"/>
    <col min="15500" max="15500" width="15.85546875" style="1" bestFit="1" customWidth="1"/>
    <col min="15501" max="15502" width="18" style="1" bestFit="1" customWidth="1"/>
    <col min="15503" max="15721" width="11.42578125" style="1"/>
    <col min="15722" max="15722" width="15.42578125" style="1" customWidth="1"/>
    <col min="15723" max="15723" width="9.5703125" style="1" customWidth="1"/>
    <col min="15724" max="15724" width="14.42578125" style="1" customWidth="1"/>
    <col min="15725" max="15725" width="49.85546875" style="1" customWidth="1"/>
    <col min="15726" max="15726" width="22.5703125" style="1" customWidth="1"/>
    <col min="15727" max="15727" width="23" style="1" customWidth="1"/>
    <col min="15728" max="15728" width="22.85546875" style="1" customWidth="1"/>
    <col min="15729" max="15729" width="23.42578125" style="1" customWidth="1"/>
    <col min="15730" max="15730" width="22.42578125" style="1" customWidth="1"/>
    <col min="15731" max="15731" width="13.85546875" style="1" customWidth="1"/>
    <col min="15732" max="15732" width="20.7109375" style="1" customWidth="1"/>
    <col min="15733" max="15733" width="18.140625" style="1" customWidth="1"/>
    <col min="15734" max="15734" width="14.85546875" style="1" bestFit="1" customWidth="1"/>
    <col min="15735" max="15735" width="11.42578125" style="1"/>
    <col min="15736" max="15736" width="17.42578125" style="1" customWidth="1"/>
    <col min="15737" max="15739" width="18.140625" style="1" customWidth="1"/>
    <col min="15740" max="15743" width="11.42578125" style="1"/>
    <col min="15744" max="15744" width="34" style="1" customWidth="1"/>
    <col min="15745" max="15745" width="9.5703125" style="1" customWidth="1"/>
    <col min="15746" max="15746" width="16.7109375" style="1" customWidth="1"/>
    <col min="15747" max="15747" width="55.140625" style="1" customWidth="1"/>
    <col min="15748" max="15748" width="22.5703125" style="1" customWidth="1"/>
    <col min="15749" max="15749" width="23" style="1" customWidth="1"/>
    <col min="15750" max="15750" width="22.85546875" style="1" customWidth="1"/>
    <col min="15751" max="15751" width="23.42578125" style="1" customWidth="1"/>
    <col min="15752" max="15752" width="28.7109375" style="1" customWidth="1"/>
    <col min="15753" max="15753" width="12.7109375" style="1" customWidth="1"/>
    <col min="15754" max="15754" width="11.42578125" style="1"/>
    <col min="15755" max="15755" width="25.28515625" style="1" customWidth="1"/>
    <col min="15756" max="15756" width="15.85546875" style="1" bestFit="1" customWidth="1"/>
    <col min="15757" max="15758" width="18" style="1" bestFit="1" customWidth="1"/>
    <col min="15759" max="15977" width="11.42578125" style="1"/>
    <col min="15978" max="15978" width="15.42578125" style="1" customWidth="1"/>
    <col min="15979" max="15979" width="9.5703125" style="1" customWidth="1"/>
    <col min="15980" max="15980" width="14.42578125" style="1" customWidth="1"/>
    <col min="15981" max="15981" width="49.85546875" style="1" customWidth="1"/>
    <col min="15982" max="15982" width="22.5703125" style="1" customWidth="1"/>
    <col min="15983" max="15983" width="23" style="1" customWidth="1"/>
    <col min="15984" max="15984" width="22.85546875" style="1" customWidth="1"/>
    <col min="15985" max="15985" width="23.42578125" style="1" customWidth="1"/>
    <col min="15986" max="15986" width="22.42578125" style="1" customWidth="1"/>
    <col min="15987" max="15987" width="13.85546875" style="1" customWidth="1"/>
    <col min="15988" max="15988" width="20.7109375" style="1" customWidth="1"/>
    <col min="15989" max="15989" width="18.140625" style="1" customWidth="1"/>
    <col min="15990" max="15990" width="14.85546875" style="1" bestFit="1" customWidth="1"/>
    <col min="15991" max="15991" width="11.42578125" style="1"/>
    <col min="15992" max="15992" width="17.42578125" style="1" customWidth="1"/>
    <col min="15993" max="15995" width="18.140625" style="1" customWidth="1"/>
    <col min="15996" max="15999" width="11.42578125" style="1"/>
    <col min="16000" max="16000" width="34" style="1" customWidth="1"/>
    <col min="16001" max="16001" width="9.5703125" style="1" customWidth="1"/>
    <col min="16002" max="16002" width="16.7109375" style="1" customWidth="1"/>
    <col min="16003" max="16003" width="55.140625" style="1" customWidth="1"/>
    <col min="16004" max="16004" width="22.5703125" style="1" customWidth="1"/>
    <col min="16005" max="16005" width="23" style="1" customWidth="1"/>
    <col min="16006" max="16006" width="22.85546875" style="1" customWidth="1"/>
    <col min="16007" max="16007" width="23.42578125" style="1" customWidth="1"/>
    <col min="16008" max="16008" width="28.7109375" style="1" customWidth="1"/>
    <col min="16009" max="16009" width="12.7109375" style="1" customWidth="1"/>
    <col min="16010" max="16010" width="11.42578125" style="1"/>
    <col min="16011" max="16011" width="25.28515625" style="1" customWidth="1"/>
    <col min="16012" max="16012" width="15.85546875" style="1" bestFit="1" customWidth="1"/>
    <col min="16013" max="16014" width="18" style="1" bestFit="1" customWidth="1"/>
    <col min="16015" max="16233" width="11.42578125" style="1"/>
    <col min="16234" max="16234" width="15.42578125" style="1" customWidth="1"/>
    <col min="16235" max="16235" width="9.5703125" style="1" customWidth="1"/>
    <col min="16236" max="16236" width="14.42578125" style="1" customWidth="1"/>
    <col min="16237" max="16237" width="49.85546875" style="1" customWidth="1"/>
    <col min="16238" max="16238" width="22.5703125" style="1" customWidth="1"/>
    <col min="16239" max="16239" width="23" style="1" customWidth="1"/>
    <col min="16240" max="16240" width="22.85546875" style="1" customWidth="1"/>
    <col min="16241" max="16241" width="23.42578125" style="1" customWidth="1"/>
    <col min="16242" max="16242" width="22.42578125" style="1" customWidth="1"/>
    <col min="16243" max="16243" width="13.85546875" style="1" customWidth="1"/>
    <col min="16244" max="16244" width="20.7109375" style="1" customWidth="1"/>
    <col min="16245" max="16245" width="18.140625" style="1" customWidth="1"/>
    <col min="16246" max="16246" width="14.85546875" style="1" bestFit="1" customWidth="1"/>
    <col min="16247" max="16247" width="11.42578125" style="1"/>
    <col min="16248" max="16248" width="17.42578125" style="1" customWidth="1"/>
    <col min="16249" max="16251" width="18.140625" style="1" customWidth="1"/>
    <col min="16252" max="16384" width="11.42578125" style="1"/>
  </cols>
  <sheetData>
    <row r="1" spans="1:28" s="107" customFormat="1" ht="23.25" x14ac:dyDescent="0.25">
      <c r="A1" s="241" t="s">
        <v>509</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1:28" s="107" customFormat="1" ht="24.95" customHeight="1" x14ac:dyDescent="0.25">
      <c r="A2" s="242" t="s">
        <v>219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row>
    <row r="3" spans="1:28" ht="24.95" customHeight="1" x14ac:dyDescent="0.25">
      <c r="A3" s="243" t="s">
        <v>506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ht="15.75" customHeight="1" thickBot="1" x14ac:dyDescent="0.3">
      <c r="A4" s="2"/>
      <c r="E4" s="150"/>
      <c r="F4" s="108"/>
      <c r="I4" s="108"/>
      <c r="J4" s="108"/>
      <c r="K4" s="108"/>
      <c r="L4" s="108"/>
      <c r="M4" s="5"/>
      <c r="N4" s="109"/>
      <c r="O4" s="110"/>
      <c r="P4" s="110"/>
      <c r="Q4" s="2" t="s">
        <v>1</v>
      </c>
      <c r="R4" s="2"/>
      <c r="S4" s="6" t="s">
        <v>2</v>
      </c>
      <c r="T4" s="7" t="s">
        <v>3</v>
      </c>
      <c r="U4" s="111"/>
      <c r="W4" s="7"/>
      <c r="X4" s="112"/>
      <c r="Y4" s="112"/>
      <c r="Z4" s="112"/>
      <c r="AA4" s="112"/>
      <c r="AB4" s="112"/>
    </row>
    <row r="5" spans="1:28" ht="29.25" customHeight="1" x14ac:dyDescent="0.25">
      <c r="A5" s="244" t="s">
        <v>4</v>
      </c>
      <c r="B5" s="246" t="s">
        <v>5</v>
      </c>
      <c r="C5" s="246" t="s">
        <v>6</v>
      </c>
      <c r="D5" s="246" t="s">
        <v>7</v>
      </c>
      <c r="E5" s="246" t="s">
        <v>8</v>
      </c>
      <c r="F5" s="246" t="s">
        <v>221</v>
      </c>
      <c r="G5" s="246" t="s">
        <v>222</v>
      </c>
      <c r="H5" s="246"/>
      <c r="I5" s="246"/>
      <c r="J5" s="246"/>
      <c r="K5" s="246"/>
      <c r="L5" s="237" t="s">
        <v>223</v>
      </c>
      <c r="M5" s="239" t="s">
        <v>9</v>
      </c>
      <c r="N5" s="239" t="s">
        <v>224</v>
      </c>
      <c r="O5" s="235" t="s">
        <v>225</v>
      </c>
      <c r="P5" s="235" t="s">
        <v>226</v>
      </c>
      <c r="Q5" s="235" t="s">
        <v>227</v>
      </c>
      <c r="R5" s="235" t="s">
        <v>228</v>
      </c>
      <c r="S5" s="235" t="s">
        <v>229</v>
      </c>
      <c r="T5" s="235" t="s">
        <v>230</v>
      </c>
      <c r="U5" s="235" t="s">
        <v>231</v>
      </c>
      <c r="V5" s="235" t="s">
        <v>232</v>
      </c>
      <c r="W5" s="235" t="s">
        <v>233</v>
      </c>
      <c r="X5" s="248" t="s">
        <v>234</v>
      </c>
      <c r="Y5" s="248"/>
      <c r="Z5" s="248"/>
      <c r="AA5" s="248"/>
      <c r="AB5" s="249"/>
    </row>
    <row r="6" spans="1:28" ht="84.75" customHeight="1" thickBot="1" x14ac:dyDescent="0.3">
      <c r="A6" s="245"/>
      <c r="B6" s="247"/>
      <c r="C6" s="247"/>
      <c r="D6" s="247"/>
      <c r="E6" s="247"/>
      <c r="F6" s="247"/>
      <c r="G6" s="216" t="s">
        <v>235</v>
      </c>
      <c r="H6" s="216" t="s">
        <v>236</v>
      </c>
      <c r="I6" s="216" t="s">
        <v>237</v>
      </c>
      <c r="J6" s="216" t="s">
        <v>238</v>
      </c>
      <c r="K6" s="216" t="s">
        <v>239</v>
      </c>
      <c r="L6" s="238"/>
      <c r="M6" s="240"/>
      <c r="N6" s="240"/>
      <c r="O6" s="236"/>
      <c r="P6" s="236"/>
      <c r="Q6" s="236"/>
      <c r="R6" s="236"/>
      <c r="S6" s="236"/>
      <c r="T6" s="236"/>
      <c r="U6" s="236"/>
      <c r="V6" s="236"/>
      <c r="W6" s="236"/>
      <c r="X6" s="217" t="s">
        <v>240</v>
      </c>
      <c r="Y6" s="217" t="s">
        <v>241</v>
      </c>
      <c r="Z6" s="217" t="s">
        <v>242</v>
      </c>
      <c r="AA6" s="217" t="s">
        <v>243</v>
      </c>
      <c r="AB6" s="10" t="s">
        <v>244</v>
      </c>
    </row>
    <row r="7" spans="1:28" s="2" customFormat="1" ht="28.5" customHeight="1" thickBot="1" x14ac:dyDescent="0.3">
      <c r="A7" s="156" t="s">
        <v>10</v>
      </c>
      <c r="B7" s="157" t="s">
        <v>67</v>
      </c>
      <c r="C7" s="157">
        <v>10</v>
      </c>
      <c r="D7" s="157" t="s">
        <v>13</v>
      </c>
      <c r="E7" s="158" t="s">
        <v>11</v>
      </c>
      <c r="F7" s="159">
        <f>+F94</f>
        <v>1451042370</v>
      </c>
      <c r="G7" s="159">
        <f t="shared" ref="G7:J7" si="0">+G94</f>
        <v>0</v>
      </c>
      <c r="H7" s="159">
        <f t="shared" si="0"/>
        <v>0</v>
      </c>
      <c r="I7" s="159">
        <f t="shared" si="0"/>
        <v>0</v>
      </c>
      <c r="J7" s="159">
        <f t="shared" si="0"/>
        <v>0</v>
      </c>
      <c r="K7" s="159">
        <f t="shared" ref="K7:K71" si="1">+G7-H7+I7-J7</f>
        <v>0</v>
      </c>
      <c r="L7" s="159">
        <f>+F7+K7</f>
        <v>1451042370</v>
      </c>
      <c r="M7" s="160">
        <f t="shared" ref="M7:M14" si="2">L7/$L$288</f>
        <v>2.5136841656891578E-4</v>
      </c>
      <c r="N7" s="159">
        <f t="shared" ref="N7:O7" si="3">+N94</f>
        <v>0</v>
      </c>
      <c r="O7" s="159">
        <f t="shared" si="3"/>
        <v>0</v>
      </c>
      <c r="P7" s="159">
        <f>+P94</f>
        <v>1451042370</v>
      </c>
      <c r="Q7" s="159">
        <f t="shared" ref="Q7:W7" si="4">+Q94</f>
        <v>0</v>
      </c>
      <c r="R7" s="159">
        <f t="shared" si="4"/>
        <v>1451042370</v>
      </c>
      <c r="S7" s="159">
        <f t="shared" si="4"/>
        <v>0</v>
      </c>
      <c r="T7" s="159">
        <f t="shared" si="4"/>
        <v>0</v>
      </c>
      <c r="U7" s="159">
        <f t="shared" si="4"/>
        <v>0</v>
      </c>
      <c r="V7" s="159">
        <f t="shared" si="4"/>
        <v>0</v>
      </c>
      <c r="W7" s="159">
        <f t="shared" si="4"/>
        <v>0</v>
      </c>
      <c r="X7" s="161">
        <f t="shared" ref="X7:X71" si="5">+Q7/L7</f>
        <v>0</v>
      </c>
      <c r="Y7" s="161">
        <f t="shared" ref="Y7:Y71" si="6">+T7/L7</f>
        <v>0</v>
      </c>
      <c r="Z7" s="161">
        <f>+V7/L7</f>
        <v>0</v>
      </c>
      <c r="AA7" s="161" t="s">
        <v>267</v>
      </c>
      <c r="AB7" s="162" t="s">
        <v>267</v>
      </c>
    </row>
    <row r="8" spans="1:28" s="2" customFormat="1" ht="28.5" customHeight="1" thickBot="1" x14ac:dyDescent="0.3">
      <c r="A8" s="156" t="s">
        <v>10</v>
      </c>
      <c r="B8" s="157" t="s">
        <v>12</v>
      </c>
      <c r="C8" s="157">
        <v>20</v>
      </c>
      <c r="D8" s="157" t="s">
        <v>13</v>
      </c>
      <c r="E8" s="158" t="s">
        <v>11</v>
      </c>
      <c r="F8" s="159">
        <f>+F9+F38+F85+F101</f>
        <v>98334943000</v>
      </c>
      <c r="G8" s="159">
        <f t="shared" ref="G8:J8" si="7">+G9+G38+G85+G101</f>
        <v>0</v>
      </c>
      <c r="H8" s="159">
        <f t="shared" si="7"/>
        <v>0</v>
      </c>
      <c r="I8" s="159">
        <f t="shared" si="7"/>
        <v>118021000</v>
      </c>
      <c r="J8" s="159">
        <f t="shared" si="7"/>
        <v>118021000</v>
      </c>
      <c r="K8" s="159">
        <f t="shared" si="1"/>
        <v>0</v>
      </c>
      <c r="L8" s="159">
        <f>+F8+K8</f>
        <v>98334943000</v>
      </c>
      <c r="M8" s="160">
        <f t="shared" si="2"/>
        <v>1.7034856752876616E-2</v>
      </c>
      <c r="N8" s="159">
        <f>+N9+N38+N85+N101</f>
        <v>7856453000</v>
      </c>
      <c r="O8" s="159">
        <f t="shared" ref="O8" si="8">+O9+O38+O85+O101</f>
        <v>63561860317.779999</v>
      </c>
      <c r="P8" s="159">
        <f>+P9+P38+P85+P101</f>
        <v>34773082682.220001</v>
      </c>
      <c r="Q8" s="159">
        <f t="shared" ref="Q8:W8" si="9">+Q9+Q38+Q85+Q101</f>
        <v>23586893098.450005</v>
      </c>
      <c r="R8" s="159">
        <f t="shared" si="9"/>
        <v>74748049901.549988</v>
      </c>
      <c r="S8" s="159">
        <f t="shared" si="9"/>
        <v>39974967219.330002</v>
      </c>
      <c r="T8" s="159">
        <f t="shared" si="9"/>
        <v>15006592410.740002</v>
      </c>
      <c r="U8" s="159">
        <f t="shared" si="9"/>
        <v>8580300687.71</v>
      </c>
      <c r="V8" s="159">
        <f t="shared" si="9"/>
        <v>13913491643.740002</v>
      </c>
      <c r="W8" s="159">
        <f t="shared" si="9"/>
        <v>1093100767</v>
      </c>
      <c r="X8" s="161">
        <f t="shared" si="5"/>
        <v>0.23986278304396846</v>
      </c>
      <c r="Y8" s="161">
        <f t="shared" si="6"/>
        <v>0.15260691624888623</v>
      </c>
      <c r="Z8" s="161">
        <f t="shared" ref="Z8:Z72" si="10">+V8/L8</f>
        <v>0.14149081922730156</v>
      </c>
      <c r="AA8" s="161">
        <f t="shared" ref="AA8:AA35" si="11">+T8/Q8</f>
        <v>0.63622590512890187</v>
      </c>
      <c r="AB8" s="162">
        <f t="shared" ref="AB8:AB35" si="12">+V8/T8</f>
        <v>0.92715862888248479</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1"/>
        <v>0</v>
      </c>
      <c r="L9" s="115">
        <f>+L10</f>
        <v>51464345000</v>
      </c>
      <c r="M9" s="116">
        <f t="shared" si="2"/>
        <v>8.915322653470413E-3</v>
      </c>
      <c r="N9" s="115">
        <f t="shared" ref="N9:W9" si="13">+N10</f>
        <v>2282058000</v>
      </c>
      <c r="O9" s="115">
        <f t="shared" si="13"/>
        <v>49182287000</v>
      </c>
      <c r="P9" s="115">
        <f t="shared" si="13"/>
        <v>2282058000</v>
      </c>
      <c r="Q9" s="115">
        <f t="shared" si="13"/>
        <v>10892914200.5</v>
      </c>
      <c r="R9" s="115">
        <f t="shared" si="13"/>
        <v>40571430799.5</v>
      </c>
      <c r="S9" s="115">
        <f t="shared" si="13"/>
        <v>38289372799.5</v>
      </c>
      <c r="T9" s="115">
        <f t="shared" si="13"/>
        <v>10892914200.5</v>
      </c>
      <c r="U9" s="115">
        <f t="shared" si="13"/>
        <v>0</v>
      </c>
      <c r="V9" s="115">
        <f t="shared" si="13"/>
        <v>9982507741.5</v>
      </c>
      <c r="W9" s="115">
        <f t="shared" si="13"/>
        <v>910406459</v>
      </c>
      <c r="X9" s="19">
        <f>+Q9/L9</f>
        <v>0.21165943529447426</v>
      </c>
      <c r="Y9" s="19">
        <f t="shared" si="6"/>
        <v>0.21165943529447426</v>
      </c>
      <c r="Z9" s="19">
        <f t="shared" si="10"/>
        <v>0.19396939262512716</v>
      </c>
      <c r="AA9" s="19">
        <f t="shared" si="11"/>
        <v>1</v>
      </c>
      <c r="AB9" s="19">
        <f t="shared" si="12"/>
        <v>0.91642213991199795</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1"/>
        <v>0</v>
      </c>
      <c r="L10" s="23">
        <f>+L11+L22+L30+L37</f>
        <v>51464345000</v>
      </c>
      <c r="M10" s="117">
        <f t="shared" si="2"/>
        <v>8.915322653470413E-3</v>
      </c>
      <c r="N10" s="23">
        <f t="shared" ref="N10:W10" si="14">+N11+N22+N30+N37</f>
        <v>2282058000</v>
      </c>
      <c r="O10" s="23">
        <f t="shared" si="14"/>
        <v>49182287000</v>
      </c>
      <c r="P10" s="23">
        <f t="shared" si="14"/>
        <v>2282058000</v>
      </c>
      <c r="Q10" s="23">
        <f t="shared" si="14"/>
        <v>10892914200.5</v>
      </c>
      <c r="R10" s="23">
        <f t="shared" si="14"/>
        <v>40571430799.5</v>
      </c>
      <c r="S10" s="23">
        <f t="shared" si="14"/>
        <v>38289372799.5</v>
      </c>
      <c r="T10" s="23">
        <f t="shared" si="14"/>
        <v>10892914200.5</v>
      </c>
      <c r="U10" s="23">
        <f t="shared" si="14"/>
        <v>0</v>
      </c>
      <c r="V10" s="23">
        <f t="shared" si="14"/>
        <v>9982507741.5</v>
      </c>
      <c r="W10" s="23">
        <f t="shared" si="14"/>
        <v>910406459</v>
      </c>
      <c r="X10" s="24">
        <f t="shared" si="5"/>
        <v>0.21165943529447426</v>
      </c>
      <c r="Y10" s="24">
        <f t="shared" si="6"/>
        <v>0.21165943529447426</v>
      </c>
      <c r="Z10" s="24">
        <f t="shared" si="10"/>
        <v>0.19396939262512716</v>
      </c>
      <c r="AA10" s="24">
        <f t="shared" si="11"/>
        <v>1</v>
      </c>
      <c r="AB10" s="24">
        <f t="shared" si="12"/>
        <v>0.91642213991199795</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1"/>
        <v>0</v>
      </c>
      <c r="L11" s="23">
        <f>+L12</f>
        <v>32943478000</v>
      </c>
      <c r="M11" s="117">
        <f t="shared" si="2"/>
        <v>5.7068973810412661E-3</v>
      </c>
      <c r="N11" s="23">
        <f t="shared" ref="N11:W11" si="15">+N12</f>
        <v>0</v>
      </c>
      <c r="O11" s="23">
        <f t="shared" si="15"/>
        <v>32943478000</v>
      </c>
      <c r="P11" s="23">
        <f t="shared" si="15"/>
        <v>0</v>
      </c>
      <c r="Q11" s="23">
        <f t="shared" si="15"/>
        <v>7088311585.9499998</v>
      </c>
      <c r="R11" s="23">
        <f t="shared" si="15"/>
        <v>25855166414.049999</v>
      </c>
      <c r="S11" s="23">
        <f t="shared" si="15"/>
        <v>25855166414.049999</v>
      </c>
      <c r="T11" s="23">
        <f t="shared" si="15"/>
        <v>7088311585.9499998</v>
      </c>
      <c r="U11" s="23">
        <f t="shared" si="15"/>
        <v>0</v>
      </c>
      <c r="V11" s="23">
        <f t="shared" si="15"/>
        <v>7088311585.9499998</v>
      </c>
      <c r="W11" s="23">
        <f t="shared" si="15"/>
        <v>0</v>
      </c>
      <c r="X11" s="24">
        <f t="shared" si="5"/>
        <v>0.21516585425345799</v>
      </c>
      <c r="Y11" s="24">
        <f t="shared" si="6"/>
        <v>0.21516585425345799</v>
      </c>
      <c r="Z11" s="24">
        <f t="shared" si="10"/>
        <v>0.21516585425345799</v>
      </c>
      <c r="AA11" s="24">
        <f t="shared" si="11"/>
        <v>1</v>
      </c>
      <c r="AB11" s="24">
        <f t="shared" si="12"/>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1"/>
        <v>0</v>
      </c>
      <c r="L12" s="23">
        <f>SUM(L13:L21)</f>
        <v>32943478000</v>
      </c>
      <c r="M12" s="117">
        <f t="shared" si="2"/>
        <v>5.7068973810412661E-3</v>
      </c>
      <c r="N12" s="23">
        <f t="shared" ref="N12:W12" si="16">SUM(N13:N21)</f>
        <v>0</v>
      </c>
      <c r="O12" s="23">
        <f t="shared" si="16"/>
        <v>32943478000</v>
      </c>
      <c r="P12" s="23">
        <f t="shared" si="16"/>
        <v>0</v>
      </c>
      <c r="Q12" s="23">
        <f t="shared" si="16"/>
        <v>7088311585.9499998</v>
      </c>
      <c r="R12" s="23">
        <f t="shared" si="16"/>
        <v>25855166414.049999</v>
      </c>
      <c r="S12" s="23">
        <f t="shared" si="16"/>
        <v>25855166414.049999</v>
      </c>
      <c r="T12" s="23">
        <f t="shared" si="16"/>
        <v>7088311585.9499998</v>
      </c>
      <c r="U12" s="23">
        <f t="shared" si="16"/>
        <v>0</v>
      </c>
      <c r="V12" s="23">
        <f t="shared" si="16"/>
        <v>7088311585.9499998</v>
      </c>
      <c r="W12" s="23">
        <f t="shared" si="16"/>
        <v>0</v>
      </c>
      <c r="X12" s="24">
        <f t="shared" si="5"/>
        <v>0.21516585425345799</v>
      </c>
      <c r="Y12" s="24">
        <f t="shared" si="6"/>
        <v>0.21516585425345799</v>
      </c>
      <c r="Z12" s="24">
        <f t="shared" si="10"/>
        <v>0.21516585425345799</v>
      </c>
      <c r="AA12" s="24">
        <f t="shared" si="11"/>
        <v>1</v>
      </c>
      <c r="AB12" s="24">
        <f t="shared" si="12"/>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1"/>
        <v>0</v>
      </c>
      <c r="L13" s="118">
        <f t="shared" ref="L13:L21" si="17">+F13+K13</f>
        <v>24891309551</v>
      </c>
      <c r="M13" s="117">
        <f t="shared" si="2"/>
        <v>4.3119961191495733E-3</v>
      </c>
      <c r="N13" s="28">
        <v>0</v>
      </c>
      <c r="O13" s="28">
        <v>24891309551</v>
      </c>
      <c r="P13" s="28">
        <f t="shared" ref="P13:P21" si="18">L13-O13</f>
        <v>0</v>
      </c>
      <c r="Q13" s="28">
        <v>5916655230.1300001</v>
      </c>
      <c r="R13" s="28">
        <f t="shared" ref="R13:R21" si="19">+L13-Q13</f>
        <v>18974654320.869999</v>
      </c>
      <c r="S13" s="28">
        <f t="shared" ref="S13:S21" si="20">O13-Q13</f>
        <v>18974654320.869999</v>
      </c>
      <c r="T13" s="28">
        <v>5916655230.1300001</v>
      </c>
      <c r="U13" s="28">
        <f t="shared" ref="U13:U21" si="21">+Q13-T13</f>
        <v>0</v>
      </c>
      <c r="V13" s="28">
        <v>5916655230.1300001</v>
      </c>
      <c r="W13" s="29">
        <f t="shared" ref="W13:W21" si="22">+T13-V13</f>
        <v>0</v>
      </c>
      <c r="X13" s="30">
        <f>+Q13/L13</f>
        <v>0.23769963641355704</v>
      </c>
      <c r="Y13" s="30">
        <f t="shared" si="6"/>
        <v>0.23769963641355704</v>
      </c>
      <c r="Z13" s="30">
        <f t="shared" si="10"/>
        <v>0.23769963641355704</v>
      </c>
      <c r="AA13" s="30">
        <f t="shared" si="11"/>
        <v>1</v>
      </c>
      <c r="AB13" s="30">
        <f t="shared" si="12"/>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1"/>
        <v>0</v>
      </c>
      <c r="L14" s="118">
        <f t="shared" si="17"/>
        <v>1976608680</v>
      </c>
      <c r="M14" s="119">
        <f t="shared" si="2"/>
        <v>3.4241384286247596E-4</v>
      </c>
      <c r="N14" s="28">
        <v>0</v>
      </c>
      <c r="O14" s="28">
        <v>1976608680</v>
      </c>
      <c r="P14" s="28">
        <f t="shared" si="18"/>
        <v>0</v>
      </c>
      <c r="Q14" s="28">
        <v>533537964</v>
      </c>
      <c r="R14" s="28">
        <f t="shared" si="19"/>
        <v>1443070716</v>
      </c>
      <c r="S14" s="28">
        <f t="shared" si="20"/>
        <v>1443070716</v>
      </c>
      <c r="T14" s="28">
        <v>533537964</v>
      </c>
      <c r="U14" s="28">
        <f t="shared" si="21"/>
        <v>0</v>
      </c>
      <c r="V14" s="28">
        <v>533537964</v>
      </c>
      <c r="W14" s="29">
        <f t="shared" si="22"/>
        <v>0</v>
      </c>
      <c r="X14" s="30">
        <f t="shared" si="5"/>
        <v>0.2699259440669865</v>
      </c>
      <c r="Y14" s="30">
        <f t="shared" si="6"/>
        <v>0.2699259440669865</v>
      </c>
      <c r="Z14" s="30">
        <f t="shared" si="10"/>
        <v>0.2699259440669865</v>
      </c>
      <c r="AA14" s="30">
        <f t="shared" si="11"/>
        <v>1</v>
      </c>
      <c r="AB14" s="30">
        <f t="shared" si="12"/>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1"/>
        <v>0</v>
      </c>
      <c r="L15" s="118">
        <f t="shared" si="17"/>
        <v>3991193</v>
      </c>
      <c r="M15" s="120">
        <f>+L15/L288</f>
        <v>6.9140631960384493E-7</v>
      </c>
      <c r="N15" s="28">
        <v>0</v>
      </c>
      <c r="O15" s="28">
        <v>3991193</v>
      </c>
      <c r="P15" s="28">
        <f t="shared" si="18"/>
        <v>0</v>
      </c>
      <c r="Q15" s="28">
        <v>610416</v>
      </c>
      <c r="R15" s="28">
        <f t="shared" si="19"/>
        <v>3380777</v>
      </c>
      <c r="S15" s="28">
        <f t="shared" si="20"/>
        <v>3380777</v>
      </c>
      <c r="T15" s="28">
        <v>610416</v>
      </c>
      <c r="U15" s="28">
        <f t="shared" si="21"/>
        <v>0</v>
      </c>
      <c r="V15" s="28">
        <v>610416</v>
      </c>
      <c r="W15" s="29">
        <f t="shared" si="22"/>
        <v>0</v>
      </c>
      <c r="X15" s="30">
        <f t="shared" si="5"/>
        <v>0.15294073726828045</v>
      </c>
      <c r="Y15" s="30">
        <f t="shared" si="6"/>
        <v>0.15294073726828045</v>
      </c>
      <c r="Z15" s="30">
        <f t="shared" si="10"/>
        <v>0.15294073726828045</v>
      </c>
      <c r="AA15" s="30">
        <f t="shared" si="11"/>
        <v>1</v>
      </c>
      <c r="AB15" s="30">
        <f t="shared" si="12"/>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1"/>
        <v>0</v>
      </c>
      <c r="L16" s="118">
        <f t="shared" si="17"/>
        <v>4218200</v>
      </c>
      <c r="M16" s="120">
        <f>+L16/L288</f>
        <v>7.3073142224716739E-7</v>
      </c>
      <c r="N16" s="28">
        <v>0</v>
      </c>
      <c r="O16" s="28">
        <v>4218200</v>
      </c>
      <c r="P16" s="28">
        <f t="shared" si="18"/>
        <v>0</v>
      </c>
      <c r="Q16" s="28">
        <v>1054548</v>
      </c>
      <c r="R16" s="28">
        <f t="shared" si="19"/>
        <v>3163652</v>
      </c>
      <c r="S16" s="28">
        <f t="shared" si="20"/>
        <v>3163652</v>
      </c>
      <c r="T16" s="28">
        <v>1054548</v>
      </c>
      <c r="U16" s="28">
        <f t="shared" si="21"/>
        <v>0</v>
      </c>
      <c r="V16" s="28">
        <v>1054548</v>
      </c>
      <c r="W16" s="29">
        <f t="shared" si="22"/>
        <v>0</v>
      </c>
      <c r="X16" s="30">
        <f t="shared" si="5"/>
        <v>0.24999952586411264</v>
      </c>
      <c r="Y16" s="30">
        <f t="shared" si="6"/>
        <v>0.24999952586411264</v>
      </c>
      <c r="Z16" s="30">
        <f t="shared" si="10"/>
        <v>0.24999952586411264</v>
      </c>
      <c r="AA16" s="30">
        <f t="shared" si="11"/>
        <v>1</v>
      </c>
      <c r="AB16" s="30">
        <f t="shared" si="12"/>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1"/>
        <v>0</v>
      </c>
      <c r="L17" s="118">
        <f t="shared" si="17"/>
        <v>1317739120</v>
      </c>
      <c r="M17" s="119">
        <f t="shared" ref="M17:M80" si="23">L17/$L$288</f>
        <v>2.2827589524165065E-4</v>
      </c>
      <c r="N17" s="28">
        <v>0</v>
      </c>
      <c r="O17" s="28">
        <v>1317739120</v>
      </c>
      <c r="P17" s="28">
        <f t="shared" si="18"/>
        <v>0</v>
      </c>
      <c r="Q17" s="28">
        <v>58885336</v>
      </c>
      <c r="R17" s="28">
        <f t="shared" si="19"/>
        <v>1258853784</v>
      </c>
      <c r="S17" s="28">
        <f t="shared" si="20"/>
        <v>1258853784</v>
      </c>
      <c r="T17" s="28">
        <v>58885336</v>
      </c>
      <c r="U17" s="28">
        <f t="shared" si="21"/>
        <v>0</v>
      </c>
      <c r="V17" s="28">
        <v>58885336</v>
      </c>
      <c r="W17" s="29">
        <f t="shared" si="22"/>
        <v>0</v>
      </c>
      <c r="X17" s="30">
        <f t="shared" si="5"/>
        <v>4.4686641768668142E-2</v>
      </c>
      <c r="Y17" s="30">
        <f t="shared" si="6"/>
        <v>4.4686641768668142E-2</v>
      </c>
      <c r="Z17" s="30">
        <f t="shared" si="10"/>
        <v>4.4686641768668142E-2</v>
      </c>
      <c r="AA17" s="30">
        <f t="shared" si="11"/>
        <v>1</v>
      </c>
      <c r="AB17" s="30">
        <f t="shared" si="12"/>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1"/>
        <v>0</v>
      </c>
      <c r="L18" s="118">
        <f t="shared" si="17"/>
        <v>859861479</v>
      </c>
      <c r="M18" s="119">
        <f t="shared" si="23"/>
        <v>1.4895637985046296E-4</v>
      </c>
      <c r="N18" s="28">
        <v>0</v>
      </c>
      <c r="O18" s="28">
        <v>859861479</v>
      </c>
      <c r="P18" s="28">
        <f t="shared" si="18"/>
        <v>0</v>
      </c>
      <c r="Q18" s="28">
        <v>216241687</v>
      </c>
      <c r="R18" s="28">
        <f t="shared" si="19"/>
        <v>643619792</v>
      </c>
      <c r="S18" s="28">
        <f t="shared" si="20"/>
        <v>643619792</v>
      </c>
      <c r="T18" s="28">
        <v>216241687</v>
      </c>
      <c r="U18" s="28">
        <f t="shared" si="21"/>
        <v>0</v>
      </c>
      <c r="V18" s="28">
        <v>216241687</v>
      </c>
      <c r="W18" s="29">
        <f t="shared" si="22"/>
        <v>0</v>
      </c>
      <c r="X18" s="30">
        <f t="shared" si="5"/>
        <v>0.25148432890781935</v>
      </c>
      <c r="Y18" s="30">
        <f t="shared" si="6"/>
        <v>0.25148432890781935</v>
      </c>
      <c r="Z18" s="30">
        <f t="shared" si="10"/>
        <v>0.25148432890781935</v>
      </c>
      <c r="AA18" s="30">
        <f t="shared" si="11"/>
        <v>1</v>
      </c>
      <c r="AB18" s="30">
        <f t="shared" si="12"/>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1"/>
        <v>0</v>
      </c>
      <c r="L19" s="118">
        <f t="shared" si="17"/>
        <v>129930180</v>
      </c>
      <c r="M19" s="121">
        <f t="shared" si="23"/>
        <v>2.25081943066309E-5</v>
      </c>
      <c r="N19" s="28">
        <v>0</v>
      </c>
      <c r="O19" s="28">
        <v>129930180</v>
      </c>
      <c r="P19" s="28">
        <f t="shared" si="18"/>
        <v>0</v>
      </c>
      <c r="Q19" s="28">
        <v>14021402</v>
      </c>
      <c r="R19" s="28">
        <f t="shared" si="19"/>
        <v>115908778</v>
      </c>
      <c r="S19" s="28">
        <f t="shared" si="20"/>
        <v>115908778</v>
      </c>
      <c r="T19" s="28">
        <v>14021402</v>
      </c>
      <c r="U19" s="28">
        <f t="shared" si="21"/>
        <v>0</v>
      </c>
      <c r="V19" s="28">
        <v>14021402</v>
      </c>
      <c r="W19" s="29">
        <f t="shared" si="22"/>
        <v>0</v>
      </c>
      <c r="X19" s="30">
        <f t="shared" si="5"/>
        <v>0.10791489706240691</v>
      </c>
      <c r="Y19" s="30">
        <f t="shared" si="6"/>
        <v>0.10791489706240691</v>
      </c>
      <c r="Z19" s="30">
        <f t="shared" si="10"/>
        <v>0.10791489706240691</v>
      </c>
      <c r="AA19" s="30">
        <f t="shared" si="11"/>
        <v>1</v>
      </c>
      <c r="AB19" s="30">
        <f t="shared" si="12"/>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1"/>
        <v>0</v>
      </c>
      <c r="L20" s="118">
        <f t="shared" si="17"/>
        <v>2109645697</v>
      </c>
      <c r="M20" s="119">
        <f t="shared" si="23"/>
        <v>3.6546024384961044E-4</v>
      </c>
      <c r="N20" s="28">
        <v>0</v>
      </c>
      <c r="O20" s="28">
        <v>2109645697</v>
      </c>
      <c r="P20" s="28">
        <f t="shared" si="18"/>
        <v>0</v>
      </c>
      <c r="Q20" s="28">
        <v>19036885.82</v>
      </c>
      <c r="R20" s="28">
        <f t="shared" si="19"/>
        <v>2090608811.1800001</v>
      </c>
      <c r="S20" s="28">
        <f t="shared" si="20"/>
        <v>2090608811.1800001</v>
      </c>
      <c r="T20" s="28">
        <v>19036885.82</v>
      </c>
      <c r="U20" s="28">
        <f t="shared" si="21"/>
        <v>0</v>
      </c>
      <c r="V20" s="28">
        <v>19036885.82</v>
      </c>
      <c r="W20" s="29">
        <f t="shared" si="22"/>
        <v>0</v>
      </c>
      <c r="X20" s="30">
        <f t="shared" si="5"/>
        <v>9.0237359984528254E-3</v>
      </c>
      <c r="Y20" s="30">
        <f t="shared" si="6"/>
        <v>9.0237359984528254E-3</v>
      </c>
      <c r="Z20" s="30">
        <f t="shared" si="10"/>
        <v>9.0237359984528254E-3</v>
      </c>
      <c r="AA20" s="30">
        <f t="shared" si="11"/>
        <v>1</v>
      </c>
      <c r="AB20" s="30">
        <f t="shared" si="12"/>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1"/>
        <v>0</v>
      </c>
      <c r="L21" s="118">
        <f t="shared" si="17"/>
        <v>1650173900</v>
      </c>
      <c r="M21" s="119">
        <f t="shared" si="23"/>
        <v>2.8586456803901073E-4</v>
      </c>
      <c r="N21" s="28">
        <v>0</v>
      </c>
      <c r="O21" s="28">
        <v>1650173900</v>
      </c>
      <c r="P21" s="28">
        <f t="shared" si="18"/>
        <v>0</v>
      </c>
      <c r="Q21" s="28">
        <v>328268117</v>
      </c>
      <c r="R21" s="28">
        <f t="shared" si="19"/>
        <v>1321905783</v>
      </c>
      <c r="S21" s="28">
        <f t="shared" si="20"/>
        <v>1321905783</v>
      </c>
      <c r="T21" s="28">
        <v>328268117</v>
      </c>
      <c r="U21" s="28">
        <f t="shared" si="21"/>
        <v>0</v>
      </c>
      <c r="V21" s="28">
        <v>328268117</v>
      </c>
      <c r="W21" s="29">
        <f t="shared" si="22"/>
        <v>0</v>
      </c>
      <c r="X21" s="30">
        <f t="shared" si="5"/>
        <v>0.19892940798542505</v>
      </c>
      <c r="Y21" s="30">
        <f t="shared" si="6"/>
        <v>0.19892940798542505</v>
      </c>
      <c r="Z21" s="30">
        <f t="shared" si="10"/>
        <v>0.19892940798542505</v>
      </c>
      <c r="AA21" s="30">
        <f t="shared" si="11"/>
        <v>1</v>
      </c>
      <c r="AB21" s="30">
        <f t="shared" si="12"/>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1"/>
        <v>0</v>
      </c>
      <c r="L22" s="23">
        <f>SUM(L23:L29)</f>
        <v>11922438000</v>
      </c>
      <c r="M22" s="117">
        <f t="shared" si="23"/>
        <v>2.0653596501810428E-3</v>
      </c>
      <c r="N22" s="23">
        <f t="shared" ref="N22:W22" si="24">SUM(N23:N29)</f>
        <v>0</v>
      </c>
      <c r="O22" s="23">
        <f t="shared" si="24"/>
        <v>11922438000</v>
      </c>
      <c r="P22" s="23">
        <f t="shared" si="24"/>
        <v>0</v>
      </c>
      <c r="Q22" s="23">
        <f t="shared" si="24"/>
        <v>2701607570.5500002</v>
      </c>
      <c r="R22" s="23">
        <f t="shared" si="24"/>
        <v>9220830429.4500008</v>
      </c>
      <c r="S22" s="23">
        <f t="shared" si="24"/>
        <v>9220830429.4500008</v>
      </c>
      <c r="T22" s="23">
        <f t="shared" si="24"/>
        <v>2701607570.5500002</v>
      </c>
      <c r="U22" s="23">
        <f t="shared" si="24"/>
        <v>0</v>
      </c>
      <c r="V22" s="23">
        <f t="shared" si="24"/>
        <v>1791201111.55</v>
      </c>
      <c r="W22" s="23">
        <f t="shared" si="24"/>
        <v>910406459</v>
      </c>
      <c r="X22" s="24">
        <f t="shared" si="5"/>
        <v>0.22659858416122611</v>
      </c>
      <c r="Y22" s="24">
        <f t="shared" si="6"/>
        <v>0.22659858416122611</v>
      </c>
      <c r="Z22" s="24">
        <f t="shared" si="10"/>
        <v>0.15023782145480646</v>
      </c>
      <c r="AA22" s="24">
        <f t="shared" si="11"/>
        <v>1</v>
      </c>
      <c r="AB22" s="24">
        <f t="shared" si="12"/>
        <v>0.66301306343516897</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1"/>
        <v>0</v>
      </c>
      <c r="L23" s="118">
        <f t="shared" ref="L23:L29" si="25">+F23+K23</f>
        <v>3715862224</v>
      </c>
      <c r="M23" s="119">
        <f t="shared" si="23"/>
        <v>6.4370994448296494E-4</v>
      </c>
      <c r="N23" s="28">
        <v>0</v>
      </c>
      <c r="O23" s="28">
        <v>3715862224</v>
      </c>
      <c r="P23" s="28">
        <f t="shared" ref="P23:P29" si="26">L23-O23</f>
        <v>0</v>
      </c>
      <c r="Q23" s="28">
        <v>829188977.20000005</v>
      </c>
      <c r="R23" s="28">
        <f t="shared" ref="R23:R29" si="27">+L23-Q23</f>
        <v>2886673246.8000002</v>
      </c>
      <c r="S23" s="28">
        <f t="shared" ref="S23:S29" si="28">O23-Q23</f>
        <v>2886673246.8000002</v>
      </c>
      <c r="T23" s="28">
        <v>829188977.20000005</v>
      </c>
      <c r="U23" s="28">
        <f t="shared" ref="U23:U29" si="29">+Q23-T23</f>
        <v>0</v>
      </c>
      <c r="V23" s="28">
        <v>560814277.20000005</v>
      </c>
      <c r="W23" s="29">
        <f t="shared" ref="W23:W29" si="30">+T23-V23</f>
        <v>268374700</v>
      </c>
      <c r="X23" s="30">
        <f t="shared" si="5"/>
        <v>0.22314847193322634</v>
      </c>
      <c r="Y23" s="30">
        <f t="shared" si="6"/>
        <v>0.22314847193322634</v>
      </c>
      <c r="Z23" s="30">
        <f t="shared" si="10"/>
        <v>0.15092440015074143</v>
      </c>
      <c r="AA23" s="30">
        <f t="shared" si="11"/>
        <v>1</v>
      </c>
      <c r="AB23" s="30">
        <f t="shared" si="12"/>
        <v>0.67634072885743612</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1"/>
        <v>0</v>
      </c>
      <c r="L24" s="118">
        <f t="shared" si="25"/>
        <v>2627749752</v>
      </c>
      <c r="M24" s="119">
        <f t="shared" si="23"/>
        <v>4.5521296135522294E-4</v>
      </c>
      <c r="N24" s="28">
        <v>0</v>
      </c>
      <c r="O24" s="28">
        <v>2627749752</v>
      </c>
      <c r="P24" s="28">
        <f t="shared" si="26"/>
        <v>0</v>
      </c>
      <c r="Q24" s="28">
        <v>587346921.20000005</v>
      </c>
      <c r="R24" s="28">
        <f t="shared" si="27"/>
        <v>2040402830.8</v>
      </c>
      <c r="S24" s="28">
        <f t="shared" si="28"/>
        <v>2040402830.8</v>
      </c>
      <c r="T24" s="28">
        <v>587346921.20000005</v>
      </c>
      <c r="U24" s="28">
        <f t="shared" si="29"/>
        <v>0</v>
      </c>
      <c r="V24" s="28">
        <v>397246821.19999999</v>
      </c>
      <c r="W24" s="29">
        <f t="shared" si="30"/>
        <v>190100100.00000006</v>
      </c>
      <c r="X24" s="30">
        <f t="shared" si="5"/>
        <v>0.22351706845485037</v>
      </c>
      <c r="Y24" s="30">
        <f t="shared" si="6"/>
        <v>0.22351706845485037</v>
      </c>
      <c r="Z24" s="30">
        <f t="shared" si="10"/>
        <v>0.15117376412942385</v>
      </c>
      <c r="AA24" s="30">
        <f t="shared" si="11"/>
        <v>1</v>
      </c>
      <c r="AB24" s="30">
        <f t="shared" si="12"/>
        <v>0.67634102923088579</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1"/>
        <v>0</v>
      </c>
      <c r="L25" s="118">
        <f t="shared" si="25"/>
        <v>2520758848</v>
      </c>
      <c r="M25" s="119">
        <f t="shared" si="23"/>
        <v>4.3667860654809427E-4</v>
      </c>
      <c r="N25" s="28">
        <v>0</v>
      </c>
      <c r="O25" s="28">
        <v>2520758848</v>
      </c>
      <c r="P25" s="28">
        <f t="shared" si="26"/>
        <v>0</v>
      </c>
      <c r="Q25" s="28">
        <v>632254181.35000002</v>
      </c>
      <c r="R25" s="28">
        <f t="shared" si="27"/>
        <v>1888504666.6500001</v>
      </c>
      <c r="S25" s="28">
        <f t="shared" si="28"/>
        <v>1888504666.6500001</v>
      </c>
      <c r="T25" s="28">
        <v>632254181.35000002</v>
      </c>
      <c r="U25" s="28">
        <f t="shared" si="29"/>
        <v>0</v>
      </c>
      <c r="V25" s="28">
        <v>399335622.35000002</v>
      </c>
      <c r="W25" s="29">
        <f t="shared" si="30"/>
        <v>232918559</v>
      </c>
      <c r="X25" s="30">
        <f t="shared" si="5"/>
        <v>0.25081898724728785</v>
      </c>
      <c r="Y25" s="30">
        <f t="shared" si="6"/>
        <v>0.25081898724728785</v>
      </c>
      <c r="Z25" s="30">
        <f t="shared" si="10"/>
        <v>0.15841881212351497</v>
      </c>
      <c r="AA25" s="30">
        <f t="shared" si="11"/>
        <v>1</v>
      </c>
      <c r="AB25" s="30">
        <f t="shared" si="12"/>
        <v>0.63160613900145623</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1"/>
        <v>0</v>
      </c>
      <c r="L26" s="118">
        <f t="shared" si="25"/>
        <v>1291042158</v>
      </c>
      <c r="M26" s="119">
        <f t="shared" si="23"/>
        <v>2.2365110053965961E-4</v>
      </c>
      <c r="N26" s="28">
        <v>0</v>
      </c>
      <c r="O26" s="28">
        <v>1291042158</v>
      </c>
      <c r="P26" s="28">
        <f t="shared" si="26"/>
        <v>0</v>
      </c>
      <c r="Q26" s="28">
        <v>274689830</v>
      </c>
      <c r="R26" s="28">
        <f t="shared" si="27"/>
        <v>1016352328</v>
      </c>
      <c r="S26" s="28">
        <f t="shared" si="28"/>
        <v>1016352328</v>
      </c>
      <c r="T26" s="28">
        <v>274689830</v>
      </c>
      <c r="U26" s="28">
        <f t="shared" si="29"/>
        <v>0</v>
      </c>
      <c r="V26" s="28">
        <v>182409730</v>
      </c>
      <c r="W26" s="29">
        <f t="shared" si="30"/>
        <v>92280100</v>
      </c>
      <c r="X26" s="30">
        <f t="shared" si="5"/>
        <v>0.21276596453328211</v>
      </c>
      <c r="Y26" s="30">
        <f t="shared" si="6"/>
        <v>0.21276596453328211</v>
      </c>
      <c r="Z26" s="30">
        <f t="shared" si="10"/>
        <v>0.14128874790779683</v>
      </c>
      <c r="AA26" s="30">
        <f t="shared" si="11"/>
        <v>1</v>
      </c>
      <c r="AB26" s="30">
        <f t="shared" si="12"/>
        <v>0.66405709304927674</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1"/>
        <v>0</v>
      </c>
      <c r="L27" s="118">
        <f t="shared" si="25"/>
        <v>153073328</v>
      </c>
      <c r="M27" s="121">
        <f t="shared" si="23"/>
        <v>2.6517351163422112E-5</v>
      </c>
      <c r="N27" s="28">
        <v>0</v>
      </c>
      <c r="O27" s="28">
        <v>153073328</v>
      </c>
      <c r="P27" s="28">
        <f t="shared" si="26"/>
        <v>0</v>
      </c>
      <c r="Q27" s="28">
        <v>34727593.200000003</v>
      </c>
      <c r="R27" s="28">
        <f t="shared" si="27"/>
        <v>118345734.8</v>
      </c>
      <c r="S27" s="28">
        <f t="shared" si="28"/>
        <v>118345734.8</v>
      </c>
      <c r="T27" s="28">
        <v>34727593.200000003</v>
      </c>
      <c r="U27" s="28">
        <f t="shared" si="29"/>
        <v>0</v>
      </c>
      <c r="V27" s="28">
        <v>23357093.199999999</v>
      </c>
      <c r="W27" s="29">
        <f t="shared" si="30"/>
        <v>11370500.000000004</v>
      </c>
      <c r="X27" s="30">
        <f t="shared" si="5"/>
        <v>0.22686900228627682</v>
      </c>
      <c r="Y27" s="30">
        <f t="shared" si="6"/>
        <v>0.22686900228627682</v>
      </c>
      <c r="Z27" s="30">
        <f t="shared" si="10"/>
        <v>0.1525876095148333</v>
      </c>
      <c r="AA27" s="30">
        <f t="shared" si="11"/>
        <v>1</v>
      </c>
      <c r="AB27" s="30">
        <f t="shared" si="12"/>
        <v>0.67258024664951432</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1"/>
        <v>0</v>
      </c>
      <c r="L28" s="118">
        <f t="shared" si="25"/>
        <v>968339892</v>
      </c>
      <c r="M28" s="119">
        <f t="shared" si="23"/>
        <v>1.6774842029771667E-4</v>
      </c>
      <c r="N28" s="28">
        <v>0</v>
      </c>
      <c r="O28" s="28">
        <v>968339892</v>
      </c>
      <c r="P28" s="28">
        <f t="shared" si="26"/>
        <v>0</v>
      </c>
      <c r="Q28" s="28">
        <v>206032810.80000001</v>
      </c>
      <c r="R28" s="28">
        <f t="shared" si="27"/>
        <v>762307081.20000005</v>
      </c>
      <c r="S28" s="28">
        <f t="shared" si="28"/>
        <v>762307081.20000005</v>
      </c>
      <c r="T28" s="28">
        <v>206032810.80000001</v>
      </c>
      <c r="U28" s="28">
        <f t="shared" si="29"/>
        <v>0</v>
      </c>
      <c r="V28" s="28">
        <v>136817510.80000001</v>
      </c>
      <c r="W28" s="29">
        <f t="shared" si="30"/>
        <v>69215300</v>
      </c>
      <c r="X28" s="30">
        <f t="shared" si="5"/>
        <v>0.21276910359900778</v>
      </c>
      <c r="Y28" s="30">
        <f t="shared" si="6"/>
        <v>0.21276910359900778</v>
      </c>
      <c r="Z28" s="30">
        <f t="shared" si="10"/>
        <v>0.14129079255158891</v>
      </c>
      <c r="AA28" s="30">
        <f t="shared" si="11"/>
        <v>1</v>
      </c>
      <c r="AB28" s="30">
        <f t="shared" si="12"/>
        <v>0.66405690563922548</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1"/>
        <v>0</v>
      </c>
      <c r="L29" s="118">
        <f t="shared" si="25"/>
        <v>645611798</v>
      </c>
      <c r="M29" s="119">
        <f t="shared" si="23"/>
        <v>1.118412657939621E-4</v>
      </c>
      <c r="N29" s="28">
        <v>0</v>
      </c>
      <c r="O29" s="28">
        <v>645611798</v>
      </c>
      <c r="P29" s="28">
        <f t="shared" si="26"/>
        <v>0</v>
      </c>
      <c r="Q29" s="28">
        <v>137367256.80000001</v>
      </c>
      <c r="R29" s="28">
        <f t="shared" si="27"/>
        <v>508244541.19999999</v>
      </c>
      <c r="S29" s="28">
        <f t="shared" si="28"/>
        <v>508244541.19999999</v>
      </c>
      <c r="T29" s="28">
        <v>137367256.80000001</v>
      </c>
      <c r="U29" s="28">
        <f t="shared" si="29"/>
        <v>0</v>
      </c>
      <c r="V29" s="28">
        <v>91220056.799999997</v>
      </c>
      <c r="W29" s="29">
        <f t="shared" si="30"/>
        <v>46147200.000000015</v>
      </c>
      <c r="X29" s="30">
        <f t="shared" si="5"/>
        <v>0.21277067306629363</v>
      </c>
      <c r="Y29" s="30">
        <f t="shared" si="6"/>
        <v>0.21277067306629363</v>
      </c>
      <c r="Z29" s="30">
        <f t="shared" si="10"/>
        <v>0.14129242539028072</v>
      </c>
      <c r="AA29" s="30">
        <f t="shared" si="11"/>
        <v>1</v>
      </c>
      <c r="AB29" s="30">
        <f t="shared" si="12"/>
        <v>0.66405968150628447</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1"/>
        <v>0</v>
      </c>
      <c r="L30" s="23">
        <f>+L31+L35+L36</f>
        <v>4316371000</v>
      </c>
      <c r="M30" s="117">
        <f t="shared" si="23"/>
        <v>7.4773787866303832E-4</v>
      </c>
      <c r="N30" s="23">
        <f t="shared" ref="N30:W30" si="31">+N31+N35+N36</f>
        <v>0</v>
      </c>
      <c r="O30" s="23">
        <f t="shared" si="31"/>
        <v>4316371000</v>
      </c>
      <c r="P30" s="23">
        <f t="shared" si="31"/>
        <v>0</v>
      </c>
      <c r="Q30" s="23">
        <f t="shared" si="31"/>
        <v>1102995044</v>
      </c>
      <c r="R30" s="23">
        <f t="shared" si="31"/>
        <v>3213375956</v>
      </c>
      <c r="S30" s="23">
        <f t="shared" si="31"/>
        <v>3213375956</v>
      </c>
      <c r="T30" s="23">
        <f t="shared" si="31"/>
        <v>1102995044</v>
      </c>
      <c r="U30" s="23">
        <f t="shared" si="31"/>
        <v>0</v>
      </c>
      <c r="V30" s="23">
        <f t="shared" si="31"/>
        <v>1102995044</v>
      </c>
      <c r="W30" s="23">
        <f t="shared" si="31"/>
        <v>0</v>
      </c>
      <c r="X30" s="24">
        <f t="shared" si="5"/>
        <v>0.25553759025811268</v>
      </c>
      <c r="Y30" s="24">
        <f t="shared" si="6"/>
        <v>0.25553759025811268</v>
      </c>
      <c r="Z30" s="24">
        <f t="shared" si="10"/>
        <v>0.25553759025811268</v>
      </c>
      <c r="AA30" s="24">
        <f t="shared" si="11"/>
        <v>1</v>
      </c>
      <c r="AB30" s="24">
        <f t="shared" si="12"/>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1"/>
        <v>0</v>
      </c>
      <c r="L31" s="122">
        <f>+L32+L33+L34</f>
        <v>2014091242</v>
      </c>
      <c r="M31" s="117">
        <f t="shared" si="23"/>
        <v>3.4890705936234026E-4</v>
      </c>
      <c r="N31" s="23">
        <f t="shared" ref="N31:W31" si="32">+N32+N33+N34</f>
        <v>0</v>
      </c>
      <c r="O31" s="23">
        <f t="shared" si="32"/>
        <v>2014091242</v>
      </c>
      <c r="P31" s="122">
        <f t="shared" si="32"/>
        <v>0</v>
      </c>
      <c r="Q31" s="122">
        <f t="shared" si="32"/>
        <v>503963778</v>
      </c>
      <c r="R31" s="122">
        <f t="shared" si="32"/>
        <v>1510127464</v>
      </c>
      <c r="S31" s="23">
        <f t="shared" si="32"/>
        <v>1510127464</v>
      </c>
      <c r="T31" s="23">
        <f t="shared" si="32"/>
        <v>503963778</v>
      </c>
      <c r="U31" s="23">
        <f t="shared" si="32"/>
        <v>0</v>
      </c>
      <c r="V31" s="23">
        <f t="shared" si="32"/>
        <v>503963778</v>
      </c>
      <c r="W31" s="23">
        <f t="shared" si="32"/>
        <v>0</v>
      </c>
      <c r="X31" s="24">
        <f t="shared" si="5"/>
        <v>0.25021894117347043</v>
      </c>
      <c r="Y31" s="24">
        <f t="shared" si="6"/>
        <v>0.25021894117347043</v>
      </c>
      <c r="Z31" s="24">
        <f t="shared" si="10"/>
        <v>0.25021894117347043</v>
      </c>
      <c r="AA31" s="24">
        <f t="shared" si="11"/>
        <v>1</v>
      </c>
      <c r="AB31" s="24">
        <f t="shared" si="12"/>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1"/>
        <v>0</v>
      </c>
      <c r="L32" s="118">
        <f t="shared" ref="L32:L37" si="33">+F32+K32</f>
        <v>750824259</v>
      </c>
      <c r="M32" s="119">
        <f t="shared" si="23"/>
        <v>1.3006753559260953E-4</v>
      </c>
      <c r="N32" s="28">
        <v>0</v>
      </c>
      <c r="O32" s="28">
        <v>750824259</v>
      </c>
      <c r="P32" s="28">
        <f t="shared" ref="P32:P37" si="34">L32-O32</f>
        <v>0</v>
      </c>
      <c r="Q32" s="28">
        <v>191648000</v>
      </c>
      <c r="R32" s="31">
        <f t="shared" ref="R32:R37" si="35">+L32-Q32</f>
        <v>559176259</v>
      </c>
      <c r="S32" s="28">
        <f t="shared" ref="S32:S37" si="36">O32-Q32</f>
        <v>559176259</v>
      </c>
      <c r="T32" s="28">
        <v>191648000</v>
      </c>
      <c r="U32" s="28">
        <f t="shared" ref="U32:U37" si="37">+Q32-T32</f>
        <v>0</v>
      </c>
      <c r="V32" s="28">
        <v>191648000</v>
      </c>
      <c r="W32" s="29">
        <f t="shared" ref="W32:W37" si="38">+T32-V32</f>
        <v>0</v>
      </c>
      <c r="X32" s="30">
        <f t="shared" si="5"/>
        <v>0.25525014369574334</v>
      </c>
      <c r="Y32" s="30">
        <f t="shared" si="6"/>
        <v>0.25525014369574334</v>
      </c>
      <c r="Z32" s="30">
        <f t="shared" si="10"/>
        <v>0.25525014369574334</v>
      </c>
      <c r="AA32" s="30">
        <f t="shared" si="11"/>
        <v>1</v>
      </c>
      <c r="AB32" s="30">
        <f t="shared" si="12"/>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1"/>
        <v>0</v>
      </c>
      <c r="L33" s="118">
        <f t="shared" si="33"/>
        <v>1055441724</v>
      </c>
      <c r="M33" s="119">
        <f t="shared" si="23"/>
        <v>1.8283733158160406E-4</v>
      </c>
      <c r="N33" s="28">
        <v>0</v>
      </c>
      <c r="O33" s="28">
        <v>1055441724</v>
      </c>
      <c r="P33" s="28">
        <f t="shared" si="34"/>
        <v>0</v>
      </c>
      <c r="Q33" s="28">
        <v>273071882</v>
      </c>
      <c r="R33" s="31">
        <f t="shared" si="35"/>
        <v>782369842</v>
      </c>
      <c r="S33" s="28">
        <f t="shared" si="36"/>
        <v>782369842</v>
      </c>
      <c r="T33" s="28">
        <v>273071882</v>
      </c>
      <c r="U33" s="28">
        <f t="shared" si="37"/>
        <v>0</v>
      </c>
      <c r="V33" s="28">
        <v>273071882</v>
      </c>
      <c r="W33" s="29">
        <f t="shared" si="38"/>
        <v>0</v>
      </c>
      <c r="X33" s="30">
        <f t="shared" si="5"/>
        <v>0.25872757897526516</v>
      </c>
      <c r="Y33" s="30">
        <f t="shared" si="6"/>
        <v>0.25872757897526516</v>
      </c>
      <c r="Z33" s="30">
        <f t="shared" si="10"/>
        <v>0.25872757897526516</v>
      </c>
      <c r="AA33" s="30">
        <f t="shared" si="11"/>
        <v>1</v>
      </c>
      <c r="AB33" s="30">
        <f t="shared" si="12"/>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1"/>
        <v>0</v>
      </c>
      <c r="L34" s="118">
        <f t="shared" si="33"/>
        <v>207825259</v>
      </c>
      <c r="M34" s="121">
        <f t="shared" si="23"/>
        <v>3.6002192188126672E-5</v>
      </c>
      <c r="N34" s="28">
        <v>0</v>
      </c>
      <c r="O34" s="28">
        <v>207825259</v>
      </c>
      <c r="P34" s="28">
        <f t="shared" si="34"/>
        <v>0</v>
      </c>
      <c r="Q34" s="28">
        <v>39243896</v>
      </c>
      <c r="R34" s="28">
        <f t="shared" si="35"/>
        <v>168581363</v>
      </c>
      <c r="S34" s="28">
        <f t="shared" si="36"/>
        <v>168581363</v>
      </c>
      <c r="T34" s="28">
        <v>39243896</v>
      </c>
      <c r="U34" s="28">
        <f t="shared" si="37"/>
        <v>0</v>
      </c>
      <c r="V34" s="28">
        <v>39243896</v>
      </c>
      <c r="W34" s="29">
        <f t="shared" si="38"/>
        <v>0</v>
      </c>
      <c r="X34" s="30">
        <f t="shared" si="5"/>
        <v>0.1888312142077013</v>
      </c>
      <c r="Y34" s="30">
        <f t="shared" si="6"/>
        <v>0.1888312142077013</v>
      </c>
      <c r="Z34" s="30">
        <f t="shared" si="10"/>
        <v>0.1888312142077013</v>
      </c>
      <c r="AA34" s="30">
        <f t="shared" si="11"/>
        <v>1</v>
      </c>
      <c r="AB34" s="30">
        <f t="shared" si="12"/>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1"/>
        <v>0</v>
      </c>
      <c r="L35" s="118">
        <f t="shared" si="33"/>
        <v>2176888008</v>
      </c>
      <c r="M35" s="119">
        <f t="shared" si="23"/>
        <v>3.7710883081851102E-4</v>
      </c>
      <c r="N35" s="28">
        <v>0</v>
      </c>
      <c r="O35" s="28">
        <v>2176888008</v>
      </c>
      <c r="P35" s="28">
        <f t="shared" si="34"/>
        <v>0</v>
      </c>
      <c r="Q35" s="28">
        <v>599031266</v>
      </c>
      <c r="R35" s="28">
        <f t="shared" si="35"/>
        <v>1577856742</v>
      </c>
      <c r="S35" s="28">
        <f t="shared" si="36"/>
        <v>1577856742</v>
      </c>
      <c r="T35" s="28">
        <v>599031266</v>
      </c>
      <c r="U35" s="28">
        <f t="shared" si="37"/>
        <v>0</v>
      </c>
      <c r="V35" s="28">
        <v>599031266</v>
      </c>
      <c r="W35" s="29">
        <f t="shared" si="38"/>
        <v>0</v>
      </c>
      <c r="X35" s="30">
        <f t="shared" si="5"/>
        <v>0.27517780602335884</v>
      </c>
      <c r="Y35" s="30">
        <f t="shared" si="6"/>
        <v>0.27517780602335884</v>
      </c>
      <c r="Z35" s="30">
        <f t="shared" si="10"/>
        <v>0.27517780602335884</v>
      </c>
      <c r="AA35" s="30">
        <f t="shared" si="11"/>
        <v>1</v>
      </c>
      <c r="AB35" s="30">
        <f t="shared" si="12"/>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1"/>
        <v>0</v>
      </c>
      <c r="L36" s="118">
        <f t="shared" si="33"/>
        <v>125391750</v>
      </c>
      <c r="M36" s="121">
        <f t="shared" si="23"/>
        <v>2.1721988482187011E-5</v>
      </c>
      <c r="N36" s="28">
        <v>0</v>
      </c>
      <c r="O36" s="28">
        <v>125391750</v>
      </c>
      <c r="P36" s="28">
        <f t="shared" si="34"/>
        <v>0</v>
      </c>
      <c r="Q36" s="28">
        <v>0</v>
      </c>
      <c r="R36" s="28">
        <f t="shared" si="35"/>
        <v>125391750</v>
      </c>
      <c r="S36" s="28">
        <f t="shared" si="36"/>
        <v>125391750</v>
      </c>
      <c r="T36" s="28">
        <v>0</v>
      </c>
      <c r="U36" s="28">
        <f t="shared" si="37"/>
        <v>0</v>
      </c>
      <c r="V36" s="28">
        <v>0</v>
      </c>
      <c r="W36" s="29">
        <f t="shared" si="38"/>
        <v>0</v>
      </c>
      <c r="X36" s="30">
        <f t="shared" si="5"/>
        <v>0</v>
      </c>
      <c r="Y36" s="30">
        <f t="shared" si="6"/>
        <v>0</v>
      </c>
      <c r="Z36" s="30">
        <f t="shared" si="10"/>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1"/>
        <v>0</v>
      </c>
      <c r="L37" s="23">
        <f t="shared" si="33"/>
        <v>2282058000</v>
      </c>
      <c r="M37" s="117">
        <f t="shared" si="23"/>
        <v>3.9532774358506619E-4</v>
      </c>
      <c r="N37" s="32">
        <v>2282058000</v>
      </c>
      <c r="O37" s="33">
        <v>0</v>
      </c>
      <c r="P37" s="34">
        <f t="shared" si="34"/>
        <v>2282058000</v>
      </c>
      <c r="Q37" s="33">
        <v>0</v>
      </c>
      <c r="R37" s="34">
        <f t="shared" si="35"/>
        <v>2282058000</v>
      </c>
      <c r="S37" s="34">
        <f t="shared" si="36"/>
        <v>0</v>
      </c>
      <c r="T37" s="33">
        <v>0</v>
      </c>
      <c r="U37" s="34">
        <f t="shared" si="37"/>
        <v>0</v>
      </c>
      <c r="V37" s="33">
        <v>0</v>
      </c>
      <c r="W37" s="35">
        <f t="shared" si="38"/>
        <v>0</v>
      </c>
      <c r="X37" s="30">
        <f t="shared" si="5"/>
        <v>0</v>
      </c>
      <c r="Y37" s="30">
        <f t="shared" si="6"/>
        <v>0</v>
      </c>
      <c r="Z37" s="30">
        <f t="shared" si="10"/>
        <v>0</v>
      </c>
      <c r="AA37" s="30" t="s">
        <v>267</v>
      </c>
      <c r="AB37" s="30" t="s">
        <v>267</v>
      </c>
    </row>
    <row r="38" spans="1:28" ht="27.75" customHeight="1" x14ac:dyDescent="0.25">
      <c r="A38" s="20" t="s">
        <v>14</v>
      </c>
      <c r="B38" s="21" t="s">
        <v>12</v>
      </c>
      <c r="C38" s="21">
        <v>20</v>
      </c>
      <c r="D38" s="21" t="s">
        <v>13</v>
      </c>
      <c r="E38" s="22" t="s">
        <v>15</v>
      </c>
      <c r="F38" s="34">
        <f>+F39+F45</f>
        <v>19419071000</v>
      </c>
      <c r="G38" s="34">
        <f t="shared" ref="G38:J38" si="39">+G39+G45</f>
        <v>0</v>
      </c>
      <c r="H38" s="34">
        <f t="shared" si="39"/>
        <v>0</v>
      </c>
      <c r="I38" s="34">
        <f t="shared" si="39"/>
        <v>118021000</v>
      </c>
      <c r="J38" s="34">
        <f t="shared" si="39"/>
        <v>118021000</v>
      </c>
      <c r="K38" s="34">
        <f t="shared" si="1"/>
        <v>0</v>
      </c>
      <c r="L38" s="34">
        <f>+L39+L45</f>
        <v>19419071000</v>
      </c>
      <c r="M38" s="117">
        <f t="shared" si="23"/>
        <v>3.3640238420531796E-3</v>
      </c>
      <c r="N38" s="34">
        <f>+N39+N45</f>
        <v>0</v>
      </c>
      <c r="O38" s="34">
        <f>+O39+O45</f>
        <v>14137059317.779999</v>
      </c>
      <c r="P38" s="34">
        <f>+P39+P45</f>
        <v>5282011682.2200003</v>
      </c>
      <c r="Q38" s="34">
        <f>+Q39+Q45</f>
        <v>12653147179.910002</v>
      </c>
      <c r="R38" s="34">
        <f t="shared" ref="R38:W38" si="40">+R39+R45</f>
        <v>6765923820.0900002</v>
      </c>
      <c r="S38" s="34">
        <f t="shared" si="40"/>
        <v>1483912137.8699996</v>
      </c>
      <c r="T38" s="34">
        <f t="shared" si="40"/>
        <v>4072846492.1999998</v>
      </c>
      <c r="U38" s="34">
        <f t="shared" si="40"/>
        <v>8580300687.71</v>
      </c>
      <c r="V38" s="34">
        <f t="shared" si="40"/>
        <v>3890152184.1999998</v>
      </c>
      <c r="W38" s="34">
        <f t="shared" si="40"/>
        <v>182694308</v>
      </c>
      <c r="X38" s="24">
        <f t="shared" si="5"/>
        <v>0.65158354794160867</v>
      </c>
      <c r="Y38" s="24">
        <f t="shared" si="6"/>
        <v>0.20973436330708095</v>
      </c>
      <c r="Z38" s="24">
        <f t="shared" si="10"/>
        <v>0.20032637937211312</v>
      </c>
      <c r="AA38" s="24">
        <f>+T38/Q38</f>
        <v>0.32188406838945571</v>
      </c>
      <c r="AB38" s="24">
        <f>+V38/T38</f>
        <v>0.95514333566220033</v>
      </c>
    </row>
    <row r="39" spans="1:28" ht="27.75" customHeight="1" x14ac:dyDescent="0.25">
      <c r="A39" s="20" t="s">
        <v>489</v>
      </c>
      <c r="B39" s="21" t="s">
        <v>12</v>
      </c>
      <c r="C39" s="21">
        <v>20</v>
      </c>
      <c r="D39" s="21" t="s">
        <v>13</v>
      </c>
      <c r="E39" s="22" t="s">
        <v>490</v>
      </c>
      <c r="F39" s="33">
        <f>+F40</f>
        <v>0</v>
      </c>
      <c r="G39" s="33">
        <f t="shared" ref="G39:J40" si="41">+G40</f>
        <v>0</v>
      </c>
      <c r="H39" s="33">
        <f t="shared" si="41"/>
        <v>0</v>
      </c>
      <c r="I39" s="33">
        <f t="shared" si="41"/>
        <v>3001000</v>
      </c>
      <c r="J39" s="33">
        <f t="shared" si="41"/>
        <v>0</v>
      </c>
      <c r="K39" s="33">
        <f t="shared" si="1"/>
        <v>3001000</v>
      </c>
      <c r="L39" s="33">
        <f>+L40</f>
        <v>3001000</v>
      </c>
      <c r="M39" s="117">
        <f t="shared" si="23"/>
        <v>5.1987221994304425E-7</v>
      </c>
      <c r="N39" s="33">
        <f t="shared" ref="N39:W40" si="42">+N40</f>
        <v>0</v>
      </c>
      <c r="O39" s="33">
        <f t="shared" si="42"/>
        <v>1501000</v>
      </c>
      <c r="P39" s="33">
        <f t="shared" si="42"/>
        <v>1500000</v>
      </c>
      <c r="Q39" s="33">
        <f t="shared" si="42"/>
        <v>1500075.62</v>
      </c>
      <c r="R39" s="33">
        <f t="shared" si="42"/>
        <v>1500924.38</v>
      </c>
      <c r="S39" s="33">
        <f t="shared" si="42"/>
        <v>924.38000000000466</v>
      </c>
      <c r="T39" s="33">
        <f t="shared" si="42"/>
        <v>1500075.62</v>
      </c>
      <c r="U39" s="33">
        <f t="shared" si="42"/>
        <v>0</v>
      </c>
      <c r="V39" s="33">
        <f t="shared" si="42"/>
        <v>1500075.62</v>
      </c>
      <c r="W39" s="33">
        <f t="shared" si="42"/>
        <v>0</v>
      </c>
      <c r="X39" s="24">
        <f t="shared" si="5"/>
        <v>0.49985858713762082</v>
      </c>
      <c r="Y39" s="24">
        <f t="shared" si="6"/>
        <v>0.49985858713762082</v>
      </c>
      <c r="Z39" s="24">
        <f t="shared" si="10"/>
        <v>0.49985858713762082</v>
      </c>
      <c r="AA39" s="24">
        <f t="shared" ref="AA39:AA44" si="43">+T39/Q39</f>
        <v>1</v>
      </c>
      <c r="AB39" s="24">
        <f t="shared" ref="AB39:AB44" si="44">+V39/T39</f>
        <v>1</v>
      </c>
    </row>
    <row r="40" spans="1:28" ht="27.75" customHeight="1" x14ac:dyDescent="0.25">
      <c r="A40" s="20" t="s">
        <v>491</v>
      </c>
      <c r="B40" s="21" t="s">
        <v>12</v>
      </c>
      <c r="C40" s="21">
        <v>20</v>
      </c>
      <c r="D40" s="21" t="s">
        <v>13</v>
      </c>
      <c r="E40" s="22" t="s">
        <v>492</v>
      </c>
      <c r="F40" s="34">
        <f>+F41</f>
        <v>0</v>
      </c>
      <c r="G40" s="34">
        <f t="shared" si="41"/>
        <v>0</v>
      </c>
      <c r="H40" s="34">
        <f t="shared" si="41"/>
        <v>0</v>
      </c>
      <c r="I40" s="34">
        <f t="shared" si="41"/>
        <v>3001000</v>
      </c>
      <c r="J40" s="34">
        <f t="shared" si="41"/>
        <v>0</v>
      </c>
      <c r="K40" s="34">
        <f t="shared" si="1"/>
        <v>3001000</v>
      </c>
      <c r="L40" s="34">
        <f>+L41</f>
        <v>3001000</v>
      </c>
      <c r="M40" s="123">
        <f t="shared" si="23"/>
        <v>5.1987221994304425E-7</v>
      </c>
      <c r="N40" s="34">
        <f t="shared" si="42"/>
        <v>0</v>
      </c>
      <c r="O40" s="34">
        <f t="shared" si="42"/>
        <v>1501000</v>
      </c>
      <c r="P40" s="34">
        <f t="shared" si="42"/>
        <v>1500000</v>
      </c>
      <c r="Q40" s="34">
        <f t="shared" si="42"/>
        <v>1500075.62</v>
      </c>
      <c r="R40" s="34">
        <f t="shared" si="42"/>
        <v>1500924.38</v>
      </c>
      <c r="S40" s="34">
        <f t="shared" si="42"/>
        <v>924.38000000000466</v>
      </c>
      <c r="T40" s="34">
        <f t="shared" si="42"/>
        <v>1500075.62</v>
      </c>
      <c r="U40" s="34">
        <f t="shared" si="42"/>
        <v>0</v>
      </c>
      <c r="V40" s="34">
        <f t="shared" si="42"/>
        <v>1500075.62</v>
      </c>
      <c r="W40" s="34">
        <f t="shared" si="42"/>
        <v>0</v>
      </c>
      <c r="X40" s="24">
        <f t="shared" si="5"/>
        <v>0.49985858713762082</v>
      </c>
      <c r="Y40" s="24">
        <f t="shared" si="6"/>
        <v>0.49985858713762082</v>
      </c>
      <c r="Z40" s="24">
        <f t="shared" si="10"/>
        <v>0.49985858713762082</v>
      </c>
      <c r="AA40" s="24">
        <f t="shared" si="43"/>
        <v>1</v>
      </c>
      <c r="AB40" s="24">
        <f t="shared" si="44"/>
        <v>1</v>
      </c>
    </row>
    <row r="41" spans="1:28" ht="27.75" customHeight="1" x14ac:dyDescent="0.25">
      <c r="A41" s="20" t="s">
        <v>493</v>
      </c>
      <c r="B41" s="21" t="s">
        <v>12</v>
      </c>
      <c r="C41" s="21">
        <v>20</v>
      </c>
      <c r="D41" s="21" t="s">
        <v>13</v>
      </c>
      <c r="E41" s="22" t="s">
        <v>494</v>
      </c>
      <c r="F41" s="34">
        <f>+F42+F44+F43</f>
        <v>0</v>
      </c>
      <c r="G41" s="34">
        <f t="shared" ref="G41:J41" si="45">+G42+G44+G43</f>
        <v>0</v>
      </c>
      <c r="H41" s="34">
        <f t="shared" si="45"/>
        <v>0</v>
      </c>
      <c r="I41" s="34">
        <f t="shared" si="45"/>
        <v>3001000</v>
      </c>
      <c r="J41" s="34">
        <f t="shared" si="45"/>
        <v>0</v>
      </c>
      <c r="K41" s="34">
        <f t="shared" si="1"/>
        <v>3001000</v>
      </c>
      <c r="L41" s="34">
        <f>+L42+L44+L43</f>
        <v>3001000</v>
      </c>
      <c r="M41" s="124">
        <f t="shared" si="23"/>
        <v>5.1987221994304425E-7</v>
      </c>
      <c r="N41" s="34">
        <f t="shared" ref="N41:W41" si="46">+N42+N44+N43</f>
        <v>0</v>
      </c>
      <c r="O41" s="34">
        <f t="shared" si="46"/>
        <v>1501000</v>
      </c>
      <c r="P41" s="34">
        <f t="shared" si="46"/>
        <v>1500000</v>
      </c>
      <c r="Q41" s="34">
        <f t="shared" si="46"/>
        <v>1500075.62</v>
      </c>
      <c r="R41" s="34">
        <f t="shared" si="46"/>
        <v>1500924.38</v>
      </c>
      <c r="S41" s="34">
        <f t="shared" si="46"/>
        <v>924.38000000000466</v>
      </c>
      <c r="T41" s="34">
        <f t="shared" si="46"/>
        <v>1500075.62</v>
      </c>
      <c r="U41" s="34">
        <f t="shared" si="46"/>
        <v>0</v>
      </c>
      <c r="V41" s="34">
        <f t="shared" si="46"/>
        <v>1500075.62</v>
      </c>
      <c r="W41" s="34">
        <f t="shared" si="46"/>
        <v>0</v>
      </c>
      <c r="X41" s="24">
        <f t="shared" si="5"/>
        <v>0.49985858713762082</v>
      </c>
      <c r="Y41" s="24">
        <f t="shared" si="6"/>
        <v>0.49985858713762082</v>
      </c>
      <c r="Z41" s="24">
        <f t="shared" si="10"/>
        <v>0.49985858713762082</v>
      </c>
      <c r="AA41" s="24">
        <f t="shared" si="43"/>
        <v>1</v>
      </c>
      <c r="AB41" s="24">
        <f t="shared" si="44"/>
        <v>1</v>
      </c>
    </row>
    <row r="42" spans="1:28" ht="36.75" customHeight="1" x14ac:dyDescent="0.25">
      <c r="A42" s="25" t="s">
        <v>495</v>
      </c>
      <c r="B42" s="26" t="s">
        <v>12</v>
      </c>
      <c r="C42" s="26">
        <v>20</v>
      </c>
      <c r="D42" s="26" t="s">
        <v>13</v>
      </c>
      <c r="E42" s="27" t="s">
        <v>496</v>
      </c>
      <c r="F42" s="28">
        <v>0</v>
      </c>
      <c r="G42" s="28">
        <v>0</v>
      </c>
      <c r="H42" s="28">
        <v>0</v>
      </c>
      <c r="I42" s="28">
        <f>500000+501000</f>
        <v>1001000</v>
      </c>
      <c r="J42" s="28">
        <v>0</v>
      </c>
      <c r="K42" s="28">
        <f t="shared" si="1"/>
        <v>1001000</v>
      </c>
      <c r="L42" s="28">
        <f>+F42+K42</f>
        <v>1001000</v>
      </c>
      <c r="M42" s="120">
        <f t="shared" si="23"/>
        <v>1.7340622864478085E-7</v>
      </c>
      <c r="N42" s="28">
        <v>0</v>
      </c>
      <c r="O42" s="31">
        <v>501000</v>
      </c>
      <c r="P42" s="28">
        <f>L42-O42</f>
        <v>500000</v>
      </c>
      <c r="Q42" s="31">
        <v>500075.62</v>
      </c>
      <c r="R42" s="28">
        <f>+L42-Q42</f>
        <v>500924.38</v>
      </c>
      <c r="S42" s="28">
        <f>O42-Q42</f>
        <v>924.38000000000466</v>
      </c>
      <c r="T42" s="28">
        <v>500075.62</v>
      </c>
      <c r="U42" s="28">
        <f>+Q42-T42</f>
        <v>0</v>
      </c>
      <c r="V42" s="28">
        <v>500075.62</v>
      </c>
      <c r="W42" s="29">
        <f>+T42-V42</f>
        <v>0</v>
      </c>
      <c r="X42" s="30">
        <f t="shared" si="5"/>
        <v>0.49957604395604394</v>
      </c>
      <c r="Y42" s="30">
        <f t="shared" si="6"/>
        <v>0.49957604395604394</v>
      </c>
      <c r="Z42" s="30">
        <f t="shared" si="10"/>
        <v>0.49957604395604394</v>
      </c>
      <c r="AA42" s="30">
        <f t="shared" si="43"/>
        <v>1</v>
      </c>
      <c r="AB42" s="30">
        <f t="shared" si="44"/>
        <v>1</v>
      </c>
    </row>
    <row r="43" spans="1:28" ht="36.75" customHeight="1" x14ac:dyDescent="0.25">
      <c r="A43" s="25" t="s">
        <v>507</v>
      </c>
      <c r="B43" s="26" t="s">
        <v>12</v>
      </c>
      <c r="C43" s="26">
        <v>20</v>
      </c>
      <c r="D43" s="26" t="s">
        <v>13</v>
      </c>
      <c r="E43" s="27" t="s">
        <v>508</v>
      </c>
      <c r="F43" s="28">
        <v>0</v>
      </c>
      <c r="G43" s="28">
        <v>0</v>
      </c>
      <c r="H43" s="28">
        <v>0</v>
      </c>
      <c r="I43" s="28">
        <v>1000000</v>
      </c>
      <c r="J43" s="28">
        <v>0</v>
      </c>
      <c r="K43" s="28">
        <f t="shared" si="1"/>
        <v>1000000</v>
      </c>
      <c r="L43" s="28">
        <f>+F43+K43</f>
        <v>1000000</v>
      </c>
      <c r="M43" s="120">
        <f t="shared" si="23"/>
        <v>1.732329956491317E-7</v>
      </c>
      <c r="N43" s="28">
        <v>0</v>
      </c>
      <c r="O43" s="31">
        <v>500000</v>
      </c>
      <c r="P43" s="28">
        <f>L43-O43</f>
        <v>500000</v>
      </c>
      <c r="Q43" s="31">
        <v>500000</v>
      </c>
      <c r="R43" s="28">
        <f>+L43-Q43</f>
        <v>500000</v>
      </c>
      <c r="S43" s="28">
        <f>O43-Q43</f>
        <v>0</v>
      </c>
      <c r="T43" s="28">
        <v>500000</v>
      </c>
      <c r="U43" s="28">
        <f>+Q43-T43</f>
        <v>0</v>
      </c>
      <c r="V43" s="28">
        <v>500000</v>
      </c>
      <c r="W43" s="29">
        <f>+T43-V43</f>
        <v>0</v>
      </c>
      <c r="X43" s="30">
        <f t="shared" si="5"/>
        <v>0.5</v>
      </c>
      <c r="Y43" s="30">
        <f t="shared" si="6"/>
        <v>0.5</v>
      </c>
      <c r="Z43" s="30">
        <f t="shared" si="10"/>
        <v>0.5</v>
      </c>
      <c r="AA43" s="30">
        <f t="shared" si="43"/>
        <v>1</v>
      </c>
      <c r="AB43" s="30">
        <f t="shared" si="44"/>
        <v>1</v>
      </c>
    </row>
    <row r="44" spans="1:28" ht="44.25" customHeight="1" x14ac:dyDescent="0.25">
      <c r="A44" s="25" t="s">
        <v>497</v>
      </c>
      <c r="B44" s="26" t="s">
        <v>12</v>
      </c>
      <c r="C44" s="26">
        <v>20</v>
      </c>
      <c r="D44" s="26" t="s">
        <v>13</v>
      </c>
      <c r="E44" s="27" t="s">
        <v>498</v>
      </c>
      <c r="F44" s="28">
        <v>0</v>
      </c>
      <c r="G44" s="28">
        <v>0</v>
      </c>
      <c r="H44" s="28">
        <v>0</v>
      </c>
      <c r="I44" s="28">
        <f>500000+500000</f>
        <v>1000000</v>
      </c>
      <c r="J44" s="28">
        <v>0</v>
      </c>
      <c r="K44" s="28">
        <f t="shared" si="1"/>
        <v>1000000</v>
      </c>
      <c r="L44" s="28">
        <f>+F44+K44</f>
        <v>1000000</v>
      </c>
      <c r="M44" s="120">
        <f t="shared" si="23"/>
        <v>1.732329956491317E-7</v>
      </c>
      <c r="N44" s="28">
        <v>0</v>
      </c>
      <c r="O44" s="31">
        <v>500000</v>
      </c>
      <c r="P44" s="28">
        <f>L44-O44</f>
        <v>500000</v>
      </c>
      <c r="Q44" s="31">
        <v>500000</v>
      </c>
      <c r="R44" s="28">
        <f>+L44-Q44</f>
        <v>500000</v>
      </c>
      <c r="S44" s="28">
        <f>O44-Q44</f>
        <v>0</v>
      </c>
      <c r="T44" s="28">
        <v>500000</v>
      </c>
      <c r="U44" s="28">
        <f>+Q44-T44</f>
        <v>0</v>
      </c>
      <c r="V44" s="28">
        <v>500000</v>
      </c>
      <c r="W44" s="29">
        <f>+T44-V44</f>
        <v>0</v>
      </c>
      <c r="X44" s="30">
        <f t="shared" si="5"/>
        <v>0.5</v>
      </c>
      <c r="Y44" s="30">
        <f t="shared" si="6"/>
        <v>0.5</v>
      </c>
      <c r="Z44" s="36">
        <f t="shared" si="10"/>
        <v>0.5</v>
      </c>
      <c r="AA44" s="30">
        <f t="shared" si="43"/>
        <v>1</v>
      </c>
      <c r="AB44" s="30">
        <f t="shared" si="44"/>
        <v>1</v>
      </c>
    </row>
    <row r="45" spans="1:28" ht="30" customHeight="1" x14ac:dyDescent="0.25">
      <c r="A45" s="20" t="s">
        <v>16</v>
      </c>
      <c r="B45" s="21" t="s">
        <v>12</v>
      </c>
      <c r="C45" s="21">
        <v>20</v>
      </c>
      <c r="D45" s="21" t="s">
        <v>13</v>
      </c>
      <c r="E45" s="22" t="s">
        <v>17</v>
      </c>
      <c r="F45" s="33">
        <f>+F46+F58</f>
        <v>19419071000</v>
      </c>
      <c r="G45" s="33">
        <f>+G46+G58</f>
        <v>0</v>
      </c>
      <c r="H45" s="33">
        <f>+H46+H58</f>
        <v>0</v>
      </c>
      <c r="I45" s="33">
        <f>+I46+I58</f>
        <v>115020000</v>
      </c>
      <c r="J45" s="33">
        <f>+J46+J58</f>
        <v>118021000</v>
      </c>
      <c r="K45" s="33">
        <f t="shared" si="1"/>
        <v>-3001000</v>
      </c>
      <c r="L45" s="33">
        <f>+L46+L58</f>
        <v>19416070000</v>
      </c>
      <c r="M45" s="117">
        <f t="shared" si="23"/>
        <v>3.3635039698332366E-3</v>
      </c>
      <c r="N45" s="33">
        <f t="shared" ref="N45:W45" si="47">+N46+N58</f>
        <v>0</v>
      </c>
      <c r="O45" s="33">
        <f t="shared" si="47"/>
        <v>14135558317.779999</v>
      </c>
      <c r="P45" s="33">
        <f t="shared" si="47"/>
        <v>5280511682.2200003</v>
      </c>
      <c r="Q45" s="33">
        <f t="shared" si="47"/>
        <v>12651647104.290001</v>
      </c>
      <c r="R45" s="33">
        <f t="shared" si="47"/>
        <v>6764422895.71</v>
      </c>
      <c r="S45" s="33">
        <f t="shared" si="47"/>
        <v>1483911213.4899995</v>
      </c>
      <c r="T45" s="33">
        <f t="shared" si="47"/>
        <v>4071346416.5799999</v>
      </c>
      <c r="U45" s="33">
        <f t="shared" si="47"/>
        <v>8580300687.71</v>
      </c>
      <c r="V45" s="33">
        <f t="shared" si="47"/>
        <v>3888652108.5799999</v>
      </c>
      <c r="W45" s="33">
        <f t="shared" si="47"/>
        <v>182694308</v>
      </c>
      <c r="X45" s="24">
        <f t="shared" si="5"/>
        <v>0.65160699895962471</v>
      </c>
      <c r="Y45" s="24">
        <f t="shared" si="6"/>
        <v>0.20968952092673748</v>
      </c>
      <c r="Z45" s="24">
        <f t="shared" si="10"/>
        <v>0.20028008286846927</v>
      </c>
      <c r="AA45" s="24">
        <f>+T45/Q45</f>
        <v>0.32180366580091074</v>
      </c>
      <c r="AB45" s="24">
        <f>+V45/T45</f>
        <v>0.95512680835607544</v>
      </c>
    </row>
    <row r="46" spans="1:28" ht="24.75" customHeight="1" x14ac:dyDescent="0.25">
      <c r="A46" s="20" t="s">
        <v>18</v>
      </c>
      <c r="B46" s="21" t="s">
        <v>12</v>
      </c>
      <c r="C46" s="21">
        <v>20</v>
      </c>
      <c r="D46" s="21" t="s">
        <v>13</v>
      </c>
      <c r="E46" s="22" t="s">
        <v>19</v>
      </c>
      <c r="F46" s="34">
        <f>+F47+F51</f>
        <v>189934492</v>
      </c>
      <c r="G46" s="34">
        <f>+G47+G51</f>
        <v>0</v>
      </c>
      <c r="H46" s="34">
        <f>+H47+H51</f>
        <v>0</v>
      </c>
      <c r="I46" s="34">
        <f>+I47+I51</f>
        <v>0</v>
      </c>
      <c r="J46" s="34">
        <f>+J47+J51</f>
        <v>0</v>
      </c>
      <c r="K46" s="34">
        <f t="shared" si="1"/>
        <v>0</v>
      </c>
      <c r="L46" s="34">
        <f>+L47+L51</f>
        <v>189934492</v>
      </c>
      <c r="M46" s="123">
        <f t="shared" si="23"/>
        <v>3.290292102625604E-5</v>
      </c>
      <c r="N46" s="34">
        <f t="shared" ref="N46:W46" si="48">+N47+N51</f>
        <v>0</v>
      </c>
      <c r="O46" s="34">
        <f t="shared" si="48"/>
        <v>53925485</v>
      </c>
      <c r="P46" s="34">
        <f t="shared" si="48"/>
        <v>136009007</v>
      </c>
      <c r="Q46" s="34">
        <f t="shared" si="48"/>
        <v>53917264.159999996</v>
      </c>
      <c r="R46" s="34">
        <f t="shared" si="48"/>
        <v>136017227.83999997</v>
      </c>
      <c r="S46" s="34">
        <f t="shared" si="48"/>
        <v>8220.8399999969915</v>
      </c>
      <c r="T46" s="34">
        <f t="shared" si="48"/>
        <v>22681100.16</v>
      </c>
      <c r="U46" s="34">
        <f t="shared" si="48"/>
        <v>31236164.000000004</v>
      </c>
      <c r="V46" s="34">
        <f t="shared" si="48"/>
        <v>22681100.16</v>
      </c>
      <c r="W46" s="34">
        <f t="shared" si="48"/>
        <v>0</v>
      </c>
      <c r="X46" s="24">
        <f t="shared" si="5"/>
        <v>0.28387294794249374</v>
      </c>
      <c r="Y46" s="24">
        <f t="shared" si="6"/>
        <v>0.11941538327856743</v>
      </c>
      <c r="Z46" s="24">
        <f t="shared" si="10"/>
        <v>0.11941538327856743</v>
      </c>
      <c r="AA46" s="24">
        <f>+T46/Q46</f>
        <v>0.42066489302375615</v>
      </c>
      <c r="AB46" s="24">
        <f>+V46/T46</f>
        <v>1</v>
      </c>
    </row>
    <row r="47" spans="1:28" ht="54.75" customHeight="1" x14ac:dyDescent="0.25">
      <c r="A47" s="20" t="s">
        <v>20</v>
      </c>
      <c r="B47" s="21" t="s">
        <v>12</v>
      </c>
      <c r="C47" s="21">
        <v>20</v>
      </c>
      <c r="D47" s="21" t="s">
        <v>13</v>
      </c>
      <c r="E47" s="22" t="s">
        <v>21</v>
      </c>
      <c r="F47" s="34">
        <f>+F48+F49+F50</f>
        <v>22285314</v>
      </c>
      <c r="G47" s="34">
        <f>+G48+G49+G50</f>
        <v>0</v>
      </c>
      <c r="H47" s="34">
        <f>+H48+H49+H50</f>
        <v>0</v>
      </c>
      <c r="I47" s="34">
        <f>+I48+I49+I50</f>
        <v>0</v>
      </c>
      <c r="J47" s="34">
        <f>+J48+J49+J50</f>
        <v>0</v>
      </c>
      <c r="K47" s="34">
        <f t="shared" si="1"/>
        <v>0</v>
      </c>
      <c r="L47" s="34">
        <f>+L48+L49+L50</f>
        <v>22285314</v>
      </c>
      <c r="M47" s="124">
        <f t="shared" si="23"/>
        <v>3.8605517032015343E-6</v>
      </c>
      <c r="N47" s="34">
        <f t="shared" ref="N47:W47" si="49">+N48+N49+N50</f>
        <v>0</v>
      </c>
      <c r="O47" s="34">
        <f t="shared" si="49"/>
        <v>7016724</v>
      </c>
      <c r="P47" s="34">
        <f t="shared" si="49"/>
        <v>15268590</v>
      </c>
      <c r="Q47" s="34">
        <f t="shared" si="49"/>
        <v>7014738.8399999999</v>
      </c>
      <c r="R47" s="34">
        <f t="shared" si="49"/>
        <v>15270575.16</v>
      </c>
      <c r="S47" s="34">
        <f t="shared" si="49"/>
        <v>1985.160000000149</v>
      </c>
      <c r="T47" s="34">
        <f t="shared" si="49"/>
        <v>4000014.84</v>
      </c>
      <c r="U47" s="34">
        <f t="shared" si="49"/>
        <v>3014724</v>
      </c>
      <c r="V47" s="34">
        <f t="shared" si="49"/>
        <v>4000014.84</v>
      </c>
      <c r="W47" s="34">
        <f t="shared" si="49"/>
        <v>0</v>
      </c>
      <c r="X47" s="24">
        <f t="shared" si="5"/>
        <v>0.31476957605353911</v>
      </c>
      <c r="Y47" s="24">
        <f t="shared" si="6"/>
        <v>0.17949106932036049</v>
      </c>
      <c r="Z47" s="24">
        <f t="shared" si="10"/>
        <v>0.17949106932036049</v>
      </c>
      <c r="AA47" s="24">
        <f>+T47/Q47</f>
        <v>0.57023004437325564</v>
      </c>
      <c r="AB47" s="24">
        <f t="shared" ref="AB47:AB48" si="50">+V47/T47</f>
        <v>1</v>
      </c>
    </row>
    <row r="48" spans="1:28" ht="48" customHeight="1" x14ac:dyDescent="0.25">
      <c r="A48" s="25" t="s">
        <v>22</v>
      </c>
      <c r="B48" s="26" t="s">
        <v>12</v>
      </c>
      <c r="C48" s="26">
        <v>20</v>
      </c>
      <c r="D48" s="26" t="s">
        <v>13</v>
      </c>
      <c r="E48" s="27" t="s">
        <v>23</v>
      </c>
      <c r="F48" s="28">
        <v>17785314</v>
      </c>
      <c r="G48" s="28">
        <v>0</v>
      </c>
      <c r="H48" s="28">
        <v>0</v>
      </c>
      <c r="I48" s="28">
        <v>0</v>
      </c>
      <c r="J48" s="28">
        <v>0</v>
      </c>
      <c r="K48" s="28">
        <f t="shared" si="1"/>
        <v>0</v>
      </c>
      <c r="L48" s="28">
        <f>+F48+K48</f>
        <v>17785314</v>
      </c>
      <c r="M48" s="120">
        <f t="shared" si="23"/>
        <v>3.0810032227804412E-6</v>
      </c>
      <c r="N48" s="28">
        <v>0</v>
      </c>
      <c r="O48" s="31">
        <v>7015724</v>
      </c>
      <c r="P48" s="28">
        <f>L48-O48</f>
        <v>10769590</v>
      </c>
      <c r="Q48" s="31">
        <v>7014738.8399999999</v>
      </c>
      <c r="R48" s="28">
        <f>+L48-Q48</f>
        <v>10770575.16</v>
      </c>
      <c r="S48" s="28">
        <f>O48-Q48</f>
        <v>985.16000000014901</v>
      </c>
      <c r="T48" s="28">
        <v>4000014.84</v>
      </c>
      <c r="U48" s="28">
        <f>+Q48-T48</f>
        <v>3014724</v>
      </c>
      <c r="V48" s="28">
        <v>4000014.84</v>
      </c>
      <c r="W48" s="29">
        <f>+T48-V48</f>
        <v>0</v>
      </c>
      <c r="X48" s="30">
        <f t="shared" si="5"/>
        <v>0.39441186363085856</v>
      </c>
      <c r="Y48" s="30">
        <f t="shared" si="6"/>
        <v>0.22490549449956296</v>
      </c>
      <c r="Z48" s="30">
        <f t="shared" si="10"/>
        <v>0.22490549449956296</v>
      </c>
      <c r="AA48" s="30">
        <f>+T48/Q48</f>
        <v>0.57023004437325564</v>
      </c>
      <c r="AB48" s="30">
        <f t="shared" si="50"/>
        <v>1</v>
      </c>
    </row>
    <row r="49" spans="1:28" ht="30.75" customHeight="1" x14ac:dyDescent="0.25">
      <c r="A49" s="25" t="s">
        <v>304</v>
      </c>
      <c r="B49" s="26" t="s">
        <v>12</v>
      </c>
      <c r="C49" s="26">
        <v>20</v>
      </c>
      <c r="D49" s="26" t="s">
        <v>13</v>
      </c>
      <c r="E49" s="27" t="s">
        <v>305</v>
      </c>
      <c r="F49" s="28">
        <v>1500000</v>
      </c>
      <c r="G49" s="28">
        <v>0</v>
      </c>
      <c r="H49" s="28">
        <v>0</v>
      </c>
      <c r="I49" s="28">
        <v>0</v>
      </c>
      <c r="J49" s="28">
        <v>0</v>
      </c>
      <c r="K49" s="28">
        <f t="shared" si="1"/>
        <v>0</v>
      </c>
      <c r="L49" s="28">
        <f>+F49+K49</f>
        <v>1500000</v>
      </c>
      <c r="M49" s="120">
        <f t="shared" si="23"/>
        <v>2.5984949347369757E-7</v>
      </c>
      <c r="N49" s="28">
        <v>0</v>
      </c>
      <c r="O49" s="31">
        <v>1000</v>
      </c>
      <c r="P49" s="28">
        <f>L49-O49</f>
        <v>1499000</v>
      </c>
      <c r="Q49" s="31">
        <v>0</v>
      </c>
      <c r="R49" s="28">
        <f>+L49-Q49</f>
        <v>1500000</v>
      </c>
      <c r="S49" s="28">
        <f>O49-Q49</f>
        <v>1000</v>
      </c>
      <c r="T49" s="28">
        <v>0</v>
      </c>
      <c r="U49" s="28">
        <f>+Q49-T49</f>
        <v>0</v>
      </c>
      <c r="V49" s="28">
        <v>0</v>
      </c>
      <c r="W49" s="29">
        <f>+T49-V49</f>
        <v>0</v>
      </c>
      <c r="X49" s="30">
        <f t="shared" si="5"/>
        <v>0</v>
      </c>
      <c r="Y49" s="30">
        <f t="shared" si="6"/>
        <v>0</v>
      </c>
      <c r="Z49" s="30">
        <f t="shared" si="10"/>
        <v>0</v>
      </c>
      <c r="AA49" s="30" t="s">
        <v>267</v>
      </c>
      <c r="AB49" s="30" t="s">
        <v>267</v>
      </c>
    </row>
    <row r="50" spans="1:28" ht="30.75" customHeight="1" x14ac:dyDescent="0.25">
      <c r="A50" s="25" t="s">
        <v>306</v>
      </c>
      <c r="B50" s="26" t="s">
        <v>12</v>
      </c>
      <c r="C50" s="26">
        <v>20</v>
      </c>
      <c r="D50" s="26" t="s">
        <v>13</v>
      </c>
      <c r="E50" s="27" t="s">
        <v>307</v>
      </c>
      <c r="F50" s="28">
        <v>3000000</v>
      </c>
      <c r="G50" s="28">
        <v>0</v>
      </c>
      <c r="H50" s="28">
        <v>0</v>
      </c>
      <c r="I50" s="28">
        <v>0</v>
      </c>
      <c r="J50" s="28">
        <v>0</v>
      </c>
      <c r="K50" s="28">
        <f t="shared" si="1"/>
        <v>0</v>
      </c>
      <c r="L50" s="28">
        <f>+F50+K50</f>
        <v>3000000</v>
      </c>
      <c r="M50" s="120">
        <f t="shared" si="23"/>
        <v>5.1969898694739513E-7</v>
      </c>
      <c r="N50" s="28">
        <v>0</v>
      </c>
      <c r="O50" s="31">
        <v>0</v>
      </c>
      <c r="P50" s="28">
        <f>L50-O50</f>
        <v>3000000</v>
      </c>
      <c r="Q50" s="31">
        <v>0</v>
      </c>
      <c r="R50" s="28">
        <f>+L50-Q50</f>
        <v>3000000</v>
      </c>
      <c r="S50" s="28">
        <v>0</v>
      </c>
      <c r="T50" s="28">
        <v>0</v>
      </c>
      <c r="U50" s="28">
        <v>0</v>
      </c>
      <c r="V50" s="28">
        <v>0</v>
      </c>
      <c r="W50" s="29">
        <v>0</v>
      </c>
      <c r="X50" s="30">
        <f t="shared" si="5"/>
        <v>0</v>
      </c>
      <c r="Y50" s="30">
        <f t="shared" si="6"/>
        <v>0</v>
      </c>
      <c r="Z50" s="30">
        <f t="shared" si="10"/>
        <v>0</v>
      </c>
      <c r="AA50" s="30" t="s">
        <v>267</v>
      </c>
      <c r="AB50" s="30" t="s">
        <v>267</v>
      </c>
    </row>
    <row r="51" spans="1:28" ht="51" customHeight="1" x14ac:dyDescent="0.25">
      <c r="A51" s="37" t="s">
        <v>24</v>
      </c>
      <c r="B51" s="21" t="s">
        <v>12</v>
      </c>
      <c r="C51" s="21">
        <v>20</v>
      </c>
      <c r="D51" s="21" t="s">
        <v>13</v>
      </c>
      <c r="E51" s="22" t="s">
        <v>25</v>
      </c>
      <c r="F51" s="34">
        <f>+F52+F53+F55+F56+F57+F54</f>
        <v>167649178</v>
      </c>
      <c r="G51" s="34">
        <f>+G52+G53+G55+G56+G57+G54</f>
        <v>0</v>
      </c>
      <c r="H51" s="34">
        <f>+H52+H53+H55+H56+H57+H54</f>
        <v>0</v>
      </c>
      <c r="I51" s="34">
        <f>+I52+I53+I55+I56+I57+I54</f>
        <v>0</v>
      </c>
      <c r="J51" s="34">
        <f>+J52+J53+J55+J56+J57+J54</f>
        <v>0</v>
      </c>
      <c r="K51" s="34">
        <f t="shared" si="1"/>
        <v>0</v>
      </c>
      <c r="L51" s="34">
        <f>+L52+L53+L55+L56+L57+L54</f>
        <v>167649178</v>
      </c>
      <c r="M51" s="123">
        <f t="shared" si="23"/>
        <v>2.9042369323054507E-5</v>
      </c>
      <c r="N51" s="34">
        <f t="shared" ref="N51:W51" si="51">+N52+N53+N55+N56+N57+N54</f>
        <v>0</v>
      </c>
      <c r="O51" s="34">
        <f t="shared" si="51"/>
        <v>46908761</v>
      </c>
      <c r="P51" s="34">
        <f t="shared" si="51"/>
        <v>120740417</v>
      </c>
      <c r="Q51" s="34">
        <f t="shared" si="51"/>
        <v>46902525.32</v>
      </c>
      <c r="R51" s="34">
        <f t="shared" si="51"/>
        <v>120746652.67999998</v>
      </c>
      <c r="S51" s="34">
        <f t="shared" si="51"/>
        <v>6235.6799999968425</v>
      </c>
      <c r="T51" s="34">
        <f t="shared" si="51"/>
        <v>18681085.32</v>
      </c>
      <c r="U51" s="34">
        <f t="shared" si="51"/>
        <v>28221440.000000004</v>
      </c>
      <c r="V51" s="34">
        <f t="shared" si="51"/>
        <v>18681085.32</v>
      </c>
      <c r="W51" s="34">
        <f t="shared" si="51"/>
        <v>0</v>
      </c>
      <c r="X51" s="24">
        <f t="shared" si="5"/>
        <v>0.27976591283972774</v>
      </c>
      <c r="Y51" s="24">
        <f t="shared" si="6"/>
        <v>0.11142962669342762</v>
      </c>
      <c r="Z51" s="24">
        <f t="shared" si="10"/>
        <v>0.11142962669342762</v>
      </c>
      <c r="AA51" s="24">
        <f>+T51/Q51</f>
        <v>0.39829593806613395</v>
      </c>
      <c r="AB51" s="24">
        <f>+V51/T51</f>
        <v>1</v>
      </c>
    </row>
    <row r="52" spans="1:28" ht="38.25" customHeight="1" x14ac:dyDescent="0.25">
      <c r="A52" s="38" t="s">
        <v>26</v>
      </c>
      <c r="B52" s="26" t="s">
        <v>12</v>
      </c>
      <c r="C52" s="26">
        <v>20</v>
      </c>
      <c r="D52" s="26" t="s">
        <v>13</v>
      </c>
      <c r="E52" s="27" t="s">
        <v>27</v>
      </c>
      <c r="F52" s="28">
        <v>97696672</v>
      </c>
      <c r="G52" s="28">
        <v>0</v>
      </c>
      <c r="H52" s="28">
        <v>0</v>
      </c>
      <c r="I52" s="28">
        <v>0</v>
      </c>
      <c r="J52" s="28">
        <v>0</v>
      </c>
      <c r="K52" s="28">
        <f t="shared" si="1"/>
        <v>0</v>
      </c>
      <c r="L52" s="28">
        <f t="shared" ref="L52:L57" si="52">+F52+K52</f>
        <v>97696672</v>
      </c>
      <c r="M52" s="121">
        <f t="shared" si="23"/>
        <v>1.6924287155510649E-5</v>
      </c>
      <c r="N52" s="28">
        <v>0</v>
      </c>
      <c r="O52" s="31">
        <v>3120210</v>
      </c>
      <c r="P52" s="28">
        <f t="shared" ref="P52:P57" si="53">L52-O52</f>
        <v>94576462</v>
      </c>
      <c r="Q52" s="31">
        <v>3119215.48</v>
      </c>
      <c r="R52" s="28">
        <f t="shared" ref="R52:R57" si="54">+L52-Q52</f>
        <v>94577456.519999996</v>
      </c>
      <c r="S52" s="28">
        <f t="shared" ref="S52:S57" si="55">O52-Q52</f>
        <v>994.52000000001863</v>
      </c>
      <c r="T52" s="28">
        <v>1000005.48</v>
      </c>
      <c r="U52" s="28">
        <f t="shared" ref="U52:U57" si="56">+Q52-T52</f>
        <v>2119210</v>
      </c>
      <c r="V52" s="28">
        <v>1000005.48</v>
      </c>
      <c r="W52" s="29">
        <f t="shared" ref="W52:W57" si="57">+T52-V52</f>
        <v>0</v>
      </c>
      <c r="X52" s="30">
        <f t="shared" si="5"/>
        <v>3.1927551022413535E-2</v>
      </c>
      <c r="Y52" s="152">
        <f t="shared" si="6"/>
        <v>1.02358192917769E-2</v>
      </c>
      <c r="Z52" s="152">
        <f t="shared" si="10"/>
        <v>1.02358192917769E-2</v>
      </c>
      <c r="AA52" s="30">
        <f>+T52/Q52</f>
        <v>0.32059519017262633</v>
      </c>
      <c r="AB52" s="30">
        <f t="shared" ref="AB52:AB57" si="58">+V52/T52</f>
        <v>1</v>
      </c>
    </row>
    <row r="53" spans="1:28" ht="46.5" customHeight="1" x14ac:dyDescent="0.25">
      <c r="A53" s="38" t="s">
        <v>308</v>
      </c>
      <c r="B53" s="26" t="s">
        <v>12</v>
      </c>
      <c r="C53" s="26">
        <v>20</v>
      </c>
      <c r="D53" s="26" t="s">
        <v>13</v>
      </c>
      <c r="E53" s="27" t="s">
        <v>309</v>
      </c>
      <c r="F53" s="28">
        <v>53360773</v>
      </c>
      <c r="G53" s="28">
        <v>0</v>
      </c>
      <c r="H53" s="28">
        <v>0</v>
      </c>
      <c r="I53" s="28">
        <v>0</v>
      </c>
      <c r="J53" s="28">
        <v>0</v>
      </c>
      <c r="K53" s="28">
        <f t="shared" si="1"/>
        <v>0</v>
      </c>
      <c r="L53" s="28">
        <f t="shared" si="52"/>
        <v>53360773</v>
      </c>
      <c r="M53" s="121">
        <f t="shared" si="23"/>
        <v>9.2438465569433044E-6</v>
      </c>
      <c r="N53" s="28">
        <v>0</v>
      </c>
      <c r="O53" s="31">
        <v>35977996</v>
      </c>
      <c r="P53" s="28">
        <f t="shared" si="53"/>
        <v>17382777</v>
      </c>
      <c r="Q53" s="31">
        <v>35977141.340000004</v>
      </c>
      <c r="R53" s="28">
        <f t="shared" si="54"/>
        <v>17383631.659999996</v>
      </c>
      <c r="S53" s="28">
        <f t="shared" si="55"/>
        <v>854.65999999642372</v>
      </c>
      <c r="T53" s="28">
        <v>16680466.34</v>
      </c>
      <c r="U53" s="28">
        <f t="shared" si="56"/>
        <v>19296675.000000004</v>
      </c>
      <c r="V53" s="28">
        <v>16680466.34</v>
      </c>
      <c r="W53" s="29">
        <f t="shared" si="57"/>
        <v>0</v>
      </c>
      <c r="X53" s="30">
        <f t="shared" si="5"/>
        <v>0.67422451582551102</v>
      </c>
      <c r="Y53" s="30">
        <f t="shared" si="6"/>
        <v>0.3125979142018801</v>
      </c>
      <c r="Z53" s="30">
        <f t="shared" si="10"/>
        <v>0.3125979142018801</v>
      </c>
      <c r="AA53" s="30">
        <f>+T53/Q53</f>
        <v>0.46364068179742707</v>
      </c>
      <c r="AB53" s="30">
        <f t="shared" si="58"/>
        <v>1</v>
      </c>
    </row>
    <row r="54" spans="1:28" ht="38.25" customHeight="1" x14ac:dyDescent="0.25">
      <c r="A54" s="38" t="s">
        <v>310</v>
      </c>
      <c r="B54" s="26" t="s">
        <v>12</v>
      </c>
      <c r="C54" s="26">
        <v>20</v>
      </c>
      <c r="D54" s="26" t="s">
        <v>13</v>
      </c>
      <c r="E54" s="27" t="s">
        <v>311</v>
      </c>
      <c r="F54" s="28">
        <v>3000000</v>
      </c>
      <c r="G54" s="28">
        <v>0</v>
      </c>
      <c r="H54" s="28">
        <v>0</v>
      </c>
      <c r="I54" s="28">
        <v>0</v>
      </c>
      <c r="J54" s="28">
        <v>0</v>
      </c>
      <c r="K54" s="28">
        <f t="shared" si="1"/>
        <v>0</v>
      </c>
      <c r="L54" s="28">
        <f t="shared" si="52"/>
        <v>3000000</v>
      </c>
      <c r="M54" s="120">
        <f t="shared" si="23"/>
        <v>5.1969898694739513E-7</v>
      </c>
      <c r="N54" s="28">
        <v>0</v>
      </c>
      <c r="O54" s="31">
        <v>1000</v>
      </c>
      <c r="P54" s="28">
        <f t="shared" si="53"/>
        <v>2999000</v>
      </c>
      <c r="Q54" s="31">
        <v>0</v>
      </c>
      <c r="R54" s="28">
        <f t="shared" si="54"/>
        <v>3000000</v>
      </c>
      <c r="S54" s="28">
        <f t="shared" si="55"/>
        <v>1000</v>
      </c>
      <c r="T54" s="28">
        <v>0</v>
      </c>
      <c r="U54" s="28">
        <f t="shared" si="56"/>
        <v>0</v>
      </c>
      <c r="V54" s="28">
        <v>0</v>
      </c>
      <c r="W54" s="29">
        <f t="shared" si="57"/>
        <v>0</v>
      </c>
      <c r="X54" s="30">
        <f t="shared" si="5"/>
        <v>0</v>
      </c>
      <c r="Y54" s="30">
        <f t="shared" si="6"/>
        <v>0</v>
      </c>
      <c r="Z54" s="30">
        <f t="shared" si="10"/>
        <v>0</v>
      </c>
      <c r="AA54" s="74" t="s">
        <v>267</v>
      </c>
      <c r="AB54" s="30" t="s">
        <v>267</v>
      </c>
    </row>
    <row r="55" spans="1:28" ht="45" customHeight="1" x14ac:dyDescent="0.25">
      <c r="A55" s="38" t="s">
        <v>28</v>
      </c>
      <c r="B55" s="26" t="s">
        <v>12</v>
      </c>
      <c r="C55" s="26">
        <v>20</v>
      </c>
      <c r="D55" s="26" t="s">
        <v>13</v>
      </c>
      <c r="E55" s="27" t="s">
        <v>29</v>
      </c>
      <c r="F55" s="28">
        <v>3492117</v>
      </c>
      <c r="G55" s="28">
        <v>0</v>
      </c>
      <c r="H55" s="28">
        <v>0</v>
      </c>
      <c r="I55" s="28">
        <v>0</v>
      </c>
      <c r="J55" s="28">
        <v>0</v>
      </c>
      <c r="K55" s="28">
        <f t="shared" si="1"/>
        <v>0</v>
      </c>
      <c r="L55" s="28">
        <f t="shared" si="52"/>
        <v>3492117</v>
      </c>
      <c r="M55" s="125">
        <f t="shared" si="23"/>
        <v>6.0494988906725891E-7</v>
      </c>
      <c r="N55" s="28">
        <v>0</v>
      </c>
      <c r="O55" s="31">
        <v>1505260</v>
      </c>
      <c r="P55" s="28">
        <f t="shared" si="53"/>
        <v>1986857</v>
      </c>
      <c r="Q55" s="31">
        <v>1504261.51</v>
      </c>
      <c r="R55" s="28">
        <f t="shared" si="54"/>
        <v>1987855.49</v>
      </c>
      <c r="S55" s="28">
        <f t="shared" si="55"/>
        <v>998.48999999999069</v>
      </c>
      <c r="T55" s="28">
        <v>1000001.51</v>
      </c>
      <c r="U55" s="28">
        <f t="shared" si="56"/>
        <v>504260</v>
      </c>
      <c r="V55" s="28">
        <v>1000001.51</v>
      </c>
      <c r="W55" s="29">
        <f t="shared" si="57"/>
        <v>0</v>
      </c>
      <c r="X55" s="30">
        <f t="shared" si="5"/>
        <v>0.43075919563977955</v>
      </c>
      <c r="Y55" s="152">
        <f t="shared" si="6"/>
        <v>0.28635968096143399</v>
      </c>
      <c r="Z55" s="152">
        <f t="shared" si="10"/>
        <v>0.28635968096143399</v>
      </c>
      <c r="AA55" s="30">
        <f>+T55/Q55</f>
        <v>0.66477903167249153</v>
      </c>
      <c r="AB55" s="30">
        <f t="shared" si="58"/>
        <v>1</v>
      </c>
    </row>
    <row r="56" spans="1:28" ht="38.25" customHeight="1" x14ac:dyDescent="0.25">
      <c r="A56" s="38" t="s">
        <v>30</v>
      </c>
      <c r="B56" s="26" t="s">
        <v>12</v>
      </c>
      <c r="C56" s="26">
        <v>20</v>
      </c>
      <c r="D56" s="26" t="s">
        <v>13</v>
      </c>
      <c r="E56" s="27" t="s">
        <v>31</v>
      </c>
      <c r="F56" s="28">
        <v>8099616</v>
      </c>
      <c r="G56" s="28">
        <v>0</v>
      </c>
      <c r="H56" s="28">
        <v>0</v>
      </c>
      <c r="I56" s="28">
        <v>0</v>
      </c>
      <c r="J56" s="28">
        <v>0</v>
      </c>
      <c r="K56" s="28">
        <f t="shared" si="1"/>
        <v>0</v>
      </c>
      <c r="L56" s="28">
        <f t="shared" si="52"/>
        <v>8099616</v>
      </c>
      <c r="M56" s="125">
        <f t="shared" si="23"/>
        <v>1.4031207432876377E-6</v>
      </c>
      <c r="N56" s="28">
        <v>0</v>
      </c>
      <c r="O56" s="31">
        <v>6302295</v>
      </c>
      <c r="P56" s="28">
        <f t="shared" si="53"/>
        <v>1797321</v>
      </c>
      <c r="Q56" s="31">
        <v>6301296.5599999996</v>
      </c>
      <c r="R56" s="28">
        <f t="shared" si="54"/>
        <v>1798319.4400000004</v>
      </c>
      <c r="S56" s="28">
        <f t="shared" si="55"/>
        <v>998.44000000040978</v>
      </c>
      <c r="T56" s="28">
        <v>1.56</v>
      </c>
      <c r="U56" s="28">
        <f t="shared" si="56"/>
        <v>6301295</v>
      </c>
      <c r="V56" s="28">
        <v>1.56</v>
      </c>
      <c r="W56" s="29">
        <f t="shared" si="57"/>
        <v>0</v>
      </c>
      <c r="X56" s="30">
        <f t="shared" si="5"/>
        <v>0.77797472867849538</v>
      </c>
      <c r="Y56" s="152">
        <f t="shared" si="6"/>
        <v>1.9260172334095839E-7</v>
      </c>
      <c r="Z56" s="152">
        <f t="shared" si="10"/>
        <v>1.9260172334095839E-7</v>
      </c>
      <c r="AA56" s="152">
        <f>+T56/Q56</f>
        <v>2.4756809731868896E-7</v>
      </c>
      <c r="AB56" s="30">
        <f t="shared" si="58"/>
        <v>1</v>
      </c>
    </row>
    <row r="57" spans="1:28" ht="25.5" customHeight="1" x14ac:dyDescent="0.25">
      <c r="A57" s="38" t="s">
        <v>32</v>
      </c>
      <c r="B57" s="26" t="s">
        <v>12</v>
      </c>
      <c r="C57" s="26">
        <v>20</v>
      </c>
      <c r="D57" s="26" t="s">
        <v>13</v>
      </c>
      <c r="E57" s="27" t="s">
        <v>33</v>
      </c>
      <c r="F57" s="28">
        <v>2000000</v>
      </c>
      <c r="G57" s="28">
        <v>0</v>
      </c>
      <c r="H57" s="28">
        <v>0</v>
      </c>
      <c r="I57" s="28">
        <v>0</v>
      </c>
      <c r="J57" s="28">
        <v>0</v>
      </c>
      <c r="K57" s="28">
        <f t="shared" si="1"/>
        <v>0</v>
      </c>
      <c r="L57" s="28">
        <f t="shared" si="52"/>
        <v>2000000</v>
      </c>
      <c r="M57" s="120">
        <f t="shared" si="23"/>
        <v>3.464659912982634E-7</v>
      </c>
      <c r="N57" s="28">
        <v>0</v>
      </c>
      <c r="O57" s="31">
        <v>2000</v>
      </c>
      <c r="P57" s="28">
        <f t="shared" si="53"/>
        <v>1998000</v>
      </c>
      <c r="Q57" s="31">
        <v>610.42999999999995</v>
      </c>
      <c r="R57" s="28">
        <f t="shared" si="54"/>
        <v>1999389.57</v>
      </c>
      <c r="S57" s="28">
        <f t="shared" si="55"/>
        <v>1389.5700000000002</v>
      </c>
      <c r="T57" s="28">
        <v>610.42999999999995</v>
      </c>
      <c r="U57" s="28">
        <f t="shared" si="56"/>
        <v>0</v>
      </c>
      <c r="V57" s="28">
        <v>610.42999999999995</v>
      </c>
      <c r="W57" s="29">
        <f t="shared" si="57"/>
        <v>0</v>
      </c>
      <c r="X57" s="30">
        <f t="shared" si="5"/>
        <v>3.0521499999999996E-4</v>
      </c>
      <c r="Y57" s="30">
        <f t="shared" si="6"/>
        <v>3.0521499999999996E-4</v>
      </c>
      <c r="Z57" s="30">
        <f t="shared" si="10"/>
        <v>3.0521499999999996E-4</v>
      </c>
      <c r="AA57" s="30">
        <f>+T57/Q57</f>
        <v>1</v>
      </c>
      <c r="AB57" s="30">
        <f t="shared" si="58"/>
        <v>1</v>
      </c>
    </row>
    <row r="58" spans="1:28" ht="27.75" customHeight="1" x14ac:dyDescent="0.25">
      <c r="A58" s="20" t="s">
        <v>34</v>
      </c>
      <c r="B58" s="21" t="s">
        <v>12</v>
      </c>
      <c r="C58" s="21">
        <v>20</v>
      </c>
      <c r="D58" s="21" t="s">
        <v>13</v>
      </c>
      <c r="E58" s="22" t="s">
        <v>35</v>
      </c>
      <c r="F58" s="34">
        <f>+F59+F70+F77+F83+F66</f>
        <v>19229136508</v>
      </c>
      <c r="G58" s="34">
        <f>+G59+G70+G77+G83+G66</f>
        <v>0</v>
      </c>
      <c r="H58" s="34">
        <f>+H59+H70+H77+H83+H66</f>
        <v>0</v>
      </c>
      <c r="I58" s="34">
        <f>+I59+I70+I77+I83+I66</f>
        <v>115020000</v>
      </c>
      <c r="J58" s="34">
        <f>+J59+J70+J77+J83+J66</f>
        <v>118021000</v>
      </c>
      <c r="K58" s="34">
        <f t="shared" si="1"/>
        <v>-3001000</v>
      </c>
      <c r="L58" s="34">
        <f>+L59+L70+L77+L83+L66</f>
        <v>19226135508</v>
      </c>
      <c r="M58" s="117">
        <f t="shared" si="23"/>
        <v>3.3306010488069809E-3</v>
      </c>
      <c r="N58" s="34">
        <f t="shared" ref="N58:W58" si="59">+N59+N70+N77+N83+N66</f>
        <v>0</v>
      </c>
      <c r="O58" s="34">
        <f t="shared" si="59"/>
        <v>14081632832.779999</v>
      </c>
      <c r="P58" s="34">
        <f t="shared" si="59"/>
        <v>5144502675.2200003</v>
      </c>
      <c r="Q58" s="34">
        <f t="shared" si="59"/>
        <v>12597729840.130001</v>
      </c>
      <c r="R58" s="34">
        <f t="shared" si="59"/>
        <v>6628405667.8699999</v>
      </c>
      <c r="S58" s="34">
        <f t="shared" si="59"/>
        <v>1483902992.6499996</v>
      </c>
      <c r="T58" s="34">
        <f t="shared" si="59"/>
        <v>4048665316.4200001</v>
      </c>
      <c r="U58" s="34">
        <f t="shared" si="59"/>
        <v>8549064523.71</v>
      </c>
      <c r="V58" s="34">
        <f t="shared" si="59"/>
        <v>3865971008.4200001</v>
      </c>
      <c r="W58" s="34">
        <f t="shared" si="59"/>
        <v>182694308</v>
      </c>
      <c r="X58" s="24">
        <f t="shared" si="5"/>
        <v>0.65523983407315955</v>
      </c>
      <c r="Y58" s="24">
        <f t="shared" si="6"/>
        <v>0.21058133678166105</v>
      </c>
      <c r="Z58" s="24">
        <f t="shared" si="10"/>
        <v>0.20107894312985408</v>
      </c>
      <c r="AA58" s="24">
        <f t="shared" ref="AA58:AA75" si="60">+T58/Q58</f>
        <v>0.32138054774940467</v>
      </c>
      <c r="AB58" s="24">
        <f>+V58/T58</f>
        <v>0.95487542344904275</v>
      </c>
    </row>
    <row r="59" spans="1:28" ht="79.5" customHeight="1" x14ac:dyDescent="0.25">
      <c r="A59" s="20" t="s">
        <v>36</v>
      </c>
      <c r="B59" s="21" t="s">
        <v>12</v>
      </c>
      <c r="C59" s="21">
        <v>20</v>
      </c>
      <c r="D59" s="21" t="s">
        <v>13</v>
      </c>
      <c r="E59" s="22" t="s">
        <v>37</v>
      </c>
      <c r="F59" s="34">
        <f>+F60+F63+F64+F65+F62+F61</f>
        <v>952153325</v>
      </c>
      <c r="G59" s="34">
        <f>+G60+G63+G64+G65+G62+G61</f>
        <v>0</v>
      </c>
      <c r="H59" s="34">
        <f>+H60+H63+H64+H65+H62+H61</f>
        <v>0</v>
      </c>
      <c r="I59" s="34">
        <f>+I60+I63+I64+I65+I62+I61</f>
        <v>45000000</v>
      </c>
      <c r="J59" s="34">
        <f>+J60+J63+J64+J65+J62+J61</f>
        <v>0</v>
      </c>
      <c r="K59" s="34">
        <f t="shared" si="1"/>
        <v>45000000</v>
      </c>
      <c r="L59" s="34">
        <f>+L60+L63+L64+L65+L62+L61</f>
        <v>997153325</v>
      </c>
      <c r="M59" s="117">
        <f t="shared" si="23"/>
        <v>1.7273985761124221E-4</v>
      </c>
      <c r="N59" s="34">
        <f t="shared" ref="N59:W59" si="61">+N60+N63+N64+N65+N62+N61</f>
        <v>0</v>
      </c>
      <c r="O59" s="34">
        <f t="shared" si="61"/>
        <v>752103100.52999997</v>
      </c>
      <c r="P59" s="34">
        <f t="shared" si="61"/>
        <v>245050224.47</v>
      </c>
      <c r="Q59" s="34">
        <f t="shared" si="61"/>
        <v>424880725.5</v>
      </c>
      <c r="R59" s="34">
        <f t="shared" si="61"/>
        <v>572272599.5</v>
      </c>
      <c r="S59" s="34">
        <f t="shared" si="61"/>
        <v>327222375.02999997</v>
      </c>
      <c r="T59" s="34">
        <f t="shared" si="61"/>
        <v>196180870.84</v>
      </c>
      <c r="U59" s="34">
        <f t="shared" si="61"/>
        <v>228699854.66</v>
      </c>
      <c r="V59" s="34">
        <f t="shared" si="61"/>
        <v>196180870.84</v>
      </c>
      <c r="W59" s="34">
        <f t="shared" si="61"/>
        <v>0</v>
      </c>
      <c r="X59" s="24">
        <f t="shared" si="5"/>
        <v>0.42609367571431406</v>
      </c>
      <c r="Y59" s="24">
        <f t="shared" si="6"/>
        <v>0.19674092832213141</v>
      </c>
      <c r="Z59" s="24">
        <f t="shared" si="10"/>
        <v>0.19674092832213141</v>
      </c>
      <c r="AA59" s="24">
        <f t="shared" si="60"/>
        <v>0.46173163211659973</v>
      </c>
      <c r="AB59" s="24">
        <f>+V59/T59</f>
        <v>1</v>
      </c>
    </row>
    <row r="60" spans="1:28" ht="36" customHeight="1" x14ac:dyDescent="0.25">
      <c r="A60" s="25" t="s">
        <v>312</v>
      </c>
      <c r="B60" s="26" t="s">
        <v>12</v>
      </c>
      <c r="C60" s="26">
        <v>20</v>
      </c>
      <c r="D60" s="26" t="s">
        <v>13</v>
      </c>
      <c r="E60" s="27" t="s">
        <v>313</v>
      </c>
      <c r="F60" s="28">
        <v>16420000</v>
      </c>
      <c r="G60" s="28">
        <v>0</v>
      </c>
      <c r="H60" s="28">
        <v>0</v>
      </c>
      <c r="I60" s="28">
        <v>0</v>
      </c>
      <c r="J60" s="28">
        <v>0</v>
      </c>
      <c r="K60" s="28">
        <f t="shared" si="1"/>
        <v>0</v>
      </c>
      <c r="L60" s="28">
        <f t="shared" ref="L60:L65" si="62">+F60+K60</f>
        <v>16420000</v>
      </c>
      <c r="M60" s="125">
        <f t="shared" si="23"/>
        <v>2.8444857885587429E-6</v>
      </c>
      <c r="N60" s="28">
        <v>0</v>
      </c>
      <c r="O60" s="31">
        <v>2858631.2</v>
      </c>
      <c r="P60" s="28">
        <f t="shared" ref="P60:P65" si="63">L60-O60</f>
        <v>13561368.800000001</v>
      </c>
      <c r="Q60" s="31">
        <v>2858631.2</v>
      </c>
      <c r="R60" s="28">
        <f t="shared" ref="R60:R65" si="64">+L60-Q60</f>
        <v>13561368.800000001</v>
      </c>
      <c r="S60" s="28">
        <f t="shared" ref="S60:S65" si="65">O60-Q60</f>
        <v>0</v>
      </c>
      <c r="T60" s="28">
        <v>2858631.2</v>
      </c>
      <c r="U60" s="28">
        <f t="shared" ref="U60:U65" si="66">+Q60-T60</f>
        <v>0</v>
      </c>
      <c r="V60" s="28">
        <v>2858631.2</v>
      </c>
      <c r="W60" s="29">
        <f t="shared" ref="W60:W65" si="67">+T60-V60</f>
        <v>0</v>
      </c>
      <c r="X60" s="30">
        <f t="shared" si="5"/>
        <v>0.17409447015834351</v>
      </c>
      <c r="Y60" s="30">
        <f t="shared" si="6"/>
        <v>0.17409447015834351</v>
      </c>
      <c r="Z60" s="30">
        <f t="shared" si="10"/>
        <v>0.17409447015834351</v>
      </c>
      <c r="AA60" s="30">
        <f t="shared" si="60"/>
        <v>1</v>
      </c>
      <c r="AB60" s="30">
        <f>+V60/T60</f>
        <v>1</v>
      </c>
    </row>
    <row r="61" spans="1:28" ht="36" customHeight="1" x14ac:dyDescent="0.25">
      <c r="A61" s="25" t="s">
        <v>38</v>
      </c>
      <c r="B61" s="26" t="s">
        <v>12</v>
      </c>
      <c r="C61" s="26">
        <v>20</v>
      </c>
      <c r="D61" s="26" t="s">
        <v>13</v>
      </c>
      <c r="E61" s="27" t="s">
        <v>39</v>
      </c>
      <c r="F61" s="28">
        <v>86852600</v>
      </c>
      <c r="G61" s="28">
        <v>0</v>
      </c>
      <c r="H61" s="28">
        <v>0</v>
      </c>
      <c r="I61" s="28">
        <v>45000000</v>
      </c>
      <c r="J61" s="28">
        <v>0</v>
      </c>
      <c r="K61" s="28">
        <f t="shared" si="1"/>
        <v>45000000</v>
      </c>
      <c r="L61" s="28">
        <f t="shared" si="62"/>
        <v>131852600</v>
      </c>
      <c r="M61" s="125">
        <f t="shared" si="23"/>
        <v>2.2841220882126704E-5</v>
      </c>
      <c r="N61" s="28">
        <v>0</v>
      </c>
      <c r="O61" s="31">
        <v>130852600</v>
      </c>
      <c r="P61" s="28">
        <f t="shared" si="63"/>
        <v>1000000</v>
      </c>
      <c r="Q61" s="31">
        <v>130852600</v>
      </c>
      <c r="R61" s="28">
        <f t="shared" si="64"/>
        <v>1000000</v>
      </c>
      <c r="S61" s="28">
        <f t="shared" si="65"/>
        <v>0</v>
      </c>
      <c r="T61" s="28">
        <v>130538048</v>
      </c>
      <c r="U61" s="28">
        <f t="shared" si="66"/>
        <v>314552</v>
      </c>
      <c r="V61" s="28">
        <v>130538048</v>
      </c>
      <c r="W61" s="29">
        <f t="shared" si="67"/>
        <v>0</v>
      </c>
      <c r="X61" s="30">
        <f t="shared" si="5"/>
        <v>0.99241577337117359</v>
      </c>
      <c r="Y61" s="30">
        <f t="shared" si="6"/>
        <v>0.9900301397166229</v>
      </c>
      <c r="Z61" s="30">
        <f t="shared" si="10"/>
        <v>0.9900301397166229</v>
      </c>
      <c r="AA61" s="30">
        <f t="shared" si="60"/>
        <v>0.9975961348876522</v>
      </c>
      <c r="AB61" s="30">
        <f>+V61/T61</f>
        <v>1</v>
      </c>
    </row>
    <row r="62" spans="1:28" ht="36" customHeight="1" x14ac:dyDescent="0.25">
      <c r="A62" s="25" t="s">
        <v>314</v>
      </c>
      <c r="B62" s="26" t="s">
        <v>12</v>
      </c>
      <c r="C62" s="26">
        <v>20</v>
      </c>
      <c r="D62" s="26" t="s">
        <v>13</v>
      </c>
      <c r="E62" s="27" t="s">
        <v>315</v>
      </c>
      <c r="F62" s="28">
        <v>15717514</v>
      </c>
      <c r="G62" s="28">
        <v>0</v>
      </c>
      <c r="H62" s="28">
        <v>0</v>
      </c>
      <c r="I62" s="28">
        <v>0</v>
      </c>
      <c r="J62" s="28">
        <v>0</v>
      </c>
      <c r="K62" s="28">
        <f t="shared" si="1"/>
        <v>0</v>
      </c>
      <c r="L62" s="28">
        <f t="shared" si="62"/>
        <v>15717514</v>
      </c>
      <c r="M62" s="125">
        <f t="shared" si="23"/>
        <v>2.7227920343771669E-6</v>
      </c>
      <c r="N62" s="28">
        <v>0</v>
      </c>
      <c r="O62" s="31">
        <v>2942570</v>
      </c>
      <c r="P62" s="28">
        <f t="shared" si="63"/>
        <v>12774944</v>
      </c>
      <c r="Q62" s="31">
        <v>2941578.95</v>
      </c>
      <c r="R62" s="28">
        <f t="shared" si="64"/>
        <v>12775935.050000001</v>
      </c>
      <c r="S62" s="28">
        <f t="shared" si="65"/>
        <v>991.04999999981374</v>
      </c>
      <c r="T62" s="28">
        <v>120008.95</v>
      </c>
      <c r="U62" s="28">
        <f t="shared" si="66"/>
        <v>2821570</v>
      </c>
      <c r="V62" s="28">
        <v>120008.95</v>
      </c>
      <c r="W62" s="29">
        <f t="shared" si="67"/>
        <v>0</v>
      </c>
      <c r="X62" s="30">
        <f t="shared" si="5"/>
        <v>0.18715293970789529</v>
      </c>
      <c r="Y62" s="74">
        <f t="shared" si="6"/>
        <v>7.6353646002796623E-3</v>
      </c>
      <c r="Z62" s="74">
        <f t="shared" si="10"/>
        <v>7.6353646002796623E-3</v>
      </c>
      <c r="AA62" s="74">
        <f t="shared" si="60"/>
        <v>4.0797460153160256E-2</v>
      </c>
      <c r="AB62" s="30">
        <f t="shared" ref="AB62:AB123" si="68">+V62/T62</f>
        <v>1</v>
      </c>
    </row>
    <row r="63" spans="1:28" ht="36" customHeight="1" x14ac:dyDescent="0.25">
      <c r="A63" s="25" t="s">
        <v>316</v>
      </c>
      <c r="B63" s="26" t="s">
        <v>12</v>
      </c>
      <c r="C63" s="26">
        <v>20</v>
      </c>
      <c r="D63" s="26" t="s">
        <v>13</v>
      </c>
      <c r="E63" s="27" t="s">
        <v>317</v>
      </c>
      <c r="F63" s="28">
        <v>25215211</v>
      </c>
      <c r="G63" s="28">
        <v>0</v>
      </c>
      <c r="H63" s="28">
        <v>0</v>
      </c>
      <c r="I63" s="28">
        <v>0</v>
      </c>
      <c r="J63" s="28">
        <v>0</v>
      </c>
      <c r="K63" s="28">
        <f t="shared" si="1"/>
        <v>0</v>
      </c>
      <c r="L63" s="28">
        <f t="shared" si="62"/>
        <v>25215211</v>
      </c>
      <c r="M63" s="125">
        <f t="shared" si="23"/>
        <v>4.3681065374549381E-6</v>
      </c>
      <c r="N63" s="28">
        <v>0</v>
      </c>
      <c r="O63" s="31">
        <v>4730883.33</v>
      </c>
      <c r="P63" s="28">
        <f t="shared" si="63"/>
        <v>20484327.670000002</v>
      </c>
      <c r="Q63" s="31">
        <v>4729905.5199999996</v>
      </c>
      <c r="R63" s="28">
        <f t="shared" si="64"/>
        <v>20485305.48</v>
      </c>
      <c r="S63" s="28">
        <f t="shared" si="65"/>
        <v>977.81000000052154</v>
      </c>
      <c r="T63" s="28">
        <v>3534588.86</v>
      </c>
      <c r="U63" s="28">
        <f t="shared" si="66"/>
        <v>1195316.6599999997</v>
      </c>
      <c r="V63" s="28">
        <v>3534588.86</v>
      </c>
      <c r="W63" s="29">
        <f t="shared" si="67"/>
        <v>0</v>
      </c>
      <c r="X63" s="30">
        <f t="shared" si="5"/>
        <v>0.18758143725229978</v>
      </c>
      <c r="Y63" s="30">
        <f t="shared" si="6"/>
        <v>0.14017685039399433</v>
      </c>
      <c r="Z63" s="30">
        <f t="shared" si="10"/>
        <v>0.14017685039399433</v>
      </c>
      <c r="AA63" s="30">
        <f t="shared" si="60"/>
        <v>0.74728529884038786</v>
      </c>
      <c r="AB63" s="30">
        <f t="shared" si="68"/>
        <v>1</v>
      </c>
    </row>
    <row r="64" spans="1:28" ht="36" customHeight="1" x14ac:dyDescent="0.25">
      <c r="A64" s="25" t="s">
        <v>40</v>
      </c>
      <c r="B64" s="26" t="s">
        <v>12</v>
      </c>
      <c r="C64" s="26">
        <v>20</v>
      </c>
      <c r="D64" s="26" t="s">
        <v>13</v>
      </c>
      <c r="E64" s="27" t="s">
        <v>41</v>
      </c>
      <c r="F64" s="28">
        <v>421698000</v>
      </c>
      <c r="G64" s="28">
        <v>0</v>
      </c>
      <c r="H64" s="28">
        <v>0</v>
      </c>
      <c r="I64" s="28">
        <v>0</v>
      </c>
      <c r="J64" s="28">
        <v>0</v>
      </c>
      <c r="K64" s="28">
        <f t="shared" si="1"/>
        <v>0</v>
      </c>
      <c r="L64" s="28">
        <f t="shared" si="62"/>
        <v>421698000</v>
      </c>
      <c r="M64" s="119">
        <f t="shared" si="23"/>
        <v>7.305200779924754E-5</v>
      </c>
      <c r="N64" s="28">
        <v>0</v>
      </c>
      <c r="O64" s="31">
        <v>224468416</v>
      </c>
      <c r="P64" s="28">
        <f t="shared" si="63"/>
        <v>197229584</v>
      </c>
      <c r="Q64" s="31">
        <v>224376945.83000001</v>
      </c>
      <c r="R64" s="28">
        <f t="shared" si="64"/>
        <v>197321054.16999999</v>
      </c>
      <c r="S64" s="28">
        <f t="shared" si="65"/>
        <v>91470.169999986887</v>
      </c>
      <c r="T64" s="28">
        <v>8529.83</v>
      </c>
      <c r="U64" s="28">
        <f t="shared" si="66"/>
        <v>224368416</v>
      </c>
      <c r="V64" s="28">
        <v>8529.83</v>
      </c>
      <c r="W64" s="29">
        <f t="shared" si="67"/>
        <v>0</v>
      </c>
      <c r="X64" s="30">
        <f t="shared" si="5"/>
        <v>0.53207970118425985</v>
      </c>
      <c r="Y64" s="36">
        <f t="shared" si="6"/>
        <v>2.0227342790338108E-5</v>
      </c>
      <c r="Z64" s="36">
        <f t="shared" si="10"/>
        <v>2.0227342790338108E-5</v>
      </c>
      <c r="AA64" s="36">
        <f t="shared" si="60"/>
        <v>3.8015625751776907E-5</v>
      </c>
      <c r="AB64" s="30">
        <f t="shared" si="68"/>
        <v>1</v>
      </c>
    </row>
    <row r="65" spans="1:28" ht="36" customHeight="1" x14ac:dyDescent="0.25">
      <c r="A65" s="25" t="s">
        <v>318</v>
      </c>
      <c r="B65" s="26" t="s">
        <v>12</v>
      </c>
      <c r="C65" s="26">
        <v>20</v>
      </c>
      <c r="D65" s="26" t="s">
        <v>13</v>
      </c>
      <c r="E65" s="27" t="s">
        <v>319</v>
      </c>
      <c r="F65" s="28">
        <v>386250000</v>
      </c>
      <c r="G65" s="28">
        <v>0</v>
      </c>
      <c r="H65" s="28">
        <v>0</v>
      </c>
      <c r="I65" s="28">
        <v>0</v>
      </c>
      <c r="J65" s="28">
        <v>0</v>
      </c>
      <c r="K65" s="28">
        <f t="shared" si="1"/>
        <v>0</v>
      </c>
      <c r="L65" s="28">
        <f t="shared" si="62"/>
        <v>386250000</v>
      </c>
      <c r="M65" s="119">
        <f t="shared" si="23"/>
        <v>6.6911244569477121E-5</v>
      </c>
      <c r="N65" s="28">
        <v>0</v>
      </c>
      <c r="O65" s="31">
        <v>386250000</v>
      </c>
      <c r="P65" s="28">
        <f t="shared" si="63"/>
        <v>0</v>
      </c>
      <c r="Q65" s="31">
        <v>59121064</v>
      </c>
      <c r="R65" s="28">
        <f t="shared" si="64"/>
        <v>327128936</v>
      </c>
      <c r="S65" s="28">
        <f t="shared" si="65"/>
        <v>327128936</v>
      </c>
      <c r="T65" s="28">
        <v>59121064</v>
      </c>
      <c r="U65" s="28">
        <f t="shared" si="66"/>
        <v>0</v>
      </c>
      <c r="V65" s="28">
        <v>59121064</v>
      </c>
      <c r="W65" s="29">
        <f t="shared" si="67"/>
        <v>0</v>
      </c>
      <c r="X65" s="30">
        <f t="shared" si="5"/>
        <v>0.1530642433656958</v>
      </c>
      <c r="Y65" s="30">
        <f t="shared" si="6"/>
        <v>0.1530642433656958</v>
      </c>
      <c r="Z65" s="30">
        <f t="shared" si="10"/>
        <v>0.1530642433656958</v>
      </c>
      <c r="AA65" s="30">
        <f t="shared" si="60"/>
        <v>1</v>
      </c>
      <c r="AB65" s="30">
        <f t="shared" si="68"/>
        <v>1</v>
      </c>
    </row>
    <row r="66" spans="1:28" ht="49.5" customHeight="1" x14ac:dyDescent="0.25">
      <c r="A66" s="20" t="s">
        <v>42</v>
      </c>
      <c r="B66" s="21" t="s">
        <v>12</v>
      </c>
      <c r="C66" s="21">
        <v>20</v>
      </c>
      <c r="D66" s="21" t="s">
        <v>13</v>
      </c>
      <c r="E66" s="22" t="s">
        <v>43</v>
      </c>
      <c r="F66" s="34">
        <f>+F67+F68+F69</f>
        <v>9992637352</v>
      </c>
      <c r="G66" s="34">
        <f>+G67+G68+G69</f>
        <v>0</v>
      </c>
      <c r="H66" s="34">
        <f>+H67+H68+H69</f>
        <v>0</v>
      </c>
      <c r="I66" s="34">
        <f>+I67+I68+I69</f>
        <v>0</v>
      </c>
      <c r="J66" s="34">
        <f>+J67+J68+J69</f>
        <v>48021000</v>
      </c>
      <c r="K66" s="34">
        <f t="shared" si="1"/>
        <v>-48021000</v>
      </c>
      <c r="L66" s="34">
        <f>+L67+L68+L69</f>
        <v>9944616352</v>
      </c>
      <c r="M66" s="117">
        <f t="shared" si="23"/>
        <v>1.7227356812383001E-3</v>
      </c>
      <c r="N66" s="34">
        <f t="shared" ref="N66:W66" si="69">+N67+N68+N69</f>
        <v>0</v>
      </c>
      <c r="O66" s="34">
        <f t="shared" si="69"/>
        <v>6167925975</v>
      </c>
      <c r="P66" s="34">
        <f t="shared" si="69"/>
        <v>3776690377</v>
      </c>
      <c r="Q66" s="34">
        <f t="shared" si="69"/>
        <v>5485696722.3800001</v>
      </c>
      <c r="R66" s="34">
        <f t="shared" si="69"/>
        <v>4458919629.6199999</v>
      </c>
      <c r="S66" s="34">
        <f t="shared" si="69"/>
        <v>682229252.62</v>
      </c>
      <c r="T66" s="34">
        <f t="shared" si="69"/>
        <v>2808795292.8299999</v>
      </c>
      <c r="U66" s="34">
        <f t="shared" si="69"/>
        <v>2676901429.5500002</v>
      </c>
      <c r="V66" s="34">
        <f t="shared" si="69"/>
        <v>2808795292.8299999</v>
      </c>
      <c r="W66" s="34">
        <f t="shared" si="69"/>
        <v>0</v>
      </c>
      <c r="X66" s="24">
        <f t="shared" si="5"/>
        <v>0.55162477145503463</v>
      </c>
      <c r="Y66" s="24">
        <f t="shared" si="6"/>
        <v>0.28244380611677516</v>
      </c>
      <c r="Z66" s="24">
        <f t="shared" si="10"/>
        <v>0.28244380611677516</v>
      </c>
      <c r="AA66" s="24">
        <f t="shared" si="60"/>
        <v>0.51202161456920436</v>
      </c>
      <c r="AB66" s="24">
        <f t="shared" si="68"/>
        <v>1</v>
      </c>
    </row>
    <row r="67" spans="1:28" ht="28.5" customHeight="1" x14ac:dyDescent="0.25">
      <c r="A67" s="25" t="s">
        <v>320</v>
      </c>
      <c r="B67" s="26" t="s">
        <v>12</v>
      </c>
      <c r="C67" s="26">
        <v>20</v>
      </c>
      <c r="D67" s="26" t="s">
        <v>13</v>
      </c>
      <c r="E67" s="27" t="s">
        <v>321</v>
      </c>
      <c r="F67" s="28">
        <v>1637544870</v>
      </c>
      <c r="G67" s="28">
        <v>0</v>
      </c>
      <c r="H67" s="28">
        <v>0</v>
      </c>
      <c r="I67" s="28">
        <v>0</v>
      </c>
      <c r="J67" s="28">
        <v>0</v>
      </c>
      <c r="K67" s="28">
        <f t="shared" si="1"/>
        <v>0</v>
      </c>
      <c r="L67" s="28">
        <f>+F67+K67</f>
        <v>1637544870</v>
      </c>
      <c r="M67" s="119">
        <f t="shared" si="23"/>
        <v>2.8367680333996797E-4</v>
      </c>
      <c r="N67" s="28">
        <v>0</v>
      </c>
      <c r="O67" s="28">
        <v>1141399144</v>
      </c>
      <c r="P67" s="28">
        <f>L67-O67</f>
        <v>496145726</v>
      </c>
      <c r="Q67" s="28">
        <v>1103441731</v>
      </c>
      <c r="R67" s="28">
        <f>+L67-Q67</f>
        <v>534103139</v>
      </c>
      <c r="S67" s="28">
        <f>O67-Q67</f>
        <v>37957413</v>
      </c>
      <c r="T67" s="28">
        <v>1098146359</v>
      </c>
      <c r="U67" s="28">
        <f>+Q67-T67</f>
        <v>5295372</v>
      </c>
      <c r="V67" s="28">
        <v>1098146359</v>
      </c>
      <c r="W67" s="29">
        <f>+T67-V67</f>
        <v>0</v>
      </c>
      <c r="X67" s="30">
        <f t="shared" si="5"/>
        <v>0.67383908142926185</v>
      </c>
      <c r="Y67" s="30">
        <f t="shared" si="6"/>
        <v>0.67060535507646879</v>
      </c>
      <c r="Z67" s="30">
        <f t="shared" si="10"/>
        <v>0.67060535507646879</v>
      </c>
      <c r="AA67" s="30">
        <f t="shared" si="60"/>
        <v>0.99520104066102244</v>
      </c>
      <c r="AB67" s="30">
        <f t="shared" si="68"/>
        <v>1</v>
      </c>
    </row>
    <row r="68" spans="1:28" ht="28.5" customHeight="1" x14ac:dyDescent="0.25">
      <c r="A68" s="25" t="s">
        <v>322</v>
      </c>
      <c r="B68" s="26" t="s">
        <v>12</v>
      </c>
      <c r="C68" s="26">
        <v>20</v>
      </c>
      <c r="D68" s="26" t="s">
        <v>13</v>
      </c>
      <c r="E68" s="27" t="s">
        <v>323</v>
      </c>
      <c r="F68" s="28">
        <v>8350831932</v>
      </c>
      <c r="G68" s="28">
        <v>0</v>
      </c>
      <c r="H68" s="28">
        <v>0</v>
      </c>
      <c r="I68" s="28">
        <v>0</v>
      </c>
      <c r="J68" s="28">
        <f>46000000+2021000</f>
        <v>48021000</v>
      </c>
      <c r="K68" s="28">
        <f t="shared" si="1"/>
        <v>-48021000</v>
      </c>
      <c r="L68" s="28">
        <f>+F68+K68</f>
        <v>8302810932</v>
      </c>
      <c r="M68" s="119">
        <f t="shared" si="23"/>
        <v>1.4383208100587192E-3</v>
      </c>
      <c r="N68" s="28">
        <v>0</v>
      </c>
      <c r="O68" s="28">
        <v>5025158434</v>
      </c>
      <c r="P68" s="28">
        <f>L68-O68</f>
        <v>3277652498</v>
      </c>
      <c r="Q68" s="28">
        <v>4380888590.5</v>
      </c>
      <c r="R68" s="28">
        <f>+L68-Q68</f>
        <v>3921922341.5</v>
      </c>
      <c r="S68" s="28">
        <f>O68-Q68</f>
        <v>644269843.5</v>
      </c>
      <c r="T68" s="28">
        <v>1710648929.95</v>
      </c>
      <c r="U68" s="28">
        <f>+Q68-T68</f>
        <v>2670239660.5500002</v>
      </c>
      <c r="V68" s="28">
        <v>1710648929.95</v>
      </c>
      <c r="W68" s="29">
        <f>+T68-V68</f>
        <v>0</v>
      </c>
      <c r="X68" s="30">
        <f t="shared" si="5"/>
        <v>0.52763920874261339</v>
      </c>
      <c r="Y68" s="30">
        <f t="shared" si="6"/>
        <v>0.20603250440847207</v>
      </c>
      <c r="Z68" s="30">
        <f t="shared" si="10"/>
        <v>0.20603250440847207</v>
      </c>
      <c r="AA68" s="30">
        <f t="shared" si="60"/>
        <v>0.39047989799593602</v>
      </c>
      <c r="AB68" s="30">
        <f t="shared" si="68"/>
        <v>1</v>
      </c>
    </row>
    <row r="69" spans="1:28" ht="35.25" customHeight="1" x14ac:dyDescent="0.25">
      <c r="A69" s="25" t="s">
        <v>44</v>
      </c>
      <c r="B69" s="26" t="s">
        <v>12</v>
      </c>
      <c r="C69" s="26">
        <v>20</v>
      </c>
      <c r="D69" s="26" t="s">
        <v>13</v>
      </c>
      <c r="E69" s="27" t="s">
        <v>45</v>
      </c>
      <c r="F69" s="28">
        <v>4260550</v>
      </c>
      <c r="G69" s="28">
        <v>0</v>
      </c>
      <c r="H69" s="28">
        <v>0</v>
      </c>
      <c r="I69" s="28">
        <v>0</v>
      </c>
      <c r="J69" s="28">
        <v>0</v>
      </c>
      <c r="K69" s="28">
        <f t="shared" si="1"/>
        <v>0</v>
      </c>
      <c r="L69" s="28">
        <f>+F69+K69</f>
        <v>4260550</v>
      </c>
      <c r="M69" s="120">
        <f t="shared" si="23"/>
        <v>7.3806783961290816E-7</v>
      </c>
      <c r="N69" s="28">
        <v>0</v>
      </c>
      <c r="O69" s="28">
        <v>1368397</v>
      </c>
      <c r="P69" s="28">
        <f>L69-O69</f>
        <v>2892153</v>
      </c>
      <c r="Q69" s="28">
        <v>1366400.88</v>
      </c>
      <c r="R69" s="28">
        <f>+L69-Q69</f>
        <v>2894149.12</v>
      </c>
      <c r="S69" s="28">
        <f>O69-Q69</f>
        <v>1996.1200000001118</v>
      </c>
      <c r="T69" s="28">
        <v>3.88</v>
      </c>
      <c r="U69" s="28">
        <f>+Q69-T69</f>
        <v>1366397</v>
      </c>
      <c r="V69" s="28">
        <v>3.88</v>
      </c>
      <c r="W69" s="29">
        <f>+T69-V69</f>
        <v>0</v>
      </c>
      <c r="X69" s="30">
        <f t="shared" si="5"/>
        <v>0.32070997406438134</v>
      </c>
      <c r="Y69" s="74">
        <f t="shared" si="6"/>
        <v>9.1068054593890454E-7</v>
      </c>
      <c r="Z69" s="74">
        <f t="shared" si="10"/>
        <v>9.1068054593890454E-7</v>
      </c>
      <c r="AA69" s="74">
        <f t="shared" si="60"/>
        <v>2.8395766255654052E-6</v>
      </c>
      <c r="AB69" s="30">
        <f t="shared" si="68"/>
        <v>1</v>
      </c>
    </row>
    <row r="70" spans="1:28" ht="49.5" customHeight="1" x14ac:dyDescent="0.25">
      <c r="A70" s="20" t="s">
        <v>46</v>
      </c>
      <c r="B70" s="21" t="s">
        <v>12</v>
      </c>
      <c r="C70" s="21">
        <v>20</v>
      </c>
      <c r="D70" s="21" t="s">
        <v>13</v>
      </c>
      <c r="E70" s="22" t="s">
        <v>47</v>
      </c>
      <c r="F70" s="34">
        <f>SUM(F71:F76)</f>
        <v>7651445831</v>
      </c>
      <c r="G70" s="34">
        <f>SUM(G71:G76)</f>
        <v>0</v>
      </c>
      <c r="H70" s="34">
        <f>SUM(H71:H76)</f>
        <v>0</v>
      </c>
      <c r="I70" s="34">
        <f>SUM(I71:I76)</f>
        <v>70000000</v>
      </c>
      <c r="J70" s="34">
        <f>SUM(J71:J76)</f>
        <v>70000000</v>
      </c>
      <c r="K70" s="34">
        <f t="shared" si="1"/>
        <v>0</v>
      </c>
      <c r="L70" s="34">
        <f>SUM(L71:L76)</f>
        <v>7651445831</v>
      </c>
      <c r="M70" s="117">
        <f t="shared" si="23"/>
        <v>1.3254828823511899E-3</v>
      </c>
      <c r="N70" s="34">
        <f t="shared" ref="N70:W70" si="70">SUM(N71:N76)</f>
        <v>0</v>
      </c>
      <c r="O70" s="34">
        <f t="shared" si="70"/>
        <v>6611573151.6700001</v>
      </c>
      <c r="P70" s="34">
        <f t="shared" si="70"/>
        <v>1039872679.33</v>
      </c>
      <c r="Q70" s="34">
        <f t="shared" si="70"/>
        <v>6321248379.3800001</v>
      </c>
      <c r="R70" s="34">
        <f t="shared" si="70"/>
        <v>1330197451.6199999</v>
      </c>
      <c r="S70" s="34">
        <f t="shared" si="70"/>
        <v>290324772.28999978</v>
      </c>
      <c r="T70" s="34">
        <f t="shared" si="70"/>
        <v>1032985139.88</v>
      </c>
      <c r="U70" s="34">
        <f t="shared" si="70"/>
        <v>5288263239.5</v>
      </c>
      <c r="V70" s="34">
        <f t="shared" si="70"/>
        <v>850290831.88</v>
      </c>
      <c r="W70" s="34">
        <f t="shared" si="70"/>
        <v>182694308</v>
      </c>
      <c r="X70" s="24">
        <f t="shared" si="5"/>
        <v>0.82615083724037153</v>
      </c>
      <c r="Y70" s="24">
        <f t="shared" si="6"/>
        <v>0.13500522158764272</v>
      </c>
      <c r="Z70" s="24">
        <f t="shared" si="10"/>
        <v>0.11112812541062868</v>
      </c>
      <c r="AA70" s="24">
        <f t="shared" si="60"/>
        <v>0.16341473675510235</v>
      </c>
      <c r="AB70" s="30">
        <f t="shared" si="68"/>
        <v>0.82313946159842799</v>
      </c>
    </row>
    <row r="71" spans="1:28" ht="32.25" customHeight="1" x14ac:dyDescent="0.25">
      <c r="A71" s="25" t="s">
        <v>48</v>
      </c>
      <c r="B71" s="26" t="s">
        <v>12</v>
      </c>
      <c r="C71" s="26">
        <v>20</v>
      </c>
      <c r="D71" s="26" t="s">
        <v>13</v>
      </c>
      <c r="E71" s="27" t="s">
        <v>49</v>
      </c>
      <c r="F71" s="28">
        <v>2184505767</v>
      </c>
      <c r="G71" s="28">
        <v>0</v>
      </c>
      <c r="H71" s="28">
        <v>0</v>
      </c>
      <c r="I71" s="28">
        <v>0</v>
      </c>
      <c r="J71" s="28">
        <v>70000000</v>
      </c>
      <c r="K71" s="28">
        <f t="shared" si="1"/>
        <v>-70000000</v>
      </c>
      <c r="L71" s="28">
        <f t="shared" ref="L71:L76" si="71">+F71+K71</f>
        <v>2114505767</v>
      </c>
      <c r="M71" s="119">
        <f t="shared" si="23"/>
        <v>3.6630216833477493E-4</v>
      </c>
      <c r="N71" s="28">
        <v>0</v>
      </c>
      <c r="O71" s="28">
        <v>1975657208</v>
      </c>
      <c r="P71" s="28">
        <f t="shared" ref="P71:P76" si="72">L71-O71</f>
        <v>138848559</v>
      </c>
      <c r="Q71" s="28">
        <v>1975315950.3800001</v>
      </c>
      <c r="R71" s="28">
        <f t="shared" ref="R71:R76" si="73">+L71-Q71</f>
        <v>139189816.61999989</v>
      </c>
      <c r="S71" s="28">
        <f t="shared" ref="S71:S76" si="74">O71-Q71</f>
        <v>341257.61999988556</v>
      </c>
      <c r="T71" s="28">
        <v>380620088.38</v>
      </c>
      <c r="U71" s="28">
        <f t="shared" ref="U71:U76" si="75">+Q71-T71</f>
        <v>1594695862</v>
      </c>
      <c r="V71" s="28">
        <v>254579682.38</v>
      </c>
      <c r="W71" s="29">
        <f t="shared" ref="W71:W76" si="76">+T71-V71</f>
        <v>126040406</v>
      </c>
      <c r="X71" s="30">
        <f t="shared" si="5"/>
        <v>0.93417382974676</v>
      </c>
      <c r="Y71" s="30">
        <f t="shared" si="6"/>
        <v>0.18000428011128711</v>
      </c>
      <c r="Z71" s="30">
        <f t="shared" si="10"/>
        <v>0.12039677845910551</v>
      </c>
      <c r="AA71" s="30">
        <f t="shared" si="60"/>
        <v>0.19268820681915644</v>
      </c>
      <c r="AB71" s="30">
        <f t="shared" si="68"/>
        <v>0.66885508713832009</v>
      </c>
    </row>
    <row r="72" spans="1:28" ht="32.25" customHeight="1" x14ac:dyDescent="0.25">
      <c r="A72" s="25" t="s">
        <v>50</v>
      </c>
      <c r="B72" s="26" t="s">
        <v>12</v>
      </c>
      <c r="C72" s="26">
        <v>20</v>
      </c>
      <c r="D72" s="26" t="s">
        <v>13</v>
      </c>
      <c r="E72" s="27" t="s">
        <v>51</v>
      </c>
      <c r="F72" s="28">
        <v>3068205231</v>
      </c>
      <c r="G72" s="28">
        <v>0</v>
      </c>
      <c r="H72" s="28">
        <v>0</v>
      </c>
      <c r="I72" s="28">
        <v>70000000</v>
      </c>
      <c r="J72" s="28">
        <v>0</v>
      </c>
      <c r="K72" s="28">
        <f t="shared" ref="K72:K139" si="77">+G72-H72+I72-J72</f>
        <v>70000000</v>
      </c>
      <c r="L72" s="28">
        <f t="shared" si="71"/>
        <v>3138205231</v>
      </c>
      <c r="M72" s="119">
        <f t="shared" si="23"/>
        <v>5.4364069312790541E-4</v>
      </c>
      <c r="N72" s="28">
        <v>0</v>
      </c>
      <c r="O72" s="28">
        <v>3088528518</v>
      </c>
      <c r="P72" s="28">
        <f t="shared" si="72"/>
        <v>49676713</v>
      </c>
      <c r="Q72" s="28">
        <v>2971849277.52</v>
      </c>
      <c r="R72" s="28">
        <f t="shared" si="73"/>
        <v>166355953.48000002</v>
      </c>
      <c r="S72" s="28">
        <f t="shared" si="74"/>
        <v>116679240.48000002</v>
      </c>
      <c r="T72" s="28">
        <v>420932275.51999998</v>
      </c>
      <c r="U72" s="28">
        <f t="shared" si="75"/>
        <v>2550917002</v>
      </c>
      <c r="V72" s="28">
        <v>366965067.51999998</v>
      </c>
      <c r="W72" s="29">
        <f t="shared" si="76"/>
        <v>53967208</v>
      </c>
      <c r="X72" s="30">
        <f t="shared" ref="X72:X108" si="78">+Q72/L72</f>
        <v>0.946990097449111</v>
      </c>
      <c r="Y72" s="30">
        <f t="shared" ref="Y72:Y108" si="79">+T72/L72</f>
        <v>0.13413153204956849</v>
      </c>
      <c r="Z72" s="30">
        <f t="shared" si="10"/>
        <v>0.11693469372080081</v>
      </c>
      <c r="AA72" s="30">
        <f t="shared" si="60"/>
        <v>0.14163984651040809</v>
      </c>
      <c r="AB72" s="30">
        <f t="shared" si="68"/>
        <v>0.87179123308296702</v>
      </c>
    </row>
    <row r="73" spans="1:28" ht="44.25" customHeight="1" x14ac:dyDescent="0.25">
      <c r="A73" s="25" t="s">
        <v>52</v>
      </c>
      <c r="B73" s="26" t="s">
        <v>12</v>
      </c>
      <c r="C73" s="26">
        <v>20</v>
      </c>
      <c r="D73" s="26" t="s">
        <v>13</v>
      </c>
      <c r="E73" s="27" t="s">
        <v>53</v>
      </c>
      <c r="F73" s="28">
        <v>373553600</v>
      </c>
      <c r="G73" s="28">
        <v>0</v>
      </c>
      <c r="H73" s="28">
        <v>0</v>
      </c>
      <c r="I73" s="28">
        <v>0</v>
      </c>
      <c r="J73" s="28">
        <v>0</v>
      </c>
      <c r="K73" s="28">
        <f t="shared" si="77"/>
        <v>0</v>
      </c>
      <c r="L73" s="28">
        <f t="shared" si="71"/>
        <v>373553600</v>
      </c>
      <c r="M73" s="119">
        <f t="shared" si="23"/>
        <v>6.4711809163517492E-5</v>
      </c>
      <c r="N73" s="28">
        <v>0</v>
      </c>
      <c r="O73" s="28">
        <v>233224600</v>
      </c>
      <c r="P73" s="28">
        <f t="shared" si="72"/>
        <v>140329000</v>
      </c>
      <c r="Q73" s="28">
        <v>60076625.590000004</v>
      </c>
      <c r="R73" s="28">
        <f t="shared" si="73"/>
        <v>313476974.40999997</v>
      </c>
      <c r="S73" s="28">
        <f t="shared" si="74"/>
        <v>173147974.41</v>
      </c>
      <c r="T73" s="28">
        <v>14921703.59</v>
      </c>
      <c r="U73" s="28">
        <f t="shared" si="75"/>
        <v>45154922</v>
      </c>
      <c r="V73" s="28">
        <v>14921703.59</v>
      </c>
      <c r="W73" s="29">
        <f t="shared" si="76"/>
        <v>0</v>
      </c>
      <c r="X73" s="30">
        <f t="shared" si="78"/>
        <v>0.16082464628904661</v>
      </c>
      <c r="Y73" s="30">
        <f t="shared" si="79"/>
        <v>3.9945281185886042E-2</v>
      </c>
      <c r="Z73" s="30">
        <f t="shared" ref="Z73:Z140" si="80">+V73/L73</f>
        <v>3.9945281185886042E-2</v>
      </c>
      <c r="AA73" s="30">
        <f t="shared" si="60"/>
        <v>0.24837785816791577</v>
      </c>
      <c r="AB73" s="30">
        <f t="shared" si="68"/>
        <v>1</v>
      </c>
    </row>
    <row r="74" spans="1:28" ht="32.25" customHeight="1" x14ac:dyDescent="0.25">
      <c r="A74" s="25" t="s">
        <v>54</v>
      </c>
      <c r="B74" s="26" t="s">
        <v>12</v>
      </c>
      <c r="C74" s="26">
        <v>20</v>
      </c>
      <c r="D74" s="26" t="s">
        <v>13</v>
      </c>
      <c r="E74" s="27" t="s">
        <v>55</v>
      </c>
      <c r="F74" s="28">
        <v>1353159517</v>
      </c>
      <c r="G74" s="28">
        <v>0</v>
      </c>
      <c r="H74" s="28">
        <v>0</v>
      </c>
      <c r="I74" s="28">
        <v>0</v>
      </c>
      <c r="J74" s="28">
        <v>0</v>
      </c>
      <c r="K74" s="28">
        <f t="shared" si="77"/>
        <v>0</v>
      </c>
      <c r="L74" s="28">
        <f t="shared" si="71"/>
        <v>1353159517</v>
      </c>
      <c r="M74" s="119">
        <f t="shared" si="23"/>
        <v>2.3441187672104216E-4</v>
      </c>
      <c r="N74" s="28">
        <v>0</v>
      </c>
      <c r="O74" s="28">
        <v>1012325825.67</v>
      </c>
      <c r="P74" s="28">
        <f t="shared" si="72"/>
        <v>340833691.33000004</v>
      </c>
      <c r="Q74" s="28">
        <v>1012239719.72</v>
      </c>
      <c r="R74" s="28">
        <f t="shared" si="73"/>
        <v>340919797.27999997</v>
      </c>
      <c r="S74" s="28">
        <f t="shared" si="74"/>
        <v>86105.949999928474</v>
      </c>
      <c r="T74" s="28">
        <v>145906188.97999999</v>
      </c>
      <c r="U74" s="28">
        <f t="shared" si="75"/>
        <v>866333530.74000001</v>
      </c>
      <c r="V74" s="28">
        <v>143219494.97999999</v>
      </c>
      <c r="W74" s="29">
        <f t="shared" si="76"/>
        <v>2686694</v>
      </c>
      <c r="X74" s="30">
        <f t="shared" si="78"/>
        <v>0.74805646119547631</v>
      </c>
      <c r="Y74" s="30">
        <f t="shared" si="79"/>
        <v>0.10782630365965935</v>
      </c>
      <c r="Z74" s="30">
        <f t="shared" si="80"/>
        <v>0.1058408067790281</v>
      </c>
      <c r="AA74" s="30">
        <f t="shared" si="60"/>
        <v>0.14414193213081949</v>
      </c>
      <c r="AB74" s="30">
        <f t="shared" si="68"/>
        <v>0.98158615464647436</v>
      </c>
    </row>
    <row r="75" spans="1:28" ht="50.25" customHeight="1" x14ac:dyDescent="0.25">
      <c r="A75" s="25" t="s">
        <v>56</v>
      </c>
      <c r="B75" s="26" t="s">
        <v>12</v>
      </c>
      <c r="C75" s="26">
        <v>20</v>
      </c>
      <c r="D75" s="26" t="s">
        <v>13</v>
      </c>
      <c r="E75" s="27" t="s">
        <v>57</v>
      </c>
      <c r="F75" s="28">
        <v>213650000</v>
      </c>
      <c r="G75" s="28">
        <v>0</v>
      </c>
      <c r="H75" s="28">
        <v>0</v>
      </c>
      <c r="I75" s="28">
        <v>0</v>
      </c>
      <c r="J75" s="28">
        <v>0</v>
      </c>
      <c r="K75" s="28">
        <f t="shared" si="77"/>
        <v>0</v>
      </c>
      <c r="L75" s="28">
        <f t="shared" si="71"/>
        <v>213650000</v>
      </c>
      <c r="M75" s="121">
        <f t="shared" si="23"/>
        <v>3.7011229520436987E-5</v>
      </c>
      <c r="N75" s="28">
        <v>0</v>
      </c>
      <c r="O75" s="28">
        <v>83700000</v>
      </c>
      <c r="P75" s="28">
        <f t="shared" si="72"/>
        <v>129950000</v>
      </c>
      <c r="Q75" s="28">
        <v>83651132.060000002</v>
      </c>
      <c r="R75" s="28">
        <f t="shared" si="73"/>
        <v>129998867.94</v>
      </c>
      <c r="S75" s="28">
        <f t="shared" si="74"/>
        <v>48867.939999997616</v>
      </c>
      <c r="T75" s="28">
        <v>1132.06</v>
      </c>
      <c r="U75" s="28">
        <f t="shared" si="75"/>
        <v>83650000</v>
      </c>
      <c r="V75" s="28">
        <v>1132.06</v>
      </c>
      <c r="W75" s="29">
        <f t="shared" si="76"/>
        <v>0</v>
      </c>
      <c r="X75" s="74">
        <f t="shared" si="78"/>
        <v>0.39153349899368128</v>
      </c>
      <c r="Y75" s="74">
        <f t="shared" si="79"/>
        <v>5.2986660425930256E-6</v>
      </c>
      <c r="Z75" s="74">
        <f t="shared" si="80"/>
        <v>5.2986660425930256E-6</v>
      </c>
      <c r="AA75" s="36">
        <f t="shared" si="60"/>
        <v>1.3533110337203964E-5</v>
      </c>
      <c r="AB75" s="30">
        <f>+V75/T75</f>
        <v>1</v>
      </c>
    </row>
    <row r="76" spans="1:28" ht="49.5" customHeight="1" x14ac:dyDescent="0.25">
      <c r="A76" s="25" t="s">
        <v>324</v>
      </c>
      <c r="B76" s="26" t="s">
        <v>12</v>
      </c>
      <c r="C76" s="26">
        <v>20</v>
      </c>
      <c r="D76" s="26" t="s">
        <v>13</v>
      </c>
      <c r="E76" s="27" t="s">
        <v>325</v>
      </c>
      <c r="F76" s="28">
        <v>458371716</v>
      </c>
      <c r="G76" s="28">
        <v>0</v>
      </c>
      <c r="H76" s="28">
        <v>0</v>
      </c>
      <c r="I76" s="28">
        <v>0</v>
      </c>
      <c r="J76" s="28">
        <v>0</v>
      </c>
      <c r="K76" s="28">
        <f t="shared" si="77"/>
        <v>0</v>
      </c>
      <c r="L76" s="28">
        <f t="shared" si="71"/>
        <v>458371716</v>
      </c>
      <c r="M76" s="119">
        <f t="shared" si="23"/>
        <v>7.9405105483513041E-5</v>
      </c>
      <c r="N76" s="28">
        <v>0</v>
      </c>
      <c r="O76" s="28">
        <v>218137000</v>
      </c>
      <c r="P76" s="28">
        <f t="shared" si="72"/>
        <v>240234716</v>
      </c>
      <c r="Q76" s="28">
        <v>218115674.11000001</v>
      </c>
      <c r="R76" s="28">
        <f t="shared" si="73"/>
        <v>240256041.88999999</v>
      </c>
      <c r="S76" s="28">
        <f t="shared" si="74"/>
        <v>21325.889999985695</v>
      </c>
      <c r="T76" s="28">
        <v>70603751.349999994</v>
      </c>
      <c r="U76" s="28">
        <f t="shared" si="75"/>
        <v>147511922.76000002</v>
      </c>
      <c r="V76" s="28">
        <v>70603751.349999994</v>
      </c>
      <c r="W76" s="29">
        <f t="shared" si="76"/>
        <v>0</v>
      </c>
      <c r="X76" s="30">
        <f t="shared" si="78"/>
        <v>0.47584889402294622</v>
      </c>
      <c r="Y76" s="74">
        <f t="shared" si="79"/>
        <v>0.15403164917357159</v>
      </c>
      <c r="Z76" s="74">
        <f t="shared" si="80"/>
        <v>0.15403164917357159</v>
      </c>
      <c r="AA76" s="30">
        <f>+T76/Q76</f>
        <v>0.3236986596130324</v>
      </c>
      <c r="AB76" s="30">
        <f t="shared" si="68"/>
        <v>1</v>
      </c>
    </row>
    <row r="77" spans="1:28" ht="32.25" customHeight="1" x14ac:dyDescent="0.25">
      <c r="A77" s="20" t="s">
        <v>58</v>
      </c>
      <c r="B77" s="21" t="s">
        <v>12</v>
      </c>
      <c r="C77" s="21">
        <v>20</v>
      </c>
      <c r="D77" s="21" t="s">
        <v>13</v>
      </c>
      <c r="E77" s="22" t="s">
        <v>59</v>
      </c>
      <c r="F77" s="34">
        <f>SUM(F78:F82)</f>
        <v>587900000</v>
      </c>
      <c r="G77" s="34">
        <f>SUM(G78:G82)</f>
        <v>0</v>
      </c>
      <c r="H77" s="34">
        <f>SUM(H78:H82)</f>
        <v>0</v>
      </c>
      <c r="I77" s="34">
        <f>SUM(I78:I82)</f>
        <v>20000</v>
      </c>
      <c r="J77" s="34">
        <f>SUM(J78:J82)</f>
        <v>0</v>
      </c>
      <c r="K77" s="34">
        <f t="shared" si="77"/>
        <v>20000</v>
      </c>
      <c r="L77" s="34">
        <f>SUM(L78:L82)</f>
        <v>587920000</v>
      </c>
      <c r="M77" s="117">
        <f t="shared" si="23"/>
        <v>1.0184714280203752E-4</v>
      </c>
      <c r="N77" s="34">
        <f t="shared" ref="N77:W77" si="81">SUM(N78:N82)</f>
        <v>0</v>
      </c>
      <c r="O77" s="34">
        <f t="shared" si="81"/>
        <v>543576150</v>
      </c>
      <c r="P77" s="34">
        <f t="shared" si="81"/>
        <v>44343850</v>
      </c>
      <c r="Q77" s="34">
        <f t="shared" si="81"/>
        <v>359449557.29000002</v>
      </c>
      <c r="R77" s="34">
        <f t="shared" si="81"/>
        <v>228470442.71000001</v>
      </c>
      <c r="S77" s="34">
        <f t="shared" si="81"/>
        <v>184126592.71000001</v>
      </c>
      <c r="T77" s="34">
        <f t="shared" si="81"/>
        <v>4249557.29</v>
      </c>
      <c r="U77" s="34">
        <f t="shared" si="81"/>
        <v>355200000</v>
      </c>
      <c r="V77" s="34">
        <f t="shared" si="81"/>
        <v>4249557.29</v>
      </c>
      <c r="W77" s="34">
        <f t="shared" si="81"/>
        <v>0</v>
      </c>
      <c r="X77" s="24">
        <f t="shared" si="78"/>
        <v>0.61139195348006536</v>
      </c>
      <c r="Y77" s="24">
        <f t="shared" si="79"/>
        <v>7.2281216662130904E-3</v>
      </c>
      <c r="Z77" s="24">
        <f t="shared" si="80"/>
        <v>7.2281216662130904E-3</v>
      </c>
      <c r="AA77" s="24">
        <f>+T77/Q77</f>
        <v>1.182240234774167E-2</v>
      </c>
      <c r="AB77" s="24">
        <f t="shared" si="68"/>
        <v>1</v>
      </c>
    </row>
    <row r="78" spans="1:28" ht="33" customHeight="1" x14ac:dyDescent="0.25">
      <c r="A78" s="25" t="s">
        <v>326</v>
      </c>
      <c r="B78" s="26" t="s">
        <v>12</v>
      </c>
      <c r="C78" s="26">
        <v>20</v>
      </c>
      <c r="D78" s="26" t="s">
        <v>13</v>
      </c>
      <c r="E78" s="27" t="s">
        <v>327</v>
      </c>
      <c r="F78" s="28">
        <v>282000000</v>
      </c>
      <c r="G78" s="28">
        <v>0</v>
      </c>
      <c r="H78" s="28">
        <v>0</v>
      </c>
      <c r="I78" s="28">
        <v>0</v>
      </c>
      <c r="J78" s="28">
        <v>0</v>
      </c>
      <c r="K78" s="28">
        <f t="shared" si="77"/>
        <v>0</v>
      </c>
      <c r="L78" s="28">
        <f t="shared" ref="L78:L83" si="82">+F78+K78</f>
        <v>282000000</v>
      </c>
      <c r="M78" s="121">
        <f t="shared" si="23"/>
        <v>4.8851704773055146E-5</v>
      </c>
      <c r="N78" s="28">
        <v>0</v>
      </c>
      <c r="O78" s="28">
        <v>282000000</v>
      </c>
      <c r="P78" s="28">
        <f t="shared" ref="P78:P83" si="83">L78-O78</f>
        <v>0</v>
      </c>
      <c r="Q78" s="28">
        <v>129246400</v>
      </c>
      <c r="R78" s="28">
        <f t="shared" ref="R78:R83" si="84">+L78-Q78</f>
        <v>152753600</v>
      </c>
      <c r="S78" s="28">
        <f t="shared" ref="S78:S83" si="85">O78-Q78</f>
        <v>152753600</v>
      </c>
      <c r="T78" s="28">
        <v>4046400</v>
      </c>
      <c r="U78" s="28">
        <f t="shared" ref="U78:U83" si="86">+Q78-T78</f>
        <v>125200000</v>
      </c>
      <c r="V78" s="28">
        <v>4046400</v>
      </c>
      <c r="W78" s="29">
        <f t="shared" ref="W78:W83" si="87">+T78-V78</f>
        <v>0</v>
      </c>
      <c r="X78" s="30">
        <f t="shared" si="78"/>
        <v>0.4583205673758865</v>
      </c>
      <c r="Y78" s="30">
        <f t="shared" si="79"/>
        <v>1.4348936170212765E-2</v>
      </c>
      <c r="Z78" s="30">
        <f t="shared" si="80"/>
        <v>1.4348936170212765E-2</v>
      </c>
      <c r="AA78" s="30">
        <f>+T78/Q78</f>
        <v>3.1307641837606308E-2</v>
      </c>
      <c r="AB78" s="30">
        <f t="shared" si="68"/>
        <v>1</v>
      </c>
    </row>
    <row r="79" spans="1:28" ht="33" customHeight="1" x14ac:dyDescent="0.25">
      <c r="A79" s="25" t="s">
        <v>60</v>
      </c>
      <c r="B79" s="26" t="s">
        <v>12</v>
      </c>
      <c r="C79" s="26">
        <v>20</v>
      </c>
      <c r="D79" s="26" t="s">
        <v>13</v>
      </c>
      <c r="E79" s="27" t="s">
        <v>61</v>
      </c>
      <c r="F79" s="28">
        <v>35000000</v>
      </c>
      <c r="G79" s="28">
        <v>0</v>
      </c>
      <c r="H79" s="28">
        <v>0</v>
      </c>
      <c r="I79" s="28">
        <v>0</v>
      </c>
      <c r="J79" s="28">
        <v>0</v>
      </c>
      <c r="K79" s="28">
        <f t="shared" si="77"/>
        <v>0</v>
      </c>
      <c r="L79" s="28">
        <f t="shared" si="82"/>
        <v>35000000</v>
      </c>
      <c r="M79" s="121">
        <f t="shared" si="23"/>
        <v>6.0631548477196096E-6</v>
      </c>
      <c r="N79" s="28">
        <v>0</v>
      </c>
      <c r="O79" s="28">
        <v>30005350</v>
      </c>
      <c r="P79" s="28">
        <f t="shared" si="83"/>
        <v>4994650</v>
      </c>
      <c r="Q79" s="28">
        <v>377.6</v>
      </c>
      <c r="R79" s="28">
        <f t="shared" si="84"/>
        <v>34999622.399999999</v>
      </c>
      <c r="S79" s="28">
        <f t="shared" si="85"/>
        <v>30004972.399999999</v>
      </c>
      <c r="T79" s="28">
        <v>377.6</v>
      </c>
      <c r="U79" s="28">
        <f t="shared" si="86"/>
        <v>0</v>
      </c>
      <c r="V79" s="28">
        <v>377.6</v>
      </c>
      <c r="W79" s="29">
        <f t="shared" si="87"/>
        <v>0</v>
      </c>
      <c r="X79" s="36">
        <f t="shared" si="78"/>
        <v>1.0788571428571428E-5</v>
      </c>
      <c r="Y79" s="36">
        <f t="shared" si="79"/>
        <v>1.0788571428571428E-5</v>
      </c>
      <c r="Z79" s="36">
        <f t="shared" si="80"/>
        <v>1.0788571428571428E-5</v>
      </c>
      <c r="AA79" s="30">
        <f>+T79/Q79</f>
        <v>1</v>
      </c>
      <c r="AB79" s="30">
        <f t="shared" si="68"/>
        <v>1</v>
      </c>
    </row>
    <row r="80" spans="1:28" ht="62.25" customHeight="1" x14ac:dyDescent="0.25">
      <c r="A80" s="25" t="s">
        <v>328</v>
      </c>
      <c r="B80" s="26" t="s">
        <v>12</v>
      </c>
      <c r="C80" s="26">
        <v>20</v>
      </c>
      <c r="D80" s="26" t="s">
        <v>13</v>
      </c>
      <c r="E80" s="27" t="s">
        <v>329</v>
      </c>
      <c r="F80" s="28">
        <v>1500000</v>
      </c>
      <c r="G80" s="28">
        <v>0</v>
      </c>
      <c r="H80" s="28">
        <v>0</v>
      </c>
      <c r="I80" s="28">
        <v>10000</v>
      </c>
      <c r="J80" s="28">
        <v>0</v>
      </c>
      <c r="K80" s="28">
        <f t="shared" si="77"/>
        <v>10000</v>
      </c>
      <c r="L80" s="28">
        <f t="shared" si="82"/>
        <v>1510000</v>
      </c>
      <c r="M80" s="120">
        <f t="shared" si="23"/>
        <v>2.6158182343018891E-7</v>
      </c>
      <c r="N80" s="28">
        <v>0</v>
      </c>
      <c r="O80" s="28">
        <v>1510000</v>
      </c>
      <c r="P80" s="28">
        <f t="shared" si="83"/>
        <v>0</v>
      </c>
      <c r="Q80" s="28">
        <v>197425</v>
      </c>
      <c r="R80" s="28">
        <f t="shared" si="84"/>
        <v>1312575</v>
      </c>
      <c r="S80" s="28">
        <f t="shared" si="85"/>
        <v>1312575</v>
      </c>
      <c r="T80" s="28">
        <v>197425</v>
      </c>
      <c r="U80" s="28">
        <f t="shared" si="86"/>
        <v>0</v>
      </c>
      <c r="V80" s="28">
        <v>197425</v>
      </c>
      <c r="W80" s="29">
        <f t="shared" si="87"/>
        <v>0</v>
      </c>
      <c r="X80" s="30">
        <f t="shared" si="78"/>
        <v>0.13074503311258279</v>
      </c>
      <c r="Y80" s="30">
        <f t="shared" si="79"/>
        <v>0.13074503311258279</v>
      </c>
      <c r="Z80" s="30">
        <f t="shared" si="80"/>
        <v>0.13074503311258279</v>
      </c>
      <c r="AA80" s="30">
        <f t="shared" ref="AA80:AA100" si="88">+T80/Q80</f>
        <v>1</v>
      </c>
      <c r="AB80" s="30">
        <f t="shared" si="68"/>
        <v>1</v>
      </c>
    </row>
    <row r="81" spans="1:29" ht="33" customHeight="1" x14ac:dyDescent="0.25">
      <c r="A81" s="25" t="s">
        <v>330</v>
      </c>
      <c r="B81" s="26" t="s">
        <v>12</v>
      </c>
      <c r="C81" s="26">
        <v>20</v>
      </c>
      <c r="D81" s="26" t="s">
        <v>13</v>
      </c>
      <c r="E81" s="27" t="s">
        <v>331</v>
      </c>
      <c r="F81" s="28">
        <v>239400000</v>
      </c>
      <c r="G81" s="28">
        <v>0</v>
      </c>
      <c r="H81" s="28">
        <v>0</v>
      </c>
      <c r="I81" s="28">
        <v>0</v>
      </c>
      <c r="J81" s="28">
        <v>0</v>
      </c>
      <c r="K81" s="28">
        <f t="shared" si="77"/>
        <v>0</v>
      </c>
      <c r="L81" s="31">
        <f t="shared" si="82"/>
        <v>239400000</v>
      </c>
      <c r="M81" s="121">
        <f t="shared" ref="M81:M144" si="89">L81/$L$288</f>
        <v>4.1471979158402135E-5</v>
      </c>
      <c r="N81" s="28">
        <v>0</v>
      </c>
      <c r="O81" s="28">
        <v>200050800</v>
      </c>
      <c r="P81" s="28">
        <f t="shared" si="83"/>
        <v>39349200</v>
      </c>
      <c r="Q81" s="28">
        <v>200004122.37</v>
      </c>
      <c r="R81" s="28">
        <f t="shared" si="84"/>
        <v>39395877.629999995</v>
      </c>
      <c r="S81" s="28">
        <f t="shared" si="85"/>
        <v>46677.629999995232</v>
      </c>
      <c r="T81" s="28">
        <v>4122.37</v>
      </c>
      <c r="U81" s="28">
        <f t="shared" si="86"/>
        <v>200000000</v>
      </c>
      <c r="V81" s="28">
        <v>4122.37</v>
      </c>
      <c r="W81" s="29">
        <f t="shared" si="87"/>
        <v>0</v>
      </c>
      <c r="X81" s="36">
        <f t="shared" si="78"/>
        <v>0.83543910764411033</v>
      </c>
      <c r="Y81" s="36">
        <f t="shared" si="79"/>
        <v>1.7219590643274855E-5</v>
      </c>
      <c r="Z81" s="36">
        <f t="shared" si="80"/>
        <v>1.7219590643274855E-5</v>
      </c>
      <c r="AA81" s="36">
        <f t="shared" si="88"/>
        <v>2.0611425160396306E-5</v>
      </c>
      <c r="AB81" s="30">
        <f t="shared" si="68"/>
        <v>1</v>
      </c>
    </row>
    <row r="82" spans="1:29" ht="33" customHeight="1" x14ac:dyDescent="0.25">
      <c r="A82" s="25" t="s">
        <v>332</v>
      </c>
      <c r="B82" s="26" t="s">
        <v>12</v>
      </c>
      <c r="C82" s="26">
        <v>20</v>
      </c>
      <c r="D82" s="26" t="s">
        <v>13</v>
      </c>
      <c r="E82" s="27" t="s">
        <v>333</v>
      </c>
      <c r="F82" s="28">
        <v>30000000</v>
      </c>
      <c r="G82" s="28">
        <v>0</v>
      </c>
      <c r="H82" s="28">
        <v>0</v>
      </c>
      <c r="I82" s="28">
        <v>10000</v>
      </c>
      <c r="J82" s="28">
        <v>0</v>
      </c>
      <c r="K82" s="28">
        <f t="shared" si="77"/>
        <v>10000</v>
      </c>
      <c r="L82" s="31">
        <f t="shared" si="82"/>
        <v>30010000</v>
      </c>
      <c r="M82" s="121">
        <f t="shared" si="89"/>
        <v>5.1987221994304423E-6</v>
      </c>
      <c r="N82" s="28">
        <v>0</v>
      </c>
      <c r="O82" s="28">
        <v>30010000</v>
      </c>
      <c r="P82" s="28">
        <f t="shared" si="83"/>
        <v>0</v>
      </c>
      <c r="Q82" s="28">
        <v>30001232.32</v>
      </c>
      <c r="R82" s="28">
        <f t="shared" si="84"/>
        <v>8767.679999999702</v>
      </c>
      <c r="S82" s="28">
        <f t="shared" si="85"/>
        <v>8767.679999999702</v>
      </c>
      <c r="T82" s="28">
        <v>1232.32</v>
      </c>
      <c r="U82" s="28">
        <f t="shared" si="86"/>
        <v>30000000</v>
      </c>
      <c r="V82" s="28">
        <v>1232.32</v>
      </c>
      <c r="W82" s="29">
        <f t="shared" si="87"/>
        <v>0</v>
      </c>
      <c r="X82" s="30">
        <f t="shared" si="78"/>
        <v>0.99970784138620461</v>
      </c>
      <c r="Y82" s="30">
        <f t="shared" si="79"/>
        <v>4.1063645451516158E-5</v>
      </c>
      <c r="Z82" s="30">
        <f t="shared" si="80"/>
        <v>4.1063645451516158E-5</v>
      </c>
      <c r="AA82" s="36">
        <f t="shared" si="88"/>
        <v>4.1075646055328432E-5</v>
      </c>
      <c r="AB82" s="30">
        <f t="shared" si="68"/>
        <v>1</v>
      </c>
    </row>
    <row r="83" spans="1:29" ht="26.25" customHeight="1" x14ac:dyDescent="0.25">
      <c r="A83" s="20" t="s">
        <v>62</v>
      </c>
      <c r="B83" s="21" t="s">
        <v>12</v>
      </c>
      <c r="C83" s="21">
        <v>20</v>
      </c>
      <c r="D83" s="21" t="s">
        <v>13</v>
      </c>
      <c r="E83" s="22" t="s">
        <v>63</v>
      </c>
      <c r="F83" s="34">
        <v>45000000</v>
      </c>
      <c r="G83" s="34">
        <v>0</v>
      </c>
      <c r="H83" s="34">
        <v>0</v>
      </c>
      <c r="I83" s="34">
        <v>0</v>
      </c>
      <c r="J83" s="34">
        <v>0</v>
      </c>
      <c r="K83" s="34">
        <f t="shared" si="77"/>
        <v>0</v>
      </c>
      <c r="L83" s="34">
        <f t="shared" si="82"/>
        <v>45000000</v>
      </c>
      <c r="M83" s="123">
        <f t="shared" si="89"/>
        <v>7.795484804210927E-6</v>
      </c>
      <c r="N83" s="34">
        <v>0</v>
      </c>
      <c r="O83" s="34">
        <v>6454455.5800000001</v>
      </c>
      <c r="P83" s="34">
        <f t="shared" si="83"/>
        <v>38545544.420000002</v>
      </c>
      <c r="Q83" s="34">
        <v>6454455.5800000001</v>
      </c>
      <c r="R83" s="34">
        <f t="shared" si="84"/>
        <v>38545544.420000002</v>
      </c>
      <c r="S83" s="34">
        <f t="shared" si="85"/>
        <v>0</v>
      </c>
      <c r="T83" s="34">
        <v>6454455.5800000001</v>
      </c>
      <c r="U83" s="34">
        <f t="shared" si="86"/>
        <v>0</v>
      </c>
      <c r="V83" s="34">
        <v>6454455.5800000001</v>
      </c>
      <c r="W83" s="35">
        <f t="shared" si="87"/>
        <v>0</v>
      </c>
      <c r="X83" s="24">
        <f t="shared" si="78"/>
        <v>0.14343234622222223</v>
      </c>
      <c r="Y83" s="24">
        <f t="shared" si="79"/>
        <v>0.14343234622222223</v>
      </c>
      <c r="Z83" s="24">
        <f t="shared" si="80"/>
        <v>0.14343234622222223</v>
      </c>
      <c r="AA83" s="24">
        <f t="shared" si="88"/>
        <v>1</v>
      </c>
      <c r="AB83" s="24">
        <f t="shared" si="68"/>
        <v>1</v>
      </c>
    </row>
    <row r="84" spans="1:29" ht="26.25" customHeight="1" x14ac:dyDescent="0.25">
      <c r="A84" s="20" t="s">
        <v>64</v>
      </c>
      <c r="B84" s="21" t="s">
        <v>67</v>
      </c>
      <c r="C84" s="21">
        <v>10</v>
      </c>
      <c r="D84" s="21" t="s">
        <v>13</v>
      </c>
      <c r="E84" s="22" t="s">
        <v>65</v>
      </c>
      <c r="F84" s="34">
        <f>+F96</f>
        <v>1451042370</v>
      </c>
      <c r="G84" s="34">
        <f t="shared" ref="G84:J84" si="90">+G96</f>
        <v>0</v>
      </c>
      <c r="H84" s="34">
        <f t="shared" si="90"/>
        <v>0</v>
      </c>
      <c r="I84" s="34">
        <f t="shared" si="90"/>
        <v>0</v>
      </c>
      <c r="J84" s="34">
        <f t="shared" si="90"/>
        <v>0</v>
      </c>
      <c r="K84" s="34">
        <f t="shared" si="77"/>
        <v>0</v>
      </c>
      <c r="L84" s="34">
        <f t="shared" ref="L84:W84" si="91">+L96</f>
        <v>1451042370</v>
      </c>
      <c r="M84" s="123">
        <f t="shared" si="89"/>
        <v>2.5136841656891578E-4</v>
      </c>
      <c r="N84" s="34">
        <f t="shared" si="91"/>
        <v>0</v>
      </c>
      <c r="O84" s="34">
        <f t="shared" si="91"/>
        <v>0</v>
      </c>
      <c r="P84" s="34">
        <f t="shared" si="91"/>
        <v>1451042370</v>
      </c>
      <c r="Q84" s="34">
        <f t="shared" si="91"/>
        <v>0</v>
      </c>
      <c r="R84" s="34">
        <f t="shared" si="91"/>
        <v>1451042370</v>
      </c>
      <c r="S84" s="34">
        <f t="shared" si="91"/>
        <v>0</v>
      </c>
      <c r="T84" s="34">
        <f t="shared" si="91"/>
        <v>0</v>
      </c>
      <c r="U84" s="34">
        <f t="shared" si="91"/>
        <v>0</v>
      </c>
      <c r="V84" s="34">
        <f t="shared" si="91"/>
        <v>0</v>
      </c>
      <c r="W84" s="34">
        <f t="shared" si="91"/>
        <v>0</v>
      </c>
      <c r="X84" s="24">
        <f t="shared" si="78"/>
        <v>0</v>
      </c>
      <c r="Y84" s="24">
        <f t="shared" si="79"/>
        <v>0</v>
      </c>
      <c r="Z84" s="24">
        <f t="shared" si="80"/>
        <v>0</v>
      </c>
      <c r="AA84" s="73" t="s">
        <v>267</v>
      </c>
      <c r="AB84" s="24" t="s">
        <v>267</v>
      </c>
    </row>
    <row r="85" spans="1:29" ht="26.25" customHeight="1" x14ac:dyDescent="0.25">
      <c r="A85" s="20" t="s">
        <v>64</v>
      </c>
      <c r="B85" s="21" t="s">
        <v>12</v>
      </c>
      <c r="C85" s="21">
        <v>20</v>
      </c>
      <c r="D85" s="21" t="s">
        <v>13</v>
      </c>
      <c r="E85" s="22" t="s">
        <v>65</v>
      </c>
      <c r="F85" s="34">
        <f>+F86+F89+F95</f>
        <v>13400055000</v>
      </c>
      <c r="G85" s="34">
        <f t="shared" ref="G85:L85" si="92">+G86+G89+G95</f>
        <v>0</v>
      </c>
      <c r="H85" s="34">
        <f t="shared" si="92"/>
        <v>0</v>
      </c>
      <c r="I85" s="34">
        <f t="shared" si="92"/>
        <v>0</v>
      </c>
      <c r="J85" s="34">
        <f t="shared" si="92"/>
        <v>0</v>
      </c>
      <c r="K85" s="34">
        <f t="shared" si="77"/>
        <v>0</v>
      </c>
      <c r="L85" s="34">
        <f t="shared" si="92"/>
        <v>13400055000</v>
      </c>
      <c r="M85" s="123">
        <f t="shared" si="89"/>
        <v>2.3213316695131258E-3</v>
      </c>
      <c r="N85" s="34">
        <f t="shared" ref="N85:W85" si="93">+N86+N89+N95</f>
        <v>5574395000</v>
      </c>
      <c r="O85" s="34">
        <f t="shared" si="93"/>
        <v>242514000</v>
      </c>
      <c r="P85" s="34">
        <f t="shared" si="93"/>
        <v>13157541000</v>
      </c>
      <c r="Q85" s="34">
        <f t="shared" si="93"/>
        <v>40831718.039999999</v>
      </c>
      <c r="R85" s="34">
        <f t="shared" si="93"/>
        <v>13359223281.960001</v>
      </c>
      <c r="S85" s="34">
        <f t="shared" si="93"/>
        <v>201682281.96000001</v>
      </c>
      <c r="T85" s="34">
        <f t="shared" si="93"/>
        <v>40831718.039999999</v>
      </c>
      <c r="U85" s="34">
        <f t="shared" si="93"/>
        <v>0</v>
      </c>
      <c r="V85" s="34">
        <f t="shared" si="93"/>
        <v>40831718.039999999</v>
      </c>
      <c r="W85" s="34">
        <f t="shared" si="93"/>
        <v>0</v>
      </c>
      <c r="X85" s="24">
        <f t="shared" si="78"/>
        <v>3.0471306304339797E-3</v>
      </c>
      <c r="Y85" s="24">
        <f t="shared" si="79"/>
        <v>3.0471306304339797E-3</v>
      </c>
      <c r="Z85" s="24">
        <f t="shared" si="80"/>
        <v>3.0471306304339797E-3</v>
      </c>
      <c r="AA85" s="24">
        <f t="shared" si="88"/>
        <v>1</v>
      </c>
      <c r="AB85" s="24">
        <f t="shared" si="68"/>
        <v>1</v>
      </c>
    </row>
    <row r="86" spans="1:29" ht="26.25" customHeight="1" x14ac:dyDescent="0.25">
      <c r="A86" s="20" t="s">
        <v>334</v>
      </c>
      <c r="B86" s="21" t="s">
        <v>12</v>
      </c>
      <c r="C86" s="21">
        <v>20</v>
      </c>
      <c r="D86" s="21" t="s">
        <v>13</v>
      </c>
      <c r="E86" s="22" t="s">
        <v>335</v>
      </c>
      <c r="F86" s="34">
        <f>+F87</f>
        <v>5574395000</v>
      </c>
      <c r="G86" s="34">
        <f t="shared" ref="G86:L87" si="94">+G87</f>
        <v>0</v>
      </c>
      <c r="H86" s="34">
        <f t="shared" si="94"/>
        <v>0</v>
      </c>
      <c r="I86" s="34">
        <f t="shared" si="94"/>
        <v>0</v>
      </c>
      <c r="J86" s="34">
        <f t="shared" si="94"/>
        <v>0</v>
      </c>
      <c r="K86" s="34">
        <f t="shared" si="77"/>
        <v>0</v>
      </c>
      <c r="L86" s="34">
        <f t="shared" si="94"/>
        <v>5574395000</v>
      </c>
      <c r="M86" s="117">
        <f t="shared" si="89"/>
        <v>9.6566914478154152E-4</v>
      </c>
      <c r="N86" s="34">
        <f t="shared" ref="N86:W87" si="95">+N87</f>
        <v>5574395000</v>
      </c>
      <c r="O86" s="34">
        <f t="shared" si="95"/>
        <v>0</v>
      </c>
      <c r="P86" s="34">
        <f t="shared" si="95"/>
        <v>5574395000</v>
      </c>
      <c r="Q86" s="34">
        <f t="shared" si="95"/>
        <v>0</v>
      </c>
      <c r="R86" s="34">
        <f t="shared" si="95"/>
        <v>5574395000</v>
      </c>
      <c r="S86" s="34">
        <f t="shared" si="95"/>
        <v>0</v>
      </c>
      <c r="T86" s="34">
        <f t="shared" si="95"/>
        <v>0</v>
      </c>
      <c r="U86" s="34">
        <f t="shared" si="95"/>
        <v>0</v>
      </c>
      <c r="V86" s="34">
        <f t="shared" si="95"/>
        <v>0</v>
      </c>
      <c r="W86" s="34">
        <f t="shared" si="95"/>
        <v>0</v>
      </c>
      <c r="X86" s="24">
        <f t="shared" si="78"/>
        <v>0</v>
      </c>
      <c r="Y86" s="24">
        <f t="shared" si="79"/>
        <v>0</v>
      </c>
      <c r="Z86" s="24">
        <f t="shared" si="80"/>
        <v>0</v>
      </c>
      <c r="AA86" s="73" t="s">
        <v>267</v>
      </c>
      <c r="AB86" s="24" t="s">
        <v>267</v>
      </c>
    </row>
    <row r="87" spans="1:29" ht="26.25" customHeight="1" x14ac:dyDescent="0.25">
      <c r="A87" s="20" t="s">
        <v>336</v>
      </c>
      <c r="B87" s="21" t="s">
        <v>12</v>
      </c>
      <c r="C87" s="21">
        <v>20</v>
      </c>
      <c r="D87" s="21" t="s">
        <v>13</v>
      </c>
      <c r="E87" s="22" t="s">
        <v>337</v>
      </c>
      <c r="F87" s="34">
        <f>+F88</f>
        <v>5574395000</v>
      </c>
      <c r="G87" s="34">
        <f t="shared" si="94"/>
        <v>0</v>
      </c>
      <c r="H87" s="34">
        <f t="shared" si="94"/>
        <v>0</v>
      </c>
      <c r="I87" s="34">
        <f t="shared" si="94"/>
        <v>0</v>
      </c>
      <c r="J87" s="34">
        <f t="shared" si="94"/>
        <v>0</v>
      </c>
      <c r="K87" s="34">
        <f t="shared" si="77"/>
        <v>0</v>
      </c>
      <c r="L87" s="34">
        <f t="shared" si="94"/>
        <v>5574395000</v>
      </c>
      <c r="M87" s="117">
        <f t="shared" si="89"/>
        <v>9.6566914478154152E-4</v>
      </c>
      <c r="N87" s="34">
        <f t="shared" si="95"/>
        <v>5574395000</v>
      </c>
      <c r="O87" s="34">
        <f t="shared" si="95"/>
        <v>0</v>
      </c>
      <c r="P87" s="34">
        <f t="shared" si="95"/>
        <v>5574395000</v>
      </c>
      <c r="Q87" s="34">
        <f t="shared" si="95"/>
        <v>0</v>
      </c>
      <c r="R87" s="34">
        <f t="shared" si="95"/>
        <v>5574395000</v>
      </c>
      <c r="S87" s="34">
        <f t="shared" si="95"/>
        <v>0</v>
      </c>
      <c r="T87" s="34">
        <f t="shared" si="95"/>
        <v>0</v>
      </c>
      <c r="U87" s="34">
        <f t="shared" si="95"/>
        <v>0</v>
      </c>
      <c r="V87" s="34">
        <f t="shared" si="95"/>
        <v>0</v>
      </c>
      <c r="W87" s="34">
        <f t="shared" si="95"/>
        <v>0</v>
      </c>
      <c r="X87" s="24">
        <f t="shared" si="78"/>
        <v>0</v>
      </c>
      <c r="Y87" s="24">
        <f t="shared" si="79"/>
        <v>0</v>
      </c>
      <c r="Z87" s="24">
        <f t="shared" si="80"/>
        <v>0</v>
      </c>
      <c r="AA87" s="73" t="s">
        <v>267</v>
      </c>
      <c r="AB87" s="24" t="s">
        <v>267</v>
      </c>
      <c r="AC87" s="1" t="s">
        <v>338</v>
      </c>
    </row>
    <row r="88" spans="1:29" ht="49.5" customHeight="1" x14ac:dyDescent="0.25">
      <c r="A88" s="25" t="s">
        <v>339</v>
      </c>
      <c r="B88" s="26" t="s">
        <v>12</v>
      </c>
      <c r="C88" s="26">
        <v>20</v>
      </c>
      <c r="D88" s="26" t="s">
        <v>13</v>
      </c>
      <c r="E88" s="27" t="s">
        <v>340</v>
      </c>
      <c r="F88" s="39">
        <v>5574395000</v>
      </c>
      <c r="G88" s="28">
        <v>0</v>
      </c>
      <c r="H88" s="28">
        <v>0</v>
      </c>
      <c r="I88" s="28">
        <v>0</v>
      </c>
      <c r="J88" s="28">
        <v>0</v>
      </c>
      <c r="K88" s="28">
        <f t="shared" si="77"/>
        <v>0</v>
      </c>
      <c r="L88" s="28">
        <f>+F88+K88</f>
        <v>5574395000</v>
      </c>
      <c r="M88" s="119">
        <f t="shared" si="89"/>
        <v>9.6566914478154152E-4</v>
      </c>
      <c r="N88" s="39">
        <v>5574395000</v>
      </c>
      <c r="O88" s="28">
        <v>0</v>
      </c>
      <c r="P88" s="28">
        <f>L88-O88</f>
        <v>5574395000</v>
      </c>
      <c r="Q88" s="28">
        <v>0</v>
      </c>
      <c r="R88" s="28">
        <f>+L88-Q88</f>
        <v>5574395000</v>
      </c>
      <c r="S88" s="28">
        <f>O88-Q88</f>
        <v>0</v>
      </c>
      <c r="T88" s="28">
        <v>0</v>
      </c>
      <c r="U88" s="28">
        <f>+Q88-T88</f>
        <v>0</v>
      </c>
      <c r="V88" s="28">
        <v>0</v>
      </c>
      <c r="W88" s="29">
        <f>+T88-V88</f>
        <v>0</v>
      </c>
      <c r="X88" s="30">
        <f t="shared" si="78"/>
        <v>0</v>
      </c>
      <c r="Y88" s="30">
        <f t="shared" si="79"/>
        <v>0</v>
      </c>
      <c r="Z88" s="30">
        <f t="shared" si="80"/>
        <v>0</v>
      </c>
      <c r="AA88" s="36" t="s">
        <v>267</v>
      </c>
      <c r="AB88" s="30" t="s">
        <v>267</v>
      </c>
    </row>
    <row r="89" spans="1:29" ht="31.5" customHeight="1" x14ac:dyDescent="0.25">
      <c r="A89" s="20" t="s">
        <v>341</v>
      </c>
      <c r="B89" s="21" t="s">
        <v>12</v>
      </c>
      <c r="C89" s="21">
        <v>20</v>
      </c>
      <c r="D89" s="21" t="s">
        <v>13</v>
      </c>
      <c r="E89" s="22" t="s">
        <v>342</v>
      </c>
      <c r="F89" s="34">
        <f t="shared" ref="F89:J90" si="96">+F90</f>
        <v>193264000</v>
      </c>
      <c r="G89" s="34">
        <f t="shared" si="96"/>
        <v>0</v>
      </c>
      <c r="H89" s="34">
        <f t="shared" si="96"/>
        <v>0</v>
      </c>
      <c r="I89" s="34">
        <f t="shared" si="96"/>
        <v>0</v>
      </c>
      <c r="J89" s="34">
        <f t="shared" si="96"/>
        <v>0</v>
      </c>
      <c r="K89" s="34">
        <f t="shared" si="77"/>
        <v>0</v>
      </c>
      <c r="L89" s="34">
        <f>+L90</f>
        <v>193264000</v>
      </c>
      <c r="M89" s="123">
        <f>L89/$L$288</f>
        <v>3.3479701671133789E-5</v>
      </c>
      <c r="N89" s="34">
        <f t="shared" ref="N89:W90" si="97">+N90</f>
        <v>0</v>
      </c>
      <c r="O89" s="34">
        <f t="shared" si="97"/>
        <v>193264000</v>
      </c>
      <c r="P89" s="34">
        <f t="shared" si="97"/>
        <v>0</v>
      </c>
      <c r="Q89" s="34">
        <f t="shared" si="97"/>
        <v>0</v>
      </c>
      <c r="R89" s="34">
        <f t="shared" si="97"/>
        <v>193264000</v>
      </c>
      <c r="S89" s="34">
        <f t="shared" si="97"/>
        <v>193264000</v>
      </c>
      <c r="T89" s="34">
        <f t="shared" si="97"/>
        <v>0</v>
      </c>
      <c r="U89" s="34">
        <f t="shared" si="97"/>
        <v>0</v>
      </c>
      <c r="V89" s="34">
        <f t="shared" si="97"/>
        <v>0</v>
      </c>
      <c r="W89" s="34">
        <f t="shared" si="97"/>
        <v>0</v>
      </c>
      <c r="X89" s="24">
        <f t="shared" si="78"/>
        <v>0</v>
      </c>
      <c r="Y89" s="24">
        <f t="shared" si="79"/>
        <v>0</v>
      </c>
      <c r="Z89" s="24">
        <f t="shared" si="80"/>
        <v>0</v>
      </c>
      <c r="AA89" s="73" t="s">
        <v>267</v>
      </c>
      <c r="AB89" s="24" t="s">
        <v>267</v>
      </c>
    </row>
    <row r="90" spans="1:29" ht="31.5" customHeight="1" x14ac:dyDescent="0.25">
      <c r="A90" s="20" t="s">
        <v>343</v>
      </c>
      <c r="B90" s="21" t="s">
        <v>12</v>
      </c>
      <c r="C90" s="21">
        <v>20</v>
      </c>
      <c r="D90" s="21" t="s">
        <v>13</v>
      </c>
      <c r="E90" s="22" t="s">
        <v>344</v>
      </c>
      <c r="F90" s="34">
        <f t="shared" si="96"/>
        <v>193264000</v>
      </c>
      <c r="G90" s="34">
        <f t="shared" si="96"/>
        <v>0</v>
      </c>
      <c r="H90" s="34">
        <f t="shared" si="96"/>
        <v>0</v>
      </c>
      <c r="I90" s="34">
        <f t="shared" si="96"/>
        <v>0</v>
      </c>
      <c r="J90" s="34">
        <f t="shared" si="96"/>
        <v>0</v>
      </c>
      <c r="K90" s="34">
        <f t="shared" si="77"/>
        <v>0</v>
      </c>
      <c r="L90" s="34">
        <f>+L91</f>
        <v>193264000</v>
      </c>
      <c r="M90" s="123">
        <f t="shared" si="89"/>
        <v>3.3479701671133789E-5</v>
      </c>
      <c r="N90" s="34">
        <f t="shared" si="97"/>
        <v>0</v>
      </c>
      <c r="O90" s="34">
        <f t="shared" si="97"/>
        <v>193264000</v>
      </c>
      <c r="P90" s="34">
        <f t="shared" si="97"/>
        <v>0</v>
      </c>
      <c r="Q90" s="34">
        <f t="shared" si="97"/>
        <v>0</v>
      </c>
      <c r="R90" s="34">
        <f t="shared" si="97"/>
        <v>193264000</v>
      </c>
      <c r="S90" s="34">
        <f t="shared" si="97"/>
        <v>193264000</v>
      </c>
      <c r="T90" s="34">
        <f t="shared" si="97"/>
        <v>0</v>
      </c>
      <c r="U90" s="34">
        <f t="shared" si="97"/>
        <v>0</v>
      </c>
      <c r="V90" s="34">
        <f t="shared" si="97"/>
        <v>0</v>
      </c>
      <c r="W90" s="34">
        <f t="shared" si="97"/>
        <v>0</v>
      </c>
      <c r="X90" s="24">
        <f t="shared" si="78"/>
        <v>0</v>
      </c>
      <c r="Y90" s="24">
        <f t="shared" si="79"/>
        <v>0</v>
      </c>
      <c r="Z90" s="24">
        <f t="shared" si="80"/>
        <v>0</v>
      </c>
      <c r="AA90" s="73" t="s">
        <v>267</v>
      </c>
      <c r="AB90" s="24" t="s">
        <v>267</v>
      </c>
    </row>
    <row r="91" spans="1:29" ht="34.5" customHeight="1" x14ac:dyDescent="0.25">
      <c r="A91" s="20" t="s">
        <v>345</v>
      </c>
      <c r="B91" s="21" t="s">
        <v>12</v>
      </c>
      <c r="C91" s="21">
        <v>20</v>
      </c>
      <c r="D91" s="21" t="s">
        <v>13</v>
      </c>
      <c r="E91" s="22" t="s">
        <v>346</v>
      </c>
      <c r="F91" s="34">
        <f>+F92+F93</f>
        <v>193264000</v>
      </c>
      <c r="G91" s="34">
        <f>+G92+G93</f>
        <v>0</v>
      </c>
      <c r="H91" s="34">
        <f>+H92+H93</f>
        <v>0</v>
      </c>
      <c r="I91" s="34">
        <f>+I92+I93</f>
        <v>0</v>
      </c>
      <c r="J91" s="34">
        <f>+J92+J93</f>
        <v>0</v>
      </c>
      <c r="K91" s="34">
        <f t="shared" si="77"/>
        <v>0</v>
      </c>
      <c r="L91" s="34">
        <f>+L92+L93</f>
        <v>193264000</v>
      </c>
      <c r="M91" s="123">
        <f t="shared" si="89"/>
        <v>3.3479701671133789E-5</v>
      </c>
      <c r="N91" s="34">
        <f t="shared" ref="N91:W91" si="98">+N92+N93</f>
        <v>0</v>
      </c>
      <c r="O91" s="34">
        <f t="shared" si="98"/>
        <v>193264000</v>
      </c>
      <c r="P91" s="34">
        <f t="shared" si="98"/>
        <v>0</v>
      </c>
      <c r="Q91" s="34">
        <f t="shared" si="98"/>
        <v>0</v>
      </c>
      <c r="R91" s="34">
        <f t="shared" si="98"/>
        <v>193264000</v>
      </c>
      <c r="S91" s="34">
        <f t="shared" si="98"/>
        <v>193264000</v>
      </c>
      <c r="T91" s="34">
        <f t="shared" si="98"/>
        <v>0</v>
      </c>
      <c r="U91" s="34">
        <f t="shared" si="98"/>
        <v>0</v>
      </c>
      <c r="V91" s="34">
        <f t="shared" si="98"/>
        <v>0</v>
      </c>
      <c r="W91" s="34">
        <f t="shared" si="98"/>
        <v>0</v>
      </c>
      <c r="X91" s="24">
        <f t="shared" si="78"/>
        <v>0</v>
      </c>
      <c r="Y91" s="24">
        <f t="shared" si="79"/>
        <v>0</v>
      </c>
      <c r="Z91" s="24">
        <f t="shared" si="80"/>
        <v>0</v>
      </c>
      <c r="AA91" s="73" t="s">
        <v>267</v>
      </c>
      <c r="AB91" s="24" t="s">
        <v>267</v>
      </c>
    </row>
    <row r="92" spans="1:29" ht="30" customHeight="1" x14ac:dyDescent="0.25">
      <c r="A92" s="25" t="s">
        <v>347</v>
      </c>
      <c r="B92" s="26" t="s">
        <v>12</v>
      </c>
      <c r="C92" s="26">
        <v>20</v>
      </c>
      <c r="D92" s="26" t="s">
        <v>13</v>
      </c>
      <c r="E92" s="27" t="s">
        <v>348</v>
      </c>
      <c r="F92" s="28">
        <v>92662153</v>
      </c>
      <c r="G92" s="28">
        <v>0</v>
      </c>
      <c r="H92" s="28">
        <v>0</v>
      </c>
      <c r="I92" s="28">
        <v>0</v>
      </c>
      <c r="J92" s="28">
        <v>0</v>
      </c>
      <c r="K92" s="28">
        <f t="shared" si="77"/>
        <v>0</v>
      </c>
      <c r="L92" s="28">
        <f t="shared" ref="L92:L100" si="99">+F92+K92</f>
        <v>92662153</v>
      </c>
      <c r="M92" s="121">
        <f t="shared" si="89"/>
        <v>1.6052142347488179E-5</v>
      </c>
      <c r="N92" s="28">
        <v>0</v>
      </c>
      <c r="O92" s="28">
        <v>92662153</v>
      </c>
      <c r="P92" s="28">
        <f>L92-O92</f>
        <v>0</v>
      </c>
      <c r="Q92" s="28">
        <v>0</v>
      </c>
      <c r="R92" s="28">
        <f>+L92-Q92</f>
        <v>92662153</v>
      </c>
      <c r="S92" s="28">
        <f>O92-Q92</f>
        <v>92662153</v>
      </c>
      <c r="T92" s="28">
        <v>0</v>
      </c>
      <c r="U92" s="28">
        <f>+Q92-T92</f>
        <v>0</v>
      </c>
      <c r="V92" s="28">
        <v>0</v>
      </c>
      <c r="W92" s="29">
        <f>+T92-V92</f>
        <v>0</v>
      </c>
      <c r="X92" s="30">
        <f t="shared" si="78"/>
        <v>0</v>
      </c>
      <c r="Y92" s="30">
        <f t="shared" si="79"/>
        <v>0</v>
      </c>
      <c r="Z92" s="30">
        <f t="shared" si="80"/>
        <v>0</v>
      </c>
      <c r="AA92" s="36" t="s">
        <v>267</v>
      </c>
      <c r="AB92" s="30" t="s">
        <v>267</v>
      </c>
    </row>
    <row r="93" spans="1:29" ht="37.5" customHeight="1" x14ac:dyDescent="0.25">
      <c r="A93" s="25" t="s">
        <v>349</v>
      </c>
      <c r="B93" s="26" t="s">
        <v>12</v>
      </c>
      <c r="C93" s="26">
        <v>20</v>
      </c>
      <c r="D93" s="26" t="s">
        <v>13</v>
      </c>
      <c r="E93" s="27" t="s">
        <v>350</v>
      </c>
      <c r="F93" s="28">
        <v>100601847</v>
      </c>
      <c r="G93" s="28">
        <v>0</v>
      </c>
      <c r="H93" s="28">
        <v>0</v>
      </c>
      <c r="I93" s="28">
        <v>0</v>
      </c>
      <c r="J93" s="28">
        <v>0</v>
      </c>
      <c r="K93" s="28">
        <f t="shared" si="77"/>
        <v>0</v>
      </c>
      <c r="L93" s="28">
        <f t="shared" si="99"/>
        <v>100601847</v>
      </c>
      <c r="M93" s="121">
        <f t="shared" si="89"/>
        <v>1.7427559323645614E-5</v>
      </c>
      <c r="N93" s="28">
        <v>0</v>
      </c>
      <c r="O93" s="28">
        <v>100601847</v>
      </c>
      <c r="P93" s="28">
        <f>L93-O93</f>
        <v>0</v>
      </c>
      <c r="Q93" s="28">
        <v>0</v>
      </c>
      <c r="R93" s="28">
        <f>+L93-Q93</f>
        <v>100601847</v>
      </c>
      <c r="S93" s="28">
        <f>O93-Q93</f>
        <v>100601847</v>
      </c>
      <c r="T93" s="28">
        <v>0</v>
      </c>
      <c r="U93" s="28">
        <f>+Q93-T93</f>
        <v>0</v>
      </c>
      <c r="V93" s="28">
        <v>0</v>
      </c>
      <c r="W93" s="29">
        <f>+T93-V93</f>
        <v>0</v>
      </c>
      <c r="X93" s="30">
        <f t="shared" si="78"/>
        <v>0</v>
      </c>
      <c r="Y93" s="30">
        <f t="shared" si="79"/>
        <v>0</v>
      </c>
      <c r="Z93" s="30">
        <f t="shared" si="80"/>
        <v>0</v>
      </c>
      <c r="AA93" s="36" t="s">
        <v>267</v>
      </c>
      <c r="AB93" s="30" t="s">
        <v>267</v>
      </c>
    </row>
    <row r="94" spans="1:29" ht="29.25" customHeight="1" x14ac:dyDescent="0.25">
      <c r="A94" s="20" t="s">
        <v>66</v>
      </c>
      <c r="B94" s="21" t="s">
        <v>67</v>
      </c>
      <c r="C94" s="21">
        <v>10</v>
      </c>
      <c r="D94" s="21" t="s">
        <v>13</v>
      </c>
      <c r="E94" s="22" t="s">
        <v>68</v>
      </c>
      <c r="F94" s="34">
        <f>+F96</f>
        <v>1451042370</v>
      </c>
      <c r="G94" s="34">
        <f t="shared" ref="G94:J96" si="100">+G96</f>
        <v>0</v>
      </c>
      <c r="H94" s="34">
        <f t="shared" si="100"/>
        <v>0</v>
      </c>
      <c r="I94" s="34">
        <f t="shared" si="100"/>
        <v>0</v>
      </c>
      <c r="J94" s="34">
        <f t="shared" si="100"/>
        <v>0</v>
      </c>
      <c r="K94" s="34">
        <f t="shared" si="77"/>
        <v>0</v>
      </c>
      <c r="L94" s="34">
        <f t="shared" si="99"/>
        <v>1451042370</v>
      </c>
      <c r="M94" s="123">
        <f t="shared" si="89"/>
        <v>2.5136841656891578E-4</v>
      </c>
      <c r="N94" s="34">
        <f t="shared" ref="N94:V96" si="101">+N96</f>
        <v>0</v>
      </c>
      <c r="O94" s="34">
        <f t="shared" si="101"/>
        <v>0</v>
      </c>
      <c r="P94" s="34">
        <f t="shared" si="101"/>
        <v>1451042370</v>
      </c>
      <c r="Q94" s="34">
        <f t="shared" si="101"/>
        <v>0</v>
      </c>
      <c r="R94" s="34">
        <f t="shared" si="101"/>
        <v>1451042370</v>
      </c>
      <c r="S94" s="34">
        <f t="shared" si="101"/>
        <v>0</v>
      </c>
      <c r="T94" s="34">
        <f t="shared" si="101"/>
        <v>0</v>
      </c>
      <c r="U94" s="34">
        <f t="shared" si="101"/>
        <v>0</v>
      </c>
      <c r="V94" s="34">
        <f t="shared" si="101"/>
        <v>0</v>
      </c>
      <c r="W94" s="34">
        <f t="shared" ref="W94:W97" si="102">+W95+W96</f>
        <v>0</v>
      </c>
      <c r="X94" s="24">
        <f t="shared" si="78"/>
        <v>0</v>
      </c>
      <c r="Y94" s="24">
        <f t="shared" si="79"/>
        <v>0</v>
      </c>
      <c r="Z94" s="24">
        <f t="shared" si="80"/>
        <v>0</v>
      </c>
      <c r="AA94" s="73" t="s">
        <v>267</v>
      </c>
      <c r="AB94" s="24" t="s">
        <v>267</v>
      </c>
    </row>
    <row r="95" spans="1:29" ht="29.25" customHeight="1" x14ac:dyDescent="0.25">
      <c r="A95" s="20" t="s">
        <v>66</v>
      </c>
      <c r="B95" s="21" t="s">
        <v>12</v>
      </c>
      <c r="C95" s="21">
        <v>20</v>
      </c>
      <c r="D95" s="21" t="s">
        <v>13</v>
      </c>
      <c r="E95" s="22" t="s">
        <v>68</v>
      </c>
      <c r="F95" s="34">
        <f>+F97</f>
        <v>7632396000</v>
      </c>
      <c r="G95" s="34">
        <f t="shared" si="100"/>
        <v>0</v>
      </c>
      <c r="H95" s="34">
        <f t="shared" si="100"/>
        <v>0</v>
      </c>
      <c r="I95" s="34">
        <f t="shared" si="100"/>
        <v>0</v>
      </c>
      <c r="J95" s="34">
        <f t="shared" si="100"/>
        <v>0</v>
      </c>
      <c r="K95" s="34">
        <f t="shared" si="77"/>
        <v>0</v>
      </c>
      <c r="L95" s="34">
        <f t="shared" si="99"/>
        <v>7632396000</v>
      </c>
      <c r="M95" s="123">
        <f t="shared" si="89"/>
        <v>1.3221828230604502E-3</v>
      </c>
      <c r="N95" s="34">
        <f t="shared" si="101"/>
        <v>0</v>
      </c>
      <c r="O95" s="34">
        <f t="shared" si="101"/>
        <v>49250000</v>
      </c>
      <c r="P95" s="34">
        <f t="shared" si="101"/>
        <v>7583146000</v>
      </c>
      <c r="Q95" s="34">
        <f t="shared" si="101"/>
        <v>40831718.039999999</v>
      </c>
      <c r="R95" s="34">
        <f t="shared" si="101"/>
        <v>7591564281.960001</v>
      </c>
      <c r="S95" s="34">
        <f t="shared" si="101"/>
        <v>8418281.9600000009</v>
      </c>
      <c r="T95" s="34">
        <f t="shared" si="101"/>
        <v>40831718.039999999</v>
      </c>
      <c r="U95" s="34">
        <f t="shared" si="101"/>
        <v>0</v>
      </c>
      <c r="V95" s="34">
        <f t="shared" si="101"/>
        <v>40831718.039999999</v>
      </c>
      <c r="W95" s="34">
        <f t="shared" si="102"/>
        <v>0</v>
      </c>
      <c r="X95" s="24">
        <f t="shared" si="78"/>
        <v>5.3497902938998447E-3</v>
      </c>
      <c r="Y95" s="24">
        <f t="shared" si="79"/>
        <v>5.3497902938998447E-3</v>
      </c>
      <c r="Z95" s="24">
        <f t="shared" si="80"/>
        <v>5.3497902938998447E-3</v>
      </c>
      <c r="AA95" s="24">
        <f t="shared" si="88"/>
        <v>1</v>
      </c>
      <c r="AB95" s="24">
        <f t="shared" si="68"/>
        <v>1</v>
      </c>
    </row>
    <row r="96" spans="1:29" ht="29.25" customHeight="1" x14ac:dyDescent="0.25">
      <c r="A96" s="20" t="s">
        <v>189</v>
      </c>
      <c r="B96" s="21" t="s">
        <v>67</v>
      </c>
      <c r="C96" s="21">
        <v>10</v>
      </c>
      <c r="D96" s="21" t="s">
        <v>13</v>
      </c>
      <c r="E96" s="22" t="s">
        <v>190</v>
      </c>
      <c r="F96" s="34">
        <f>+F98</f>
        <v>1451042370</v>
      </c>
      <c r="G96" s="34">
        <f t="shared" si="100"/>
        <v>0</v>
      </c>
      <c r="H96" s="34">
        <f t="shared" si="100"/>
        <v>0</v>
      </c>
      <c r="I96" s="34">
        <f t="shared" si="100"/>
        <v>0</v>
      </c>
      <c r="J96" s="34">
        <f t="shared" si="100"/>
        <v>0</v>
      </c>
      <c r="K96" s="34">
        <f t="shared" si="77"/>
        <v>0</v>
      </c>
      <c r="L96" s="34">
        <f t="shared" si="99"/>
        <v>1451042370</v>
      </c>
      <c r="M96" s="123">
        <f t="shared" si="89"/>
        <v>2.5136841656891578E-4</v>
      </c>
      <c r="N96" s="34">
        <f t="shared" si="101"/>
        <v>0</v>
      </c>
      <c r="O96" s="34">
        <f t="shared" si="101"/>
        <v>0</v>
      </c>
      <c r="P96" s="34">
        <f t="shared" si="101"/>
        <v>1451042370</v>
      </c>
      <c r="Q96" s="34">
        <f t="shared" si="101"/>
        <v>0</v>
      </c>
      <c r="R96" s="34">
        <f t="shared" si="101"/>
        <v>1451042370</v>
      </c>
      <c r="S96" s="34">
        <f t="shared" si="101"/>
        <v>0</v>
      </c>
      <c r="T96" s="34">
        <f t="shared" si="101"/>
        <v>0</v>
      </c>
      <c r="U96" s="34">
        <f t="shared" si="101"/>
        <v>0</v>
      </c>
      <c r="V96" s="34">
        <f t="shared" si="101"/>
        <v>0</v>
      </c>
      <c r="W96" s="34">
        <f t="shared" si="102"/>
        <v>0</v>
      </c>
      <c r="X96" s="24">
        <f t="shared" si="78"/>
        <v>0</v>
      </c>
      <c r="Y96" s="24">
        <f t="shared" si="79"/>
        <v>0</v>
      </c>
      <c r="Z96" s="24">
        <f t="shared" si="80"/>
        <v>0</v>
      </c>
      <c r="AA96" s="73" t="s">
        <v>267</v>
      </c>
      <c r="AB96" s="24" t="s">
        <v>267</v>
      </c>
    </row>
    <row r="97" spans="1:28" ht="29.25" customHeight="1" x14ac:dyDescent="0.25">
      <c r="A97" s="20" t="s">
        <v>189</v>
      </c>
      <c r="B97" s="21" t="s">
        <v>12</v>
      </c>
      <c r="C97" s="21">
        <v>20</v>
      </c>
      <c r="D97" s="21" t="s">
        <v>13</v>
      </c>
      <c r="E97" s="22" t="s">
        <v>190</v>
      </c>
      <c r="F97" s="34">
        <f>+F99+F100</f>
        <v>7632396000</v>
      </c>
      <c r="G97" s="34">
        <f t="shared" ref="G97:J97" si="103">+G99+G100</f>
        <v>0</v>
      </c>
      <c r="H97" s="34">
        <f t="shared" si="103"/>
        <v>0</v>
      </c>
      <c r="I97" s="34">
        <f t="shared" si="103"/>
        <v>0</v>
      </c>
      <c r="J97" s="34">
        <f t="shared" si="103"/>
        <v>0</v>
      </c>
      <c r="K97" s="34">
        <f t="shared" si="77"/>
        <v>0</v>
      </c>
      <c r="L97" s="34">
        <f t="shared" si="99"/>
        <v>7632396000</v>
      </c>
      <c r="M97" s="123">
        <f t="shared" si="89"/>
        <v>1.3221828230604502E-3</v>
      </c>
      <c r="N97" s="34">
        <f t="shared" ref="N97:V97" si="104">+N99+N100</f>
        <v>0</v>
      </c>
      <c r="O97" s="34">
        <f t="shared" si="104"/>
        <v>49250000</v>
      </c>
      <c r="P97" s="34">
        <f t="shared" si="104"/>
        <v>7583146000</v>
      </c>
      <c r="Q97" s="34">
        <f t="shared" si="104"/>
        <v>40831718.039999999</v>
      </c>
      <c r="R97" s="34">
        <f t="shared" si="104"/>
        <v>7591564281.960001</v>
      </c>
      <c r="S97" s="34">
        <f t="shared" si="104"/>
        <v>8418281.9600000009</v>
      </c>
      <c r="T97" s="34">
        <f t="shared" si="104"/>
        <v>40831718.039999999</v>
      </c>
      <c r="U97" s="34">
        <f t="shared" si="104"/>
        <v>0</v>
      </c>
      <c r="V97" s="34">
        <f t="shared" si="104"/>
        <v>40831718.039999999</v>
      </c>
      <c r="W97" s="34">
        <f t="shared" si="102"/>
        <v>0</v>
      </c>
      <c r="X97" s="24">
        <f t="shared" si="78"/>
        <v>5.3497902938998447E-3</v>
      </c>
      <c r="Y97" s="24">
        <f t="shared" si="79"/>
        <v>5.3497902938998447E-3</v>
      </c>
      <c r="Z97" s="24">
        <f t="shared" si="80"/>
        <v>5.3497902938998447E-3</v>
      </c>
      <c r="AA97" s="24">
        <f t="shared" si="88"/>
        <v>1</v>
      </c>
      <c r="AB97" s="24">
        <f t="shared" si="68"/>
        <v>1</v>
      </c>
    </row>
    <row r="98" spans="1:28" ht="29.25" customHeight="1" x14ac:dyDescent="0.25">
      <c r="A98" s="25" t="s">
        <v>191</v>
      </c>
      <c r="B98" s="26" t="s">
        <v>67</v>
      </c>
      <c r="C98" s="26">
        <v>10</v>
      </c>
      <c r="D98" s="26" t="s">
        <v>13</v>
      </c>
      <c r="E98" s="27" t="s">
        <v>192</v>
      </c>
      <c r="F98" s="28">
        <v>1451042370</v>
      </c>
      <c r="G98" s="28">
        <v>0</v>
      </c>
      <c r="H98" s="28">
        <v>0</v>
      </c>
      <c r="I98" s="28">
        <v>0</v>
      </c>
      <c r="J98" s="28">
        <v>0</v>
      </c>
      <c r="K98" s="28">
        <f t="shared" si="77"/>
        <v>0</v>
      </c>
      <c r="L98" s="28">
        <f t="shared" si="99"/>
        <v>1451042370</v>
      </c>
      <c r="M98" s="121">
        <f t="shared" si="89"/>
        <v>2.5136841656891578E-4</v>
      </c>
      <c r="N98" s="28">
        <v>0</v>
      </c>
      <c r="O98" s="28">
        <v>0</v>
      </c>
      <c r="P98" s="28">
        <f t="shared" ref="P98:P100" si="105">L98-O98</f>
        <v>1451042370</v>
      </c>
      <c r="Q98" s="28">
        <v>0</v>
      </c>
      <c r="R98" s="28">
        <f t="shared" ref="R98:R100" si="106">+L98-Q98</f>
        <v>1451042370</v>
      </c>
      <c r="S98" s="28">
        <f t="shared" ref="S98:S100" si="107">O98-Q98</f>
        <v>0</v>
      </c>
      <c r="T98" s="28">
        <v>0</v>
      </c>
      <c r="U98" s="28">
        <f t="shared" ref="U98:U100" si="108">+Q98-T98</f>
        <v>0</v>
      </c>
      <c r="V98" s="28">
        <v>0</v>
      </c>
      <c r="W98" s="29">
        <f t="shared" ref="W98:W100" si="109">+T98-V98</f>
        <v>0</v>
      </c>
      <c r="X98" s="30">
        <f t="shared" si="78"/>
        <v>0</v>
      </c>
      <c r="Y98" s="30">
        <f t="shared" si="79"/>
        <v>0</v>
      </c>
      <c r="Z98" s="30">
        <f t="shared" si="80"/>
        <v>0</v>
      </c>
      <c r="AA98" s="36" t="s">
        <v>267</v>
      </c>
      <c r="AB98" s="30" t="s">
        <v>267</v>
      </c>
    </row>
    <row r="99" spans="1:28" ht="29.25" customHeight="1" x14ac:dyDescent="0.25">
      <c r="A99" s="25" t="s">
        <v>191</v>
      </c>
      <c r="B99" s="26" t="s">
        <v>12</v>
      </c>
      <c r="C99" s="26">
        <v>20</v>
      </c>
      <c r="D99" s="26" t="s">
        <v>13</v>
      </c>
      <c r="E99" s="27" t="s">
        <v>192</v>
      </c>
      <c r="F99" s="28">
        <v>3100000000</v>
      </c>
      <c r="G99" s="28">
        <v>0</v>
      </c>
      <c r="H99" s="28">
        <v>0</v>
      </c>
      <c r="I99" s="28">
        <v>0</v>
      </c>
      <c r="J99" s="28">
        <v>0</v>
      </c>
      <c r="K99" s="28">
        <f t="shared" si="77"/>
        <v>0</v>
      </c>
      <c r="L99" s="28">
        <f t="shared" si="99"/>
        <v>3100000000</v>
      </c>
      <c r="M99" s="121">
        <f t="shared" si="89"/>
        <v>5.370222865123083E-4</v>
      </c>
      <c r="N99" s="28">
        <v>0</v>
      </c>
      <c r="O99" s="28">
        <v>17200000</v>
      </c>
      <c r="P99" s="28">
        <f t="shared" si="105"/>
        <v>3082800000</v>
      </c>
      <c r="Q99" s="28">
        <v>9637398.6799999997</v>
      </c>
      <c r="R99" s="28">
        <f t="shared" si="106"/>
        <v>3090362601.3200002</v>
      </c>
      <c r="S99" s="28">
        <f t="shared" si="107"/>
        <v>7562601.3200000003</v>
      </c>
      <c r="T99" s="28">
        <v>9637398.6799999997</v>
      </c>
      <c r="U99" s="28">
        <f t="shared" si="108"/>
        <v>0</v>
      </c>
      <c r="V99" s="28">
        <v>9637398.6799999997</v>
      </c>
      <c r="W99" s="29">
        <f t="shared" si="109"/>
        <v>0</v>
      </c>
      <c r="X99" s="30">
        <f t="shared" si="78"/>
        <v>3.1088382838709676E-3</v>
      </c>
      <c r="Y99" s="30">
        <f t="shared" si="79"/>
        <v>3.1088382838709676E-3</v>
      </c>
      <c r="Z99" s="30">
        <f t="shared" si="80"/>
        <v>3.1088382838709676E-3</v>
      </c>
      <c r="AA99" s="30">
        <f t="shared" si="88"/>
        <v>1</v>
      </c>
      <c r="AB99" s="30">
        <f t="shared" si="68"/>
        <v>1</v>
      </c>
    </row>
    <row r="100" spans="1:28" ht="29.25" customHeight="1" x14ac:dyDescent="0.25">
      <c r="A100" s="25" t="s">
        <v>201</v>
      </c>
      <c r="B100" s="26" t="s">
        <v>12</v>
      </c>
      <c r="C100" s="26">
        <v>20</v>
      </c>
      <c r="D100" s="26" t="s">
        <v>13</v>
      </c>
      <c r="E100" s="27" t="s">
        <v>200</v>
      </c>
      <c r="F100" s="28">
        <v>4532396000</v>
      </c>
      <c r="G100" s="28">
        <v>0</v>
      </c>
      <c r="H100" s="28">
        <v>0</v>
      </c>
      <c r="I100" s="28">
        <v>0</v>
      </c>
      <c r="J100" s="28">
        <v>0</v>
      </c>
      <c r="K100" s="28">
        <f t="shared" si="77"/>
        <v>0</v>
      </c>
      <c r="L100" s="28">
        <f t="shared" si="99"/>
        <v>4532396000</v>
      </c>
      <c r="M100" s="121">
        <f t="shared" si="89"/>
        <v>7.8516053654814199E-4</v>
      </c>
      <c r="N100" s="28">
        <v>0</v>
      </c>
      <c r="O100" s="28">
        <v>32050000</v>
      </c>
      <c r="P100" s="28">
        <f t="shared" si="105"/>
        <v>4500346000</v>
      </c>
      <c r="Q100" s="28">
        <v>31194319.359999999</v>
      </c>
      <c r="R100" s="28">
        <f t="shared" si="106"/>
        <v>4501201680.6400003</v>
      </c>
      <c r="S100" s="28">
        <f t="shared" si="107"/>
        <v>855680.6400000006</v>
      </c>
      <c r="T100" s="28">
        <v>31194319.359999999</v>
      </c>
      <c r="U100" s="28">
        <f t="shared" si="108"/>
        <v>0</v>
      </c>
      <c r="V100" s="28">
        <v>31194319.359999999</v>
      </c>
      <c r="W100" s="29">
        <f t="shared" si="109"/>
        <v>0</v>
      </c>
      <c r="X100" s="30">
        <f t="shared" si="78"/>
        <v>6.8825229216511533E-3</v>
      </c>
      <c r="Y100" s="30">
        <f t="shared" si="79"/>
        <v>6.8825229216511533E-3</v>
      </c>
      <c r="Z100" s="30">
        <f t="shared" si="80"/>
        <v>6.8825229216511533E-3</v>
      </c>
      <c r="AA100" s="30">
        <f t="shared" si="88"/>
        <v>1</v>
      </c>
      <c r="AB100" s="30">
        <f t="shared" si="68"/>
        <v>1</v>
      </c>
    </row>
    <row r="101" spans="1:28" ht="33" customHeight="1" x14ac:dyDescent="0.25">
      <c r="A101" s="20" t="s">
        <v>351</v>
      </c>
      <c r="B101" s="153" t="s">
        <v>12</v>
      </c>
      <c r="C101" s="153">
        <v>20</v>
      </c>
      <c r="D101" s="153" t="s">
        <v>13</v>
      </c>
      <c r="E101" s="22" t="s">
        <v>352</v>
      </c>
      <c r="F101" s="34">
        <f t="shared" ref="F101:J102" si="110">+F102</f>
        <v>14051472000</v>
      </c>
      <c r="G101" s="34">
        <f t="shared" si="110"/>
        <v>0</v>
      </c>
      <c r="H101" s="34">
        <f t="shared" si="110"/>
        <v>0</v>
      </c>
      <c r="I101" s="34">
        <f t="shared" si="110"/>
        <v>0</v>
      </c>
      <c r="J101" s="34">
        <f t="shared" si="110"/>
        <v>0</v>
      </c>
      <c r="K101" s="34">
        <f t="shared" si="77"/>
        <v>0</v>
      </c>
      <c r="L101" s="34">
        <f>+L102</f>
        <v>14051472000</v>
      </c>
      <c r="M101" s="117">
        <f t="shared" si="89"/>
        <v>2.4341785878398961E-3</v>
      </c>
      <c r="N101" s="34">
        <f t="shared" ref="N101:W102" si="111">+N102</f>
        <v>0</v>
      </c>
      <c r="O101" s="34">
        <f t="shared" si="111"/>
        <v>0</v>
      </c>
      <c r="P101" s="34">
        <f t="shared" si="111"/>
        <v>14051472000</v>
      </c>
      <c r="Q101" s="34">
        <f t="shared" si="111"/>
        <v>0</v>
      </c>
      <c r="R101" s="34">
        <f t="shared" si="111"/>
        <v>14051472000</v>
      </c>
      <c r="S101" s="34">
        <f t="shared" si="111"/>
        <v>0</v>
      </c>
      <c r="T101" s="34">
        <f t="shared" si="111"/>
        <v>0</v>
      </c>
      <c r="U101" s="34">
        <f t="shared" si="111"/>
        <v>0</v>
      </c>
      <c r="V101" s="34">
        <f t="shared" si="111"/>
        <v>0</v>
      </c>
      <c r="W101" s="34">
        <f t="shared" si="111"/>
        <v>0</v>
      </c>
      <c r="X101" s="24">
        <f t="shared" si="78"/>
        <v>0</v>
      </c>
      <c r="Y101" s="24">
        <f t="shared" si="79"/>
        <v>0</v>
      </c>
      <c r="Z101" s="24">
        <f t="shared" si="80"/>
        <v>0</v>
      </c>
      <c r="AA101" s="73" t="s">
        <v>267</v>
      </c>
      <c r="AB101" s="24" t="s">
        <v>267</v>
      </c>
    </row>
    <row r="102" spans="1:28" ht="33" customHeight="1" x14ac:dyDescent="0.25">
      <c r="A102" s="20" t="s">
        <v>353</v>
      </c>
      <c r="B102" s="153" t="s">
        <v>12</v>
      </c>
      <c r="C102" s="153">
        <v>20</v>
      </c>
      <c r="D102" s="153" t="s">
        <v>13</v>
      </c>
      <c r="E102" s="22" t="s">
        <v>354</v>
      </c>
      <c r="F102" s="34">
        <f t="shared" si="110"/>
        <v>14051472000</v>
      </c>
      <c r="G102" s="34">
        <f t="shared" si="110"/>
        <v>0</v>
      </c>
      <c r="H102" s="34">
        <f t="shared" si="110"/>
        <v>0</v>
      </c>
      <c r="I102" s="34">
        <f t="shared" si="110"/>
        <v>0</v>
      </c>
      <c r="J102" s="34">
        <f t="shared" si="110"/>
        <v>0</v>
      </c>
      <c r="K102" s="34">
        <f t="shared" si="77"/>
        <v>0</v>
      </c>
      <c r="L102" s="34">
        <f>+L103</f>
        <v>14051472000</v>
      </c>
      <c r="M102" s="117">
        <f t="shared" si="89"/>
        <v>2.4341785878398961E-3</v>
      </c>
      <c r="N102" s="34">
        <f t="shared" si="111"/>
        <v>0</v>
      </c>
      <c r="O102" s="34">
        <f t="shared" si="111"/>
        <v>0</v>
      </c>
      <c r="P102" s="34">
        <f t="shared" si="111"/>
        <v>14051472000</v>
      </c>
      <c r="Q102" s="34">
        <f t="shared" si="111"/>
        <v>0</v>
      </c>
      <c r="R102" s="34">
        <f t="shared" si="111"/>
        <v>14051472000</v>
      </c>
      <c r="S102" s="34">
        <f t="shared" si="111"/>
        <v>0</v>
      </c>
      <c r="T102" s="34">
        <f t="shared" si="111"/>
        <v>0</v>
      </c>
      <c r="U102" s="34">
        <f t="shared" si="111"/>
        <v>0</v>
      </c>
      <c r="V102" s="34">
        <f t="shared" si="111"/>
        <v>0</v>
      </c>
      <c r="W102" s="34">
        <f t="shared" si="111"/>
        <v>0</v>
      </c>
      <c r="X102" s="24">
        <f t="shared" si="78"/>
        <v>0</v>
      </c>
      <c r="Y102" s="24">
        <f t="shared" si="79"/>
        <v>0</v>
      </c>
      <c r="Z102" s="24">
        <f t="shared" si="80"/>
        <v>0</v>
      </c>
      <c r="AA102" s="73" t="s">
        <v>267</v>
      </c>
      <c r="AB102" s="24" t="s">
        <v>267</v>
      </c>
    </row>
    <row r="103" spans="1:28" ht="28.5" customHeight="1" thickBot="1" x14ac:dyDescent="0.3">
      <c r="A103" s="40" t="s">
        <v>355</v>
      </c>
      <c r="B103" s="41" t="s">
        <v>12</v>
      </c>
      <c r="C103" s="41">
        <v>20</v>
      </c>
      <c r="D103" s="41" t="s">
        <v>13</v>
      </c>
      <c r="E103" s="128" t="s">
        <v>356</v>
      </c>
      <c r="F103" s="42">
        <v>14051472000</v>
      </c>
      <c r="G103" s="42">
        <v>0</v>
      </c>
      <c r="H103" s="42">
        <v>0</v>
      </c>
      <c r="I103" s="42"/>
      <c r="J103" s="42">
        <v>0</v>
      </c>
      <c r="K103" s="42">
        <f t="shared" si="77"/>
        <v>0</v>
      </c>
      <c r="L103" s="42">
        <f>+F103+K103</f>
        <v>14051472000</v>
      </c>
      <c r="M103" s="129">
        <f t="shared" si="89"/>
        <v>2.4341785878398961E-3</v>
      </c>
      <c r="N103" s="42">
        <v>0</v>
      </c>
      <c r="O103" s="28">
        <v>0</v>
      </c>
      <c r="P103" s="28">
        <f>L103-O103</f>
        <v>14051472000</v>
      </c>
      <c r="Q103" s="28">
        <v>0</v>
      </c>
      <c r="R103" s="42">
        <f>+L103-Q103</f>
        <v>14051472000</v>
      </c>
      <c r="S103" s="28">
        <f>O103-Q103</f>
        <v>0</v>
      </c>
      <c r="T103" s="28">
        <v>0</v>
      </c>
      <c r="U103" s="42">
        <f>+Q103-T103</f>
        <v>0</v>
      </c>
      <c r="V103" s="28">
        <v>0</v>
      </c>
      <c r="W103" s="43">
        <f>+T103-V103</f>
        <v>0</v>
      </c>
      <c r="X103" s="30">
        <f t="shared" si="78"/>
        <v>0</v>
      </c>
      <c r="Y103" s="30">
        <f t="shared" si="79"/>
        <v>0</v>
      </c>
      <c r="Z103" s="130">
        <f t="shared" si="80"/>
        <v>0</v>
      </c>
      <c r="AA103" s="36" t="s">
        <v>267</v>
      </c>
      <c r="AB103" s="30" t="s">
        <v>267</v>
      </c>
    </row>
    <row r="104" spans="1:28" s="2" customFormat="1" ht="28.5" customHeight="1" thickBot="1" x14ac:dyDescent="0.3">
      <c r="A104" s="156" t="s">
        <v>357</v>
      </c>
      <c r="B104" s="163" t="s">
        <v>67</v>
      </c>
      <c r="C104" s="164">
        <v>11</v>
      </c>
      <c r="D104" s="163" t="s">
        <v>366</v>
      </c>
      <c r="E104" s="158" t="s">
        <v>358</v>
      </c>
      <c r="F104" s="159">
        <f>+F106</f>
        <v>139786580047</v>
      </c>
      <c r="G104" s="159">
        <f t="shared" ref="G104:J106" si="112">+G106</f>
        <v>0</v>
      </c>
      <c r="H104" s="159">
        <f t="shared" si="112"/>
        <v>0</v>
      </c>
      <c r="I104" s="159">
        <f t="shared" si="112"/>
        <v>0</v>
      </c>
      <c r="J104" s="159">
        <f t="shared" si="112"/>
        <v>0</v>
      </c>
      <c r="K104" s="159">
        <f t="shared" si="77"/>
        <v>0</v>
      </c>
      <c r="L104" s="159">
        <f>+L106</f>
        <v>139786580047</v>
      </c>
      <c r="M104" s="160">
        <f t="shared" si="89"/>
        <v>2.4215648013088953E-2</v>
      </c>
      <c r="N104" s="159">
        <f t="shared" ref="N104:W106" si="113">+N106</f>
        <v>0</v>
      </c>
      <c r="O104" s="159">
        <f t="shared" si="113"/>
        <v>0</v>
      </c>
      <c r="P104" s="159">
        <f t="shared" si="113"/>
        <v>139786580047</v>
      </c>
      <c r="Q104" s="159">
        <f t="shared" si="113"/>
        <v>0</v>
      </c>
      <c r="R104" s="159">
        <f t="shared" si="113"/>
        <v>139786580047</v>
      </c>
      <c r="S104" s="159">
        <f t="shared" si="113"/>
        <v>0</v>
      </c>
      <c r="T104" s="159">
        <f t="shared" si="113"/>
        <v>0</v>
      </c>
      <c r="U104" s="159">
        <f t="shared" si="113"/>
        <v>0</v>
      </c>
      <c r="V104" s="159">
        <f t="shared" si="113"/>
        <v>0</v>
      </c>
      <c r="W104" s="159">
        <f t="shared" ref="W104:W105" si="114">+W106+W107</f>
        <v>0</v>
      </c>
      <c r="X104" s="161">
        <f t="shared" si="78"/>
        <v>0</v>
      </c>
      <c r="Y104" s="161">
        <f t="shared" si="79"/>
        <v>0</v>
      </c>
      <c r="Z104" s="161">
        <f t="shared" si="80"/>
        <v>0</v>
      </c>
      <c r="AA104" s="161" t="s">
        <v>267</v>
      </c>
      <c r="AB104" s="161" t="s">
        <v>267</v>
      </c>
    </row>
    <row r="105" spans="1:28" s="2" customFormat="1" ht="28.5" customHeight="1" thickBot="1" x14ac:dyDescent="0.3">
      <c r="A105" s="156" t="s">
        <v>357</v>
      </c>
      <c r="B105" s="163" t="s">
        <v>67</v>
      </c>
      <c r="C105" s="164">
        <v>11</v>
      </c>
      <c r="D105" s="163" t="s">
        <v>13</v>
      </c>
      <c r="E105" s="158" t="s">
        <v>358</v>
      </c>
      <c r="F105" s="159">
        <f>+F107</f>
        <v>1027817755000</v>
      </c>
      <c r="G105" s="159">
        <f t="shared" si="112"/>
        <v>0</v>
      </c>
      <c r="H105" s="159">
        <f t="shared" si="112"/>
        <v>0</v>
      </c>
      <c r="I105" s="159">
        <f t="shared" si="112"/>
        <v>0</v>
      </c>
      <c r="J105" s="159">
        <f t="shared" si="112"/>
        <v>0</v>
      </c>
      <c r="K105" s="159">
        <f t="shared" si="77"/>
        <v>0</v>
      </c>
      <c r="L105" s="159">
        <f>+L107</f>
        <v>1027817755000</v>
      </c>
      <c r="M105" s="160">
        <f t="shared" si="89"/>
        <v>0.17805194868001534</v>
      </c>
      <c r="N105" s="159">
        <f t="shared" si="113"/>
        <v>0</v>
      </c>
      <c r="O105" s="159">
        <f t="shared" si="113"/>
        <v>82787334910</v>
      </c>
      <c r="P105" s="159">
        <f t="shared" si="113"/>
        <v>945030420090</v>
      </c>
      <c r="Q105" s="159">
        <f t="shared" si="113"/>
        <v>82787334910</v>
      </c>
      <c r="R105" s="159">
        <f t="shared" si="113"/>
        <v>945030420090</v>
      </c>
      <c r="S105" s="159">
        <f t="shared" si="113"/>
        <v>0</v>
      </c>
      <c r="T105" s="159">
        <f t="shared" si="113"/>
        <v>82787334910</v>
      </c>
      <c r="U105" s="159">
        <f t="shared" si="113"/>
        <v>0</v>
      </c>
      <c r="V105" s="159">
        <f t="shared" si="113"/>
        <v>82787334910</v>
      </c>
      <c r="W105" s="159">
        <f t="shared" si="114"/>
        <v>0</v>
      </c>
      <c r="X105" s="161">
        <f t="shared" si="78"/>
        <v>8.0546706366246806E-2</v>
      </c>
      <c r="Y105" s="161">
        <f t="shared" si="79"/>
        <v>8.0546706366246806E-2</v>
      </c>
      <c r="Z105" s="161">
        <f t="shared" si="80"/>
        <v>8.0546706366246806E-2</v>
      </c>
      <c r="AA105" s="161">
        <f t="shared" ref="AA105:AA107" si="115">+T105/Q105</f>
        <v>1</v>
      </c>
      <c r="AB105" s="161">
        <f t="shared" ref="AB105:AB107" si="116">+V105/T105</f>
        <v>1</v>
      </c>
    </row>
    <row r="106" spans="1:28" ht="23.25" customHeight="1" x14ac:dyDescent="0.25">
      <c r="A106" s="20" t="s">
        <v>359</v>
      </c>
      <c r="B106" s="21" t="s">
        <v>67</v>
      </c>
      <c r="C106" s="21">
        <v>11</v>
      </c>
      <c r="D106" s="21" t="s">
        <v>366</v>
      </c>
      <c r="E106" s="22" t="s">
        <v>360</v>
      </c>
      <c r="F106" s="35">
        <f>+F108</f>
        <v>139786580047</v>
      </c>
      <c r="G106" s="35">
        <f t="shared" si="112"/>
        <v>0</v>
      </c>
      <c r="H106" s="35">
        <f t="shared" si="112"/>
        <v>0</v>
      </c>
      <c r="I106" s="35">
        <f t="shared" si="112"/>
        <v>0</v>
      </c>
      <c r="J106" s="35">
        <f t="shared" si="112"/>
        <v>0</v>
      </c>
      <c r="K106" s="35">
        <f t="shared" si="77"/>
        <v>0</v>
      </c>
      <c r="L106" s="35">
        <f>+L108</f>
        <v>139786580047</v>
      </c>
      <c r="M106" s="117">
        <f t="shared" si="89"/>
        <v>2.4215648013088953E-2</v>
      </c>
      <c r="N106" s="35">
        <f t="shared" si="113"/>
        <v>0</v>
      </c>
      <c r="O106" s="35">
        <f t="shared" si="113"/>
        <v>0</v>
      </c>
      <c r="P106" s="35">
        <f>+P108</f>
        <v>139786580047</v>
      </c>
      <c r="Q106" s="35">
        <f t="shared" si="113"/>
        <v>0</v>
      </c>
      <c r="R106" s="35">
        <f>+R108</f>
        <v>139786580047</v>
      </c>
      <c r="S106" s="35">
        <f t="shared" si="113"/>
        <v>0</v>
      </c>
      <c r="T106" s="35">
        <f t="shared" si="113"/>
        <v>0</v>
      </c>
      <c r="U106" s="35">
        <f t="shared" si="113"/>
        <v>0</v>
      </c>
      <c r="V106" s="35">
        <f t="shared" si="113"/>
        <v>0</v>
      </c>
      <c r="W106" s="35">
        <f t="shared" si="113"/>
        <v>0</v>
      </c>
      <c r="X106" s="24">
        <f t="shared" si="78"/>
        <v>0</v>
      </c>
      <c r="Y106" s="24">
        <f t="shared" si="79"/>
        <v>0</v>
      </c>
      <c r="Z106" s="24">
        <f t="shared" si="80"/>
        <v>0</v>
      </c>
      <c r="AA106" s="30" t="s">
        <v>267</v>
      </c>
      <c r="AB106" s="30" t="s">
        <v>267</v>
      </c>
    </row>
    <row r="107" spans="1:28" ht="23.25" customHeight="1" x14ac:dyDescent="0.25">
      <c r="A107" s="20" t="s">
        <v>359</v>
      </c>
      <c r="B107" s="153" t="s">
        <v>67</v>
      </c>
      <c r="C107" s="153">
        <v>11</v>
      </c>
      <c r="D107" s="153" t="s">
        <v>13</v>
      </c>
      <c r="E107" s="22" t="s">
        <v>360</v>
      </c>
      <c r="F107" s="35">
        <f>+F111</f>
        <v>1027817755000</v>
      </c>
      <c r="G107" s="35">
        <f t="shared" ref="G107:J107" si="117">+G111</f>
        <v>0</v>
      </c>
      <c r="H107" s="35">
        <f t="shared" si="117"/>
        <v>0</v>
      </c>
      <c r="I107" s="35">
        <f t="shared" si="117"/>
        <v>0</v>
      </c>
      <c r="J107" s="35">
        <f t="shared" si="117"/>
        <v>0</v>
      </c>
      <c r="K107" s="35">
        <f t="shared" si="77"/>
        <v>0</v>
      </c>
      <c r="L107" s="35">
        <f>+L111</f>
        <v>1027817755000</v>
      </c>
      <c r="M107" s="117">
        <f t="shared" si="89"/>
        <v>0.17805194868001534</v>
      </c>
      <c r="N107" s="35">
        <f t="shared" ref="N107:W107" si="118">+N111</f>
        <v>0</v>
      </c>
      <c r="O107" s="35">
        <f t="shared" si="118"/>
        <v>82787334910</v>
      </c>
      <c r="P107" s="35">
        <f>+P111</f>
        <v>945030420090</v>
      </c>
      <c r="Q107" s="35">
        <f t="shared" si="118"/>
        <v>82787334910</v>
      </c>
      <c r="R107" s="35">
        <f>+R111</f>
        <v>945030420090</v>
      </c>
      <c r="S107" s="35">
        <f t="shared" si="118"/>
        <v>0</v>
      </c>
      <c r="T107" s="35">
        <f t="shared" si="118"/>
        <v>82787334910</v>
      </c>
      <c r="U107" s="35">
        <f t="shared" si="118"/>
        <v>0</v>
      </c>
      <c r="V107" s="35">
        <f t="shared" si="118"/>
        <v>82787334910</v>
      </c>
      <c r="W107" s="35">
        <f t="shared" si="118"/>
        <v>0</v>
      </c>
      <c r="X107" s="24">
        <f t="shared" si="78"/>
        <v>8.0546706366246806E-2</v>
      </c>
      <c r="Y107" s="24">
        <f t="shared" si="79"/>
        <v>8.0546706366246806E-2</v>
      </c>
      <c r="Z107" s="24">
        <f t="shared" si="80"/>
        <v>8.0546706366246806E-2</v>
      </c>
      <c r="AA107" s="30">
        <f t="shared" si="115"/>
        <v>1</v>
      </c>
      <c r="AB107" s="30">
        <f t="shared" si="116"/>
        <v>1</v>
      </c>
    </row>
    <row r="108" spans="1:28" ht="23.25" customHeight="1" x14ac:dyDescent="0.25">
      <c r="A108" s="20" t="s">
        <v>361</v>
      </c>
      <c r="B108" s="21" t="s">
        <v>67</v>
      </c>
      <c r="C108" s="21">
        <v>11</v>
      </c>
      <c r="D108" s="21" t="s">
        <v>366</v>
      </c>
      <c r="E108" s="22" t="s">
        <v>362</v>
      </c>
      <c r="F108" s="35">
        <f t="shared" ref="F108:J109" si="119">+F109</f>
        <v>139786580047</v>
      </c>
      <c r="G108" s="35">
        <f t="shared" si="119"/>
        <v>0</v>
      </c>
      <c r="H108" s="35">
        <f t="shared" si="119"/>
        <v>0</v>
      </c>
      <c r="I108" s="35">
        <f t="shared" si="119"/>
        <v>0</v>
      </c>
      <c r="J108" s="35">
        <f t="shared" si="119"/>
        <v>0</v>
      </c>
      <c r="K108" s="35">
        <f t="shared" si="77"/>
        <v>0</v>
      </c>
      <c r="L108" s="35">
        <f>+L109</f>
        <v>139786580047</v>
      </c>
      <c r="M108" s="117">
        <f t="shared" si="89"/>
        <v>2.4215648013088953E-2</v>
      </c>
      <c r="N108" s="35">
        <f>+N109+N111</f>
        <v>0</v>
      </c>
      <c r="O108" s="35">
        <f>+O109</f>
        <v>0</v>
      </c>
      <c r="P108" s="35">
        <f t="shared" ref="P108:R109" si="120">+P109</f>
        <v>139786580047</v>
      </c>
      <c r="Q108" s="35">
        <f>+Q109</f>
        <v>0</v>
      </c>
      <c r="R108" s="35">
        <f t="shared" si="120"/>
        <v>139786580047</v>
      </c>
      <c r="S108" s="35">
        <f>+S109+S111</f>
        <v>0</v>
      </c>
      <c r="T108" s="35">
        <f>+T109</f>
        <v>0</v>
      </c>
      <c r="U108" s="35">
        <f>+U109+U111</f>
        <v>0</v>
      </c>
      <c r="V108" s="35">
        <f>+V109</f>
        <v>0</v>
      </c>
      <c r="W108" s="35">
        <f>+W109+W111</f>
        <v>0</v>
      </c>
      <c r="X108" s="24">
        <f t="shared" si="78"/>
        <v>0</v>
      </c>
      <c r="Y108" s="24">
        <f t="shared" si="79"/>
        <v>0</v>
      </c>
      <c r="Z108" s="24">
        <f t="shared" si="80"/>
        <v>0</v>
      </c>
      <c r="AA108" s="30" t="s">
        <v>267</v>
      </c>
      <c r="AB108" s="30" t="s">
        <v>267</v>
      </c>
    </row>
    <row r="109" spans="1:28" s="2" customFormat="1" ht="23.25" customHeight="1" x14ac:dyDescent="0.25">
      <c r="A109" s="20" t="s">
        <v>363</v>
      </c>
      <c r="B109" s="21" t="s">
        <v>67</v>
      </c>
      <c r="C109" s="21">
        <v>11</v>
      </c>
      <c r="D109" s="21" t="s">
        <v>366</v>
      </c>
      <c r="E109" s="22" t="s">
        <v>364</v>
      </c>
      <c r="F109" s="35">
        <f t="shared" si="119"/>
        <v>139786580047</v>
      </c>
      <c r="G109" s="35">
        <f t="shared" si="119"/>
        <v>0</v>
      </c>
      <c r="H109" s="35">
        <f t="shared" si="119"/>
        <v>0</v>
      </c>
      <c r="I109" s="35">
        <f t="shared" si="119"/>
        <v>0</v>
      </c>
      <c r="J109" s="35">
        <f t="shared" si="119"/>
        <v>0</v>
      </c>
      <c r="K109" s="35">
        <f t="shared" si="77"/>
        <v>0</v>
      </c>
      <c r="L109" s="35">
        <f>+L110</f>
        <v>139786580047</v>
      </c>
      <c r="M109" s="117">
        <f t="shared" si="89"/>
        <v>2.4215648013088953E-2</v>
      </c>
      <c r="N109" s="35">
        <f>+N110</f>
        <v>0</v>
      </c>
      <c r="O109" s="35">
        <f>+O110</f>
        <v>0</v>
      </c>
      <c r="P109" s="35">
        <f t="shared" si="120"/>
        <v>139786580047</v>
      </c>
      <c r="Q109" s="35">
        <f>+Q110</f>
        <v>0</v>
      </c>
      <c r="R109" s="35">
        <f t="shared" si="120"/>
        <v>139786580047</v>
      </c>
      <c r="S109" s="35">
        <f>+S110</f>
        <v>0</v>
      </c>
      <c r="T109" s="35">
        <f>+T110</f>
        <v>0</v>
      </c>
      <c r="U109" s="35">
        <f>+U110</f>
        <v>0</v>
      </c>
      <c r="V109" s="35">
        <f>+V110</f>
        <v>0</v>
      </c>
      <c r="W109" s="35">
        <f>+W110</f>
        <v>0</v>
      </c>
      <c r="X109" s="24">
        <f>+X110</f>
        <v>0</v>
      </c>
      <c r="Y109" s="24">
        <f>+Y110</f>
        <v>0</v>
      </c>
      <c r="Z109" s="24">
        <f t="shared" si="80"/>
        <v>0</v>
      </c>
      <c r="AA109" s="30" t="s">
        <v>267</v>
      </c>
      <c r="AB109" s="30" t="s">
        <v>267</v>
      </c>
    </row>
    <row r="110" spans="1:28" ht="23.25" customHeight="1" x14ac:dyDescent="0.25">
      <c r="A110" s="25" t="s">
        <v>365</v>
      </c>
      <c r="B110" s="26" t="s">
        <v>67</v>
      </c>
      <c r="C110" s="26">
        <v>11</v>
      </c>
      <c r="D110" s="26" t="s">
        <v>366</v>
      </c>
      <c r="E110" s="27" t="s">
        <v>67</v>
      </c>
      <c r="F110" s="29">
        <v>139786580047</v>
      </c>
      <c r="G110" s="29">
        <v>0</v>
      </c>
      <c r="H110" s="29">
        <v>0</v>
      </c>
      <c r="I110" s="29"/>
      <c r="J110" s="29">
        <v>0</v>
      </c>
      <c r="K110" s="29">
        <f t="shared" si="77"/>
        <v>0</v>
      </c>
      <c r="L110" s="29">
        <f>+F110+K110</f>
        <v>139786580047</v>
      </c>
      <c r="M110" s="117">
        <f t="shared" si="89"/>
        <v>2.4215648013088953E-2</v>
      </c>
      <c r="N110" s="29">
        <v>0</v>
      </c>
      <c r="O110" s="28">
        <v>0</v>
      </c>
      <c r="P110" s="43">
        <f>L110-O110</f>
        <v>139786580047</v>
      </c>
      <c r="Q110" s="28">
        <v>0</v>
      </c>
      <c r="R110" s="43">
        <f>+L110-Q110</f>
        <v>139786580047</v>
      </c>
      <c r="S110" s="28">
        <f>O110-Q110</f>
        <v>0</v>
      </c>
      <c r="T110" s="28">
        <v>0</v>
      </c>
      <c r="U110" s="43">
        <f>+Q110-T110</f>
        <v>0</v>
      </c>
      <c r="V110" s="28">
        <v>0</v>
      </c>
      <c r="W110" s="43">
        <f>+T110-V110</f>
        <v>0</v>
      </c>
      <c r="X110" s="130">
        <f t="shared" ref="X110:X177" si="121">+Q110/L110</f>
        <v>0</v>
      </c>
      <c r="Y110" s="130">
        <f t="shared" ref="Y110:Y177" si="122">+T110/L110</f>
        <v>0</v>
      </c>
      <c r="Z110" s="130">
        <f t="shared" si="80"/>
        <v>0</v>
      </c>
      <c r="AA110" s="30" t="s">
        <v>267</v>
      </c>
      <c r="AB110" s="30" t="s">
        <v>267</v>
      </c>
    </row>
    <row r="111" spans="1:28" ht="23.25" customHeight="1" x14ac:dyDescent="0.25">
      <c r="A111" s="20" t="s">
        <v>367</v>
      </c>
      <c r="B111" s="153" t="s">
        <v>67</v>
      </c>
      <c r="C111" s="153">
        <v>11</v>
      </c>
      <c r="D111" s="153" t="s">
        <v>13</v>
      </c>
      <c r="E111" s="22" t="s">
        <v>368</v>
      </c>
      <c r="F111" s="35">
        <f>+F112</f>
        <v>1027817755000</v>
      </c>
      <c r="G111" s="35">
        <f>+G112</f>
        <v>0</v>
      </c>
      <c r="H111" s="35">
        <f>+H112</f>
        <v>0</v>
      </c>
      <c r="I111" s="35">
        <f>+I112</f>
        <v>0</v>
      </c>
      <c r="J111" s="35">
        <f>+J112</f>
        <v>0</v>
      </c>
      <c r="K111" s="35">
        <f t="shared" si="77"/>
        <v>0</v>
      </c>
      <c r="L111" s="35">
        <f>+L112</f>
        <v>1027817755000</v>
      </c>
      <c r="M111" s="117">
        <f t="shared" si="89"/>
        <v>0.17805194868001534</v>
      </c>
      <c r="N111" s="35">
        <f t="shared" ref="N111:W111" si="123">+N112</f>
        <v>0</v>
      </c>
      <c r="O111" s="35">
        <f t="shared" si="123"/>
        <v>82787334910</v>
      </c>
      <c r="P111" s="35">
        <f t="shared" si="123"/>
        <v>945030420090</v>
      </c>
      <c r="Q111" s="35">
        <f t="shared" si="123"/>
        <v>82787334910</v>
      </c>
      <c r="R111" s="35">
        <f t="shared" si="123"/>
        <v>945030420090</v>
      </c>
      <c r="S111" s="35">
        <f t="shared" si="123"/>
        <v>0</v>
      </c>
      <c r="T111" s="35">
        <f t="shared" si="123"/>
        <v>82787334910</v>
      </c>
      <c r="U111" s="35">
        <f t="shared" si="123"/>
        <v>0</v>
      </c>
      <c r="V111" s="35">
        <f t="shared" si="123"/>
        <v>82787334910</v>
      </c>
      <c r="W111" s="35">
        <f t="shared" si="123"/>
        <v>0</v>
      </c>
      <c r="X111" s="24">
        <f t="shared" si="121"/>
        <v>8.0546706366246806E-2</v>
      </c>
      <c r="Y111" s="24">
        <f t="shared" si="122"/>
        <v>8.0546706366246806E-2</v>
      </c>
      <c r="Z111" s="24">
        <f t="shared" si="80"/>
        <v>8.0546706366246806E-2</v>
      </c>
      <c r="AA111" s="24">
        <f t="shared" ref="AA111:AA174" si="124">+T111/Q111</f>
        <v>1</v>
      </c>
      <c r="AB111" s="24">
        <f t="shared" ref="AB111:AB112" si="125">+V111/T111</f>
        <v>1</v>
      </c>
    </row>
    <row r="112" spans="1:28" ht="23.25" customHeight="1" thickBot="1" x14ac:dyDescent="0.3">
      <c r="A112" s="40" t="s">
        <v>369</v>
      </c>
      <c r="B112" s="41" t="s">
        <v>67</v>
      </c>
      <c r="C112" s="41">
        <v>11</v>
      </c>
      <c r="D112" s="41" t="s">
        <v>13</v>
      </c>
      <c r="E112" s="128" t="s">
        <v>370</v>
      </c>
      <c r="F112" s="28">
        <v>1027817755000</v>
      </c>
      <c r="G112" s="43">
        <v>0</v>
      </c>
      <c r="H112" s="43">
        <v>0</v>
      </c>
      <c r="I112" s="43">
        <v>0</v>
      </c>
      <c r="J112" s="43">
        <v>0</v>
      </c>
      <c r="K112" s="43">
        <f t="shared" si="77"/>
        <v>0</v>
      </c>
      <c r="L112" s="43">
        <f>+F112+K112</f>
        <v>1027817755000</v>
      </c>
      <c r="M112" s="129">
        <f t="shared" si="89"/>
        <v>0.17805194868001534</v>
      </c>
      <c r="N112" s="43">
        <v>0</v>
      </c>
      <c r="O112" s="28">
        <v>82787334910</v>
      </c>
      <c r="P112" s="43">
        <f>L112-O112</f>
        <v>945030420090</v>
      </c>
      <c r="Q112" s="28">
        <v>82787334910</v>
      </c>
      <c r="R112" s="43">
        <f>+L112-Q112</f>
        <v>945030420090</v>
      </c>
      <c r="S112" s="28">
        <f>O112-Q112</f>
        <v>0</v>
      </c>
      <c r="T112" s="28">
        <v>82787334910</v>
      </c>
      <c r="U112" s="43">
        <f>+Q112-T112</f>
        <v>0</v>
      </c>
      <c r="V112" s="28">
        <v>82787334910</v>
      </c>
      <c r="W112" s="43">
        <f>+T112-V112</f>
        <v>0</v>
      </c>
      <c r="X112" s="130">
        <f t="shared" si="121"/>
        <v>8.0546706366246806E-2</v>
      </c>
      <c r="Y112" s="130">
        <f t="shared" si="122"/>
        <v>8.0546706366246806E-2</v>
      </c>
      <c r="Z112" s="130">
        <f t="shared" si="80"/>
        <v>8.0546706366246806E-2</v>
      </c>
      <c r="AA112" s="30">
        <f t="shared" si="124"/>
        <v>1</v>
      </c>
      <c r="AB112" s="30">
        <f t="shared" si="125"/>
        <v>1</v>
      </c>
    </row>
    <row r="113" spans="1:28" s="2" customFormat="1" ht="28.5" customHeight="1" thickBot="1" x14ac:dyDescent="0.3">
      <c r="A113" s="156" t="s">
        <v>69</v>
      </c>
      <c r="B113" s="163" t="s">
        <v>67</v>
      </c>
      <c r="C113" s="164">
        <v>11</v>
      </c>
      <c r="D113" s="163" t="s">
        <v>13</v>
      </c>
      <c r="E113" s="158" t="s">
        <v>501</v>
      </c>
      <c r="F113" s="159">
        <f>+F116</f>
        <v>25000000000</v>
      </c>
      <c r="G113" s="159">
        <f t="shared" ref="G113:J113" si="126">+G116</f>
        <v>0</v>
      </c>
      <c r="H113" s="159">
        <f t="shared" si="126"/>
        <v>0</v>
      </c>
      <c r="I113" s="159">
        <f t="shared" si="126"/>
        <v>0</v>
      </c>
      <c r="J113" s="159">
        <f t="shared" si="126"/>
        <v>0</v>
      </c>
      <c r="K113" s="159">
        <f t="shared" si="77"/>
        <v>0</v>
      </c>
      <c r="L113" s="159">
        <f>+L116</f>
        <v>25000000000</v>
      </c>
      <c r="M113" s="160">
        <f t="shared" si="89"/>
        <v>4.330824891228293E-3</v>
      </c>
      <c r="N113" s="159">
        <f t="shared" ref="N113:O113" si="127">+N116</f>
        <v>0</v>
      </c>
      <c r="O113" s="159">
        <f t="shared" si="127"/>
        <v>2974170000</v>
      </c>
      <c r="P113" s="159">
        <f>+P116</f>
        <v>22025830000</v>
      </c>
      <c r="Q113" s="159">
        <f t="shared" ref="Q113:W113" si="128">+Q116</f>
        <v>16549.91</v>
      </c>
      <c r="R113" s="159">
        <f t="shared" si="128"/>
        <v>24999983450.09</v>
      </c>
      <c r="S113" s="159">
        <f t="shared" si="128"/>
        <v>2974153450.0900002</v>
      </c>
      <c r="T113" s="159">
        <f t="shared" si="128"/>
        <v>16549.91</v>
      </c>
      <c r="U113" s="159">
        <f t="shared" si="128"/>
        <v>0</v>
      </c>
      <c r="V113" s="159">
        <f t="shared" si="128"/>
        <v>16549.91</v>
      </c>
      <c r="W113" s="159">
        <f t="shared" si="128"/>
        <v>0</v>
      </c>
      <c r="X113" s="165">
        <f t="shared" si="121"/>
        <v>6.6199640000000004E-7</v>
      </c>
      <c r="Y113" s="165">
        <f t="shared" si="122"/>
        <v>6.6199640000000004E-7</v>
      </c>
      <c r="Z113" s="165">
        <f t="shared" si="80"/>
        <v>6.6199640000000004E-7</v>
      </c>
      <c r="AA113" s="161">
        <f t="shared" si="124"/>
        <v>1</v>
      </c>
      <c r="AB113" s="161">
        <f t="shared" si="68"/>
        <v>1</v>
      </c>
    </row>
    <row r="114" spans="1:28" s="2" customFormat="1" ht="28.5" customHeight="1" thickBot="1" x14ac:dyDescent="0.3">
      <c r="A114" s="156" t="s">
        <v>69</v>
      </c>
      <c r="B114" s="163" t="s">
        <v>67</v>
      </c>
      <c r="C114" s="164">
        <v>13</v>
      </c>
      <c r="D114" s="163" t="s">
        <v>13</v>
      </c>
      <c r="E114" s="158" t="s">
        <v>501</v>
      </c>
      <c r="F114" s="159">
        <f>+F117+F222+F232+F246+F256+F262</f>
        <v>4393946143700</v>
      </c>
      <c r="G114" s="159">
        <f t="shared" ref="G114:J114" si="129">+G117+G222+G232+G246+G256+G262</f>
        <v>0</v>
      </c>
      <c r="H114" s="159">
        <f t="shared" si="129"/>
        <v>0</v>
      </c>
      <c r="I114" s="159">
        <f t="shared" si="129"/>
        <v>0</v>
      </c>
      <c r="J114" s="159">
        <f t="shared" si="129"/>
        <v>0</v>
      </c>
      <c r="K114" s="159">
        <f t="shared" si="77"/>
        <v>0</v>
      </c>
      <c r="L114" s="159">
        <f>+L117+L222+L232+L246+L256+L262</f>
        <v>4393946143700</v>
      </c>
      <c r="M114" s="160">
        <f t="shared" si="89"/>
        <v>0.76117645319410121</v>
      </c>
      <c r="N114" s="159">
        <f t="shared" ref="N114:O114" si="130">+N117+N222+N232+N246+N256+N262</f>
        <v>0</v>
      </c>
      <c r="O114" s="159">
        <f t="shared" si="130"/>
        <v>4272997265353.6099</v>
      </c>
      <c r="P114" s="159">
        <f>+P117+P222+P232+P246+P256+P262</f>
        <v>120948878346.39</v>
      </c>
      <c r="Q114" s="159">
        <f t="shared" ref="Q114:W114" si="131">+Q117+Q222+Q232+Q246+Q256+Q262</f>
        <v>4269000982692.5498</v>
      </c>
      <c r="R114" s="159">
        <f t="shared" si="131"/>
        <v>124945161007.45001</v>
      </c>
      <c r="S114" s="159">
        <f t="shared" si="131"/>
        <v>3996282661.0599999</v>
      </c>
      <c r="T114" s="159">
        <f t="shared" si="131"/>
        <v>323269928862.22998</v>
      </c>
      <c r="U114" s="159">
        <f t="shared" si="131"/>
        <v>3945731053830.3193</v>
      </c>
      <c r="V114" s="159">
        <f t="shared" si="131"/>
        <v>323000460186.22998</v>
      </c>
      <c r="W114" s="159">
        <f t="shared" si="131"/>
        <v>269468676</v>
      </c>
      <c r="X114" s="161">
        <f t="shared" si="121"/>
        <v>0.97156424841788391</v>
      </c>
      <c r="Y114" s="161">
        <f t="shared" si="122"/>
        <v>7.3571663896183956E-2</v>
      </c>
      <c r="Z114" s="161">
        <f t="shared" si="80"/>
        <v>7.3510336636543688E-2</v>
      </c>
      <c r="AA114" s="161">
        <f t="shared" si="124"/>
        <v>7.5724960048694293E-2</v>
      </c>
      <c r="AB114" s="161">
        <f t="shared" si="68"/>
        <v>0.99916642826337598</v>
      </c>
    </row>
    <row r="115" spans="1:28" s="2" customFormat="1" ht="28.5" customHeight="1" thickBot="1" x14ac:dyDescent="0.3">
      <c r="A115" s="156" t="s">
        <v>69</v>
      </c>
      <c r="B115" s="163" t="s">
        <v>12</v>
      </c>
      <c r="C115" s="164">
        <v>20</v>
      </c>
      <c r="D115" s="163" t="s">
        <v>13</v>
      </c>
      <c r="E115" s="158" t="s">
        <v>501</v>
      </c>
      <c r="F115" s="159">
        <f>+F233+F263</f>
        <v>86235881312</v>
      </c>
      <c r="G115" s="159">
        <f t="shared" ref="G115:J115" si="132">+G233+G263</f>
        <v>0</v>
      </c>
      <c r="H115" s="159">
        <f t="shared" si="132"/>
        <v>0</v>
      </c>
      <c r="I115" s="159">
        <f t="shared" si="132"/>
        <v>0</v>
      </c>
      <c r="J115" s="159">
        <f t="shared" si="132"/>
        <v>0</v>
      </c>
      <c r="K115" s="159">
        <f t="shared" si="77"/>
        <v>0</v>
      </c>
      <c r="L115" s="159">
        <f>+L233+L263</f>
        <v>86235881312</v>
      </c>
      <c r="M115" s="160">
        <f t="shared" si="89"/>
        <v>1.4938900052120735E-2</v>
      </c>
      <c r="N115" s="159">
        <f t="shared" ref="N115:O115" si="133">+N233+N263</f>
        <v>0</v>
      </c>
      <c r="O115" s="159">
        <f t="shared" si="133"/>
        <v>49002053305</v>
      </c>
      <c r="P115" s="159">
        <f>+P233+P263</f>
        <v>37233828007</v>
      </c>
      <c r="Q115" s="159">
        <f t="shared" ref="Q115:W115" si="134">+Q233+Q263</f>
        <v>29487449537</v>
      </c>
      <c r="R115" s="159">
        <f t="shared" si="134"/>
        <v>56748431775</v>
      </c>
      <c r="S115" s="159">
        <f t="shared" si="134"/>
        <v>19514603768</v>
      </c>
      <c r="T115" s="159">
        <f t="shared" si="134"/>
        <v>324727575</v>
      </c>
      <c r="U115" s="159">
        <f>+U233+U263</f>
        <v>29162721962</v>
      </c>
      <c r="V115" s="159">
        <f t="shared" si="134"/>
        <v>324727575</v>
      </c>
      <c r="W115" s="159">
        <f t="shared" si="134"/>
        <v>0</v>
      </c>
      <c r="X115" s="161">
        <f t="shared" si="121"/>
        <v>0.34193944664767667</v>
      </c>
      <c r="Y115" s="161">
        <f t="shared" si="122"/>
        <v>3.7655737966559534E-3</v>
      </c>
      <c r="Z115" s="161">
        <f t="shared" si="80"/>
        <v>3.7655737966559534E-3</v>
      </c>
      <c r="AA115" s="161">
        <f t="shared" si="124"/>
        <v>1.1012399515683485E-2</v>
      </c>
      <c r="AB115" s="161">
        <f t="shared" si="68"/>
        <v>1</v>
      </c>
    </row>
    <row r="116" spans="1:28" ht="24" customHeight="1" x14ac:dyDescent="0.25">
      <c r="A116" s="16" t="s">
        <v>71</v>
      </c>
      <c r="B116" s="21" t="s">
        <v>67</v>
      </c>
      <c r="C116" s="21">
        <v>11</v>
      </c>
      <c r="D116" s="21" t="s">
        <v>13</v>
      </c>
      <c r="E116" s="18" t="s">
        <v>72</v>
      </c>
      <c r="F116" s="45">
        <f>+F118</f>
        <v>25000000000</v>
      </c>
      <c r="G116" s="45">
        <f t="shared" ref="G116:J117" si="135">+G118</f>
        <v>0</v>
      </c>
      <c r="H116" s="45">
        <f t="shared" si="135"/>
        <v>0</v>
      </c>
      <c r="I116" s="45">
        <f t="shared" si="135"/>
        <v>0</v>
      </c>
      <c r="J116" s="45">
        <f t="shared" si="135"/>
        <v>0</v>
      </c>
      <c r="K116" s="45">
        <f t="shared" si="77"/>
        <v>0</v>
      </c>
      <c r="L116" s="45">
        <f>+L118</f>
        <v>25000000000</v>
      </c>
      <c r="M116" s="116">
        <f t="shared" si="89"/>
        <v>4.330824891228293E-3</v>
      </c>
      <c r="N116" s="45">
        <f>+N118</f>
        <v>0</v>
      </c>
      <c r="O116" s="45">
        <f>+O118</f>
        <v>2974170000</v>
      </c>
      <c r="P116" s="45">
        <f t="shared" ref="P116:W117" si="136">+P118</f>
        <v>22025830000</v>
      </c>
      <c r="Q116" s="45">
        <f t="shared" si="136"/>
        <v>16549.91</v>
      </c>
      <c r="R116" s="45">
        <f t="shared" si="136"/>
        <v>24999983450.09</v>
      </c>
      <c r="S116" s="45">
        <f t="shared" si="136"/>
        <v>2974153450.0900002</v>
      </c>
      <c r="T116" s="45">
        <f t="shared" si="136"/>
        <v>16549.91</v>
      </c>
      <c r="U116" s="45">
        <f>+U118</f>
        <v>0</v>
      </c>
      <c r="V116" s="45">
        <f t="shared" si="136"/>
        <v>16549.91</v>
      </c>
      <c r="W116" s="45">
        <f>+W118</f>
        <v>0</v>
      </c>
      <c r="X116" s="151">
        <f t="shared" si="121"/>
        <v>6.6199640000000004E-7</v>
      </c>
      <c r="Y116" s="151">
        <f t="shared" si="122"/>
        <v>6.6199640000000004E-7</v>
      </c>
      <c r="Z116" s="151">
        <f t="shared" si="80"/>
        <v>6.6199640000000004E-7</v>
      </c>
      <c r="AA116" s="24">
        <f t="shared" si="124"/>
        <v>1</v>
      </c>
      <c r="AB116" s="24">
        <f t="shared" si="68"/>
        <v>1</v>
      </c>
    </row>
    <row r="117" spans="1:28" ht="24" customHeight="1" x14ac:dyDescent="0.25">
      <c r="A117" s="16" t="s">
        <v>71</v>
      </c>
      <c r="B117" s="21" t="s">
        <v>67</v>
      </c>
      <c r="C117" s="21">
        <v>13</v>
      </c>
      <c r="D117" s="21" t="s">
        <v>13</v>
      </c>
      <c r="E117" s="18" t="s">
        <v>72</v>
      </c>
      <c r="F117" s="45">
        <f>+F119</f>
        <v>4326815240292</v>
      </c>
      <c r="G117" s="45">
        <f t="shared" si="135"/>
        <v>0</v>
      </c>
      <c r="H117" s="45">
        <f t="shared" si="135"/>
        <v>0</v>
      </c>
      <c r="I117" s="45">
        <f t="shared" si="135"/>
        <v>0</v>
      </c>
      <c r="J117" s="45">
        <f t="shared" si="135"/>
        <v>0</v>
      </c>
      <c r="K117" s="45">
        <f t="shared" si="77"/>
        <v>0</v>
      </c>
      <c r="L117" s="45">
        <f>+L119</f>
        <v>4326815240292</v>
      </c>
      <c r="M117" s="116">
        <f t="shared" si="89"/>
        <v>0.7495471656961008</v>
      </c>
      <c r="N117" s="45">
        <f>+N119</f>
        <v>0</v>
      </c>
      <c r="O117" s="45">
        <f>+O119</f>
        <v>4246071705147.5</v>
      </c>
      <c r="P117" s="45">
        <f t="shared" si="136"/>
        <v>80743535144.5</v>
      </c>
      <c r="Q117" s="45">
        <f t="shared" si="136"/>
        <v>4244734829132.3101</v>
      </c>
      <c r="R117" s="45">
        <f t="shared" si="136"/>
        <v>82080411159.690002</v>
      </c>
      <c r="S117" s="45">
        <f t="shared" si="136"/>
        <v>1336876015.1900005</v>
      </c>
      <c r="T117" s="45">
        <f t="shared" si="136"/>
        <v>318702285638.59998</v>
      </c>
      <c r="U117" s="45">
        <f t="shared" si="136"/>
        <v>3926032543493.71</v>
      </c>
      <c r="V117" s="45">
        <f t="shared" si="136"/>
        <v>318675133204.59998</v>
      </c>
      <c r="W117" s="45">
        <f t="shared" si="136"/>
        <v>27152434</v>
      </c>
      <c r="X117" s="24">
        <f t="shared" si="121"/>
        <v>0.98102983219728357</v>
      </c>
      <c r="Y117" s="24">
        <f t="shared" si="122"/>
        <v>7.3657475057125846E-2</v>
      </c>
      <c r="Z117" s="24">
        <f t="shared" si="80"/>
        <v>7.3651199671538048E-2</v>
      </c>
      <c r="AA117" s="24">
        <f t="shared" si="124"/>
        <v>7.5081789197123466E-2</v>
      </c>
      <c r="AB117" s="24">
        <f t="shared" si="68"/>
        <v>0.99991480314003522</v>
      </c>
    </row>
    <row r="118" spans="1:28" ht="24" customHeight="1" x14ac:dyDescent="0.25">
      <c r="A118" s="20" t="s">
        <v>73</v>
      </c>
      <c r="B118" s="21" t="s">
        <v>67</v>
      </c>
      <c r="C118" s="21">
        <v>11</v>
      </c>
      <c r="D118" s="21" t="s">
        <v>13</v>
      </c>
      <c r="E118" s="22" t="s">
        <v>74</v>
      </c>
      <c r="F118" s="34">
        <f>+F214</f>
        <v>25000000000</v>
      </c>
      <c r="G118" s="34">
        <f t="shared" ref="G118:J118" si="137">+G214</f>
        <v>0</v>
      </c>
      <c r="H118" s="34">
        <f t="shared" si="137"/>
        <v>0</v>
      </c>
      <c r="I118" s="34">
        <f t="shared" si="137"/>
        <v>0</v>
      </c>
      <c r="J118" s="34">
        <f t="shared" si="137"/>
        <v>0</v>
      </c>
      <c r="K118" s="34">
        <f t="shared" si="77"/>
        <v>0</v>
      </c>
      <c r="L118" s="34">
        <f>+L214</f>
        <v>25000000000</v>
      </c>
      <c r="M118" s="117">
        <f t="shared" si="89"/>
        <v>4.330824891228293E-3</v>
      </c>
      <c r="N118" s="34">
        <f>+N214</f>
        <v>0</v>
      </c>
      <c r="O118" s="34">
        <f>+O214</f>
        <v>2974170000</v>
      </c>
      <c r="P118" s="34">
        <f t="shared" ref="P118:V118" si="138">+P214</f>
        <v>22025830000</v>
      </c>
      <c r="Q118" s="34">
        <f t="shared" si="138"/>
        <v>16549.91</v>
      </c>
      <c r="R118" s="34">
        <f t="shared" si="138"/>
        <v>24999983450.09</v>
      </c>
      <c r="S118" s="34">
        <f t="shared" si="138"/>
        <v>2974153450.0900002</v>
      </c>
      <c r="T118" s="34">
        <f t="shared" si="138"/>
        <v>16549.91</v>
      </c>
      <c r="U118" s="34">
        <f>+U214</f>
        <v>0</v>
      </c>
      <c r="V118" s="34">
        <f t="shared" si="138"/>
        <v>16549.91</v>
      </c>
      <c r="W118" s="34">
        <f>+W214</f>
        <v>0</v>
      </c>
      <c r="X118" s="151">
        <f t="shared" si="121"/>
        <v>6.6199640000000004E-7</v>
      </c>
      <c r="Y118" s="151">
        <f t="shared" si="122"/>
        <v>6.6199640000000004E-7</v>
      </c>
      <c r="Z118" s="151">
        <f t="shared" si="80"/>
        <v>6.6199640000000004E-7</v>
      </c>
      <c r="AA118" s="24">
        <f t="shared" si="124"/>
        <v>1</v>
      </c>
      <c r="AB118" s="24">
        <f t="shared" si="68"/>
        <v>1</v>
      </c>
    </row>
    <row r="119" spans="1:28" ht="24" customHeight="1" x14ac:dyDescent="0.25">
      <c r="A119" s="20" t="s">
        <v>73</v>
      </c>
      <c r="B119" s="21" t="s">
        <v>67</v>
      </c>
      <c r="C119" s="21">
        <v>13</v>
      </c>
      <c r="D119" s="21" t="s">
        <v>13</v>
      </c>
      <c r="E119" s="22" t="s">
        <v>74</v>
      </c>
      <c r="F119" s="34">
        <f>+F121+F125+F129+F133+F137+F141+F145+F149+F153+F157+F161+F165+F169+F173+F177+F181+F185+F190+F193+F197+F201+F205+F209+F213</f>
        <v>4326815240292</v>
      </c>
      <c r="G119" s="34">
        <f t="shared" ref="G119:J119" si="139">+G121+G125+G129+G133+G137+G141+G145+G149+G153+G157+G161+G165+G169+G173+G177+G181+G185+G190+G193+G197+G201+G205+G209+G213</f>
        <v>0</v>
      </c>
      <c r="H119" s="34">
        <f t="shared" si="139"/>
        <v>0</v>
      </c>
      <c r="I119" s="34">
        <f t="shared" si="139"/>
        <v>0</v>
      </c>
      <c r="J119" s="34">
        <f t="shared" si="139"/>
        <v>0</v>
      </c>
      <c r="K119" s="34">
        <f t="shared" si="77"/>
        <v>0</v>
      </c>
      <c r="L119" s="34">
        <f>+L121+L125+L129+L133+L137+L141+L145+L149+L153+L157+L161+L165+L169+L173+L177+L181+L185+L190+L193+L197+L201+L205+L209+L213</f>
        <v>4326815240292</v>
      </c>
      <c r="M119" s="117">
        <f t="shared" si="89"/>
        <v>0.7495471656961008</v>
      </c>
      <c r="N119" s="34">
        <f>+N121+N125+N129+N133+N137+N141+N145+N149+N153+N157+N161+N165+N169+N173+N177+N181+N185+N190+N193+N197+N201+N205+N209+N213</f>
        <v>0</v>
      </c>
      <c r="O119" s="34">
        <f>+O121+O125+O129+O133+O137+O141+O145+O149+O153+O157+O161+O165+O169+O173+O177+O181+O185+O190+O193+O197+O201+O205+O209+O213</f>
        <v>4246071705147.5</v>
      </c>
      <c r="P119" s="34">
        <f t="shared" ref="P119:W119" si="140">+P121+P125+P129+P133+P137+P141+P145+P149+P153+P157+P161+P165+P169+P173+P177+P181+P185+P190+P193+P197+P201+P205+P209+P213</f>
        <v>80743535144.5</v>
      </c>
      <c r="Q119" s="34">
        <f t="shared" si="140"/>
        <v>4244734829132.3101</v>
      </c>
      <c r="R119" s="34">
        <f t="shared" si="140"/>
        <v>82080411159.690002</v>
      </c>
      <c r="S119" s="34">
        <f t="shared" si="140"/>
        <v>1336876015.1900005</v>
      </c>
      <c r="T119" s="34">
        <f t="shared" si="140"/>
        <v>318702285638.59998</v>
      </c>
      <c r="U119" s="34">
        <f t="shared" si="140"/>
        <v>3926032543493.71</v>
      </c>
      <c r="V119" s="34">
        <f t="shared" si="140"/>
        <v>318675133204.59998</v>
      </c>
      <c r="W119" s="34">
        <f t="shared" si="140"/>
        <v>27152434</v>
      </c>
      <c r="X119" s="24">
        <f t="shared" si="121"/>
        <v>0.98102983219728357</v>
      </c>
      <c r="Y119" s="24">
        <f t="shared" si="122"/>
        <v>7.3657475057125846E-2</v>
      </c>
      <c r="Z119" s="24">
        <f t="shared" si="80"/>
        <v>7.3651199671538048E-2</v>
      </c>
      <c r="AA119" s="24">
        <f t="shared" si="124"/>
        <v>7.5081789197123466E-2</v>
      </c>
      <c r="AB119" s="24">
        <f t="shared" si="68"/>
        <v>0.99991480314003522</v>
      </c>
    </row>
    <row r="120" spans="1:28" ht="54" customHeight="1" x14ac:dyDescent="0.25">
      <c r="A120" s="20" t="s">
        <v>371</v>
      </c>
      <c r="B120" s="21" t="s">
        <v>67</v>
      </c>
      <c r="C120" s="21">
        <v>13</v>
      </c>
      <c r="D120" s="21" t="s">
        <v>13</v>
      </c>
      <c r="E120" s="22" t="s">
        <v>372</v>
      </c>
      <c r="F120" s="34">
        <f t="shared" ref="F120:J122" si="141">+F121</f>
        <v>199229942693</v>
      </c>
      <c r="G120" s="34">
        <f t="shared" si="141"/>
        <v>0</v>
      </c>
      <c r="H120" s="34">
        <f t="shared" si="141"/>
        <v>0</v>
      </c>
      <c r="I120" s="34">
        <f t="shared" si="141"/>
        <v>0</v>
      </c>
      <c r="J120" s="34">
        <f t="shared" si="141"/>
        <v>0</v>
      </c>
      <c r="K120" s="34">
        <f t="shared" si="77"/>
        <v>0</v>
      </c>
      <c r="L120" s="34">
        <f>+L121</f>
        <v>199229942693</v>
      </c>
      <c r="M120" s="117">
        <f t="shared" si="89"/>
        <v>3.4513199795713233E-2</v>
      </c>
      <c r="N120" s="34">
        <f t="shared" ref="N120:W122" si="142">+N121</f>
        <v>0</v>
      </c>
      <c r="O120" s="34">
        <f t="shared" si="142"/>
        <v>199229942693</v>
      </c>
      <c r="P120" s="34">
        <f t="shared" si="142"/>
        <v>0</v>
      </c>
      <c r="Q120" s="34">
        <f t="shared" si="142"/>
        <v>199229942693</v>
      </c>
      <c r="R120" s="34">
        <f t="shared" si="142"/>
        <v>0</v>
      </c>
      <c r="S120" s="34">
        <f t="shared" si="142"/>
        <v>0</v>
      </c>
      <c r="T120" s="34">
        <f t="shared" si="142"/>
        <v>667460180</v>
      </c>
      <c r="U120" s="34">
        <f t="shared" si="142"/>
        <v>198562482513</v>
      </c>
      <c r="V120" s="34">
        <f t="shared" si="142"/>
        <v>667460180</v>
      </c>
      <c r="W120" s="34">
        <f t="shared" si="142"/>
        <v>0</v>
      </c>
      <c r="X120" s="24">
        <f t="shared" si="121"/>
        <v>1</v>
      </c>
      <c r="Y120" s="24">
        <f t="shared" si="122"/>
        <v>3.350200130451834E-3</v>
      </c>
      <c r="Z120" s="24">
        <f t="shared" si="80"/>
        <v>3.350200130451834E-3</v>
      </c>
      <c r="AA120" s="24">
        <f t="shared" si="124"/>
        <v>3.350200130451834E-3</v>
      </c>
      <c r="AB120" s="24">
        <f t="shared" si="68"/>
        <v>1</v>
      </c>
    </row>
    <row r="121" spans="1:28" ht="54" customHeight="1" x14ac:dyDescent="0.25">
      <c r="A121" s="20" t="s">
        <v>373</v>
      </c>
      <c r="B121" s="21" t="s">
        <v>67</v>
      </c>
      <c r="C121" s="21">
        <v>13</v>
      </c>
      <c r="D121" s="21" t="s">
        <v>13</v>
      </c>
      <c r="E121" s="22" t="s">
        <v>372</v>
      </c>
      <c r="F121" s="34">
        <f t="shared" si="141"/>
        <v>199229942693</v>
      </c>
      <c r="G121" s="34">
        <f t="shared" si="141"/>
        <v>0</v>
      </c>
      <c r="H121" s="34">
        <f t="shared" si="141"/>
        <v>0</v>
      </c>
      <c r="I121" s="34">
        <f t="shared" si="141"/>
        <v>0</v>
      </c>
      <c r="J121" s="34">
        <f t="shared" si="141"/>
        <v>0</v>
      </c>
      <c r="K121" s="34">
        <f t="shared" si="77"/>
        <v>0</v>
      </c>
      <c r="L121" s="34">
        <f>+L122</f>
        <v>199229942693</v>
      </c>
      <c r="M121" s="117">
        <f t="shared" si="89"/>
        <v>3.4513199795713233E-2</v>
      </c>
      <c r="N121" s="34">
        <f t="shared" si="142"/>
        <v>0</v>
      </c>
      <c r="O121" s="34">
        <f t="shared" si="142"/>
        <v>199229942693</v>
      </c>
      <c r="P121" s="34">
        <f t="shared" si="142"/>
        <v>0</v>
      </c>
      <c r="Q121" s="34">
        <f t="shared" si="142"/>
        <v>199229942693</v>
      </c>
      <c r="R121" s="34">
        <f t="shared" si="142"/>
        <v>0</v>
      </c>
      <c r="S121" s="34">
        <f t="shared" si="142"/>
        <v>0</v>
      </c>
      <c r="T121" s="34">
        <f t="shared" si="142"/>
        <v>667460180</v>
      </c>
      <c r="U121" s="34">
        <f t="shared" si="142"/>
        <v>198562482513</v>
      </c>
      <c r="V121" s="34">
        <f t="shared" si="142"/>
        <v>667460180</v>
      </c>
      <c r="W121" s="34">
        <f t="shared" si="142"/>
        <v>0</v>
      </c>
      <c r="X121" s="24">
        <f t="shared" si="121"/>
        <v>1</v>
      </c>
      <c r="Y121" s="24">
        <f t="shared" si="122"/>
        <v>3.350200130451834E-3</v>
      </c>
      <c r="Z121" s="24">
        <f t="shared" si="80"/>
        <v>3.350200130451834E-3</v>
      </c>
      <c r="AA121" s="24">
        <f t="shared" si="124"/>
        <v>3.350200130451834E-3</v>
      </c>
      <c r="AB121" s="24">
        <f t="shared" si="68"/>
        <v>1</v>
      </c>
    </row>
    <row r="122" spans="1:28" ht="30" customHeight="1" x14ac:dyDescent="0.25">
      <c r="A122" s="20" t="s">
        <v>374</v>
      </c>
      <c r="B122" s="21" t="s">
        <v>67</v>
      </c>
      <c r="C122" s="21">
        <v>13</v>
      </c>
      <c r="D122" s="21" t="s">
        <v>13</v>
      </c>
      <c r="E122" s="22" t="s">
        <v>375</v>
      </c>
      <c r="F122" s="34">
        <f t="shared" si="141"/>
        <v>199229942693</v>
      </c>
      <c r="G122" s="34">
        <f t="shared" si="141"/>
        <v>0</v>
      </c>
      <c r="H122" s="34">
        <f t="shared" si="141"/>
        <v>0</v>
      </c>
      <c r="I122" s="34">
        <f t="shared" si="141"/>
        <v>0</v>
      </c>
      <c r="J122" s="34">
        <f t="shared" si="141"/>
        <v>0</v>
      </c>
      <c r="K122" s="34">
        <f t="shared" si="77"/>
        <v>0</v>
      </c>
      <c r="L122" s="34">
        <f>+L123</f>
        <v>199229942693</v>
      </c>
      <c r="M122" s="117">
        <f t="shared" si="89"/>
        <v>3.4513199795713233E-2</v>
      </c>
      <c r="N122" s="34">
        <f t="shared" si="142"/>
        <v>0</v>
      </c>
      <c r="O122" s="34">
        <f t="shared" si="142"/>
        <v>199229942693</v>
      </c>
      <c r="P122" s="34">
        <f t="shared" si="142"/>
        <v>0</v>
      </c>
      <c r="Q122" s="34">
        <f t="shared" si="142"/>
        <v>199229942693</v>
      </c>
      <c r="R122" s="34">
        <f t="shared" si="142"/>
        <v>0</v>
      </c>
      <c r="S122" s="34">
        <f t="shared" si="142"/>
        <v>0</v>
      </c>
      <c r="T122" s="34">
        <f t="shared" si="142"/>
        <v>667460180</v>
      </c>
      <c r="U122" s="34">
        <f t="shared" si="142"/>
        <v>198562482513</v>
      </c>
      <c r="V122" s="34">
        <f t="shared" si="142"/>
        <v>667460180</v>
      </c>
      <c r="W122" s="34">
        <f t="shared" si="142"/>
        <v>0</v>
      </c>
      <c r="X122" s="24">
        <f t="shared" si="121"/>
        <v>1</v>
      </c>
      <c r="Y122" s="24">
        <f t="shared" si="122"/>
        <v>3.350200130451834E-3</v>
      </c>
      <c r="Z122" s="24">
        <f t="shared" si="80"/>
        <v>3.350200130451834E-3</v>
      </c>
      <c r="AA122" s="24">
        <f t="shared" si="124"/>
        <v>3.350200130451834E-3</v>
      </c>
      <c r="AB122" s="24">
        <f t="shared" si="68"/>
        <v>1</v>
      </c>
    </row>
    <row r="123" spans="1:28" ht="30" customHeight="1" x14ac:dyDescent="0.25">
      <c r="A123" s="25" t="s">
        <v>376</v>
      </c>
      <c r="B123" s="26" t="s">
        <v>67</v>
      </c>
      <c r="C123" s="26">
        <v>13</v>
      </c>
      <c r="D123" s="26" t="s">
        <v>13</v>
      </c>
      <c r="E123" s="27" t="s">
        <v>75</v>
      </c>
      <c r="F123" s="28">
        <v>199229942693</v>
      </c>
      <c r="G123" s="28">
        <v>0</v>
      </c>
      <c r="H123" s="28">
        <v>0</v>
      </c>
      <c r="I123" s="28">
        <v>0</v>
      </c>
      <c r="J123" s="28">
        <v>0</v>
      </c>
      <c r="K123" s="28">
        <f t="shared" si="77"/>
        <v>0</v>
      </c>
      <c r="L123" s="28">
        <f>+F123+K123</f>
        <v>199229942693</v>
      </c>
      <c r="M123" s="119">
        <f t="shared" si="89"/>
        <v>3.4513199795713233E-2</v>
      </c>
      <c r="N123" s="28">
        <v>0</v>
      </c>
      <c r="O123" s="28">
        <v>199229942693</v>
      </c>
      <c r="P123" s="28">
        <f>L123-O123</f>
        <v>0</v>
      </c>
      <c r="Q123" s="28">
        <v>199229942693</v>
      </c>
      <c r="R123" s="28">
        <f>+L123-Q123</f>
        <v>0</v>
      </c>
      <c r="S123" s="28">
        <f>O123-Q123</f>
        <v>0</v>
      </c>
      <c r="T123" s="28">
        <v>667460180</v>
      </c>
      <c r="U123" s="28">
        <f>+Q123-T123</f>
        <v>198562482513</v>
      </c>
      <c r="V123" s="28">
        <v>667460180</v>
      </c>
      <c r="W123" s="29">
        <f>+T123-V123</f>
        <v>0</v>
      </c>
      <c r="X123" s="30">
        <f t="shared" si="121"/>
        <v>1</v>
      </c>
      <c r="Y123" s="30">
        <f t="shared" si="122"/>
        <v>3.350200130451834E-3</v>
      </c>
      <c r="Z123" s="30">
        <f t="shared" si="80"/>
        <v>3.350200130451834E-3</v>
      </c>
      <c r="AA123" s="30">
        <f t="shared" si="124"/>
        <v>3.350200130451834E-3</v>
      </c>
      <c r="AB123" s="130">
        <f t="shared" si="68"/>
        <v>1</v>
      </c>
    </row>
    <row r="124" spans="1:28" ht="49.5" customHeight="1" x14ac:dyDescent="0.25">
      <c r="A124" s="20" t="s">
        <v>377</v>
      </c>
      <c r="B124" s="21" t="s">
        <v>67</v>
      </c>
      <c r="C124" s="21">
        <v>13</v>
      </c>
      <c r="D124" s="21" t="s">
        <v>13</v>
      </c>
      <c r="E124" s="22" t="s">
        <v>378</v>
      </c>
      <c r="F124" s="34">
        <f t="shared" ref="F124:J126" si="143">+F125</f>
        <v>3111246158</v>
      </c>
      <c r="G124" s="34">
        <f t="shared" si="143"/>
        <v>0</v>
      </c>
      <c r="H124" s="34">
        <f t="shared" si="143"/>
        <v>0</v>
      </c>
      <c r="I124" s="34">
        <f t="shared" si="143"/>
        <v>0</v>
      </c>
      <c r="J124" s="34">
        <f t="shared" si="143"/>
        <v>0</v>
      </c>
      <c r="K124" s="34">
        <f t="shared" si="77"/>
        <v>0</v>
      </c>
      <c r="L124" s="34">
        <f>+L125</f>
        <v>3111246158</v>
      </c>
      <c r="M124" s="117">
        <f t="shared" si="89"/>
        <v>5.3897049215219177E-4</v>
      </c>
      <c r="N124" s="34">
        <f t="shared" ref="N124:R126" si="144">+N125</f>
        <v>0</v>
      </c>
      <c r="O124" s="34">
        <f t="shared" si="144"/>
        <v>3111246158</v>
      </c>
      <c r="P124" s="34">
        <f t="shared" si="144"/>
        <v>0</v>
      </c>
      <c r="Q124" s="34">
        <f t="shared" si="144"/>
        <v>3111246158</v>
      </c>
      <c r="R124" s="34">
        <f t="shared" si="144"/>
        <v>0</v>
      </c>
      <c r="S124" s="34">
        <v>0</v>
      </c>
      <c r="T124" s="34">
        <f t="shared" ref="T124:W126" si="145">+T125</f>
        <v>0</v>
      </c>
      <c r="U124" s="34">
        <f t="shared" si="145"/>
        <v>3111246158</v>
      </c>
      <c r="V124" s="34">
        <f t="shared" si="145"/>
        <v>0</v>
      </c>
      <c r="W124" s="34">
        <f t="shared" si="145"/>
        <v>0</v>
      </c>
      <c r="X124" s="24">
        <f t="shared" si="121"/>
        <v>1</v>
      </c>
      <c r="Y124" s="24">
        <f t="shared" si="122"/>
        <v>0</v>
      </c>
      <c r="Z124" s="24">
        <f t="shared" si="80"/>
        <v>0</v>
      </c>
      <c r="AA124" s="24">
        <f t="shared" si="124"/>
        <v>0</v>
      </c>
      <c r="AB124" s="24" t="s">
        <v>267</v>
      </c>
    </row>
    <row r="125" spans="1:28" ht="49.5" customHeight="1" x14ac:dyDescent="0.25">
      <c r="A125" s="20" t="s">
        <v>379</v>
      </c>
      <c r="B125" s="21" t="s">
        <v>67</v>
      </c>
      <c r="C125" s="21">
        <v>13</v>
      </c>
      <c r="D125" s="21" t="s">
        <v>13</v>
      </c>
      <c r="E125" s="47" t="s">
        <v>378</v>
      </c>
      <c r="F125" s="34">
        <f t="shared" si="143"/>
        <v>3111246158</v>
      </c>
      <c r="G125" s="34">
        <f t="shared" si="143"/>
        <v>0</v>
      </c>
      <c r="H125" s="34">
        <f t="shared" si="143"/>
        <v>0</v>
      </c>
      <c r="I125" s="34">
        <f t="shared" si="143"/>
        <v>0</v>
      </c>
      <c r="J125" s="34">
        <f t="shared" si="143"/>
        <v>0</v>
      </c>
      <c r="K125" s="34">
        <f t="shared" si="77"/>
        <v>0</v>
      </c>
      <c r="L125" s="34">
        <f>+L126</f>
        <v>3111246158</v>
      </c>
      <c r="M125" s="117">
        <f t="shared" si="89"/>
        <v>5.3897049215219177E-4</v>
      </c>
      <c r="N125" s="34">
        <f t="shared" si="144"/>
        <v>0</v>
      </c>
      <c r="O125" s="34">
        <f t="shared" si="144"/>
        <v>3111246158</v>
      </c>
      <c r="P125" s="34">
        <f t="shared" si="144"/>
        <v>0</v>
      </c>
      <c r="Q125" s="34">
        <f t="shared" si="144"/>
        <v>3111246158</v>
      </c>
      <c r="R125" s="34">
        <f t="shared" si="144"/>
        <v>0</v>
      </c>
      <c r="S125" s="34">
        <v>0</v>
      </c>
      <c r="T125" s="34">
        <f t="shared" si="145"/>
        <v>0</v>
      </c>
      <c r="U125" s="34">
        <f t="shared" si="145"/>
        <v>3111246158</v>
      </c>
      <c r="V125" s="34">
        <f t="shared" si="145"/>
        <v>0</v>
      </c>
      <c r="W125" s="34">
        <f t="shared" si="145"/>
        <v>0</v>
      </c>
      <c r="X125" s="24">
        <f t="shared" si="121"/>
        <v>1</v>
      </c>
      <c r="Y125" s="24">
        <f t="shared" si="122"/>
        <v>0</v>
      </c>
      <c r="Z125" s="24">
        <f t="shared" si="80"/>
        <v>0</v>
      </c>
      <c r="AA125" s="24">
        <f t="shared" si="124"/>
        <v>0</v>
      </c>
      <c r="AB125" s="24" t="s">
        <v>267</v>
      </c>
    </row>
    <row r="126" spans="1:28" ht="32.25" customHeight="1" x14ac:dyDescent="0.25">
      <c r="A126" s="20" t="s">
        <v>380</v>
      </c>
      <c r="B126" s="21" t="s">
        <v>67</v>
      </c>
      <c r="C126" s="21">
        <v>13</v>
      </c>
      <c r="D126" s="21" t="s">
        <v>13</v>
      </c>
      <c r="E126" s="22" t="s">
        <v>375</v>
      </c>
      <c r="F126" s="34">
        <f t="shared" si="143"/>
        <v>3111246158</v>
      </c>
      <c r="G126" s="34">
        <f t="shared" si="143"/>
        <v>0</v>
      </c>
      <c r="H126" s="34">
        <f t="shared" si="143"/>
        <v>0</v>
      </c>
      <c r="I126" s="34">
        <f t="shared" si="143"/>
        <v>0</v>
      </c>
      <c r="J126" s="34">
        <f t="shared" si="143"/>
        <v>0</v>
      </c>
      <c r="K126" s="34">
        <f t="shared" si="77"/>
        <v>0</v>
      </c>
      <c r="L126" s="34">
        <f>+L127</f>
        <v>3111246158</v>
      </c>
      <c r="M126" s="117">
        <f t="shared" si="89"/>
        <v>5.3897049215219177E-4</v>
      </c>
      <c r="N126" s="34">
        <f t="shared" si="144"/>
        <v>0</v>
      </c>
      <c r="O126" s="34">
        <f t="shared" si="144"/>
        <v>3111246158</v>
      </c>
      <c r="P126" s="34">
        <f t="shared" si="144"/>
        <v>0</v>
      </c>
      <c r="Q126" s="34">
        <f t="shared" si="144"/>
        <v>3111246158</v>
      </c>
      <c r="R126" s="34">
        <f t="shared" si="144"/>
        <v>0</v>
      </c>
      <c r="S126" s="34">
        <v>0</v>
      </c>
      <c r="T126" s="34">
        <f t="shared" si="145"/>
        <v>0</v>
      </c>
      <c r="U126" s="34">
        <f t="shared" si="145"/>
        <v>3111246158</v>
      </c>
      <c r="V126" s="34">
        <f t="shared" si="145"/>
        <v>0</v>
      </c>
      <c r="W126" s="34">
        <f t="shared" si="145"/>
        <v>0</v>
      </c>
      <c r="X126" s="24">
        <f t="shared" si="121"/>
        <v>1</v>
      </c>
      <c r="Y126" s="24">
        <f t="shared" si="122"/>
        <v>0</v>
      </c>
      <c r="Z126" s="24">
        <f t="shared" si="80"/>
        <v>0</v>
      </c>
      <c r="AA126" s="24">
        <f t="shared" si="124"/>
        <v>0</v>
      </c>
      <c r="AB126" s="24" t="s">
        <v>267</v>
      </c>
    </row>
    <row r="127" spans="1:28" ht="30" customHeight="1" x14ac:dyDescent="0.25">
      <c r="A127" s="25" t="s">
        <v>381</v>
      </c>
      <c r="B127" s="26" t="s">
        <v>67</v>
      </c>
      <c r="C127" s="26">
        <v>13</v>
      </c>
      <c r="D127" s="26" t="s">
        <v>13</v>
      </c>
      <c r="E127" s="27" t="s">
        <v>75</v>
      </c>
      <c r="F127" s="28">
        <v>3111246158</v>
      </c>
      <c r="G127" s="28">
        <v>0</v>
      </c>
      <c r="H127" s="28">
        <v>0</v>
      </c>
      <c r="I127" s="28">
        <v>0</v>
      </c>
      <c r="J127" s="28">
        <v>0</v>
      </c>
      <c r="K127" s="28">
        <f t="shared" si="77"/>
        <v>0</v>
      </c>
      <c r="L127" s="28">
        <f>+F127+K127</f>
        <v>3111246158</v>
      </c>
      <c r="M127" s="119">
        <f t="shared" si="89"/>
        <v>5.3897049215219177E-4</v>
      </c>
      <c r="N127" s="28">
        <v>0</v>
      </c>
      <c r="O127" s="28">
        <v>3111246158</v>
      </c>
      <c r="P127" s="28">
        <f>L127-O127</f>
        <v>0</v>
      </c>
      <c r="Q127" s="28">
        <v>3111246158</v>
      </c>
      <c r="R127" s="28">
        <f>+L127-Q127</f>
        <v>0</v>
      </c>
      <c r="S127" s="28">
        <f>O127-Q127</f>
        <v>0</v>
      </c>
      <c r="T127" s="28">
        <v>0</v>
      </c>
      <c r="U127" s="28">
        <f>+Q127-T127</f>
        <v>3111246158</v>
      </c>
      <c r="V127" s="28">
        <v>0</v>
      </c>
      <c r="W127" s="29">
        <f>+T127-V127</f>
        <v>0</v>
      </c>
      <c r="X127" s="30">
        <f t="shared" si="121"/>
        <v>1</v>
      </c>
      <c r="Y127" s="30">
        <f t="shared" si="122"/>
        <v>0</v>
      </c>
      <c r="Z127" s="30">
        <f t="shared" si="80"/>
        <v>0</v>
      </c>
      <c r="AA127" s="30">
        <f t="shared" si="124"/>
        <v>0</v>
      </c>
      <c r="AB127" s="130" t="s">
        <v>267</v>
      </c>
    </row>
    <row r="128" spans="1:28" ht="87" customHeight="1" x14ac:dyDescent="0.25">
      <c r="A128" s="20" t="s">
        <v>382</v>
      </c>
      <c r="B128" s="21" t="s">
        <v>67</v>
      </c>
      <c r="C128" s="21">
        <v>13</v>
      </c>
      <c r="D128" s="21" t="s">
        <v>13</v>
      </c>
      <c r="E128" s="22" t="s">
        <v>383</v>
      </c>
      <c r="F128" s="34">
        <f t="shared" ref="F128:J130" si="146">+F129</f>
        <v>267568660974</v>
      </c>
      <c r="G128" s="34">
        <f t="shared" si="146"/>
        <v>0</v>
      </c>
      <c r="H128" s="34">
        <f t="shared" si="146"/>
        <v>0</v>
      </c>
      <c r="I128" s="34">
        <f t="shared" si="146"/>
        <v>0</v>
      </c>
      <c r="J128" s="34">
        <f t="shared" si="146"/>
        <v>0</v>
      </c>
      <c r="K128" s="34">
        <f t="shared" si="77"/>
        <v>0</v>
      </c>
      <c r="L128" s="34">
        <f>+L129</f>
        <v>267568660974</v>
      </c>
      <c r="M128" s="117">
        <f t="shared" si="89"/>
        <v>4.6351720682352937E-2</v>
      </c>
      <c r="N128" s="34">
        <f t="shared" ref="N128:R130" si="147">+N129</f>
        <v>0</v>
      </c>
      <c r="O128" s="34">
        <f t="shared" si="147"/>
        <v>267568660974</v>
      </c>
      <c r="P128" s="34">
        <f t="shared" si="147"/>
        <v>0</v>
      </c>
      <c r="Q128" s="34">
        <f t="shared" si="147"/>
        <v>267568660974</v>
      </c>
      <c r="R128" s="34">
        <f t="shared" si="147"/>
        <v>0</v>
      </c>
      <c r="S128" s="34">
        <v>0</v>
      </c>
      <c r="T128" s="34">
        <f t="shared" ref="T128:W130" si="148">+T129</f>
        <v>515340818</v>
      </c>
      <c r="U128" s="34">
        <f t="shared" si="148"/>
        <v>267053320156</v>
      </c>
      <c r="V128" s="34">
        <f t="shared" si="148"/>
        <v>515340818</v>
      </c>
      <c r="W128" s="34">
        <f t="shared" si="148"/>
        <v>0</v>
      </c>
      <c r="X128" s="24">
        <f t="shared" si="121"/>
        <v>1</v>
      </c>
      <c r="Y128" s="24">
        <f t="shared" si="122"/>
        <v>1.9260133683969677E-3</v>
      </c>
      <c r="Z128" s="24">
        <f t="shared" si="80"/>
        <v>1.9260133683969677E-3</v>
      </c>
      <c r="AA128" s="24">
        <f t="shared" si="124"/>
        <v>1.9260133683969677E-3</v>
      </c>
      <c r="AB128" s="24">
        <f t="shared" ref="AB128:AB191" si="149">+V128/T128</f>
        <v>1</v>
      </c>
    </row>
    <row r="129" spans="1:28" ht="84" customHeight="1" x14ac:dyDescent="0.25">
      <c r="A129" s="20" t="s">
        <v>384</v>
      </c>
      <c r="B129" s="21" t="s">
        <v>67</v>
      </c>
      <c r="C129" s="21">
        <v>13</v>
      </c>
      <c r="D129" s="21" t="s">
        <v>13</v>
      </c>
      <c r="E129" s="22" t="s">
        <v>383</v>
      </c>
      <c r="F129" s="34">
        <f t="shared" si="146"/>
        <v>267568660974</v>
      </c>
      <c r="G129" s="34">
        <f t="shared" si="146"/>
        <v>0</v>
      </c>
      <c r="H129" s="34">
        <f t="shared" si="146"/>
        <v>0</v>
      </c>
      <c r="I129" s="34">
        <f t="shared" si="146"/>
        <v>0</v>
      </c>
      <c r="J129" s="34">
        <f t="shared" si="146"/>
        <v>0</v>
      </c>
      <c r="K129" s="34">
        <f t="shared" si="77"/>
        <v>0</v>
      </c>
      <c r="L129" s="34">
        <f>+L130</f>
        <v>267568660974</v>
      </c>
      <c r="M129" s="117">
        <f t="shared" si="89"/>
        <v>4.6351720682352937E-2</v>
      </c>
      <c r="N129" s="34">
        <f t="shared" si="147"/>
        <v>0</v>
      </c>
      <c r="O129" s="34">
        <f t="shared" si="147"/>
        <v>267568660974</v>
      </c>
      <c r="P129" s="34">
        <f t="shared" si="147"/>
        <v>0</v>
      </c>
      <c r="Q129" s="34">
        <f t="shared" si="147"/>
        <v>267568660974</v>
      </c>
      <c r="R129" s="34">
        <f t="shared" si="147"/>
        <v>0</v>
      </c>
      <c r="S129" s="34">
        <v>0</v>
      </c>
      <c r="T129" s="34">
        <f t="shared" si="148"/>
        <v>515340818</v>
      </c>
      <c r="U129" s="34">
        <f t="shared" si="148"/>
        <v>267053320156</v>
      </c>
      <c r="V129" s="34">
        <f t="shared" si="148"/>
        <v>515340818</v>
      </c>
      <c r="W129" s="34">
        <f t="shared" si="148"/>
        <v>0</v>
      </c>
      <c r="X129" s="24">
        <f t="shared" si="121"/>
        <v>1</v>
      </c>
      <c r="Y129" s="24">
        <f t="shared" si="122"/>
        <v>1.9260133683969677E-3</v>
      </c>
      <c r="Z129" s="24">
        <f t="shared" si="80"/>
        <v>1.9260133683969677E-3</v>
      </c>
      <c r="AA129" s="24">
        <f t="shared" si="124"/>
        <v>1.9260133683969677E-3</v>
      </c>
      <c r="AB129" s="24">
        <f t="shared" si="149"/>
        <v>1</v>
      </c>
    </row>
    <row r="130" spans="1:28" ht="32.25" customHeight="1" x14ac:dyDescent="0.25">
      <c r="A130" s="20" t="s">
        <v>385</v>
      </c>
      <c r="B130" s="21" t="s">
        <v>67</v>
      </c>
      <c r="C130" s="21">
        <v>13</v>
      </c>
      <c r="D130" s="21" t="s">
        <v>13</v>
      </c>
      <c r="E130" s="22" t="s">
        <v>76</v>
      </c>
      <c r="F130" s="34">
        <f t="shared" si="146"/>
        <v>267568660974</v>
      </c>
      <c r="G130" s="34">
        <f t="shared" si="146"/>
        <v>0</v>
      </c>
      <c r="H130" s="34">
        <f t="shared" si="146"/>
        <v>0</v>
      </c>
      <c r="I130" s="34">
        <f t="shared" si="146"/>
        <v>0</v>
      </c>
      <c r="J130" s="34">
        <f t="shared" si="146"/>
        <v>0</v>
      </c>
      <c r="K130" s="34">
        <f t="shared" si="77"/>
        <v>0</v>
      </c>
      <c r="L130" s="34">
        <f>+L131</f>
        <v>267568660974</v>
      </c>
      <c r="M130" s="117">
        <f t="shared" si="89"/>
        <v>4.6351720682352937E-2</v>
      </c>
      <c r="N130" s="34">
        <f t="shared" si="147"/>
        <v>0</v>
      </c>
      <c r="O130" s="34">
        <f t="shared" si="147"/>
        <v>267568660974</v>
      </c>
      <c r="P130" s="34">
        <f t="shared" si="147"/>
        <v>0</v>
      </c>
      <c r="Q130" s="34">
        <f t="shared" si="147"/>
        <v>267568660974</v>
      </c>
      <c r="R130" s="34">
        <f t="shared" si="147"/>
        <v>0</v>
      </c>
      <c r="S130" s="34">
        <v>0</v>
      </c>
      <c r="T130" s="34">
        <f t="shared" si="148"/>
        <v>515340818</v>
      </c>
      <c r="U130" s="34">
        <f t="shared" si="148"/>
        <v>267053320156</v>
      </c>
      <c r="V130" s="34">
        <f t="shared" si="148"/>
        <v>515340818</v>
      </c>
      <c r="W130" s="34">
        <f t="shared" si="148"/>
        <v>0</v>
      </c>
      <c r="X130" s="24">
        <f t="shared" si="121"/>
        <v>1</v>
      </c>
      <c r="Y130" s="24">
        <f t="shared" si="122"/>
        <v>1.9260133683969677E-3</v>
      </c>
      <c r="Z130" s="24">
        <f t="shared" si="80"/>
        <v>1.9260133683969677E-3</v>
      </c>
      <c r="AA130" s="24">
        <f t="shared" si="124"/>
        <v>1.9260133683969677E-3</v>
      </c>
      <c r="AB130" s="24">
        <f t="shared" si="149"/>
        <v>1</v>
      </c>
    </row>
    <row r="131" spans="1:28" ht="30" customHeight="1" x14ac:dyDescent="0.25">
      <c r="A131" s="25" t="s">
        <v>386</v>
      </c>
      <c r="B131" s="26" t="s">
        <v>67</v>
      </c>
      <c r="C131" s="26">
        <v>13</v>
      </c>
      <c r="D131" s="26" t="s">
        <v>13</v>
      </c>
      <c r="E131" s="27" t="s">
        <v>75</v>
      </c>
      <c r="F131" s="28">
        <v>267568660974</v>
      </c>
      <c r="G131" s="28">
        <v>0</v>
      </c>
      <c r="H131" s="28">
        <v>0</v>
      </c>
      <c r="I131" s="28">
        <v>0</v>
      </c>
      <c r="J131" s="28">
        <v>0</v>
      </c>
      <c r="K131" s="28">
        <f t="shared" si="77"/>
        <v>0</v>
      </c>
      <c r="L131" s="28">
        <f>+F131+K131</f>
        <v>267568660974</v>
      </c>
      <c r="M131" s="119">
        <f t="shared" si="89"/>
        <v>4.6351720682352937E-2</v>
      </c>
      <c r="N131" s="28">
        <v>0</v>
      </c>
      <c r="O131" s="28">
        <v>267568660974</v>
      </c>
      <c r="P131" s="28">
        <f>L131-O131</f>
        <v>0</v>
      </c>
      <c r="Q131" s="28">
        <v>267568660974</v>
      </c>
      <c r="R131" s="28">
        <f>+L131-Q131</f>
        <v>0</v>
      </c>
      <c r="S131" s="28">
        <f>O131-Q131</f>
        <v>0</v>
      </c>
      <c r="T131" s="28">
        <v>515340818</v>
      </c>
      <c r="U131" s="28">
        <f>+Q131-T131</f>
        <v>267053320156</v>
      </c>
      <c r="V131" s="28">
        <v>515340818</v>
      </c>
      <c r="W131" s="29">
        <f>+T131-V131</f>
        <v>0</v>
      </c>
      <c r="X131" s="30">
        <f t="shared" si="121"/>
        <v>1</v>
      </c>
      <c r="Y131" s="30">
        <f>+T131/L131</f>
        <v>1.9260133683969677E-3</v>
      </c>
      <c r="Z131" s="30">
        <f t="shared" si="80"/>
        <v>1.9260133683969677E-3</v>
      </c>
      <c r="AA131" s="30">
        <f t="shared" si="124"/>
        <v>1.9260133683969677E-3</v>
      </c>
      <c r="AB131" s="30">
        <f t="shared" si="149"/>
        <v>1</v>
      </c>
    </row>
    <row r="132" spans="1:28" ht="80.25" customHeight="1" x14ac:dyDescent="0.25">
      <c r="A132" s="20" t="s">
        <v>387</v>
      </c>
      <c r="B132" s="21" t="s">
        <v>67</v>
      </c>
      <c r="C132" s="21">
        <v>13</v>
      </c>
      <c r="D132" s="21" t="s">
        <v>13</v>
      </c>
      <c r="E132" s="47" t="s">
        <v>388</v>
      </c>
      <c r="F132" s="34">
        <f t="shared" ref="F132:J134" si="150">+F133</f>
        <v>175859178607</v>
      </c>
      <c r="G132" s="34">
        <f t="shared" si="150"/>
        <v>0</v>
      </c>
      <c r="H132" s="34">
        <f t="shared" si="150"/>
        <v>0</v>
      </c>
      <c r="I132" s="34">
        <f t="shared" si="150"/>
        <v>0</v>
      </c>
      <c r="J132" s="34">
        <f t="shared" si="150"/>
        <v>0</v>
      </c>
      <c r="K132" s="34">
        <f t="shared" si="77"/>
        <v>0</v>
      </c>
      <c r="L132" s="34">
        <f>+L133</f>
        <v>175859178607</v>
      </c>
      <c r="M132" s="117">
        <f t="shared" si="89"/>
        <v>3.0464612322486307E-2</v>
      </c>
      <c r="N132" s="34">
        <f t="shared" ref="N132:W134" si="151">+N133</f>
        <v>0</v>
      </c>
      <c r="O132" s="34">
        <f t="shared" si="151"/>
        <v>175859178607</v>
      </c>
      <c r="P132" s="34">
        <f t="shared" si="151"/>
        <v>0</v>
      </c>
      <c r="Q132" s="34">
        <f t="shared" si="151"/>
        <v>175859178607</v>
      </c>
      <c r="R132" s="34">
        <f t="shared" si="151"/>
        <v>0</v>
      </c>
      <c r="S132" s="34">
        <f t="shared" si="151"/>
        <v>0</v>
      </c>
      <c r="T132" s="34">
        <f t="shared" si="151"/>
        <v>589163443</v>
      </c>
      <c r="U132" s="34">
        <f t="shared" si="151"/>
        <v>175270015164</v>
      </c>
      <c r="V132" s="34">
        <f t="shared" si="151"/>
        <v>589163443</v>
      </c>
      <c r="W132" s="34">
        <f t="shared" si="151"/>
        <v>0</v>
      </c>
      <c r="X132" s="24">
        <f t="shared" si="121"/>
        <v>1</v>
      </c>
      <c r="Y132" s="24">
        <f t="shared" si="122"/>
        <v>3.3502001298244925E-3</v>
      </c>
      <c r="Z132" s="24">
        <f t="shared" si="80"/>
        <v>3.3502001298244925E-3</v>
      </c>
      <c r="AA132" s="24">
        <f t="shared" si="124"/>
        <v>3.3502001298244925E-3</v>
      </c>
      <c r="AB132" s="24">
        <f t="shared" si="149"/>
        <v>1</v>
      </c>
    </row>
    <row r="133" spans="1:28" ht="80.25" customHeight="1" x14ac:dyDescent="0.25">
      <c r="A133" s="20" t="s">
        <v>389</v>
      </c>
      <c r="B133" s="21" t="s">
        <v>67</v>
      </c>
      <c r="C133" s="21">
        <v>13</v>
      </c>
      <c r="D133" s="21" t="s">
        <v>13</v>
      </c>
      <c r="E133" s="47" t="s">
        <v>388</v>
      </c>
      <c r="F133" s="34">
        <f t="shared" si="150"/>
        <v>175859178607</v>
      </c>
      <c r="G133" s="34">
        <f t="shared" si="150"/>
        <v>0</v>
      </c>
      <c r="H133" s="34">
        <f t="shared" si="150"/>
        <v>0</v>
      </c>
      <c r="I133" s="34">
        <f t="shared" si="150"/>
        <v>0</v>
      </c>
      <c r="J133" s="34">
        <f t="shared" si="150"/>
        <v>0</v>
      </c>
      <c r="K133" s="34">
        <f t="shared" si="77"/>
        <v>0</v>
      </c>
      <c r="L133" s="34">
        <f>+L134</f>
        <v>175859178607</v>
      </c>
      <c r="M133" s="117">
        <f t="shared" si="89"/>
        <v>3.0464612322486307E-2</v>
      </c>
      <c r="N133" s="34">
        <f t="shared" si="151"/>
        <v>0</v>
      </c>
      <c r="O133" s="34">
        <f t="shared" si="151"/>
        <v>175859178607</v>
      </c>
      <c r="P133" s="34">
        <f t="shared" si="151"/>
        <v>0</v>
      </c>
      <c r="Q133" s="34">
        <f t="shared" si="151"/>
        <v>175859178607</v>
      </c>
      <c r="R133" s="34">
        <f t="shared" si="151"/>
        <v>0</v>
      </c>
      <c r="S133" s="34">
        <f t="shared" si="151"/>
        <v>0</v>
      </c>
      <c r="T133" s="34">
        <f t="shared" si="151"/>
        <v>589163443</v>
      </c>
      <c r="U133" s="34">
        <f t="shared" si="151"/>
        <v>175270015164</v>
      </c>
      <c r="V133" s="34">
        <f t="shared" si="151"/>
        <v>589163443</v>
      </c>
      <c r="W133" s="34">
        <f t="shared" si="151"/>
        <v>0</v>
      </c>
      <c r="X133" s="24">
        <f t="shared" si="121"/>
        <v>1</v>
      </c>
      <c r="Y133" s="24">
        <f t="shared" si="122"/>
        <v>3.3502001298244925E-3</v>
      </c>
      <c r="Z133" s="24">
        <f t="shared" si="80"/>
        <v>3.3502001298244925E-3</v>
      </c>
      <c r="AA133" s="24">
        <f t="shared" si="124"/>
        <v>3.3502001298244925E-3</v>
      </c>
      <c r="AB133" s="24">
        <f t="shared" si="149"/>
        <v>1</v>
      </c>
    </row>
    <row r="134" spans="1:28" ht="28.5" customHeight="1" x14ac:dyDescent="0.25">
      <c r="A134" s="20" t="s">
        <v>390</v>
      </c>
      <c r="B134" s="21" t="s">
        <v>67</v>
      </c>
      <c r="C134" s="21">
        <v>13</v>
      </c>
      <c r="D134" s="21" t="s">
        <v>13</v>
      </c>
      <c r="E134" s="22" t="s">
        <v>76</v>
      </c>
      <c r="F134" s="34">
        <f t="shared" si="150"/>
        <v>175859178607</v>
      </c>
      <c r="G134" s="34">
        <f t="shared" si="150"/>
        <v>0</v>
      </c>
      <c r="H134" s="34">
        <f t="shared" si="150"/>
        <v>0</v>
      </c>
      <c r="I134" s="34">
        <f t="shared" si="150"/>
        <v>0</v>
      </c>
      <c r="J134" s="34">
        <f t="shared" si="150"/>
        <v>0</v>
      </c>
      <c r="K134" s="34">
        <f t="shared" si="77"/>
        <v>0</v>
      </c>
      <c r="L134" s="34">
        <f>+L135</f>
        <v>175859178607</v>
      </c>
      <c r="M134" s="117">
        <f t="shared" si="89"/>
        <v>3.0464612322486307E-2</v>
      </c>
      <c r="N134" s="34">
        <f t="shared" si="151"/>
        <v>0</v>
      </c>
      <c r="O134" s="34">
        <f t="shared" si="151"/>
        <v>175859178607</v>
      </c>
      <c r="P134" s="34">
        <f t="shared" si="151"/>
        <v>0</v>
      </c>
      <c r="Q134" s="34">
        <f t="shared" si="151"/>
        <v>175859178607</v>
      </c>
      <c r="R134" s="34">
        <f t="shared" si="151"/>
        <v>0</v>
      </c>
      <c r="S134" s="34">
        <f t="shared" si="151"/>
        <v>0</v>
      </c>
      <c r="T134" s="34">
        <f t="shared" si="151"/>
        <v>589163443</v>
      </c>
      <c r="U134" s="34">
        <f t="shared" si="151"/>
        <v>175270015164</v>
      </c>
      <c r="V134" s="34">
        <f t="shared" si="151"/>
        <v>589163443</v>
      </c>
      <c r="W134" s="34">
        <f t="shared" si="151"/>
        <v>0</v>
      </c>
      <c r="X134" s="24">
        <f t="shared" si="121"/>
        <v>1</v>
      </c>
      <c r="Y134" s="24">
        <f t="shared" si="122"/>
        <v>3.3502001298244925E-3</v>
      </c>
      <c r="Z134" s="24">
        <f t="shared" si="80"/>
        <v>3.3502001298244925E-3</v>
      </c>
      <c r="AA134" s="24">
        <f t="shared" si="124"/>
        <v>3.3502001298244925E-3</v>
      </c>
      <c r="AB134" s="24">
        <f t="shared" si="149"/>
        <v>1</v>
      </c>
    </row>
    <row r="135" spans="1:28" ht="30" customHeight="1" x14ac:dyDescent="0.25">
      <c r="A135" s="25" t="s">
        <v>391</v>
      </c>
      <c r="B135" s="26" t="s">
        <v>67</v>
      </c>
      <c r="C135" s="26">
        <v>13</v>
      </c>
      <c r="D135" s="26" t="s">
        <v>13</v>
      </c>
      <c r="E135" s="27" t="s">
        <v>75</v>
      </c>
      <c r="F135" s="28">
        <v>175859178607</v>
      </c>
      <c r="G135" s="28">
        <v>0</v>
      </c>
      <c r="H135" s="28">
        <v>0</v>
      </c>
      <c r="I135" s="28">
        <v>0</v>
      </c>
      <c r="J135" s="28">
        <v>0</v>
      </c>
      <c r="K135" s="28">
        <f t="shared" si="77"/>
        <v>0</v>
      </c>
      <c r="L135" s="28">
        <f>+F135+K135</f>
        <v>175859178607</v>
      </c>
      <c r="M135" s="119">
        <f t="shared" si="89"/>
        <v>3.0464612322486307E-2</v>
      </c>
      <c r="N135" s="28">
        <v>0</v>
      </c>
      <c r="O135" s="28">
        <v>175859178607</v>
      </c>
      <c r="P135" s="28">
        <f>L135-O135</f>
        <v>0</v>
      </c>
      <c r="Q135" s="28">
        <v>175859178607</v>
      </c>
      <c r="R135" s="28">
        <f>+L135-Q135</f>
        <v>0</v>
      </c>
      <c r="S135" s="28">
        <f>O135-Q135</f>
        <v>0</v>
      </c>
      <c r="T135" s="28">
        <v>589163443</v>
      </c>
      <c r="U135" s="28">
        <f>+Q135-T135</f>
        <v>175270015164</v>
      </c>
      <c r="V135" s="28">
        <v>589163443</v>
      </c>
      <c r="W135" s="29">
        <f>+T135-V135</f>
        <v>0</v>
      </c>
      <c r="X135" s="30">
        <f t="shared" si="121"/>
        <v>1</v>
      </c>
      <c r="Y135" s="30">
        <f t="shared" si="122"/>
        <v>3.3502001298244925E-3</v>
      </c>
      <c r="Z135" s="30">
        <f t="shared" si="80"/>
        <v>3.3502001298244925E-3</v>
      </c>
      <c r="AA135" s="30">
        <f t="shared" si="124"/>
        <v>3.3502001298244925E-3</v>
      </c>
      <c r="AB135" s="130">
        <f t="shared" si="149"/>
        <v>1</v>
      </c>
    </row>
    <row r="136" spans="1:28" ht="61.5" customHeight="1" x14ac:dyDescent="0.25">
      <c r="A136" s="20" t="s">
        <v>392</v>
      </c>
      <c r="B136" s="21" t="s">
        <v>67</v>
      </c>
      <c r="C136" s="21">
        <v>13</v>
      </c>
      <c r="D136" s="21" t="s">
        <v>13</v>
      </c>
      <c r="E136" s="22" t="s">
        <v>393</v>
      </c>
      <c r="F136" s="34">
        <f t="shared" ref="F136:J138" si="152">+F137</f>
        <v>253083219752</v>
      </c>
      <c r="G136" s="34">
        <f t="shared" si="152"/>
        <v>0</v>
      </c>
      <c r="H136" s="34">
        <f t="shared" si="152"/>
        <v>0</v>
      </c>
      <c r="I136" s="34">
        <f t="shared" si="152"/>
        <v>0</v>
      </c>
      <c r="J136" s="34">
        <f t="shared" si="152"/>
        <v>0</v>
      </c>
      <c r="K136" s="34">
        <f t="shared" si="77"/>
        <v>0</v>
      </c>
      <c r="L136" s="34">
        <f>+L137</f>
        <v>253083219752</v>
      </c>
      <c r="M136" s="117">
        <f t="shared" si="89"/>
        <v>4.3842364306166462E-2</v>
      </c>
      <c r="N136" s="34">
        <f t="shared" ref="N136:R138" si="153">+N137</f>
        <v>0</v>
      </c>
      <c r="O136" s="34">
        <f t="shared" si="153"/>
        <v>253083219752</v>
      </c>
      <c r="P136" s="34">
        <f t="shared" si="153"/>
        <v>0</v>
      </c>
      <c r="Q136" s="34">
        <f t="shared" si="153"/>
        <v>253083219752</v>
      </c>
      <c r="R136" s="34">
        <f t="shared" si="153"/>
        <v>0</v>
      </c>
      <c r="S136" s="34">
        <v>0</v>
      </c>
      <c r="T136" s="34">
        <f t="shared" ref="T136:W138" si="154">+T137</f>
        <v>8076357952</v>
      </c>
      <c r="U136" s="34">
        <f t="shared" si="154"/>
        <v>245006861800</v>
      </c>
      <c r="V136" s="34">
        <f t="shared" si="154"/>
        <v>8076357952</v>
      </c>
      <c r="W136" s="34">
        <f t="shared" si="154"/>
        <v>0</v>
      </c>
      <c r="X136" s="24">
        <f t="shared" si="121"/>
        <v>1</v>
      </c>
      <c r="Y136" s="24">
        <f t="shared" si="122"/>
        <v>3.1911866618079786E-2</v>
      </c>
      <c r="Z136" s="24">
        <f t="shared" si="80"/>
        <v>3.1911866618079786E-2</v>
      </c>
      <c r="AA136" s="24">
        <f t="shared" si="124"/>
        <v>3.1911866618079786E-2</v>
      </c>
      <c r="AB136" s="24">
        <f t="shared" si="149"/>
        <v>1</v>
      </c>
    </row>
    <row r="137" spans="1:28" ht="61.5" customHeight="1" x14ac:dyDescent="0.25">
      <c r="A137" s="20" t="s">
        <v>394</v>
      </c>
      <c r="B137" s="21" t="s">
        <v>67</v>
      </c>
      <c r="C137" s="21">
        <v>13</v>
      </c>
      <c r="D137" s="21" t="s">
        <v>13</v>
      </c>
      <c r="E137" s="47" t="s">
        <v>393</v>
      </c>
      <c r="F137" s="34">
        <f t="shared" si="152"/>
        <v>253083219752</v>
      </c>
      <c r="G137" s="34">
        <f t="shared" si="152"/>
        <v>0</v>
      </c>
      <c r="H137" s="34">
        <f t="shared" si="152"/>
        <v>0</v>
      </c>
      <c r="I137" s="34">
        <f t="shared" si="152"/>
        <v>0</v>
      </c>
      <c r="J137" s="34">
        <f t="shared" si="152"/>
        <v>0</v>
      </c>
      <c r="K137" s="34">
        <f t="shared" si="77"/>
        <v>0</v>
      </c>
      <c r="L137" s="34">
        <f>+L138</f>
        <v>253083219752</v>
      </c>
      <c r="M137" s="117">
        <f t="shared" si="89"/>
        <v>4.3842364306166462E-2</v>
      </c>
      <c r="N137" s="34">
        <f t="shared" si="153"/>
        <v>0</v>
      </c>
      <c r="O137" s="34">
        <f t="shared" si="153"/>
        <v>253083219752</v>
      </c>
      <c r="P137" s="34">
        <f t="shared" si="153"/>
        <v>0</v>
      </c>
      <c r="Q137" s="34">
        <f t="shared" si="153"/>
        <v>253083219752</v>
      </c>
      <c r="R137" s="34">
        <f t="shared" si="153"/>
        <v>0</v>
      </c>
      <c r="S137" s="34">
        <v>0</v>
      </c>
      <c r="T137" s="34">
        <f t="shared" si="154"/>
        <v>8076357952</v>
      </c>
      <c r="U137" s="34">
        <f t="shared" si="154"/>
        <v>245006861800</v>
      </c>
      <c r="V137" s="34">
        <f t="shared" si="154"/>
        <v>8076357952</v>
      </c>
      <c r="W137" s="34">
        <f t="shared" si="154"/>
        <v>0</v>
      </c>
      <c r="X137" s="24">
        <f t="shared" si="121"/>
        <v>1</v>
      </c>
      <c r="Y137" s="24">
        <f t="shared" si="122"/>
        <v>3.1911866618079786E-2</v>
      </c>
      <c r="Z137" s="24">
        <f t="shared" si="80"/>
        <v>3.1911866618079786E-2</v>
      </c>
      <c r="AA137" s="24">
        <f t="shared" si="124"/>
        <v>3.1911866618079786E-2</v>
      </c>
      <c r="AB137" s="24">
        <f t="shared" si="149"/>
        <v>1</v>
      </c>
    </row>
    <row r="138" spans="1:28" ht="35.25" customHeight="1" x14ac:dyDescent="0.25">
      <c r="A138" s="20" t="s">
        <v>395</v>
      </c>
      <c r="B138" s="21" t="s">
        <v>67</v>
      </c>
      <c r="C138" s="21">
        <v>13</v>
      </c>
      <c r="D138" s="21" t="s">
        <v>13</v>
      </c>
      <c r="E138" s="22" t="s">
        <v>76</v>
      </c>
      <c r="F138" s="34">
        <f t="shared" si="152"/>
        <v>253083219752</v>
      </c>
      <c r="G138" s="34">
        <f t="shared" si="152"/>
        <v>0</v>
      </c>
      <c r="H138" s="34">
        <f t="shared" si="152"/>
        <v>0</v>
      </c>
      <c r="I138" s="34">
        <f t="shared" si="152"/>
        <v>0</v>
      </c>
      <c r="J138" s="34">
        <f t="shared" si="152"/>
        <v>0</v>
      </c>
      <c r="K138" s="34">
        <f t="shared" si="77"/>
        <v>0</v>
      </c>
      <c r="L138" s="34">
        <f>+L139</f>
        <v>253083219752</v>
      </c>
      <c r="M138" s="117">
        <f t="shared" si="89"/>
        <v>4.3842364306166462E-2</v>
      </c>
      <c r="N138" s="34">
        <f t="shared" si="153"/>
        <v>0</v>
      </c>
      <c r="O138" s="34">
        <f t="shared" si="153"/>
        <v>253083219752</v>
      </c>
      <c r="P138" s="34">
        <f t="shared" si="153"/>
        <v>0</v>
      </c>
      <c r="Q138" s="34">
        <f t="shared" si="153"/>
        <v>253083219752</v>
      </c>
      <c r="R138" s="34">
        <f t="shared" si="153"/>
        <v>0</v>
      </c>
      <c r="S138" s="34">
        <v>0</v>
      </c>
      <c r="T138" s="34">
        <f t="shared" si="154"/>
        <v>8076357952</v>
      </c>
      <c r="U138" s="34">
        <f t="shared" si="154"/>
        <v>245006861800</v>
      </c>
      <c r="V138" s="34">
        <f t="shared" si="154"/>
        <v>8076357952</v>
      </c>
      <c r="W138" s="34">
        <f t="shared" si="154"/>
        <v>0</v>
      </c>
      <c r="X138" s="24">
        <f t="shared" si="121"/>
        <v>1</v>
      </c>
      <c r="Y138" s="24">
        <f t="shared" si="122"/>
        <v>3.1911866618079786E-2</v>
      </c>
      <c r="Z138" s="24">
        <f t="shared" si="80"/>
        <v>3.1911866618079786E-2</v>
      </c>
      <c r="AA138" s="24">
        <f t="shared" si="124"/>
        <v>3.1911866618079786E-2</v>
      </c>
      <c r="AB138" s="24">
        <f t="shared" si="149"/>
        <v>1</v>
      </c>
    </row>
    <row r="139" spans="1:28" ht="30" customHeight="1" x14ac:dyDescent="0.25">
      <c r="A139" s="25" t="s">
        <v>396</v>
      </c>
      <c r="B139" s="26" t="s">
        <v>67</v>
      </c>
      <c r="C139" s="26">
        <v>13</v>
      </c>
      <c r="D139" s="26" t="s">
        <v>13</v>
      </c>
      <c r="E139" s="27" t="s">
        <v>75</v>
      </c>
      <c r="F139" s="28">
        <v>253083219752</v>
      </c>
      <c r="G139" s="28">
        <v>0</v>
      </c>
      <c r="H139" s="28">
        <v>0</v>
      </c>
      <c r="I139" s="28">
        <v>0</v>
      </c>
      <c r="J139" s="28">
        <v>0</v>
      </c>
      <c r="K139" s="28">
        <f t="shared" si="77"/>
        <v>0</v>
      </c>
      <c r="L139" s="28">
        <f>+F139+K139</f>
        <v>253083219752</v>
      </c>
      <c r="M139" s="119">
        <f t="shared" si="89"/>
        <v>4.3842364306166462E-2</v>
      </c>
      <c r="N139" s="28">
        <v>0</v>
      </c>
      <c r="O139" s="28">
        <v>253083219752</v>
      </c>
      <c r="P139" s="28">
        <f>L139-O139</f>
        <v>0</v>
      </c>
      <c r="Q139" s="28">
        <v>253083219752</v>
      </c>
      <c r="R139" s="28">
        <f>+L139-Q139</f>
        <v>0</v>
      </c>
      <c r="S139" s="28">
        <f>O139-Q139</f>
        <v>0</v>
      </c>
      <c r="T139" s="28">
        <v>8076357952</v>
      </c>
      <c r="U139" s="28">
        <f>+Q139-T139</f>
        <v>245006861800</v>
      </c>
      <c r="V139" s="28">
        <v>8076357952</v>
      </c>
      <c r="W139" s="29">
        <f>+T139-V139</f>
        <v>0</v>
      </c>
      <c r="X139" s="30">
        <f t="shared" si="121"/>
        <v>1</v>
      </c>
      <c r="Y139" s="30">
        <f t="shared" si="122"/>
        <v>3.1911866618079786E-2</v>
      </c>
      <c r="Z139" s="30">
        <f t="shared" si="80"/>
        <v>3.1911866618079786E-2</v>
      </c>
      <c r="AA139" s="30">
        <f t="shared" si="124"/>
        <v>3.1911866618079786E-2</v>
      </c>
      <c r="AB139" s="130">
        <f t="shared" si="149"/>
        <v>1</v>
      </c>
    </row>
    <row r="140" spans="1:28" ht="81.75" customHeight="1" x14ac:dyDescent="0.25">
      <c r="A140" s="20" t="s">
        <v>397</v>
      </c>
      <c r="B140" s="21" t="s">
        <v>67</v>
      </c>
      <c r="C140" s="21">
        <v>13</v>
      </c>
      <c r="D140" s="21" t="s">
        <v>13</v>
      </c>
      <c r="E140" s="22" t="s">
        <v>398</v>
      </c>
      <c r="F140" s="34">
        <f t="shared" ref="F140:J142" si="155">+F141</f>
        <v>243923443489</v>
      </c>
      <c r="G140" s="34">
        <f t="shared" si="155"/>
        <v>0</v>
      </c>
      <c r="H140" s="34">
        <f t="shared" si="155"/>
        <v>0</v>
      </c>
      <c r="I140" s="34">
        <f t="shared" si="155"/>
        <v>0</v>
      </c>
      <c r="J140" s="34">
        <f t="shared" si="155"/>
        <v>0</v>
      </c>
      <c r="K140" s="34">
        <f t="shared" ref="K140:K201" si="156">+G140-H140+I140-J140</f>
        <v>0</v>
      </c>
      <c r="L140" s="34">
        <f>+L141</f>
        <v>243923443489</v>
      </c>
      <c r="M140" s="117">
        <f t="shared" si="89"/>
        <v>4.2255588824651164E-2</v>
      </c>
      <c r="N140" s="34">
        <f t="shared" ref="N140:R142" si="157">+N141</f>
        <v>0</v>
      </c>
      <c r="O140" s="34">
        <f t="shared" si="157"/>
        <v>243923443489</v>
      </c>
      <c r="P140" s="34">
        <f t="shared" si="157"/>
        <v>0</v>
      </c>
      <c r="Q140" s="34">
        <f t="shared" si="157"/>
        <v>243923443489</v>
      </c>
      <c r="R140" s="34">
        <f t="shared" si="157"/>
        <v>0</v>
      </c>
      <c r="S140" s="34">
        <v>0</v>
      </c>
      <c r="T140" s="34">
        <f t="shared" ref="T140:W142" si="158">+T141</f>
        <v>21653320129</v>
      </c>
      <c r="U140" s="34">
        <f t="shared" si="158"/>
        <v>222270123360</v>
      </c>
      <c r="V140" s="34">
        <f t="shared" si="158"/>
        <v>21653320129</v>
      </c>
      <c r="W140" s="34">
        <f t="shared" si="158"/>
        <v>0</v>
      </c>
      <c r="X140" s="24">
        <f t="shared" si="121"/>
        <v>1</v>
      </c>
      <c r="Y140" s="24">
        <f t="shared" si="122"/>
        <v>8.8770967723635311E-2</v>
      </c>
      <c r="Z140" s="24">
        <f t="shared" si="80"/>
        <v>8.8770967723635311E-2</v>
      </c>
      <c r="AA140" s="24">
        <f t="shared" si="124"/>
        <v>8.8770967723635311E-2</v>
      </c>
      <c r="AB140" s="24">
        <f t="shared" si="149"/>
        <v>1</v>
      </c>
    </row>
    <row r="141" spans="1:28" ht="78.75" customHeight="1" x14ac:dyDescent="0.25">
      <c r="A141" s="20" t="s">
        <v>399</v>
      </c>
      <c r="B141" s="21" t="s">
        <v>67</v>
      </c>
      <c r="C141" s="21">
        <v>13</v>
      </c>
      <c r="D141" s="21" t="s">
        <v>13</v>
      </c>
      <c r="E141" s="22" t="s">
        <v>398</v>
      </c>
      <c r="F141" s="34">
        <f t="shared" si="155"/>
        <v>243923443489</v>
      </c>
      <c r="G141" s="34">
        <f t="shared" si="155"/>
        <v>0</v>
      </c>
      <c r="H141" s="34">
        <f t="shared" si="155"/>
        <v>0</v>
      </c>
      <c r="I141" s="34">
        <f t="shared" si="155"/>
        <v>0</v>
      </c>
      <c r="J141" s="34">
        <f t="shared" si="155"/>
        <v>0</v>
      </c>
      <c r="K141" s="34">
        <f t="shared" si="156"/>
        <v>0</v>
      </c>
      <c r="L141" s="34">
        <f>+L142</f>
        <v>243923443489</v>
      </c>
      <c r="M141" s="117">
        <f t="shared" si="89"/>
        <v>4.2255588824651164E-2</v>
      </c>
      <c r="N141" s="34">
        <f t="shared" si="157"/>
        <v>0</v>
      </c>
      <c r="O141" s="34">
        <f t="shared" si="157"/>
        <v>243923443489</v>
      </c>
      <c r="P141" s="34">
        <f t="shared" si="157"/>
        <v>0</v>
      </c>
      <c r="Q141" s="34">
        <f t="shared" si="157"/>
        <v>243923443489</v>
      </c>
      <c r="R141" s="34">
        <f t="shared" si="157"/>
        <v>0</v>
      </c>
      <c r="S141" s="34">
        <v>0</v>
      </c>
      <c r="T141" s="34">
        <f t="shared" si="158"/>
        <v>21653320129</v>
      </c>
      <c r="U141" s="34">
        <f t="shared" si="158"/>
        <v>222270123360</v>
      </c>
      <c r="V141" s="34">
        <f t="shared" si="158"/>
        <v>21653320129</v>
      </c>
      <c r="W141" s="34">
        <f t="shared" si="158"/>
        <v>0</v>
      </c>
      <c r="X141" s="24">
        <f t="shared" si="121"/>
        <v>1</v>
      </c>
      <c r="Y141" s="24">
        <f t="shared" si="122"/>
        <v>8.8770967723635311E-2</v>
      </c>
      <c r="Z141" s="24">
        <f t="shared" ref="Z141:Z204" si="159">+V141/L141</f>
        <v>8.8770967723635311E-2</v>
      </c>
      <c r="AA141" s="24">
        <f t="shared" si="124"/>
        <v>8.8770967723635311E-2</v>
      </c>
      <c r="AB141" s="24">
        <f t="shared" si="149"/>
        <v>1</v>
      </c>
    </row>
    <row r="142" spans="1:28" ht="40.5" customHeight="1" x14ac:dyDescent="0.25">
      <c r="A142" s="20" t="s">
        <v>400</v>
      </c>
      <c r="B142" s="21" t="s">
        <v>67</v>
      </c>
      <c r="C142" s="21">
        <v>13</v>
      </c>
      <c r="D142" s="21" t="s">
        <v>13</v>
      </c>
      <c r="E142" s="22" t="s">
        <v>76</v>
      </c>
      <c r="F142" s="34">
        <f t="shared" si="155"/>
        <v>243923443489</v>
      </c>
      <c r="G142" s="34">
        <f t="shared" si="155"/>
        <v>0</v>
      </c>
      <c r="H142" s="34">
        <f t="shared" si="155"/>
        <v>0</v>
      </c>
      <c r="I142" s="34">
        <f t="shared" si="155"/>
        <v>0</v>
      </c>
      <c r="J142" s="34">
        <f t="shared" si="155"/>
        <v>0</v>
      </c>
      <c r="K142" s="34">
        <f t="shared" si="156"/>
        <v>0</v>
      </c>
      <c r="L142" s="34">
        <f>+L143</f>
        <v>243923443489</v>
      </c>
      <c r="M142" s="117">
        <f t="shared" si="89"/>
        <v>4.2255588824651164E-2</v>
      </c>
      <c r="N142" s="34">
        <f t="shared" si="157"/>
        <v>0</v>
      </c>
      <c r="O142" s="34">
        <f t="shared" si="157"/>
        <v>243923443489</v>
      </c>
      <c r="P142" s="34">
        <f t="shared" si="157"/>
        <v>0</v>
      </c>
      <c r="Q142" s="34">
        <f t="shared" si="157"/>
        <v>243923443489</v>
      </c>
      <c r="R142" s="34">
        <f t="shared" si="157"/>
        <v>0</v>
      </c>
      <c r="S142" s="34">
        <v>0</v>
      </c>
      <c r="T142" s="34">
        <f t="shared" si="158"/>
        <v>21653320129</v>
      </c>
      <c r="U142" s="34">
        <f t="shared" si="158"/>
        <v>222270123360</v>
      </c>
      <c r="V142" s="34">
        <f t="shared" si="158"/>
        <v>21653320129</v>
      </c>
      <c r="W142" s="34">
        <f t="shared" si="158"/>
        <v>0</v>
      </c>
      <c r="X142" s="24">
        <f t="shared" si="121"/>
        <v>1</v>
      </c>
      <c r="Y142" s="24">
        <f t="shared" si="122"/>
        <v>8.8770967723635311E-2</v>
      </c>
      <c r="Z142" s="24">
        <f t="shared" si="159"/>
        <v>8.8770967723635311E-2</v>
      </c>
      <c r="AA142" s="24">
        <f t="shared" si="124"/>
        <v>8.8770967723635311E-2</v>
      </c>
      <c r="AB142" s="24">
        <f t="shared" si="149"/>
        <v>1</v>
      </c>
    </row>
    <row r="143" spans="1:28" ht="30" customHeight="1" x14ac:dyDescent="0.25">
      <c r="A143" s="25" t="s">
        <v>401</v>
      </c>
      <c r="B143" s="26" t="s">
        <v>67</v>
      </c>
      <c r="C143" s="26">
        <v>13</v>
      </c>
      <c r="D143" s="26" t="s">
        <v>13</v>
      </c>
      <c r="E143" s="27" t="s">
        <v>75</v>
      </c>
      <c r="F143" s="28">
        <v>243923443489</v>
      </c>
      <c r="G143" s="28">
        <v>0</v>
      </c>
      <c r="H143" s="28">
        <v>0</v>
      </c>
      <c r="I143" s="28">
        <v>0</v>
      </c>
      <c r="J143" s="28">
        <v>0</v>
      </c>
      <c r="K143" s="28">
        <f t="shared" si="156"/>
        <v>0</v>
      </c>
      <c r="L143" s="28">
        <f>+F143+K143</f>
        <v>243923443489</v>
      </c>
      <c r="M143" s="119">
        <f t="shared" si="89"/>
        <v>4.2255588824651164E-2</v>
      </c>
      <c r="N143" s="28">
        <v>0</v>
      </c>
      <c r="O143" s="28">
        <v>243923443489</v>
      </c>
      <c r="P143" s="28">
        <f>L143-O143</f>
        <v>0</v>
      </c>
      <c r="Q143" s="28">
        <v>243923443489</v>
      </c>
      <c r="R143" s="28">
        <f>+L143-Q143</f>
        <v>0</v>
      </c>
      <c r="S143" s="28">
        <f>O143-Q143</f>
        <v>0</v>
      </c>
      <c r="T143" s="28">
        <v>21653320129</v>
      </c>
      <c r="U143" s="28">
        <f>+Q143-T143</f>
        <v>222270123360</v>
      </c>
      <c r="V143" s="28">
        <v>21653320129</v>
      </c>
      <c r="W143" s="29">
        <f>+T143-V143</f>
        <v>0</v>
      </c>
      <c r="X143" s="30">
        <f t="shared" si="121"/>
        <v>1</v>
      </c>
      <c r="Y143" s="30">
        <f t="shared" si="122"/>
        <v>8.8770967723635311E-2</v>
      </c>
      <c r="Z143" s="30">
        <f t="shared" si="159"/>
        <v>8.8770967723635311E-2</v>
      </c>
      <c r="AA143" s="30">
        <f t="shared" si="124"/>
        <v>8.8770967723635311E-2</v>
      </c>
      <c r="AB143" s="130">
        <f t="shared" si="149"/>
        <v>1</v>
      </c>
    </row>
    <row r="144" spans="1:28" ht="72.75" customHeight="1" x14ac:dyDescent="0.25">
      <c r="A144" s="20" t="s">
        <v>402</v>
      </c>
      <c r="B144" s="21" t="s">
        <v>67</v>
      </c>
      <c r="C144" s="21">
        <v>13</v>
      </c>
      <c r="D144" s="21" t="s">
        <v>13</v>
      </c>
      <c r="E144" s="22" t="s">
        <v>403</v>
      </c>
      <c r="F144" s="34">
        <f t="shared" ref="F144:J146" si="160">+F145</f>
        <v>173754342655</v>
      </c>
      <c r="G144" s="34">
        <f t="shared" si="160"/>
        <v>0</v>
      </c>
      <c r="H144" s="34">
        <f t="shared" si="160"/>
        <v>0</v>
      </c>
      <c r="I144" s="34">
        <f t="shared" si="160"/>
        <v>0</v>
      </c>
      <c r="J144" s="34">
        <f t="shared" si="160"/>
        <v>0</v>
      </c>
      <c r="K144" s="34">
        <f t="shared" si="156"/>
        <v>0</v>
      </c>
      <c r="L144" s="34">
        <f>+L145</f>
        <v>173754342655</v>
      </c>
      <c r="M144" s="117">
        <f t="shared" si="89"/>
        <v>3.0099985285171355E-2</v>
      </c>
      <c r="N144" s="34">
        <f t="shared" ref="N144:R146" si="161">+N145</f>
        <v>0</v>
      </c>
      <c r="O144" s="34">
        <f t="shared" si="161"/>
        <v>173754342655</v>
      </c>
      <c r="P144" s="34">
        <f t="shared" si="161"/>
        <v>0</v>
      </c>
      <c r="Q144" s="34">
        <f t="shared" si="161"/>
        <v>173754342655</v>
      </c>
      <c r="R144" s="34">
        <f t="shared" si="161"/>
        <v>0</v>
      </c>
      <c r="S144" s="34">
        <v>0</v>
      </c>
      <c r="T144" s="34">
        <f t="shared" ref="T144:W146" si="162">+T145</f>
        <v>26218470693</v>
      </c>
      <c r="U144" s="34">
        <f t="shared" si="162"/>
        <v>147535871962</v>
      </c>
      <c r="V144" s="34">
        <f t="shared" si="162"/>
        <v>26218470693</v>
      </c>
      <c r="W144" s="34">
        <f t="shared" si="162"/>
        <v>0</v>
      </c>
      <c r="X144" s="24">
        <f t="shared" si="121"/>
        <v>1</v>
      </c>
      <c r="Y144" s="24">
        <f t="shared" si="122"/>
        <v>0.15089390165665326</v>
      </c>
      <c r="Z144" s="24">
        <f t="shared" si="159"/>
        <v>0.15089390165665326</v>
      </c>
      <c r="AA144" s="24">
        <f t="shared" si="124"/>
        <v>0.15089390165665326</v>
      </c>
      <c r="AB144" s="24">
        <f t="shared" si="149"/>
        <v>1</v>
      </c>
    </row>
    <row r="145" spans="1:28" ht="72.75" customHeight="1" x14ac:dyDescent="0.25">
      <c r="A145" s="20" t="s">
        <v>404</v>
      </c>
      <c r="B145" s="21" t="s">
        <v>67</v>
      </c>
      <c r="C145" s="21">
        <v>13</v>
      </c>
      <c r="D145" s="21" t="s">
        <v>13</v>
      </c>
      <c r="E145" s="47" t="s">
        <v>403</v>
      </c>
      <c r="F145" s="34">
        <f t="shared" si="160"/>
        <v>173754342655</v>
      </c>
      <c r="G145" s="34">
        <f t="shared" si="160"/>
        <v>0</v>
      </c>
      <c r="H145" s="34">
        <f t="shared" si="160"/>
        <v>0</v>
      </c>
      <c r="I145" s="34">
        <f t="shared" si="160"/>
        <v>0</v>
      </c>
      <c r="J145" s="34">
        <f t="shared" si="160"/>
        <v>0</v>
      </c>
      <c r="K145" s="34">
        <f t="shared" si="156"/>
        <v>0</v>
      </c>
      <c r="L145" s="34">
        <f>+L146</f>
        <v>173754342655</v>
      </c>
      <c r="M145" s="117">
        <f t="shared" ref="M145:M208" si="163">L145/$L$288</f>
        <v>3.0099985285171355E-2</v>
      </c>
      <c r="N145" s="34">
        <f t="shared" si="161"/>
        <v>0</v>
      </c>
      <c r="O145" s="34">
        <f t="shared" si="161"/>
        <v>173754342655</v>
      </c>
      <c r="P145" s="34">
        <f t="shared" si="161"/>
        <v>0</v>
      </c>
      <c r="Q145" s="34">
        <f t="shared" si="161"/>
        <v>173754342655</v>
      </c>
      <c r="R145" s="34">
        <f t="shared" si="161"/>
        <v>0</v>
      </c>
      <c r="S145" s="34">
        <v>0</v>
      </c>
      <c r="T145" s="34">
        <f t="shared" si="162"/>
        <v>26218470693</v>
      </c>
      <c r="U145" s="34">
        <f t="shared" si="162"/>
        <v>147535871962</v>
      </c>
      <c r="V145" s="34">
        <f t="shared" si="162"/>
        <v>26218470693</v>
      </c>
      <c r="W145" s="34">
        <f t="shared" si="162"/>
        <v>0</v>
      </c>
      <c r="X145" s="24">
        <f t="shared" si="121"/>
        <v>1</v>
      </c>
      <c r="Y145" s="24">
        <f t="shared" si="122"/>
        <v>0.15089390165665326</v>
      </c>
      <c r="Z145" s="24">
        <f t="shared" si="159"/>
        <v>0.15089390165665326</v>
      </c>
      <c r="AA145" s="24">
        <f t="shared" si="124"/>
        <v>0.15089390165665326</v>
      </c>
      <c r="AB145" s="24">
        <f t="shared" si="149"/>
        <v>1</v>
      </c>
    </row>
    <row r="146" spans="1:28" ht="32.25" customHeight="1" x14ac:dyDescent="0.25">
      <c r="A146" s="20" t="s">
        <v>405</v>
      </c>
      <c r="B146" s="21" t="s">
        <v>67</v>
      </c>
      <c r="C146" s="21">
        <v>13</v>
      </c>
      <c r="D146" s="21" t="s">
        <v>13</v>
      </c>
      <c r="E146" s="22" t="s">
        <v>76</v>
      </c>
      <c r="F146" s="34">
        <f t="shared" si="160"/>
        <v>173754342655</v>
      </c>
      <c r="G146" s="34">
        <f t="shared" si="160"/>
        <v>0</v>
      </c>
      <c r="H146" s="34">
        <f t="shared" si="160"/>
        <v>0</v>
      </c>
      <c r="I146" s="34">
        <f t="shared" si="160"/>
        <v>0</v>
      </c>
      <c r="J146" s="34">
        <f t="shared" si="160"/>
        <v>0</v>
      </c>
      <c r="K146" s="34">
        <f t="shared" si="156"/>
        <v>0</v>
      </c>
      <c r="L146" s="34">
        <f>+L147</f>
        <v>173754342655</v>
      </c>
      <c r="M146" s="117">
        <f t="shared" si="163"/>
        <v>3.0099985285171355E-2</v>
      </c>
      <c r="N146" s="34">
        <f t="shared" si="161"/>
        <v>0</v>
      </c>
      <c r="O146" s="34">
        <f t="shared" si="161"/>
        <v>173754342655</v>
      </c>
      <c r="P146" s="34">
        <f t="shared" si="161"/>
        <v>0</v>
      </c>
      <c r="Q146" s="34">
        <f t="shared" si="161"/>
        <v>173754342655</v>
      </c>
      <c r="R146" s="34">
        <f t="shared" si="161"/>
        <v>0</v>
      </c>
      <c r="S146" s="34">
        <v>0</v>
      </c>
      <c r="T146" s="34">
        <f t="shared" si="162"/>
        <v>26218470693</v>
      </c>
      <c r="U146" s="34">
        <f t="shared" si="162"/>
        <v>147535871962</v>
      </c>
      <c r="V146" s="34">
        <f t="shared" si="162"/>
        <v>26218470693</v>
      </c>
      <c r="W146" s="34">
        <f t="shared" si="162"/>
        <v>0</v>
      </c>
      <c r="X146" s="24">
        <f t="shared" si="121"/>
        <v>1</v>
      </c>
      <c r="Y146" s="24">
        <f t="shared" si="122"/>
        <v>0.15089390165665326</v>
      </c>
      <c r="Z146" s="24">
        <f t="shared" si="159"/>
        <v>0.15089390165665326</v>
      </c>
      <c r="AA146" s="24">
        <f t="shared" si="124"/>
        <v>0.15089390165665326</v>
      </c>
      <c r="AB146" s="24">
        <f t="shared" si="149"/>
        <v>1</v>
      </c>
    </row>
    <row r="147" spans="1:28" ht="30" customHeight="1" x14ac:dyDescent="0.25">
      <c r="A147" s="25" t="s">
        <v>406</v>
      </c>
      <c r="B147" s="26" t="s">
        <v>67</v>
      </c>
      <c r="C147" s="26">
        <v>13</v>
      </c>
      <c r="D147" s="26" t="s">
        <v>13</v>
      </c>
      <c r="E147" s="27" t="s">
        <v>75</v>
      </c>
      <c r="F147" s="28">
        <v>173754342655</v>
      </c>
      <c r="G147" s="28">
        <v>0</v>
      </c>
      <c r="H147" s="28">
        <v>0</v>
      </c>
      <c r="I147" s="28">
        <v>0</v>
      </c>
      <c r="J147" s="28">
        <v>0</v>
      </c>
      <c r="K147" s="28">
        <f t="shared" si="156"/>
        <v>0</v>
      </c>
      <c r="L147" s="28">
        <f>+F147+K147</f>
        <v>173754342655</v>
      </c>
      <c r="M147" s="119">
        <f t="shared" si="163"/>
        <v>3.0099985285171355E-2</v>
      </c>
      <c r="N147" s="28">
        <v>0</v>
      </c>
      <c r="O147" s="28">
        <v>173754342655</v>
      </c>
      <c r="P147" s="28">
        <f>L147-O147</f>
        <v>0</v>
      </c>
      <c r="Q147" s="28">
        <v>173754342655</v>
      </c>
      <c r="R147" s="28">
        <f>+L147-Q147</f>
        <v>0</v>
      </c>
      <c r="S147" s="28">
        <f>O147-Q147</f>
        <v>0</v>
      </c>
      <c r="T147" s="28">
        <v>26218470693</v>
      </c>
      <c r="U147" s="28">
        <f>+Q147-T147</f>
        <v>147535871962</v>
      </c>
      <c r="V147" s="28">
        <v>26218470693</v>
      </c>
      <c r="W147" s="29">
        <f>+T147-V147</f>
        <v>0</v>
      </c>
      <c r="X147" s="30">
        <f t="shared" si="121"/>
        <v>1</v>
      </c>
      <c r="Y147" s="30">
        <f t="shared" si="122"/>
        <v>0.15089390165665326</v>
      </c>
      <c r="Z147" s="30">
        <f t="shared" si="159"/>
        <v>0.15089390165665326</v>
      </c>
      <c r="AA147" s="30">
        <f t="shared" si="124"/>
        <v>0.15089390165665326</v>
      </c>
      <c r="AB147" s="130">
        <f t="shared" si="149"/>
        <v>1</v>
      </c>
    </row>
    <row r="148" spans="1:28" ht="87" customHeight="1" x14ac:dyDescent="0.25">
      <c r="A148" s="20" t="s">
        <v>407</v>
      </c>
      <c r="B148" s="21" t="s">
        <v>67</v>
      </c>
      <c r="C148" s="21">
        <v>13</v>
      </c>
      <c r="D148" s="21" t="s">
        <v>13</v>
      </c>
      <c r="E148" s="22" t="s">
        <v>408</v>
      </c>
      <c r="F148" s="34">
        <f t="shared" ref="F148:J150" si="164">+F149</f>
        <v>188036887431</v>
      </c>
      <c r="G148" s="34">
        <f t="shared" si="164"/>
        <v>0</v>
      </c>
      <c r="H148" s="34">
        <f t="shared" si="164"/>
        <v>0</v>
      </c>
      <c r="I148" s="34">
        <f t="shared" si="164"/>
        <v>0</v>
      </c>
      <c r="J148" s="34">
        <f t="shared" si="164"/>
        <v>0</v>
      </c>
      <c r="K148" s="34">
        <f t="shared" si="156"/>
        <v>0</v>
      </c>
      <c r="L148" s="34">
        <f>+L149</f>
        <v>188036887431</v>
      </c>
      <c r="M148" s="117">
        <f t="shared" si="163"/>
        <v>3.2574193302210695E-2</v>
      </c>
      <c r="N148" s="34">
        <f t="shared" ref="N148:R150" si="165">+N149</f>
        <v>0</v>
      </c>
      <c r="O148" s="34">
        <f t="shared" si="165"/>
        <v>188036887431</v>
      </c>
      <c r="P148" s="34">
        <f t="shared" si="165"/>
        <v>0</v>
      </c>
      <c r="Q148" s="34">
        <f t="shared" si="165"/>
        <v>188036887431</v>
      </c>
      <c r="R148" s="34">
        <f t="shared" si="165"/>
        <v>0</v>
      </c>
      <c r="S148" s="34">
        <v>0</v>
      </c>
      <c r="T148" s="34">
        <f t="shared" ref="T148:W150" si="166">+T149</f>
        <v>31914916292</v>
      </c>
      <c r="U148" s="34">
        <f t="shared" si="166"/>
        <v>156121971139</v>
      </c>
      <c r="V148" s="34">
        <f t="shared" si="166"/>
        <v>31914916292</v>
      </c>
      <c r="W148" s="34">
        <f t="shared" si="166"/>
        <v>0</v>
      </c>
      <c r="X148" s="24">
        <f t="shared" si="121"/>
        <v>1</v>
      </c>
      <c r="Y148" s="24">
        <f t="shared" si="122"/>
        <v>0.1697268909735126</v>
      </c>
      <c r="Z148" s="24">
        <f t="shared" si="159"/>
        <v>0.1697268909735126</v>
      </c>
      <c r="AA148" s="24">
        <f t="shared" si="124"/>
        <v>0.1697268909735126</v>
      </c>
      <c r="AB148" s="24">
        <f t="shared" si="149"/>
        <v>1</v>
      </c>
    </row>
    <row r="149" spans="1:28" ht="85.5" customHeight="1" x14ac:dyDescent="0.25">
      <c r="A149" s="20" t="s">
        <v>409</v>
      </c>
      <c r="B149" s="21" t="s">
        <v>67</v>
      </c>
      <c r="C149" s="21">
        <v>13</v>
      </c>
      <c r="D149" s="21" t="s">
        <v>13</v>
      </c>
      <c r="E149" s="47" t="s">
        <v>408</v>
      </c>
      <c r="F149" s="34">
        <f t="shared" si="164"/>
        <v>188036887431</v>
      </c>
      <c r="G149" s="34">
        <f t="shared" si="164"/>
        <v>0</v>
      </c>
      <c r="H149" s="34">
        <f t="shared" si="164"/>
        <v>0</v>
      </c>
      <c r="I149" s="34">
        <f t="shared" si="164"/>
        <v>0</v>
      </c>
      <c r="J149" s="34">
        <f t="shared" si="164"/>
        <v>0</v>
      </c>
      <c r="K149" s="34">
        <f t="shared" si="156"/>
        <v>0</v>
      </c>
      <c r="L149" s="34">
        <f>+L150</f>
        <v>188036887431</v>
      </c>
      <c r="M149" s="117">
        <f t="shared" si="163"/>
        <v>3.2574193302210695E-2</v>
      </c>
      <c r="N149" s="34">
        <f t="shared" si="165"/>
        <v>0</v>
      </c>
      <c r="O149" s="34">
        <f t="shared" si="165"/>
        <v>188036887431</v>
      </c>
      <c r="P149" s="34">
        <f t="shared" si="165"/>
        <v>0</v>
      </c>
      <c r="Q149" s="34">
        <f t="shared" si="165"/>
        <v>188036887431</v>
      </c>
      <c r="R149" s="34">
        <f t="shared" si="165"/>
        <v>0</v>
      </c>
      <c r="S149" s="34">
        <v>0</v>
      </c>
      <c r="T149" s="34">
        <f t="shared" si="166"/>
        <v>31914916292</v>
      </c>
      <c r="U149" s="34">
        <f t="shared" si="166"/>
        <v>156121971139</v>
      </c>
      <c r="V149" s="34">
        <f t="shared" si="166"/>
        <v>31914916292</v>
      </c>
      <c r="W149" s="34">
        <f t="shared" si="166"/>
        <v>0</v>
      </c>
      <c r="X149" s="24">
        <f t="shared" si="121"/>
        <v>1</v>
      </c>
      <c r="Y149" s="24">
        <f t="shared" si="122"/>
        <v>0.1697268909735126</v>
      </c>
      <c r="Z149" s="24">
        <f t="shared" si="159"/>
        <v>0.1697268909735126</v>
      </c>
      <c r="AA149" s="24">
        <f t="shared" si="124"/>
        <v>0.1697268909735126</v>
      </c>
      <c r="AB149" s="24">
        <f t="shared" si="149"/>
        <v>1</v>
      </c>
    </row>
    <row r="150" spans="1:28" ht="31.5" customHeight="1" x14ac:dyDescent="0.25">
      <c r="A150" s="20" t="s">
        <v>410</v>
      </c>
      <c r="B150" s="21" t="s">
        <v>67</v>
      </c>
      <c r="C150" s="21">
        <v>13</v>
      </c>
      <c r="D150" s="21" t="s">
        <v>13</v>
      </c>
      <c r="E150" s="22" t="s">
        <v>76</v>
      </c>
      <c r="F150" s="34">
        <f t="shared" si="164"/>
        <v>188036887431</v>
      </c>
      <c r="G150" s="34">
        <f t="shared" si="164"/>
        <v>0</v>
      </c>
      <c r="H150" s="34">
        <f t="shared" si="164"/>
        <v>0</v>
      </c>
      <c r="I150" s="34">
        <f t="shared" si="164"/>
        <v>0</v>
      </c>
      <c r="J150" s="34">
        <f t="shared" si="164"/>
        <v>0</v>
      </c>
      <c r="K150" s="34">
        <f t="shared" si="156"/>
        <v>0</v>
      </c>
      <c r="L150" s="34">
        <f>+L151</f>
        <v>188036887431</v>
      </c>
      <c r="M150" s="117">
        <f t="shared" si="163"/>
        <v>3.2574193302210695E-2</v>
      </c>
      <c r="N150" s="34">
        <f t="shared" si="165"/>
        <v>0</v>
      </c>
      <c r="O150" s="34">
        <f t="shared" si="165"/>
        <v>188036887431</v>
      </c>
      <c r="P150" s="34">
        <f t="shared" si="165"/>
        <v>0</v>
      </c>
      <c r="Q150" s="34">
        <f t="shared" si="165"/>
        <v>188036887431</v>
      </c>
      <c r="R150" s="34">
        <f t="shared" si="165"/>
        <v>0</v>
      </c>
      <c r="S150" s="34">
        <v>0</v>
      </c>
      <c r="T150" s="34">
        <f t="shared" si="166"/>
        <v>31914916292</v>
      </c>
      <c r="U150" s="34">
        <f t="shared" si="166"/>
        <v>156121971139</v>
      </c>
      <c r="V150" s="34">
        <f t="shared" si="166"/>
        <v>31914916292</v>
      </c>
      <c r="W150" s="34">
        <f t="shared" si="166"/>
        <v>0</v>
      </c>
      <c r="X150" s="24">
        <f t="shared" si="121"/>
        <v>1</v>
      </c>
      <c r="Y150" s="24">
        <f t="shared" si="122"/>
        <v>0.1697268909735126</v>
      </c>
      <c r="Z150" s="24">
        <f t="shared" si="159"/>
        <v>0.1697268909735126</v>
      </c>
      <c r="AA150" s="24">
        <f t="shared" si="124"/>
        <v>0.1697268909735126</v>
      </c>
      <c r="AB150" s="24">
        <f t="shared" si="149"/>
        <v>1</v>
      </c>
    </row>
    <row r="151" spans="1:28" ht="30" customHeight="1" x14ac:dyDescent="0.25">
      <c r="A151" s="25" t="s">
        <v>411</v>
      </c>
      <c r="B151" s="26" t="s">
        <v>67</v>
      </c>
      <c r="C151" s="26">
        <v>13</v>
      </c>
      <c r="D151" s="26" t="s">
        <v>13</v>
      </c>
      <c r="E151" s="27" t="s">
        <v>75</v>
      </c>
      <c r="F151" s="28">
        <v>188036887431</v>
      </c>
      <c r="G151" s="28">
        <v>0</v>
      </c>
      <c r="H151" s="28">
        <v>0</v>
      </c>
      <c r="I151" s="28">
        <v>0</v>
      </c>
      <c r="J151" s="28">
        <v>0</v>
      </c>
      <c r="K151" s="28">
        <f t="shared" si="156"/>
        <v>0</v>
      </c>
      <c r="L151" s="28">
        <f>+F151+K151</f>
        <v>188036887431</v>
      </c>
      <c r="M151" s="119">
        <f t="shared" si="163"/>
        <v>3.2574193302210695E-2</v>
      </c>
      <c r="N151" s="28">
        <v>0</v>
      </c>
      <c r="O151" s="28">
        <v>188036887431</v>
      </c>
      <c r="P151" s="28">
        <f>L151-O151</f>
        <v>0</v>
      </c>
      <c r="Q151" s="28">
        <v>188036887431</v>
      </c>
      <c r="R151" s="28">
        <f>+L151-Q151</f>
        <v>0</v>
      </c>
      <c r="S151" s="28">
        <f>O151-Q151</f>
        <v>0</v>
      </c>
      <c r="T151" s="28">
        <v>31914916292</v>
      </c>
      <c r="U151" s="28">
        <f>+Q151-T151</f>
        <v>156121971139</v>
      </c>
      <c r="V151" s="28">
        <v>31914916292</v>
      </c>
      <c r="W151" s="29">
        <f>+T151-V151</f>
        <v>0</v>
      </c>
      <c r="X151" s="30">
        <f t="shared" si="121"/>
        <v>1</v>
      </c>
      <c r="Y151" s="30">
        <f t="shared" si="122"/>
        <v>0.1697268909735126</v>
      </c>
      <c r="Z151" s="30">
        <f t="shared" si="159"/>
        <v>0.1697268909735126</v>
      </c>
      <c r="AA151" s="30">
        <f t="shared" si="124"/>
        <v>0.1697268909735126</v>
      </c>
      <c r="AB151" s="130">
        <f t="shared" si="149"/>
        <v>1</v>
      </c>
    </row>
    <row r="152" spans="1:28" ht="65.25" customHeight="1" x14ac:dyDescent="0.25">
      <c r="A152" s="20" t="s">
        <v>412</v>
      </c>
      <c r="B152" s="21" t="s">
        <v>67</v>
      </c>
      <c r="C152" s="21">
        <v>13</v>
      </c>
      <c r="D152" s="21" t="s">
        <v>13</v>
      </c>
      <c r="E152" s="22" t="s">
        <v>413</v>
      </c>
      <c r="F152" s="34">
        <f t="shared" ref="F152:J154" si="167">+F153</f>
        <v>230526549416</v>
      </c>
      <c r="G152" s="34">
        <f t="shared" si="167"/>
        <v>0</v>
      </c>
      <c r="H152" s="34">
        <f t="shared" si="167"/>
        <v>0</v>
      </c>
      <c r="I152" s="34">
        <f t="shared" si="167"/>
        <v>0</v>
      </c>
      <c r="J152" s="34">
        <f t="shared" si="167"/>
        <v>0</v>
      </c>
      <c r="K152" s="34">
        <f t="shared" si="156"/>
        <v>0</v>
      </c>
      <c r="L152" s="34">
        <f>+L153</f>
        <v>230526549416</v>
      </c>
      <c r="M152" s="117">
        <f t="shared" si="163"/>
        <v>3.9934804731991277E-2</v>
      </c>
      <c r="N152" s="34">
        <f t="shared" ref="N152:R154" si="168">+N153</f>
        <v>0</v>
      </c>
      <c r="O152" s="34">
        <f t="shared" si="168"/>
        <v>230526549416</v>
      </c>
      <c r="P152" s="34">
        <f t="shared" si="168"/>
        <v>0</v>
      </c>
      <c r="Q152" s="34">
        <f t="shared" si="168"/>
        <v>230526549416</v>
      </c>
      <c r="R152" s="34">
        <f t="shared" si="168"/>
        <v>0</v>
      </c>
      <c r="S152" s="34">
        <v>0</v>
      </c>
      <c r="T152" s="34">
        <f t="shared" ref="T152:W154" si="169">+T153</f>
        <v>27184528940</v>
      </c>
      <c r="U152" s="34">
        <f t="shared" si="169"/>
        <v>203342020476</v>
      </c>
      <c r="V152" s="34">
        <f t="shared" si="169"/>
        <v>27184528940</v>
      </c>
      <c r="W152" s="34">
        <f t="shared" si="169"/>
        <v>0</v>
      </c>
      <c r="X152" s="24">
        <f t="shared" si="121"/>
        <v>1</v>
      </c>
      <c r="Y152" s="24">
        <f t="shared" si="122"/>
        <v>0.11792363616627848</v>
      </c>
      <c r="Z152" s="24">
        <f t="shared" si="159"/>
        <v>0.11792363616627848</v>
      </c>
      <c r="AA152" s="24">
        <f t="shared" si="124"/>
        <v>0.11792363616627848</v>
      </c>
      <c r="AB152" s="24">
        <f t="shared" si="149"/>
        <v>1</v>
      </c>
    </row>
    <row r="153" spans="1:28" ht="63.75" customHeight="1" x14ac:dyDescent="0.25">
      <c r="A153" s="20" t="s">
        <v>414</v>
      </c>
      <c r="B153" s="21" t="s">
        <v>67</v>
      </c>
      <c r="C153" s="21">
        <v>13</v>
      </c>
      <c r="D153" s="21" t="s">
        <v>13</v>
      </c>
      <c r="E153" s="47" t="s">
        <v>413</v>
      </c>
      <c r="F153" s="34">
        <f t="shared" si="167"/>
        <v>230526549416</v>
      </c>
      <c r="G153" s="34">
        <f t="shared" si="167"/>
        <v>0</v>
      </c>
      <c r="H153" s="34">
        <f t="shared" si="167"/>
        <v>0</v>
      </c>
      <c r="I153" s="34">
        <f t="shared" si="167"/>
        <v>0</v>
      </c>
      <c r="J153" s="34">
        <f t="shared" si="167"/>
        <v>0</v>
      </c>
      <c r="K153" s="34">
        <f t="shared" si="156"/>
        <v>0</v>
      </c>
      <c r="L153" s="34">
        <f>+L154</f>
        <v>230526549416</v>
      </c>
      <c r="M153" s="117">
        <f t="shared" si="163"/>
        <v>3.9934804731991277E-2</v>
      </c>
      <c r="N153" s="34">
        <f t="shared" si="168"/>
        <v>0</v>
      </c>
      <c r="O153" s="34">
        <f t="shared" si="168"/>
        <v>230526549416</v>
      </c>
      <c r="P153" s="34">
        <f t="shared" si="168"/>
        <v>0</v>
      </c>
      <c r="Q153" s="34">
        <f t="shared" si="168"/>
        <v>230526549416</v>
      </c>
      <c r="R153" s="34">
        <f t="shared" si="168"/>
        <v>0</v>
      </c>
      <c r="S153" s="34">
        <v>0</v>
      </c>
      <c r="T153" s="34">
        <f t="shared" si="169"/>
        <v>27184528940</v>
      </c>
      <c r="U153" s="34">
        <f t="shared" si="169"/>
        <v>203342020476</v>
      </c>
      <c r="V153" s="34">
        <f t="shared" si="169"/>
        <v>27184528940</v>
      </c>
      <c r="W153" s="34">
        <f t="shared" si="169"/>
        <v>0</v>
      </c>
      <c r="X153" s="24">
        <f t="shared" si="121"/>
        <v>1</v>
      </c>
      <c r="Y153" s="24">
        <f t="shared" si="122"/>
        <v>0.11792363616627848</v>
      </c>
      <c r="Z153" s="24">
        <f t="shared" si="159"/>
        <v>0.11792363616627848</v>
      </c>
      <c r="AA153" s="24">
        <f t="shared" si="124"/>
        <v>0.11792363616627848</v>
      </c>
      <c r="AB153" s="24">
        <f t="shared" si="149"/>
        <v>1</v>
      </c>
    </row>
    <row r="154" spans="1:28" ht="38.25" customHeight="1" x14ac:dyDescent="0.25">
      <c r="A154" s="20" t="s">
        <v>415</v>
      </c>
      <c r="B154" s="21" t="s">
        <v>67</v>
      </c>
      <c r="C154" s="21">
        <v>13</v>
      </c>
      <c r="D154" s="21" t="s">
        <v>13</v>
      </c>
      <c r="E154" s="22" t="s">
        <v>76</v>
      </c>
      <c r="F154" s="34">
        <f t="shared" si="167"/>
        <v>230526549416</v>
      </c>
      <c r="G154" s="34">
        <f t="shared" si="167"/>
        <v>0</v>
      </c>
      <c r="H154" s="34">
        <f t="shared" si="167"/>
        <v>0</v>
      </c>
      <c r="I154" s="34">
        <f t="shared" si="167"/>
        <v>0</v>
      </c>
      <c r="J154" s="34">
        <f t="shared" si="167"/>
        <v>0</v>
      </c>
      <c r="K154" s="34">
        <f t="shared" si="156"/>
        <v>0</v>
      </c>
      <c r="L154" s="34">
        <f>+L155</f>
        <v>230526549416</v>
      </c>
      <c r="M154" s="117">
        <f t="shared" si="163"/>
        <v>3.9934804731991277E-2</v>
      </c>
      <c r="N154" s="34">
        <f t="shared" si="168"/>
        <v>0</v>
      </c>
      <c r="O154" s="34">
        <f t="shared" si="168"/>
        <v>230526549416</v>
      </c>
      <c r="P154" s="34">
        <f t="shared" si="168"/>
        <v>0</v>
      </c>
      <c r="Q154" s="34">
        <f t="shared" si="168"/>
        <v>230526549416</v>
      </c>
      <c r="R154" s="34">
        <f t="shared" si="168"/>
        <v>0</v>
      </c>
      <c r="S154" s="34">
        <v>0</v>
      </c>
      <c r="T154" s="34">
        <f t="shared" si="169"/>
        <v>27184528940</v>
      </c>
      <c r="U154" s="34">
        <f t="shared" si="169"/>
        <v>203342020476</v>
      </c>
      <c r="V154" s="34">
        <f t="shared" si="169"/>
        <v>27184528940</v>
      </c>
      <c r="W154" s="34">
        <f t="shared" si="169"/>
        <v>0</v>
      </c>
      <c r="X154" s="24">
        <f t="shared" si="121"/>
        <v>1</v>
      </c>
      <c r="Y154" s="24">
        <f t="shared" si="122"/>
        <v>0.11792363616627848</v>
      </c>
      <c r="Z154" s="24">
        <f t="shared" si="159"/>
        <v>0.11792363616627848</v>
      </c>
      <c r="AA154" s="24">
        <f t="shared" si="124"/>
        <v>0.11792363616627848</v>
      </c>
      <c r="AB154" s="24">
        <f t="shared" si="149"/>
        <v>1</v>
      </c>
    </row>
    <row r="155" spans="1:28" ht="30" customHeight="1" x14ac:dyDescent="0.25">
      <c r="A155" s="25" t="s">
        <v>416</v>
      </c>
      <c r="B155" s="26" t="s">
        <v>67</v>
      </c>
      <c r="C155" s="26">
        <v>13</v>
      </c>
      <c r="D155" s="26" t="s">
        <v>13</v>
      </c>
      <c r="E155" s="27" t="s">
        <v>75</v>
      </c>
      <c r="F155" s="28">
        <v>230526549416</v>
      </c>
      <c r="G155" s="28">
        <v>0</v>
      </c>
      <c r="H155" s="28">
        <v>0</v>
      </c>
      <c r="I155" s="28">
        <v>0</v>
      </c>
      <c r="J155" s="28">
        <v>0</v>
      </c>
      <c r="K155" s="28">
        <f t="shared" si="156"/>
        <v>0</v>
      </c>
      <c r="L155" s="28">
        <f>+F155+K155</f>
        <v>230526549416</v>
      </c>
      <c r="M155" s="119">
        <f t="shared" si="163"/>
        <v>3.9934804731991277E-2</v>
      </c>
      <c r="N155" s="28">
        <v>0</v>
      </c>
      <c r="O155" s="28">
        <v>230526549416</v>
      </c>
      <c r="P155" s="28">
        <f>L155-O155</f>
        <v>0</v>
      </c>
      <c r="Q155" s="28">
        <v>230526549416</v>
      </c>
      <c r="R155" s="28">
        <f>+L155-Q155</f>
        <v>0</v>
      </c>
      <c r="S155" s="28">
        <f>O155-Q155</f>
        <v>0</v>
      </c>
      <c r="T155" s="28">
        <v>27184528940</v>
      </c>
      <c r="U155" s="28">
        <f>+Q155-T155</f>
        <v>203342020476</v>
      </c>
      <c r="V155" s="28">
        <v>27184528940</v>
      </c>
      <c r="W155" s="29">
        <f>+T155-V155</f>
        <v>0</v>
      </c>
      <c r="X155" s="30">
        <f t="shared" si="121"/>
        <v>1</v>
      </c>
      <c r="Y155" s="30">
        <f t="shared" si="122"/>
        <v>0.11792363616627848</v>
      </c>
      <c r="Z155" s="30">
        <f t="shared" si="159"/>
        <v>0.11792363616627848</v>
      </c>
      <c r="AA155" s="30">
        <f t="shared" si="124"/>
        <v>0.11792363616627848</v>
      </c>
      <c r="AB155" s="130">
        <f t="shared" si="149"/>
        <v>1</v>
      </c>
    </row>
    <row r="156" spans="1:28" ht="49.5" customHeight="1" x14ac:dyDescent="0.25">
      <c r="A156" s="49" t="s">
        <v>77</v>
      </c>
      <c r="B156" s="21" t="s">
        <v>67</v>
      </c>
      <c r="C156" s="21">
        <v>13</v>
      </c>
      <c r="D156" s="21" t="s">
        <v>13</v>
      </c>
      <c r="E156" s="22" t="s">
        <v>78</v>
      </c>
      <c r="F156" s="34">
        <f t="shared" ref="F156:J157" si="170">+F157</f>
        <v>12654096592</v>
      </c>
      <c r="G156" s="34">
        <f t="shared" si="170"/>
        <v>0</v>
      </c>
      <c r="H156" s="34">
        <f t="shared" si="170"/>
        <v>0</v>
      </c>
      <c r="I156" s="34">
        <f t="shared" si="170"/>
        <v>0</v>
      </c>
      <c r="J156" s="34">
        <f t="shared" si="170"/>
        <v>0</v>
      </c>
      <c r="K156" s="34">
        <f t="shared" si="156"/>
        <v>0</v>
      </c>
      <c r="L156" s="34">
        <f>+F156+K156</f>
        <v>12654096592</v>
      </c>
      <c r="M156" s="117">
        <f t="shared" si="163"/>
        <v>2.1921070598656285E-3</v>
      </c>
      <c r="N156" s="34">
        <f>+N157</f>
        <v>0</v>
      </c>
      <c r="O156" s="34">
        <f>+O157</f>
        <v>11910561447.5</v>
      </c>
      <c r="P156" s="34">
        <f>L156-O156</f>
        <v>743535144.5</v>
      </c>
      <c r="Q156" s="34">
        <f>+Q157</f>
        <v>10573685432.309999</v>
      </c>
      <c r="R156" s="34">
        <f>+L156-Q156</f>
        <v>2080411159.6900005</v>
      </c>
      <c r="S156" s="34">
        <f>+S157</f>
        <v>1336876015.1900005</v>
      </c>
      <c r="T156" s="34">
        <f>+T157</f>
        <v>1437182429.5999999</v>
      </c>
      <c r="U156" s="34">
        <f>+Q156-T156</f>
        <v>9136503002.7099991</v>
      </c>
      <c r="V156" s="34">
        <f>+V157</f>
        <v>1410029995.5999999</v>
      </c>
      <c r="W156" s="34">
        <f>+W157</f>
        <v>27152434</v>
      </c>
      <c r="X156" s="24">
        <f t="shared" si="121"/>
        <v>0.83559386127925961</v>
      </c>
      <c r="Y156" s="24">
        <f t="shared" si="122"/>
        <v>0.11357447915393626</v>
      </c>
      <c r="Z156" s="24">
        <f t="shared" si="159"/>
        <v>0.11142873656357498</v>
      </c>
      <c r="AA156" s="24">
        <f t="shared" si="124"/>
        <v>0.13592067201170965</v>
      </c>
      <c r="AB156" s="24">
        <f t="shared" si="149"/>
        <v>0.98110717648589874</v>
      </c>
    </row>
    <row r="157" spans="1:28" ht="49.5" customHeight="1" x14ac:dyDescent="0.25">
      <c r="A157" s="20" t="s">
        <v>79</v>
      </c>
      <c r="B157" s="21" t="s">
        <v>67</v>
      </c>
      <c r="C157" s="21">
        <v>13</v>
      </c>
      <c r="D157" s="21" t="s">
        <v>13</v>
      </c>
      <c r="E157" s="22" t="s">
        <v>78</v>
      </c>
      <c r="F157" s="34">
        <f t="shared" si="170"/>
        <v>12654096592</v>
      </c>
      <c r="G157" s="34">
        <f t="shared" si="170"/>
        <v>0</v>
      </c>
      <c r="H157" s="34">
        <f t="shared" si="170"/>
        <v>0</v>
      </c>
      <c r="I157" s="34">
        <f t="shared" si="170"/>
        <v>0</v>
      </c>
      <c r="J157" s="34">
        <f t="shared" si="170"/>
        <v>0</v>
      </c>
      <c r="K157" s="34">
        <f t="shared" si="156"/>
        <v>0</v>
      </c>
      <c r="L157" s="34">
        <f>+L158</f>
        <v>12654096592</v>
      </c>
      <c r="M157" s="117">
        <f t="shared" si="163"/>
        <v>2.1921070598656285E-3</v>
      </c>
      <c r="N157" s="34">
        <f>+N158</f>
        <v>0</v>
      </c>
      <c r="O157" s="34">
        <f>+O158</f>
        <v>11910561447.5</v>
      </c>
      <c r="P157" s="34">
        <f>+P158</f>
        <v>743535144.5</v>
      </c>
      <c r="Q157" s="34">
        <f>+Q158</f>
        <v>10573685432.309999</v>
      </c>
      <c r="R157" s="34">
        <f>+R158</f>
        <v>2080411159.6900005</v>
      </c>
      <c r="S157" s="34">
        <f>+S158</f>
        <v>1336876015.1900005</v>
      </c>
      <c r="T157" s="34">
        <f>+T158</f>
        <v>1437182429.5999999</v>
      </c>
      <c r="U157" s="34">
        <f>+U158</f>
        <v>9136503002.7099991</v>
      </c>
      <c r="V157" s="34">
        <f>+V158</f>
        <v>1410029995.5999999</v>
      </c>
      <c r="W157" s="34">
        <f>+W158</f>
        <v>27152434</v>
      </c>
      <c r="X157" s="24">
        <f t="shared" si="121"/>
        <v>0.83559386127925961</v>
      </c>
      <c r="Y157" s="24">
        <f t="shared" si="122"/>
        <v>0.11357447915393626</v>
      </c>
      <c r="Z157" s="24">
        <f t="shared" si="159"/>
        <v>0.11142873656357498</v>
      </c>
      <c r="AA157" s="24">
        <f t="shared" si="124"/>
        <v>0.13592067201170965</v>
      </c>
      <c r="AB157" s="24">
        <f t="shared" si="149"/>
        <v>0.98110717648589874</v>
      </c>
    </row>
    <row r="158" spans="1:28" ht="49.5" customHeight="1" x14ac:dyDescent="0.25">
      <c r="A158" s="20" t="s">
        <v>80</v>
      </c>
      <c r="B158" s="21" t="s">
        <v>67</v>
      </c>
      <c r="C158" s="21">
        <v>13</v>
      </c>
      <c r="D158" s="21" t="s">
        <v>13</v>
      </c>
      <c r="E158" s="22" t="s">
        <v>81</v>
      </c>
      <c r="F158" s="34">
        <f>SUM(F159:F159)</f>
        <v>12654096592</v>
      </c>
      <c r="G158" s="34">
        <f>SUM(G159:G159)</f>
        <v>0</v>
      </c>
      <c r="H158" s="34">
        <f>SUM(H159:H159)</f>
        <v>0</v>
      </c>
      <c r="I158" s="34">
        <f>SUM(I159:I159)</f>
        <v>0</v>
      </c>
      <c r="J158" s="34">
        <f>SUM(J159:J159)</f>
        <v>0</v>
      </c>
      <c r="K158" s="34">
        <f t="shared" si="156"/>
        <v>0</v>
      </c>
      <c r="L158" s="34">
        <f>SUM(L159:L159)</f>
        <v>12654096592</v>
      </c>
      <c r="M158" s="117">
        <f t="shared" si="163"/>
        <v>2.1921070598656285E-3</v>
      </c>
      <c r="N158" s="34">
        <f t="shared" ref="N158:W158" si="171">SUM(N159:N159)</f>
        <v>0</v>
      </c>
      <c r="O158" s="34">
        <f t="shared" si="171"/>
        <v>11910561447.5</v>
      </c>
      <c r="P158" s="34">
        <f t="shared" si="171"/>
        <v>743535144.5</v>
      </c>
      <c r="Q158" s="34">
        <f t="shared" si="171"/>
        <v>10573685432.309999</v>
      </c>
      <c r="R158" s="34">
        <f t="shared" si="171"/>
        <v>2080411159.6900005</v>
      </c>
      <c r="S158" s="34">
        <f t="shared" si="171"/>
        <v>1336876015.1900005</v>
      </c>
      <c r="T158" s="34">
        <f t="shared" si="171"/>
        <v>1437182429.5999999</v>
      </c>
      <c r="U158" s="34">
        <f t="shared" si="171"/>
        <v>9136503002.7099991</v>
      </c>
      <c r="V158" s="34">
        <f t="shared" si="171"/>
        <v>1410029995.5999999</v>
      </c>
      <c r="W158" s="34">
        <f t="shared" si="171"/>
        <v>27152434</v>
      </c>
      <c r="X158" s="24">
        <f t="shared" si="121"/>
        <v>0.83559386127925961</v>
      </c>
      <c r="Y158" s="24">
        <f t="shared" si="122"/>
        <v>0.11357447915393626</v>
      </c>
      <c r="Z158" s="24">
        <f t="shared" si="159"/>
        <v>0.11142873656357498</v>
      </c>
      <c r="AA158" s="24">
        <f t="shared" si="124"/>
        <v>0.13592067201170965</v>
      </c>
      <c r="AB158" s="24">
        <f t="shared" si="149"/>
        <v>0.98110717648589874</v>
      </c>
    </row>
    <row r="159" spans="1:28" ht="30" customHeight="1" x14ac:dyDescent="0.25">
      <c r="A159" s="25" t="s">
        <v>82</v>
      </c>
      <c r="B159" s="26" t="s">
        <v>67</v>
      </c>
      <c r="C159" s="26">
        <v>13</v>
      </c>
      <c r="D159" s="26" t="s">
        <v>13</v>
      </c>
      <c r="E159" s="27" t="s">
        <v>75</v>
      </c>
      <c r="F159" s="28">
        <v>12654096592</v>
      </c>
      <c r="G159" s="28">
        <v>0</v>
      </c>
      <c r="H159" s="28">
        <v>0</v>
      </c>
      <c r="I159" s="28">
        <v>0</v>
      </c>
      <c r="J159" s="28">
        <v>0</v>
      </c>
      <c r="K159" s="28">
        <f t="shared" si="156"/>
        <v>0</v>
      </c>
      <c r="L159" s="28">
        <f>+F159+K159</f>
        <v>12654096592</v>
      </c>
      <c r="M159" s="119">
        <f t="shared" si="163"/>
        <v>2.1921070598656285E-3</v>
      </c>
      <c r="N159" s="28">
        <v>0</v>
      </c>
      <c r="O159" s="28">
        <v>11910561447.5</v>
      </c>
      <c r="P159" s="28">
        <f>L159-O159</f>
        <v>743535144.5</v>
      </c>
      <c r="Q159" s="28">
        <v>10573685432.309999</v>
      </c>
      <c r="R159" s="28">
        <f>+L159-Q159</f>
        <v>2080411159.6900005</v>
      </c>
      <c r="S159" s="28">
        <f>O159-Q159</f>
        <v>1336876015.1900005</v>
      </c>
      <c r="T159" s="28">
        <v>1437182429.5999999</v>
      </c>
      <c r="U159" s="28">
        <f>+Q159-T159</f>
        <v>9136503002.7099991</v>
      </c>
      <c r="V159" s="28">
        <v>1410029995.5999999</v>
      </c>
      <c r="W159" s="29">
        <f>+T159-V159</f>
        <v>27152434</v>
      </c>
      <c r="X159" s="30">
        <f t="shared" si="121"/>
        <v>0.83559386127925961</v>
      </c>
      <c r="Y159" s="30">
        <f t="shared" si="122"/>
        <v>0.11357447915393626</v>
      </c>
      <c r="Z159" s="30">
        <f t="shared" si="159"/>
        <v>0.11142873656357498</v>
      </c>
      <c r="AA159" s="30">
        <f t="shared" si="124"/>
        <v>0.13592067201170965</v>
      </c>
      <c r="AB159" s="130">
        <f t="shared" si="149"/>
        <v>0.98110717648589874</v>
      </c>
    </row>
    <row r="160" spans="1:28" ht="69.75" customHeight="1" x14ac:dyDescent="0.25">
      <c r="A160" s="20" t="s">
        <v>417</v>
      </c>
      <c r="B160" s="21" t="s">
        <v>67</v>
      </c>
      <c r="C160" s="21">
        <v>13</v>
      </c>
      <c r="D160" s="21" t="s">
        <v>13</v>
      </c>
      <c r="E160" s="22" t="s">
        <v>418</v>
      </c>
      <c r="F160" s="34">
        <f t="shared" ref="F160:J162" si="172">+F161</f>
        <v>222571821813</v>
      </c>
      <c r="G160" s="34">
        <f t="shared" si="172"/>
        <v>0</v>
      </c>
      <c r="H160" s="34">
        <f t="shared" si="172"/>
        <v>0</v>
      </c>
      <c r="I160" s="34">
        <f t="shared" si="172"/>
        <v>0</v>
      </c>
      <c r="J160" s="34">
        <f t="shared" si="172"/>
        <v>0</v>
      </c>
      <c r="K160" s="34">
        <f t="shared" si="156"/>
        <v>0</v>
      </c>
      <c r="L160" s="34">
        <f>+L161</f>
        <v>222571821813</v>
      </c>
      <c r="M160" s="117">
        <f t="shared" si="163"/>
        <v>3.8556783439750747E-2</v>
      </c>
      <c r="N160" s="34">
        <f t="shared" ref="N160:W162" si="173">+N161</f>
        <v>0</v>
      </c>
      <c r="O160" s="34">
        <f t="shared" si="173"/>
        <v>222571821813</v>
      </c>
      <c r="P160" s="34">
        <f t="shared" si="173"/>
        <v>0</v>
      </c>
      <c r="Q160" s="34">
        <f t="shared" si="173"/>
        <v>222571821813</v>
      </c>
      <c r="R160" s="34">
        <f t="shared" si="173"/>
        <v>0</v>
      </c>
      <c r="S160" s="34">
        <f t="shared" si="173"/>
        <v>0</v>
      </c>
      <c r="T160" s="34">
        <f t="shared" si="173"/>
        <v>7839829655</v>
      </c>
      <c r="U160" s="34">
        <f t="shared" si="173"/>
        <v>214731992158</v>
      </c>
      <c r="V160" s="34">
        <f t="shared" si="173"/>
        <v>7839829655</v>
      </c>
      <c r="W160" s="34">
        <f t="shared" si="173"/>
        <v>0</v>
      </c>
      <c r="X160" s="24">
        <f t="shared" si="121"/>
        <v>1</v>
      </c>
      <c r="Y160" s="24">
        <f t="shared" si="122"/>
        <v>3.522381939968508E-2</v>
      </c>
      <c r="Z160" s="24">
        <f t="shared" si="159"/>
        <v>3.522381939968508E-2</v>
      </c>
      <c r="AA160" s="24">
        <f t="shared" si="124"/>
        <v>3.522381939968508E-2</v>
      </c>
      <c r="AB160" s="131">
        <f t="shared" si="149"/>
        <v>1</v>
      </c>
    </row>
    <row r="161" spans="1:28" ht="70.5" customHeight="1" x14ac:dyDescent="0.25">
      <c r="A161" s="20" t="s">
        <v>419</v>
      </c>
      <c r="B161" s="21" t="s">
        <v>67</v>
      </c>
      <c r="C161" s="21">
        <v>13</v>
      </c>
      <c r="D161" s="21" t="s">
        <v>13</v>
      </c>
      <c r="E161" s="47" t="s">
        <v>418</v>
      </c>
      <c r="F161" s="34">
        <f t="shared" si="172"/>
        <v>222571821813</v>
      </c>
      <c r="G161" s="34">
        <f t="shared" si="172"/>
        <v>0</v>
      </c>
      <c r="H161" s="34">
        <f t="shared" si="172"/>
        <v>0</v>
      </c>
      <c r="I161" s="34">
        <f t="shared" si="172"/>
        <v>0</v>
      </c>
      <c r="J161" s="34">
        <f t="shared" si="172"/>
        <v>0</v>
      </c>
      <c r="K161" s="34">
        <f t="shared" si="156"/>
        <v>0</v>
      </c>
      <c r="L161" s="34">
        <f>+L162</f>
        <v>222571821813</v>
      </c>
      <c r="M161" s="117">
        <f t="shared" si="163"/>
        <v>3.8556783439750747E-2</v>
      </c>
      <c r="N161" s="34">
        <f t="shared" si="173"/>
        <v>0</v>
      </c>
      <c r="O161" s="34">
        <f t="shared" si="173"/>
        <v>222571821813</v>
      </c>
      <c r="P161" s="34">
        <f t="shared" si="173"/>
        <v>0</v>
      </c>
      <c r="Q161" s="34">
        <f t="shared" si="173"/>
        <v>222571821813</v>
      </c>
      <c r="R161" s="34">
        <f t="shared" si="173"/>
        <v>0</v>
      </c>
      <c r="S161" s="34">
        <f t="shared" si="173"/>
        <v>0</v>
      </c>
      <c r="T161" s="34">
        <f t="shared" si="173"/>
        <v>7839829655</v>
      </c>
      <c r="U161" s="34">
        <f t="shared" si="173"/>
        <v>214731992158</v>
      </c>
      <c r="V161" s="34">
        <f t="shared" si="173"/>
        <v>7839829655</v>
      </c>
      <c r="W161" s="34">
        <f t="shared" si="173"/>
        <v>0</v>
      </c>
      <c r="X161" s="24">
        <f t="shared" si="121"/>
        <v>1</v>
      </c>
      <c r="Y161" s="24">
        <f t="shared" si="122"/>
        <v>3.522381939968508E-2</v>
      </c>
      <c r="Z161" s="24">
        <f t="shared" si="159"/>
        <v>3.522381939968508E-2</v>
      </c>
      <c r="AA161" s="24">
        <f t="shared" si="124"/>
        <v>3.522381939968508E-2</v>
      </c>
      <c r="AB161" s="131">
        <f t="shared" si="149"/>
        <v>1</v>
      </c>
    </row>
    <row r="162" spans="1:28" ht="29.25" customHeight="1" x14ac:dyDescent="0.25">
      <c r="A162" s="20" t="s">
        <v>420</v>
      </c>
      <c r="B162" s="21" t="s">
        <v>67</v>
      </c>
      <c r="C162" s="21">
        <v>13</v>
      </c>
      <c r="D162" s="21" t="s">
        <v>13</v>
      </c>
      <c r="E162" s="22" t="s">
        <v>76</v>
      </c>
      <c r="F162" s="34">
        <f t="shared" si="172"/>
        <v>222571821813</v>
      </c>
      <c r="G162" s="34">
        <f t="shared" si="172"/>
        <v>0</v>
      </c>
      <c r="H162" s="34">
        <f t="shared" si="172"/>
        <v>0</v>
      </c>
      <c r="I162" s="34">
        <f t="shared" si="172"/>
        <v>0</v>
      </c>
      <c r="J162" s="34">
        <f t="shared" si="172"/>
        <v>0</v>
      </c>
      <c r="K162" s="34">
        <f t="shared" si="156"/>
        <v>0</v>
      </c>
      <c r="L162" s="34">
        <f>+L163</f>
        <v>222571821813</v>
      </c>
      <c r="M162" s="117">
        <f t="shared" si="163"/>
        <v>3.8556783439750747E-2</v>
      </c>
      <c r="N162" s="34">
        <f t="shared" si="173"/>
        <v>0</v>
      </c>
      <c r="O162" s="34">
        <f t="shared" si="173"/>
        <v>222571821813</v>
      </c>
      <c r="P162" s="34">
        <f t="shared" si="173"/>
        <v>0</v>
      </c>
      <c r="Q162" s="34">
        <f t="shared" si="173"/>
        <v>222571821813</v>
      </c>
      <c r="R162" s="34">
        <f t="shared" si="173"/>
        <v>0</v>
      </c>
      <c r="S162" s="34">
        <f t="shared" si="173"/>
        <v>0</v>
      </c>
      <c r="T162" s="34">
        <f t="shared" si="173"/>
        <v>7839829655</v>
      </c>
      <c r="U162" s="34">
        <f t="shared" si="173"/>
        <v>214731992158</v>
      </c>
      <c r="V162" s="34">
        <f t="shared" si="173"/>
        <v>7839829655</v>
      </c>
      <c r="W162" s="34">
        <f t="shared" si="173"/>
        <v>0</v>
      </c>
      <c r="X162" s="24">
        <f t="shared" si="121"/>
        <v>1</v>
      </c>
      <c r="Y162" s="24">
        <f t="shared" si="122"/>
        <v>3.522381939968508E-2</v>
      </c>
      <c r="Z162" s="24">
        <f t="shared" si="159"/>
        <v>3.522381939968508E-2</v>
      </c>
      <c r="AA162" s="24">
        <f t="shared" si="124"/>
        <v>3.522381939968508E-2</v>
      </c>
      <c r="AB162" s="131">
        <f t="shared" si="149"/>
        <v>1</v>
      </c>
    </row>
    <row r="163" spans="1:28" ht="30" customHeight="1" x14ac:dyDescent="0.25">
      <c r="A163" s="25" t="s">
        <v>421</v>
      </c>
      <c r="B163" s="26" t="s">
        <v>67</v>
      </c>
      <c r="C163" s="26">
        <v>13</v>
      </c>
      <c r="D163" s="26" t="s">
        <v>13</v>
      </c>
      <c r="E163" s="27" t="s">
        <v>75</v>
      </c>
      <c r="F163" s="28">
        <v>222571821813</v>
      </c>
      <c r="G163" s="28">
        <v>0</v>
      </c>
      <c r="H163" s="28">
        <v>0</v>
      </c>
      <c r="I163" s="28">
        <v>0</v>
      </c>
      <c r="J163" s="28">
        <v>0</v>
      </c>
      <c r="K163" s="28">
        <f t="shared" si="156"/>
        <v>0</v>
      </c>
      <c r="L163" s="28">
        <f>+F163+K163</f>
        <v>222571821813</v>
      </c>
      <c r="M163" s="117">
        <f t="shared" si="163"/>
        <v>3.8556783439750747E-2</v>
      </c>
      <c r="N163" s="28">
        <v>0</v>
      </c>
      <c r="O163" s="28">
        <v>222571821813</v>
      </c>
      <c r="P163" s="28">
        <f>L163-O163</f>
        <v>0</v>
      </c>
      <c r="Q163" s="28">
        <v>222571821813</v>
      </c>
      <c r="R163" s="28">
        <f>+L163-Q163</f>
        <v>0</v>
      </c>
      <c r="S163" s="28">
        <f>O163-Q163</f>
        <v>0</v>
      </c>
      <c r="T163" s="28">
        <v>7839829655</v>
      </c>
      <c r="U163" s="28">
        <f>+Q163-T163</f>
        <v>214731992158</v>
      </c>
      <c r="V163" s="28">
        <v>7839829655</v>
      </c>
      <c r="W163" s="29">
        <f>+T163-V163</f>
        <v>0</v>
      </c>
      <c r="X163" s="30">
        <f t="shared" si="121"/>
        <v>1</v>
      </c>
      <c r="Y163" s="30">
        <f t="shared" si="122"/>
        <v>3.522381939968508E-2</v>
      </c>
      <c r="Z163" s="30">
        <f t="shared" si="159"/>
        <v>3.522381939968508E-2</v>
      </c>
      <c r="AA163" s="30">
        <f t="shared" si="124"/>
        <v>3.522381939968508E-2</v>
      </c>
      <c r="AB163" s="130">
        <f t="shared" si="149"/>
        <v>1</v>
      </c>
    </row>
    <row r="164" spans="1:28" ht="49.5" customHeight="1" x14ac:dyDescent="0.25">
      <c r="A164" s="20" t="s">
        <v>422</v>
      </c>
      <c r="B164" s="21" t="s">
        <v>67</v>
      </c>
      <c r="C164" s="21">
        <v>13</v>
      </c>
      <c r="D164" s="21" t="s">
        <v>13</v>
      </c>
      <c r="E164" s="22" t="s">
        <v>423</v>
      </c>
      <c r="F164" s="34">
        <f t="shared" ref="F164:J166" si="174">+F165</f>
        <v>256174672458</v>
      </c>
      <c r="G164" s="34">
        <f t="shared" si="174"/>
        <v>0</v>
      </c>
      <c r="H164" s="34">
        <f t="shared" si="174"/>
        <v>0</v>
      </c>
      <c r="I164" s="34">
        <f t="shared" si="174"/>
        <v>0</v>
      </c>
      <c r="J164" s="34">
        <f t="shared" si="174"/>
        <v>0</v>
      </c>
      <c r="K164" s="34">
        <f t="shared" si="156"/>
        <v>0</v>
      </c>
      <c r="L164" s="34">
        <f>+L165</f>
        <v>256174672458</v>
      </c>
      <c r="M164" s="117">
        <f t="shared" si="163"/>
        <v>4.4377905919334458E-2</v>
      </c>
      <c r="N164" s="34">
        <f t="shared" ref="N164:W166" si="175">+N165</f>
        <v>0</v>
      </c>
      <c r="O164" s="34">
        <f t="shared" si="175"/>
        <v>256174672458</v>
      </c>
      <c r="P164" s="34">
        <f t="shared" si="175"/>
        <v>0</v>
      </c>
      <c r="Q164" s="34">
        <f t="shared" si="175"/>
        <v>256174672458</v>
      </c>
      <c r="R164" s="34">
        <f t="shared" si="175"/>
        <v>0</v>
      </c>
      <c r="S164" s="34">
        <f t="shared" si="175"/>
        <v>0</v>
      </c>
      <c r="T164" s="34">
        <f t="shared" si="175"/>
        <v>783848182</v>
      </c>
      <c r="U164" s="34">
        <f t="shared" si="175"/>
        <v>255390824276</v>
      </c>
      <c r="V164" s="34">
        <f t="shared" si="175"/>
        <v>783848182</v>
      </c>
      <c r="W164" s="34">
        <f t="shared" si="175"/>
        <v>0</v>
      </c>
      <c r="X164" s="24">
        <f t="shared" si="121"/>
        <v>1</v>
      </c>
      <c r="Y164" s="24">
        <f t="shared" si="122"/>
        <v>3.0598192025736363E-3</v>
      </c>
      <c r="Z164" s="24">
        <f t="shared" si="159"/>
        <v>3.0598192025736363E-3</v>
      </c>
      <c r="AA164" s="24">
        <f t="shared" si="124"/>
        <v>3.0598192025736363E-3</v>
      </c>
      <c r="AB164" s="131">
        <f t="shared" si="149"/>
        <v>1</v>
      </c>
    </row>
    <row r="165" spans="1:28" ht="49.5" customHeight="1" x14ac:dyDescent="0.25">
      <c r="A165" s="20" t="s">
        <v>424</v>
      </c>
      <c r="B165" s="21" t="s">
        <v>67</v>
      </c>
      <c r="C165" s="21">
        <v>13</v>
      </c>
      <c r="D165" s="21" t="s">
        <v>13</v>
      </c>
      <c r="E165" s="22" t="s">
        <v>423</v>
      </c>
      <c r="F165" s="34">
        <f t="shared" si="174"/>
        <v>256174672458</v>
      </c>
      <c r="G165" s="34">
        <f t="shared" si="174"/>
        <v>0</v>
      </c>
      <c r="H165" s="34">
        <f t="shared" si="174"/>
        <v>0</v>
      </c>
      <c r="I165" s="34">
        <f t="shared" si="174"/>
        <v>0</v>
      </c>
      <c r="J165" s="34">
        <f t="shared" si="174"/>
        <v>0</v>
      </c>
      <c r="K165" s="34">
        <f t="shared" si="156"/>
        <v>0</v>
      </c>
      <c r="L165" s="34">
        <f>+L166</f>
        <v>256174672458</v>
      </c>
      <c r="M165" s="117">
        <f t="shared" si="163"/>
        <v>4.4377905919334458E-2</v>
      </c>
      <c r="N165" s="34">
        <f t="shared" si="175"/>
        <v>0</v>
      </c>
      <c r="O165" s="34">
        <f t="shared" si="175"/>
        <v>256174672458</v>
      </c>
      <c r="P165" s="34">
        <f t="shared" si="175"/>
        <v>0</v>
      </c>
      <c r="Q165" s="34">
        <f t="shared" si="175"/>
        <v>256174672458</v>
      </c>
      <c r="R165" s="34">
        <f t="shared" si="175"/>
        <v>0</v>
      </c>
      <c r="S165" s="34">
        <f t="shared" si="175"/>
        <v>0</v>
      </c>
      <c r="T165" s="34">
        <f t="shared" si="175"/>
        <v>783848182</v>
      </c>
      <c r="U165" s="34">
        <f t="shared" si="175"/>
        <v>255390824276</v>
      </c>
      <c r="V165" s="34">
        <f t="shared" si="175"/>
        <v>783848182</v>
      </c>
      <c r="W165" s="34">
        <f t="shared" si="175"/>
        <v>0</v>
      </c>
      <c r="X165" s="24">
        <f t="shared" si="121"/>
        <v>1</v>
      </c>
      <c r="Y165" s="24">
        <f t="shared" si="122"/>
        <v>3.0598192025736363E-3</v>
      </c>
      <c r="Z165" s="24">
        <f t="shared" si="159"/>
        <v>3.0598192025736363E-3</v>
      </c>
      <c r="AA165" s="24">
        <f t="shared" si="124"/>
        <v>3.0598192025736363E-3</v>
      </c>
      <c r="AB165" s="131">
        <f t="shared" si="149"/>
        <v>1</v>
      </c>
    </row>
    <row r="166" spans="1:28" ht="32.25" customHeight="1" x14ac:dyDescent="0.25">
      <c r="A166" s="20" t="s">
        <v>425</v>
      </c>
      <c r="B166" s="21" t="s">
        <v>67</v>
      </c>
      <c r="C166" s="21">
        <v>13</v>
      </c>
      <c r="D166" s="21" t="s">
        <v>13</v>
      </c>
      <c r="E166" s="22" t="s">
        <v>76</v>
      </c>
      <c r="F166" s="34">
        <f t="shared" si="174"/>
        <v>256174672458</v>
      </c>
      <c r="G166" s="34">
        <f t="shared" si="174"/>
        <v>0</v>
      </c>
      <c r="H166" s="34">
        <f t="shared" si="174"/>
        <v>0</v>
      </c>
      <c r="I166" s="34">
        <f t="shared" si="174"/>
        <v>0</v>
      </c>
      <c r="J166" s="34">
        <f t="shared" si="174"/>
        <v>0</v>
      </c>
      <c r="K166" s="34">
        <f t="shared" si="156"/>
        <v>0</v>
      </c>
      <c r="L166" s="34">
        <f>+L167</f>
        <v>256174672458</v>
      </c>
      <c r="M166" s="117">
        <f t="shared" si="163"/>
        <v>4.4377905919334458E-2</v>
      </c>
      <c r="N166" s="34">
        <f t="shared" si="175"/>
        <v>0</v>
      </c>
      <c r="O166" s="34">
        <f t="shared" si="175"/>
        <v>256174672458</v>
      </c>
      <c r="P166" s="34">
        <f t="shared" si="175"/>
        <v>0</v>
      </c>
      <c r="Q166" s="34">
        <f t="shared" si="175"/>
        <v>256174672458</v>
      </c>
      <c r="R166" s="34">
        <f t="shared" si="175"/>
        <v>0</v>
      </c>
      <c r="S166" s="34">
        <f t="shared" si="175"/>
        <v>0</v>
      </c>
      <c r="T166" s="34">
        <f t="shared" si="175"/>
        <v>783848182</v>
      </c>
      <c r="U166" s="34">
        <f t="shared" si="175"/>
        <v>255390824276</v>
      </c>
      <c r="V166" s="34">
        <f t="shared" si="175"/>
        <v>783848182</v>
      </c>
      <c r="W166" s="34">
        <f t="shared" si="175"/>
        <v>0</v>
      </c>
      <c r="X166" s="24">
        <f t="shared" si="121"/>
        <v>1</v>
      </c>
      <c r="Y166" s="24">
        <f t="shared" si="122"/>
        <v>3.0598192025736363E-3</v>
      </c>
      <c r="Z166" s="24">
        <f t="shared" si="159"/>
        <v>3.0598192025736363E-3</v>
      </c>
      <c r="AA166" s="24">
        <f t="shared" si="124"/>
        <v>3.0598192025736363E-3</v>
      </c>
      <c r="AB166" s="131">
        <f t="shared" si="149"/>
        <v>1</v>
      </c>
    </row>
    <row r="167" spans="1:28" ht="30" customHeight="1" x14ac:dyDescent="0.25">
      <c r="A167" s="25" t="s">
        <v>426</v>
      </c>
      <c r="B167" s="26" t="s">
        <v>67</v>
      </c>
      <c r="C167" s="26">
        <v>13</v>
      </c>
      <c r="D167" s="26" t="s">
        <v>13</v>
      </c>
      <c r="E167" s="27" t="s">
        <v>75</v>
      </c>
      <c r="F167" s="28">
        <v>256174672458</v>
      </c>
      <c r="G167" s="28">
        <v>0</v>
      </c>
      <c r="H167" s="28">
        <v>0</v>
      </c>
      <c r="I167" s="28">
        <v>0</v>
      </c>
      <c r="J167" s="28">
        <v>0</v>
      </c>
      <c r="K167" s="28">
        <f t="shared" si="156"/>
        <v>0</v>
      </c>
      <c r="L167" s="28">
        <f>+F167+K167</f>
        <v>256174672458</v>
      </c>
      <c r="M167" s="119">
        <f t="shared" si="163"/>
        <v>4.4377905919334458E-2</v>
      </c>
      <c r="N167" s="28">
        <v>0</v>
      </c>
      <c r="O167" s="28">
        <v>256174672458</v>
      </c>
      <c r="P167" s="28">
        <f>L167-O167</f>
        <v>0</v>
      </c>
      <c r="Q167" s="28">
        <v>256174672458</v>
      </c>
      <c r="R167" s="28">
        <f>+L167-Q167</f>
        <v>0</v>
      </c>
      <c r="S167" s="28">
        <f>O167-Q167</f>
        <v>0</v>
      </c>
      <c r="T167" s="28">
        <v>783848182</v>
      </c>
      <c r="U167" s="28">
        <f>+Q167-T167</f>
        <v>255390824276</v>
      </c>
      <c r="V167" s="28">
        <v>783848182</v>
      </c>
      <c r="W167" s="29">
        <f>+T167-V167</f>
        <v>0</v>
      </c>
      <c r="X167" s="30">
        <f t="shared" si="121"/>
        <v>1</v>
      </c>
      <c r="Y167" s="30">
        <f t="shared" si="122"/>
        <v>3.0598192025736363E-3</v>
      </c>
      <c r="Z167" s="30">
        <f t="shared" si="159"/>
        <v>3.0598192025736363E-3</v>
      </c>
      <c r="AA167" s="30">
        <f t="shared" si="124"/>
        <v>3.0598192025736363E-3</v>
      </c>
      <c r="AB167" s="130">
        <f t="shared" si="149"/>
        <v>1</v>
      </c>
    </row>
    <row r="168" spans="1:28" ht="66.75" customHeight="1" x14ac:dyDescent="0.25">
      <c r="A168" s="20" t="s">
        <v>427</v>
      </c>
      <c r="B168" s="21" t="s">
        <v>67</v>
      </c>
      <c r="C168" s="21">
        <v>13</v>
      </c>
      <c r="D168" s="21" t="s">
        <v>13</v>
      </c>
      <c r="E168" s="22" t="s">
        <v>428</v>
      </c>
      <c r="F168" s="34">
        <f t="shared" ref="F168:J170" si="176">+F169</f>
        <v>133566456234</v>
      </c>
      <c r="G168" s="34">
        <f t="shared" si="176"/>
        <v>0</v>
      </c>
      <c r="H168" s="34">
        <f t="shared" si="176"/>
        <v>0</v>
      </c>
      <c r="I168" s="34">
        <f t="shared" si="176"/>
        <v>0</v>
      </c>
      <c r="J168" s="34">
        <f t="shared" si="176"/>
        <v>0</v>
      </c>
      <c r="K168" s="34">
        <f t="shared" si="156"/>
        <v>0</v>
      </c>
      <c r="L168" s="34">
        <f>+L169</f>
        <v>133566456234</v>
      </c>
      <c r="M168" s="117">
        <f t="shared" si="163"/>
        <v>2.3138117331654464E-2</v>
      </c>
      <c r="N168" s="34">
        <f t="shared" ref="N168:W170" si="177">+N169</f>
        <v>0</v>
      </c>
      <c r="O168" s="34">
        <f t="shared" si="177"/>
        <v>133566456234</v>
      </c>
      <c r="P168" s="34">
        <f t="shared" si="177"/>
        <v>0</v>
      </c>
      <c r="Q168" s="34">
        <f t="shared" si="177"/>
        <v>133566456234</v>
      </c>
      <c r="R168" s="34">
        <f t="shared" si="177"/>
        <v>0</v>
      </c>
      <c r="S168" s="34">
        <f t="shared" si="177"/>
        <v>0</v>
      </c>
      <c r="T168" s="34">
        <f t="shared" si="177"/>
        <v>426302018</v>
      </c>
      <c r="U168" s="34">
        <f t="shared" si="177"/>
        <v>133140154216</v>
      </c>
      <c r="V168" s="34">
        <f t="shared" si="177"/>
        <v>426302018</v>
      </c>
      <c r="W168" s="34">
        <f t="shared" si="177"/>
        <v>0</v>
      </c>
      <c r="X168" s="24">
        <f t="shared" si="121"/>
        <v>1</v>
      </c>
      <c r="Y168" s="24">
        <f t="shared" si="122"/>
        <v>3.1916847239934687E-3</v>
      </c>
      <c r="Z168" s="24">
        <f t="shared" si="159"/>
        <v>3.1916847239934687E-3</v>
      </c>
      <c r="AA168" s="24">
        <f t="shared" si="124"/>
        <v>3.1916847239934687E-3</v>
      </c>
      <c r="AB168" s="131">
        <f t="shared" si="149"/>
        <v>1</v>
      </c>
    </row>
    <row r="169" spans="1:28" ht="66.75" customHeight="1" x14ac:dyDescent="0.25">
      <c r="A169" s="20" t="s">
        <v>429</v>
      </c>
      <c r="B169" s="21" t="s">
        <v>67</v>
      </c>
      <c r="C169" s="21">
        <v>13</v>
      </c>
      <c r="D169" s="21" t="s">
        <v>13</v>
      </c>
      <c r="E169" s="47" t="s">
        <v>428</v>
      </c>
      <c r="F169" s="34">
        <f t="shared" si="176"/>
        <v>133566456234</v>
      </c>
      <c r="G169" s="34">
        <f t="shared" si="176"/>
        <v>0</v>
      </c>
      <c r="H169" s="34">
        <f t="shared" si="176"/>
        <v>0</v>
      </c>
      <c r="I169" s="34">
        <f t="shared" si="176"/>
        <v>0</v>
      </c>
      <c r="J169" s="34">
        <f t="shared" si="176"/>
        <v>0</v>
      </c>
      <c r="K169" s="34">
        <f t="shared" si="156"/>
        <v>0</v>
      </c>
      <c r="L169" s="34">
        <f>+L170</f>
        <v>133566456234</v>
      </c>
      <c r="M169" s="117">
        <f t="shared" si="163"/>
        <v>2.3138117331654464E-2</v>
      </c>
      <c r="N169" s="34">
        <f t="shared" si="177"/>
        <v>0</v>
      </c>
      <c r="O169" s="34">
        <f t="shared" si="177"/>
        <v>133566456234</v>
      </c>
      <c r="P169" s="34">
        <f t="shared" si="177"/>
        <v>0</v>
      </c>
      <c r="Q169" s="34">
        <f t="shared" si="177"/>
        <v>133566456234</v>
      </c>
      <c r="R169" s="34">
        <f t="shared" si="177"/>
        <v>0</v>
      </c>
      <c r="S169" s="34">
        <f t="shared" si="177"/>
        <v>0</v>
      </c>
      <c r="T169" s="34">
        <f t="shared" si="177"/>
        <v>426302018</v>
      </c>
      <c r="U169" s="34">
        <f t="shared" si="177"/>
        <v>133140154216</v>
      </c>
      <c r="V169" s="34">
        <f t="shared" si="177"/>
        <v>426302018</v>
      </c>
      <c r="W169" s="34">
        <f t="shared" si="177"/>
        <v>0</v>
      </c>
      <c r="X169" s="24">
        <f t="shared" si="121"/>
        <v>1</v>
      </c>
      <c r="Y169" s="24">
        <f t="shared" si="122"/>
        <v>3.1916847239934687E-3</v>
      </c>
      <c r="Z169" s="24">
        <f t="shared" si="159"/>
        <v>3.1916847239934687E-3</v>
      </c>
      <c r="AA169" s="24">
        <f t="shared" si="124"/>
        <v>3.1916847239934687E-3</v>
      </c>
      <c r="AB169" s="131">
        <f t="shared" si="149"/>
        <v>1</v>
      </c>
    </row>
    <row r="170" spans="1:28" ht="38.25" customHeight="1" x14ac:dyDescent="0.25">
      <c r="A170" s="20" t="s">
        <v>430</v>
      </c>
      <c r="B170" s="21" t="s">
        <v>67</v>
      </c>
      <c r="C170" s="21">
        <v>13</v>
      </c>
      <c r="D170" s="21" t="s">
        <v>13</v>
      </c>
      <c r="E170" s="22" t="s">
        <v>76</v>
      </c>
      <c r="F170" s="34">
        <f t="shared" si="176"/>
        <v>133566456234</v>
      </c>
      <c r="G170" s="34">
        <f t="shared" si="176"/>
        <v>0</v>
      </c>
      <c r="H170" s="34">
        <f t="shared" si="176"/>
        <v>0</v>
      </c>
      <c r="I170" s="34">
        <f t="shared" si="176"/>
        <v>0</v>
      </c>
      <c r="J170" s="34">
        <f t="shared" si="176"/>
        <v>0</v>
      </c>
      <c r="K170" s="34">
        <f t="shared" si="156"/>
        <v>0</v>
      </c>
      <c r="L170" s="34">
        <f>+L171</f>
        <v>133566456234</v>
      </c>
      <c r="M170" s="117">
        <f t="shared" si="163"/>
        <v>2.3138117331654464E-2</v>
      </c>
      <c r="N170" s="34">
        <f t="shared" si="177"/>
        <v>0</v>
      </c>
      <c r="O170" s="34">
        <f t="shared" si="177"/>
        <v>133566456234</v>
      </c>
      <c r="P170" s="34">
        <f t="shared" si="177"/>
        <v>0</v>
      </c>
      <c r="Q170" s="34">
        <f t="shared" si="177"/>
        <v>133566456234</v>
      </c>
      <c r="R170" s="34">
        <f t="shared" si="177"/>
        <v>0</v>
      </c>
      <c r="S170" s="34">
        <f t="shared" si="177"/>
        <v>0</v>
      </c>
      <c r="T170" s="34">
        <f t="shared" si="177"/>
        <v>426302018</v>
      </c>
      <c r="U170" s="34">
        <f t="shared" si="177"/>
        <v>133140154216</v>
      </c>
      <c r="V170" s="34">
        <f t="shared" si="177"/>
        <v>426302018</v>
      </c>
      <c r="W170" s="34">
        <f t="shared" si="177"/>
        <v>0</v>
      </c>
      <c r="X170" s="24">
        <f t="shared" si="121"/>
        <v>1</v>
      </c>
      <c r="Y170" s="24">
        <f t="shared" si="122"/>
        <v>3.1916847239934687E-3</v>
      </c>
      <c r="Z170" s="24">
        <f t="shared" si="159"/>
        <v>3.1916847239934687E-3</v>
      </c>
      <c r="AA170" s="24">
        <f t="shared" si="124"/>
        <v>3.1916847239934687E-3</v>
      </c>
      <c r="AB170" s="131">
        <f t="shared" si="149"/>
        <v>1</v>
      </c>
    </row>
    <row r="171" spans="1:28" ht="30" customHeight="1" x14ac:dyDescent="0.25">
      <c r="A171" s="25" t="s">
        <v>431</v>
      </c>
      <c r="B171" s="26" t="s">
        <v>67</v>
      </c>
      <c r="C171" s="26">
        <v>13</v>
      </c>
      <c r="D171" s="26" t="s">
        <v>13</v>
      </c>
      <c r="E171" s="27" t="s">
        <v>75</v>
      </c>
      <c r="F171" s="28">
        <v>133566456234</v>
      </c>
      <c r="G171" s="28">
        <v>0</v>
      </c>
      <c r="H171" s="28">
        <v>0</v>
      </c>
      <c r="I171" s="28">
        <v>0</v>
      </c>
      <c r="J171" s="28">
        <v>0</v>
      </c>
      <c r="K171" s="28">
        <f t="shared" si="156"/>
        <v>0</v>
      </c>
      <c r="L171" s="28">
        <f>+F171+K171</f>
        <v>133566456234</v>
      </c>
      <c r="M171" s="119">
        <f t="shared" si="163"/>
        <v>2.3138117331654464E-2</v>
      </c>
      <c r="N171" s="28">
        <v>0</v>
      </c>
      <c r="O171" s="28">
        <v>133566456234</v>
      </c>
      <c r="P171" s="28">
        <f>L171-O171</f>
        <v>0</v>
      </c>
      <c r="Q171" s="28">
        <v>133566456234</v>
      </c>
      <c r="R171" s="28">
        <f>+L171-Q171</f>
        <v>0</v>
      </c>
      <c r="S171" s="28">
        <f>O171-Q171</f>
        <v>0</v>
      </c>
      <c r="T171" s="28">
        <v>426302018</v>
      </c>
      <c r="U171" s="28">
        <f>+Q171-T171</f>
        <v>133140154216</v>
      </c>
      <c r="V171" s="28">
        <v>426302018</v>
      </c>
      <c r="W171" s="29">
        <f>+T171-V171</f>
        <v>0</v>
      </c>
      <c r="X171" s="30">
        <f t="shared" si="121"/>
        <v>1</v>
      </c>
      <c r="Y171" s="30">
        <f t="shared" si="122"/>
        <v>3.1916847239934687E-3</v>
      </c>
      <c r="Z171" s="30">
        <f t="shared" si="159"/>
        <v>3.1916847239934687E-3</v>
      </c>
      <c r="AA171" s="30">
        <f t="shared" si="124"/>
        <v>3.1916847239934687E-3</v>
      </c>
      <c r="AB171" s="130">
        <f t="shared" si="149"/>
        <v>1</v>
      </c>
    </row>
    <row r="172" spans="1:28" ht="67.5" customHeight="1" x14ac:dyDescent="0.25">
      <c r="A172" s="20" t="s">
        <v>432</v>
      </c>
      <c r="B172" s="21" t="s">
        <v>67</v>
      </c>
      <c r="C172" s="21">
        <v>13</v>
      </c>
      <c r="D172" s="21" t="s">
        <v>13</v>
      </c>
      <c r="E172" s="22" t="s">
        <v>433</v>
      </c>
      <c r="F172" s="34">
        <f t="shared" ref="F172:J174" si="178">+F173</f>
        <v>92126982346</v>
      </c>
      <c r="G172" s="34">
        <f t="shared" si="178"/>
        <v>0</v>
      </c>
      <c r="H172" s="34">
        <f t="shared" si="178"/>
        <v>0</v>
      </c>
      <c r="I172" s="34">
        <f t="shared" si="178"/>
        <v>0</v>
      </c>
      <c r="J172" s="34">
        <f t="shared" si="178"/>
        <v>0</v>
      </c>
      <c r="K172" s="34">
        <f t="shared" si="156"/>
        <v>0</v>
      </c>
      <c r="L172" s="34">
        <f>+L173</f>
        <v>92126982346</v>
      </c>
      <c r="M172" s="117">
        <f t="shared" si="163"/>
        <v>1.5959433131912251E-2</v>
      </c>
      <c r="N172" s="34">
        <f t="shared" ref="N172:W174" si="179">+N173</f>
        <v>0</v>
      </c>
      <c r="O172" s="34">
        <f t="shared" si="179"/>
        <v>92126982346</v>
      </c>
      <c r="P172" s="34">
        <f t="shared" si="179"/>
        <v>0</v>
      </c>
      <c r="Q172" s="34">
        <f t="shared" si="179"/>
        <v>92126982346</v>
      </c>
      <c r="R172" s="34">
        <f t="shared" si="179"/>
        <v>0</v>
      </c>
      <c r="S172" s="34">
        <f t="shared" si="179"/>
        <v>0</v>
      </c>
      <c r="T172" s="34">
        <f t="shared" si="179"/>
        <v>308643829</v>
      </c>
      <c r="U172" s="34">
        <f t="shared" si="179"/>
        <v>91818338517</v>
      </c>
      <c r="V172" s="34">
        <f t="shared" si="179"/>
        <v>308643829</v>
      </c>
      <c r="W172" s="34">
        <f t="shared" si="179"/>
        <v>0</v>
      </c>
      <c r="X172" s="24">
        <f t="shared" si="121"/>
        <v>1</v>
      </c>
      <c r="Y172" s="24">
        <f t="shared" si="122"/>
        <v>3.3502001383354852E-3</v>
      </c>
      <c r="Z172" s="24">
        <f t="shared" si="159"/>
        <v>3.3502001383354852E-3</v>
      </c>
      <c r="AA172" s="24">
        <f t="shared" si="124"/>
        <v>3.3502001383354852E-3</v>
      </c>
      <c r="AB172" s="131">
        <f t="shared" si="149"/>
        <v>1</v>
      </c>
    </row>
    <row r="173" spans="1:28" ht="67.5" customHeight="1" x14ac:dyDescent="0.25">
      <c r="A173" s="20" t="s">
        <v>434</v>
      </c>
      <c r="B173" s="21" t="s">
        <v>67</v>
      </c>
      <c r="C173" s="21">
        <v>13</v>
      </c>
      <c r="D173" s="21" t="s">
        <v>13</v>
      </c>
      <c r="E173" s="47" t="s">
        <v>433</v>
      </c>
      <c r="F173" s="34">
        <f t="shared" si="178"/>
        <v>92126982346</v>
      </c>
      <c r="G173" s="34">
        <f t="shared" si="178"/>
        <v>0</v>
      </c>
      <c r="H173" s="34">
        <f t="shared" si="178"/>
        <v>0</v>
      </c>
      <c r="I173" s="34">
        <f t="shared" si="178"/>
        <v>0</v>
      </c>
      <c r="J173" s="34">
        <f t="shared" si="178"/>
        <v>0</v>
      </c>
      <c r="K173" s="34">
        <f t="shared" si="156"/>
        <v>0</v>
      </c>
      <c r="L173" s="34">
        <f>+L174</f>
        <v>92126982346</v>
      </c>
      <c r="M173" s="117">
        <f t="shared" si="163"/>
        <v>1.5959433131912251E-2</v>
      </c>
      <c r="N173" s="34">
        <f t="shared" si="179"/>
        <v>0</v>
      </c>
      <c r="O173" s="34">
        <f t="shared" si="179"/>
        <v>92126982346</v>
      </c>
      <c r="P173" s="34">
        <f t="shared" si="179"/>
        <v>0</v>
      </c>
      <c r="Q173" s="34">
        <f t="shared" si="179"/>
        <v>92126982346</v>
      </c>
      <c r="R173" s="34">
        <f t="shared" si="179"/>
        <v>0</v>
      </c>
      <c r="S173" s="34">
        <f t="shared" si="179"/>
        <v>0</v>
      </c>
      <c r="T173" s="34">
        <f t="shared" si="179"/>
        <v>308643829</v>
      </c>
      <c r="U173" s="34">
        <f t="shared" si="179"/>
        <v>91818338517</v>
      </c>
      <c r="V173" s="34">
        <f t="shared" si="179"/>
        <v>308643829</v>
      </c>
      <c r="W173" s="34">
        <f t="shared" si="179"/>
        <v>0</v>
      </c>
      <c r="X173" s="24">
        <f t="shared" si="121"/>
        <v>1</v>
      </c>
      <c r="Y173" s="24">
        <f t="shared" si="122"/>
        <v>3.3502001383354852E-3</v>
      </c>
      <c r="Z173" s="24">
        <f t="shared" si="159"/>
        <v>3.3502001383354852E-3</v>
      </c>
      <c r="AA173" s="24">
        <f t="shared" si="124"/>
        <v>3.3502001383354852E-3</v>
      </c>
      <c r="AB173" s="131">
        <f t="shared" si="149"/>
        <v>1</v>
      </c>
    </row>
    <row r="174" spans="1:28" ht="32.25" customHeight="1" x14ac:dyDescent="0.25">
      <c r="A174" s="20" t="s">
        <v>435</v>
      </c>
      <c r="B174" s="21" t="s">
        <v>67</v>
      </c>
      <c r="C174" s="21">
        <v>13</v>
      </c>
      <c r="D174" s="21" t="s">
        <v>13</v>
      </c>
      <c r="E174" s="22" t="s">
        <v>76</v>
      </c>
      <c r="F174" s="34">
        <f t="shared" si="178"/>
        <v>92126982346</v>
      </c>
      <c r="G174" s="34">
        <f t="shared" si="178"/>
        <v>0</v>
      </c>
      <c r="H174" s="34">
        <f t="shared" si="178"/>
        <v>0</v>
      </c>
      <c r="I174" s="34">
        <f t="shared" si="178"/>
        <v>0</v>
      </c>
      <c r="J174" s="34">
        <f t="shared" si="178"/>
        <v>0</v>
      </c>
      <c r="K174" s="34">
        <f t="shared" si="156"/>
        <v>0</v>
      </c>
      <c r="L174" s="34">
        <f>+L175</f>
        <v>92126982346</v>
      </c>
      <c r="M174" s="117">
        <f t="shared" si="163"/>
        <v>1.5959433131912251E-2</v>
      </c>
      <c r="N174" s="34">
        <f t="shared" si="179"/>
        <v>0</v>
      </c>
      <c r="O174" s="34">
        <f t="shared" si="179"/>
        <v>92126982346</v>
      </c>
      <c r="P174" s="34">
        <f t="shared" si="179"/>
        <v>0</v>
      </c>
      <c r="Q174" s="34">
        <f t="shared" si="179"/>
        <v>92126982346</v>
      </c>
      <c r="R174" s="34">
        <f t="shared" si="179"/>
        <v>0</v>
      </c>
      <c r="S174" s="34">
        <f t="shared" si="179"/>
        <v>0</v>
      </c>
      <c r="T174" s="34">
        <f t="shared" si="179"/>
        <v>308643829</v>
      </c>
      <c r="U174" s="34">
        <f t="shared" si="179"/>
        <v>91818338517</v>
      </c>
      <c r="V174" s="34">
        <f t="shared" si="179"/>
        <v>308643829</v>
      </c>
      <c r="W174" s="34">
        <f t="shared" si="179"/>
        <v>0</v>
      </c>
      <c r="X174" s="24">
        <f t="shared" si="121"/>
        <v>1</v>
      </c>
      <c r="Y174" s="24">
        <f t="shared" si="122"/>
        <v>3.3502001383354852E-3</v>
      </c>
      <c r="Z174" s="24">
        <f t="shared" si="159"/>
        <v>3.3502001383354852E-3</v>
      </c>
      <c r="AA174" s="24">
        <f t="shared" si="124"/>
        <v>3.3502001383354852E-3</v>
      </c>
      <c r="AB174" s="131">
        <f t="shared" si="149"/>
        <v>1</v>
      </c>
    </row>
    <row r="175" spans="1:28" ht="30" customHeight="1" x14ac:dyDescent="0.25">
      <c r="A175" s="25" t="s">
        <v>436</v>
      </c>
      <c r="B175" s="26" t="s">
        <v>67</v>
      </c>
      <c r="C175" s="26">
        <v>13</v>
      </c>
      <c r="D175" s="26" t="s">
        <v>13</v>
      </c>
      <c r="E175" s="27" t="s">
        <v>75</v>
      </c>
      <c r="F175" s="28">
        <v>92126982346</v>
      </c>
      <c r="G175" s="28">
        <v>0</v>
      </c>
      <c r="H175" s="28">
        <v>0</v>
      </c>
      <c r="I175" s="28">
        <v>0</v>
      </c>
      <c r="J175" s="28">
        <v>0</v>
      </c>
      <c r="K175" s="28">
        <f t="shared" si="156"/>
        <v>0</v>
      </c>
      <c r="L175" s="28">
        <f>+F175+K175</f>
        <v>92126982346</v>
      </c>
      <c r="M175" s="119">
        <f t="shared" si="163"/>
        <v>1.5959433131912251E-2</v>
      </c>
      <c r="N175" s="28">
        <v>0</v>
      </c>
      <c r="O175" s="28">
        <v>92126982346</v>
      </c>
      <c r="P175" s="28">
        <f>L175-O175</f>
        <v>0</v>
      </c>
      <c r="Q175" s="28">
        <v>92126982346</v>
      </c>
      <c r="R175" s="28">
        <f>+L175-Q175</f>
        <v>0</v>
      </c>
      <c r="S175" s="28">
        <f>O175-Q175</f>
        <v>0</v>
      </c>
      <c r="T175" s="28">
        <v>308643829</v>
      </c>
      <c r="U175" s="28">
        <f>+Q175-T175</f>
        <v>91818338517</v>
      </c>
      <c r="V175" s="28">
        <v>308643829</v>
      </c>
      <c r="W175" s="29">
        <f>+T175-V175</f>
        <v>0</v>
      </c>
      <c r="X175" s="30">
        <f t="shared" si="121"/>
        <v>1</v>
      </c>
      <c r="Y175" s="30">
        <f t="shared" si="122"/>
        <v>3.3502001383354852E-3</v>
      </c>
      <c r="Z175" s="30">
        <f t="shared" si="159"/>
        <v>3.3502001383354852E-3</v>
      </c>
      <c r="AA175" s="30">
        <f t="shared" ref="AA175:AA214" si="180">+T175/Q175</f>
        <v>3.3502001383354852E-3</v>
      </c>
      <c r="AB175" s="130">
        <f t="shared" si="149"/>
        <v>1</v>
      </c>
    </row>
    <row r="176" spans="1:28" ht="95.25" customHeight="1" x14ac:dyDescent="0.25">
      <c r="A176" s="20" t="s">
        <v>437</v>
      </c>
      <c r="B176" s="21" t="s">
        <v>67</v>
      </c>
      <c r="C176" s="21">
        <v>13</v>
      </c>
      <c r="D176" s="21" t="s">
        <v>13</v>
      </c>
      <c r="E176" s="22" t="s">
        <v>438</v>
      </c>
      <c r="F176" s="34">
        <f t="shared" ref="F176:J178" si="181">+F177</f>
        <v>177242188803</v>
      </c>
      <c r="G176" s="34">
        <f t="shared" si="181"/>
        <v>0</v>
      </c>
      <c r="H176" s="34">
        <f t="shared" si="181"/>
        <v>0</v>
      </c>
      <c r="I176" s="34">
        <f t="shared" si="181"/>
        <v>0</v>
      </c>
      <c r="J176" s="34">
        <f t="shared" si="181"/>
        <v>0</v>
      </c>
      <c r="K176" s="34">
        <f t="shared" si="156"/>
        <v>0</v>
      </c>
      <c r="L176" s="34">
        <f>+L177</f>
        <v>177242188803</v>
      </c>
      <c r="M176" s="117">
        <f t="shared" si="163"/>
        <v>3.070419532175268E-2</v>
      </c>
      <c r="N176" s="34">
        <f t="shared" ref="N176:W178" si="182">+N177</f>
        <v>0</v>
      </c>
      <c r="O176" s="34">
        <f t="shared" si="182"/>
        <v>177242188803</v>
      </c>
      <c r="P176" s="34">
        <f t="shared" si="182"/>
        <v>0</v>
      </c>
      <c r="Q176" s="34">
        <f t="shared" si="182"/>
        <v>177242188803</v>
      </c>
      <c r="R176" s="34">
        <f t="shared" si="182"/>
        <v>0</v>
      </c>
      <c r="S176" s="34">
        <f t="shared" si="182"/>
        <v>0</v>
      </c>
      <c r="T176" s="34">
        <f t="shared" si="182"/>
        <v>12868469971</v>
      </c>
      <c r="U176" s="34">
        <f t="shared" si="182"/>
        <v>164373718832</v>
      </c>
      <c r="V176" s="34">
        <f t="shared" si="182"/>
        <v>12868469971</v>
      </c>
      <c r="W176" s="34">
        <f t="shared" si="182"/>
        <v>0</v>
      </c>
      <c r="X176" s="24">
        <f t="shared" si="121"/>
        <v>1</v>
      </c>
      <c r="Y176" s="24">
        <f t="shared" si="122"/>
        <v>7.2603876412872359E-2</v>
      </c>
      <c r="Z176" s="24">
        <f t="shared" si="159"/>
        <v>7.2603876412872359E-2</v>
      </c>
      <c r="AA176" s="24">
        <f t="shared" si="180"/>
        <v>7.2603876412872359E-2</v>
      </c>
      <c r="AB176" s="131">
        <f t="shared" si="149"/>
        <v>1</v>
      </c>
    </row>
    <row r="177" spans="1:28" ht="95.25" customHeight="1" x14ac:dyDescent="0.25">
      <c r="A177" s="20" t="s">
        <v>439</v>
      </c>
      <c r="B177" s="21" t="s">
        <v>67</v>
      </c>
      <c r="C177" s="21">
        <v>13</v>
      </c>
      <c r="D177" s="21" t="s">
        <v>13</v>
      </c>
      <c r="E177" s="47" t="s">
        <v>438</v>
      </c>
      <c r="F177" s="34">
        <f t="shared" si="181"/>
        <v>177242188803</v>
      </c>
      <c r="G177" s="34">
        <f t="shared" si="181"/>
        <v>0</v>
      </c>
      <c r="H177" s="34">
        <f t="shared" si="181"/>
        <v>0</v>
      </c>
      <c r="I177" s="34">
        <f t="shared" si="181"/>
        <v>0</v>
      </c>
      <c r="J177" s="34">
        <f t="shared" si="181"/>
        <v>0</v>
      </c>
      <c r="K177" s="34">
        <f t="shared" si="156"/>
        <v>0</v>
      </c>
      <c r="L177" s="34">
        <f>+L178</f>
        <v>177242188803</v>
      </c>
      <c r="M177" s="117">
        <f t="shared" si="163"/>
        <v>3.070419532175268E-2</v>
      </c>
      <c r="N177" s="34">
        <f t="shared" si="182"/>
        <v>0</v>
      </c>
      <c r="O177" s="34">
        <f t="shared" si="182"/>
        <v>177242188803</v>
      </c>
      <c r="P177" s="34">
        <f t="shared" si="182"/>
        <v>0</v>
      </c>
      <c r="Q177" s="34">
        <f t="shared" si="182"/>
        <v>177242188803</v>
      </c>
      <c r="R177" s="34">
        <f t="shared" si="182"/>
        <v>0</v>
      </c>
      <c r="S177" s="34">
        <f t="shared" si="182"/>
        <v>0</v>
      </c>
      <c r="T177" s="34">
        <f t="shared" si="182"/>
        <v>12868469971</v>
      </c>
      <c r="U177" s="34">
        <f t="shared" si="182"/>
        <v>164373718832</v>
      </c>
      <c r="V177" s="34">
        <f t="shared" si="182"/>
        <v>12868469971</v>
      </c>
      <c r="W177" s="34">
        <f t="shared" si="182"/>
        <v>0</v>
      </c>
      <c r="X177" s="24">
        <f t="shared" si="121"/>
        <v>1</v>
      </c>
      <c r="Y177" s="24">
        <f t="shared" si="122"/>
        <v>7.2603876412872359E-2</v>
      </c>
      <c r="Z177" s="24">
        <f t="shared" si="159"/>
        <v>7.2603876412872359E-2</v>
      </c>
      <c r="AA177" s="24">
        <f t="shared" si="180"/>
        <v>7.2603876412872359E-2</v>
      </c>
      <c r="AB177" s="131">
        <f t="shared" si="149"/>
        <v>1</v>
      </c>
    </row>
    <row r="178" spans="1:28" ht="33" customHeight="1" x14ac:dyDescent="0.25">
      <c r="A178" s="20" t="s">
        <v>440</v>
      </c>
      <c r="B178" s="21" t="s">
        <v>67</v>
      </c>
      <c r="C178" s="21">
        <v>13</v>
      </c>
      <c r="D178" s="21" t="s">
        <v>13</v>
      </c>
      <c r="E178" s="22" t="s">
        <v>76</v>
      </c>
      <c r="F178" s="34">
        <f t="shared" si="181"/>
        <v>177242188803</v>
      </c>
      <c r="G178" s="34">
        <f t="shared" si="181"/>
        <v>0</v>
      </c>
      <c r="H178" s="34">
        <f t="shared" si="181"/>
        <v>0</v>
      </c>
      <c r="I178" s="34">
        <f t="shared" si="181"/>
        <v>0</v>
      </c>
      <c r="J178" s="34">
        <f t="shared" si="181"/>
        <v>0</v>
      </c>
      <c r="K178" s="34">
        <f t="shared" si="156"/>
        <v>0</v>
      </c>
      <c r="L178" s="34">
        <f>+L179</f>
        <v>177242188803</v>
      </c>
      <c r="M178" s="117">
        <f t="shared" si="163"/>
        <v>3.070419532175268E-2</v>
      </c>
      <c r="N178" s="34">
        <f t="shared" si="182"/>
        <v>0</v>
      </c>
      <c r="O178" s="34">
        <f t="shared" si="182"/>
        <v>177242188803</v>
      </c>
      <c r="P178" s="34">
        <f t="shared" si="182"/>
        <v>0</v>
      </c>
      <c r="Q178" s="34">
        <f t="shared" si="182"/>
        <v>177242188803</v>
      </c>
      <c r="R178" s="34">
        <f t="shared" si="182"/>
        <v>0</v>
      </c>
      <c r="S178" s="34">
        <f t="shared" si="182"/>
        <v>0</v>
      </c>
      <c r="T178" s="34">
        <f t="shared" si="182"/>
        <v>12868469971</v>
      </c>
      <c r="U178" s="34">
        <f t="shared" si="182"/>
        <v>164373718832</v>
      </c>
      <c r="V178" s="34">
        <f t="shared" si="182"/>
        <v>12868469971</v>
      </c>
      <c r="W178" s="34">
        <f t="shared" si="182"/>
        <v>0</v>
      </c>
      <c r="X178" s="24">
        <f t="shared" ref="X178:X241" si="183">+Q178/L178</f>
        <v>1</v>
      </c>
      <c r="Y178" s="24">
        <f t="shared" ref="Y178:Y241" si="184">+T178/L178</f>
        <v>7.2603876412872359E-2</v>
      </c>
      <c r="Z178" s="24">
        <f t="shared" si="159"/>
        <v>7.2603876412872359E-2</v>
      </c>
      <c r="AA178" s="24">
        <f t="shared" si="180"/>
        <v>7.2603876412872359E-2</v>
      </c>
      <c r="AB178" s="131">
        <f t="shared" si="149"/>
        <v>1</v>
      </c>
    </row>
    <row r="179" spans="1:28" ht="30" customHeight="1" x14ac:dyDescent="0.25">
      <c r="A179" s="25" t="s">
        <v>441</v>
      </c>
      <c r="B179" s="26" t="s">
        <v>67</v>
      </c>
      <c r="C179" s="26">
        <v>13</v>
      </c>
      <c r="D179" s="26" t="s">
        <v>13</v>
      </c>
      <c r="E179" s="27" t="s">
        <v>75</v>
      </c>
      <c r="F179" s="28">
        <v>177242188803</v>
      </c>
      <c r="G179" s="28">
        <v>0</v>
      </c>
      <c r="H179" s="28">
        <v>0</v>
      </c>
      <c r="I179" s="28">
        <v>0</v>
      </c>
      <c r="J179" s="28">
        <v>0</v>
      </c>
      <c r="K179" s="28">
        <f t="shared" si="156"/>
        <v>0</v>
      </c>
      <c r="L179" s="28">
        <f>+F179+K179</f>
        <v>177242188803</v>
      </c>
      <c r="M179" s="119">
        <f t="shared" si="163"/>
        <v>3.070419532175268E-2</v>
      </c>
      <c r="N179" s="28">
        <v>0</v>
      </c>
      <c r="O179" s="28">
        <v>177242188803</v>
      </c>
      <c r="P179" s="28">
        <f>L179-O179</f>
        <v>0</v>
      </c>
      <c r="Q179" s="28">
        <v>177242188803</v>
      </c>
      <c r="R179" s="28">
        <f>+L179-Q179</f>
        <v>0</v>
      </c>
      <c r="S179" s="28">
        <f>O179-Q179</f>
        <v>0</v>
      </c>
      <c r="T179" s="28">
        <v>12868469971</v>
      </c>
      <c r="U179" s="28">
        <f>+Q179-T179</f>
        <v>164373718832</v>
      </c>
      <c r="V179" s="28">
        <v>12868469971</v>
      </c>
      <c r="W179" s="29">
        <f>+T179-V179</f>
        <v>0</v>
      </c>
      <c r="X179" s="30">
        <f t="shared" si="183"/>
        <v>1</v>
      </c>
      <c r="Y179" s="30">
        <f t="shared" si="184"/>
        <v>7.2603876412872359E-2</v>
      </c>
      <c r="Z179" s="30">
        <f t="shared" si="159"/>
        <v>7.2603876412872359E-2</v>
      </c>
      <c r="AA179" s="30">
        <f t="shared" si="180"/>
        <v>7.2603876412872359E-2</v>
      </c>
      <c r="AB179" s="130">
        <f t="shared" si="149"/>
        <v>1</v>
      </c>
    </row>
    <row r="180" spans="1:28" ht="53.25" customHeight="1" x14ac:dyDescent="0.25">
      <c r="A180" s="20" t="s">
        <v>83</v>
      </c>
      <c r="B180" s="21" t="s">
        <v>67</v>
      </c>
      <c r="C180" s="21">
        <v>13</v>
      </c>
      <c r="D180" s="21" t="s">
        <v>13</v>
      </c>
      <c r="E180" s="22" t="s">
        <v>84</v>
      </c>
      <c r="F180" s="34">
        <f t="shared" ref="F180:J182" si="185">+F181</f>
        <v>186661572672</v>
      </c>
      <c r="G180" s="34">
        <f t="shared" si="185"/>
        <v>0</v>
      </c>
      <c r="H180" s="34">
        <f t="shared" si="185"/>
        <v>0</v>
      </c>
      <c r="I180" s="34">
        <f t="shared" si="185"/>
        <v>0</v>
      </c>
      <c r="J180" s="34">
        <f t="shared" si="185"/>
        <v>0</v>
      </c>
      <c r="K180" s="34">
        <f t="shared" si="156"/>
        <v>0</v>
      </c>
      <c r="L180" s="34">
        <f>+L181</f>
        <v>186661572672</v>
      </c>
      <c r="M180" s="117">
        <f t="shared" si="163"/>
        <v>3.2335943406548662E-2</v>
      </c>
      <c r="N180" s="34">
        <f t="shared" ref="N180:W182" si="186">+N181</f>
        <v>0</v>
      </c>
      <c r="O180" s="34">
        <f t="shared" si="186"/>
        <v>186661572672</v>
      </c>
      <c r="P180" s="34">
        <f t="shared" si="186"/>
        <v>0</v>
      </c>
      <c r="Q180" s="34">
        <f t="shared" si="186"/>
        <v>186661572672</v>
      </c>
      <c r="R180" s="34">
        <f t="shared" si="186"/>
        <v>0</v>
      </c>
      <c r="S180" s="34">
        <f t="shared" si="186"/>
        <v>0</v>
      </c>
      <c r="T180" s="34">
        <f t="shared" si="186"/>
        <v>65829708441</v>
      </c>
      <c r="U180" s="34">
        <f t="shared" si="186"/>
        <v>120831864231</v>
      </c>
      <c r="V180" s="34">
        <f t="shared" si="186"/>
        <v>65829708441</v>
      </c>
      <c r="W180" s="34">
        <f t="shared" si="186"/>
        <v>0</v>
      </c>
      <c r="X180" s="24">
        <f t="shared" si="183"/>
        <v>1</v>
      </c>
      <c r="Y180" s="24">
        <f t="shared" si="184"/>
        <v>0.3526687764314263</v>
      </c>
      <c r="Z180" s="24">
        <f t="shared" si="159"/>
        <v>0.3526687764314263</v>
      </c>
      <c r="AA180" s="24">
        <f t="shared" si="180"/>
        <v>0.3526687764314263</v>
      </c>
      <c r="AB180" s="131">
        <f t="shared" si="149"/>
        <v>1</v>
      </c>
    </row>
    <row r="181" spans="1:28" ht="53.25" customHeight="1" x14ac:dyDescent="0.25">
      <c r="A181" s="20" t="s">
        <v>85</v>
      </c>
      <c r="B181" s="21" t="s">
        <v>67</v>
      </c>
      <c r="C181" s="21">
        <v>13</v>
      </c>
      <c r="D181" s="21" t="s">
        <v>13</v>
      </c>
      <c r="E181" s="47" t="s">
        <v>84</v>
      </c>
      <c r="F181" s="34">
        <f t="shared" si="185"/>
        <v>186661572672</v>
      </c>
      <c r="G181" s="34">
        <f t="shared" si="185"/>
        <v>0</v>
      </c>
      <c r="H181" s="34">
        <f t="shared" si="185"/>
        <v>0</v>
      </c>
      <c r="I181" s="34">
        <f t="shared" si="185"/>
        <v>0</v>
      </c>
      <c r="J181" s="34">
        <f t="shared" si="185"/>
        <v>0</v>
      </c>
      <c r="K181" s="34">
        <f t="shared" si="156"/>
        <v>0</v>
      </c>
      <c r="L181" s="34">
        <f>+L182</f>
        <v>186661572672</v>
      </c>
      <c r="M181" s="117">
        <f t="shared" si="163"/>
        <v>3.2335943406548662E-2</v>
      </c>
      <c r="N181" s="34">
        <f t="shared" si="186"/>
        <v>0</v>
      </c>
      <c r="O181" s="34">
        <f t="shared" si="186"/>
        <v>186661572672</v>
      </c>
      <c r="P181" s="34">
        <f t="shared" si="186"/>
        <v>0</v>
      </c>
      <c r="Q181" s="34">
        <f t="shared" si="186"/>
        <v>186661572672</v>
      </c>
      <c r="R181" s="34">
        <f t="shared" si="186"/>
        <v>0</v>
      </c>
      <c r="S181" s="34">
        <f t="shared" si="186"/>
        <v>0</v>
      </c>
      <c r="T181" s="34">
        <f t="shared" si="186"/>
        <v>65829708441</v>
      </c>
      <c r="U181" s="34">
        <f t="shared" si="186"/>
        <v>120831864231</v>
      </c>
      <c r="V181" s="34">
        <f t="shared" si="186"/>
        <v>65829708441</v>
      </c>
      <c r="W181" s="34">
        <f t="shared" si="186"/>
        <v>0</v>
      </c>
      <c r="X181" s="24">
        <f t="shared" si="183"/>
        <v>1</v>
      </c>
      <c r="Y181" s="24">
        <f t="shared" si="184"/>
        <v>0.3526687764314263</v>
      </c>
      <c r="Z181" s="24">
        <f t="shared" si="159"/>
        <v>0.3526687764314263</v>
      </c>
      <c r="AA181" s="24">
        <f t="shared" si="180"/>
        <v>0.3526687764314263</v>
      </c>
      <c r="AB181" s="131">
        <f t="shared" si="149"/>
        <v>1</v>
      </c>
    </row>
    <row r="182" spans="1:28" ht="38.25" customHeight="1" x14ac:dyDescent="0.25">
      <c r="A182" s="20" t="s">
        <v>86</v>
      </c>
      <c r="B182" s="21" t="s">
        <v>67</v>
      </c>
      <c r="C182" s="21">
        <v>13</v>
      </c>
      <c r="D182" s="21" t="s">
        <v>13</v>
      </c>
      <c r="E182" s="22" t="s">
        <v>76</v>
      </c>
      <c r="F182" s="34">
        <f t="shared" si="185"/>
        <v>186661572672</v>
      </c>
      <c r="G182" s="34">
        <f t="shared" si="185"/>
        <v>0</v>
      </c>
      <c r="H182" s="34">
        <f t="shared" si="185"/>
        <v>0</v>
      </c>
      <c r="I182" s="34">
        <f t="shared" si="185"/>
        <v>0</v>
      </c>
      <c r="J182" s="34">
        <f t="shared" si="185"/>
        <v>0</v>
      </c>
      <c r="K182" s="34">
        <f t="shared" si="156"/>
        <v>0</v>
      </c>
      <c r="L182" s="34">
        <f>+L183</f>
        <v>186661572672</v>
      </c>
      <c r="M182" s="117">
        <f t="shared" si="163"/>
        <v>3.2335943406548662E-2</v>
      </c>
      <c r="N182" s="34">
        <f t="shared" si="186"/>
        <v>0</v>
      </c>
      <c r="O182" s="34">
        <f t="shared" si="186"/>
        <v>186661572672</v>
      </c>
      <c r="P182" s="34">
        <f t="shared" si="186"/>
        <v>0</v>
      </c>
      <c r="Q182" s="34">
        <f t="shared" si="186"/>
        <v>186661572672</v>
      </c>
      <c r="R182" s="34">
        <f t="shared" si="186"/>
        <v>0</v>
      </c>
      <c r="S182" s="34">
        <f t="shared" si="186"/>
        <v>0</v>
      </c>
      <c r="T182" s="34">
        <f t="shared" si="186"/>
        <v>65829708441</v>
      </c>
      <c r="U182" s="34">
        <f t="shared" si="186"/>
        <v>120831864231</v>
      </c>
      <c r="V182" s="34">
        <f t="shared" si="186"/>
        <v>65829708441</v>
      </c>
      <c r="W182" s="34">
        <f t="shared" si="186"/>
        <v>0</v>
      </c>
      <c r="X182" s="24">
        <f t="shared" si="183"/>
        <v>1</v>
      </c>
      <c r="Y182" s="24">
        <f t="shared" si="184"/>
        <v>0.3526687764314263</v>
      </c>
      <c r="Z182" s="24">
        <f t="shared" si="159"/>
        <v>0.3526687764314263</v>
      </c>
      <c r="AA182" s="24">
        <f t="shared" si="180"/>
        <v>0.3526687764314263</v>
      </c>
      <c r="AB182" s="131">
        <f t="shared" si="149"/>
        <v>1</v>
      </c>
    </row>
    <row r="183" spans="1:28" ht="38.25" customHeight="1" x14ac:dyDescent="0.25">
      <c r="A183" s="25" t="s">
        <v>87</v>
      </c>
      <c r="B183" s="46" t="s">
        <v>67</v>
      </c>
      <c r="C183" s="46">
        <v>13</v>
      </c>
      <c r="D183" s="26" t="s">
        <v>13</v>
      </c>
      <c r="E183" s="27" t="s">
        <v>75</v>
      </c>
      <c r="F183" s="28">
        <v>186661572672</v>
      </c>
      <c r="G183" s="28">
        <v>0</v>
      </c>
      <c r="H183" s="28">
        <v>0</v>
      </c>
      <c r="I183" s="28">
        <v>0</v>
      </c>
      <c r="J183" s="28">
        <v>0</v>
      </c>
      <c r="K183" s="28">
        <f t="shared" si="156"/>
        <v>0</v>
      </c>
      <c r="L183" s="28">
        <f>+F183+K183</f>
        <v>186661572672</v>
      </c>
      <c r="M183" s="119">
        <f t="shared" si="163"/>
        <v>3.2335943406548662E-2</v>
      </c>
      <c r="N183" s="28">
        <v>0</v>
      </c>
      <c r="O183" s="28">
        <v>186661572672</v>
      </c>
      <c r="P183" s="28">
        <f>L183-O183</f>
        <v>0</v>
      </c>
      <c r="Q183" s="28">
        <v>186661572672</v>
      </c>
      <c r="R183" s="28">
        <f>+L183-Q183</f>
        <v>0</v>
      </c>
      <c r="S183" s="28">
        <f>O183-Q183</f>
        <v>0</v>
      </c>
      <c r="T183" s="28">
        <v>65829708441</v>
      </c>
      <c r="U183" s="28">
        <f>+Q183-T183</f>
        <v>120831864231</v>
      </c>
      <c r="V183" s="28">
        <v>65829708441</v>
      </c>
      <c r="W183" s="29">
        <f>+T183-V183</f>
        <v>0</v>
      </c>
      <c r="X183" s="30">
        <f t="shared" si="183"/>
        <v>1</v>
      </c>
      <c r="Y183" s="30">
        <f t="shared" si="184"/>
        <v>0.3526687764314263</v>
      </c>
      <c r="Z183" s="30">
        <f t="shared" si="159"/>
        <v>0.3526687764314263</v>
      </c>
      <c r="AA183" s="30">
        <f t="shared" si="180"/>
        <v>0.3526687764314263</v>
      </c>
      <c r="AB183" s="130">
        <f t="shared" si="149"/>
        <v>1</v>
      </c>
    </row>
    <row r="184" spans="1:28" ht="69" customHeight="1" x14ac:dyDescent="0.25">
      <c r="A184" s="20" t="s">
        <v>442</v>
      </c>
      <c r="B184" s="21" t="s">
        <v>67</v>
      </c>
      <c r="C184" s="21">
        <v>13</v>
      </c>
      <c r="D184" s="21" t="s">
        <v>13</v>
      </c>
      <c r="E184" s="22" t="s">
        <v>443</v>
      </c>
      <c r="F184" s="34">
        <f t="shared" ref="F184:J186" si="187">+F185</f>
        <v>217966528302</v>
      </c>
      <c r="G184" s="34">
        <f t="shared" si="187"/>
        <v>0</v>
      </c>
      <c r="H184" s="34">
        <f t="shared" si="187"/>
        <v>0</v>
      </c>
      <c r="I184" s="34">
        <f t="shared" si="187"/>
        <v>0</v>
      </c>
      <c r="J184" s="34">
        <f t="shared" si="187"/>
        <v>0</v>
      </c>
      <c r="K184" s="34">
        <f t="shared" si="156"/>
        <v>0</v>
      </c>
      <c r="L184" s="34">
        <f>+L185</f>
        <v>217966528302</v>
      </c>
      <c r="M184" s="117">
        <f t="shared" si="163"/>
        <v>3.7758994648996708E-2</v>
      </c>
      <c r="N184" s="34">
        <f t="shared" ref="N184:W186" si="188">+N185</f>
        <v>0</v>
      </c>
      <c r="O184" s="34">
        <f t="shared" si="188"/>
        <v>217966528302</v>
      </c>
      <c r="P184" s="34">
        <f t="shared" si="188"/>
        <v>0</v>
      </c>
      <c r="Q184" s="34">
        <f t="shared" si="188"/>
        <v>217966528302</v>
      </c>
      <c r="R184" s="34">
        <f t="shared" si="188"/>
        <v>0</v>
      </c>
      <c r="S184" s="34">
        <f t="shared" si="188"/>
        <v>0</v>
      </c>
      <c r="T184" s="34">
        <f t="shared" si="188"/>
        <v>35582322411</v>
      </c>
      <c r="U184" s="34">
        <f t="shared" si="188"/>
        <v>182384205891</v>
      </c>
      <c r="V184" s="34">
        <f t="shared" si="188"/>
        <v>35582322411</v>
      </c>
      <c r="W184" s="34">
        <f t="shared" si="188"/>
        <v>0</v>
      </c>
      <c r="X184" s="24">
        <f t="shared" si="183"/>
        <v>1</v>
      </c>
      <c r="Y184" s="24">
        <f t="shared" si="184"/>
        <v>0.16324672732181836</v>
      </c>
      <c r="Z184" s="24">
        <f t="shared" si="159"/>
        <v>0.16324672732181836</v>
      </c>
      <c r="AA184" s="24">
        <f t="shared" si="180"/>
        <v>0.16324672732181836</v>
      </c>
      <c r="AB184" s="131">
        <f t="shared" si="149"/>
        <v>1</v>
      </c>
    </row>
    <row r="185" spans="1:28" ht="69" customHeight="1" x14ac:dyDescent="0.25">
      <c r="A185" s="20" t="s">
        <v>444</v>
      </c>
      <c r="B185" s="21" t="s">
        <v>67</v>
      </c>
      <c r="C185" s="21">
        <v>13</v>
      </c>
      <c r="D185" s="21" t="s">
        <v>13</v>
      </c>
      <c r="E185" s="47" t="s">
        <v>443</v>
      </c>
      <c r="F185" s="34">
        <f t="shared" si="187"/>
        <v>217966528302</v>
      </c>
      <c r="G185" s="34">
        <f t="shared" si="187"/>
        <v>0</v>
      </c>
      <c r="H185" s="34">
        <f t="shared" si="187"/>
        <v>0</v>
      </c>
      <c r="I185" s="34">
        <f t="shared" si="187"/>
        <v>0</v>
      </c>
      <c r="J185" s="34">
        <f t="shared" si="187"/>
        <v>0</v>
      </c>
      <c r="K185" s="34">
        <f t="shared" si="156"/>
        <v>0</v>
      </c>
      <c r="L185" s="34">
        <f>+L186</f>
        <v>217966528302</v>
      </c>
      <c r="M185" s="117">
        <f t="shared" si="163"/>
        <v>3.7758994648996708E-2</v>
      </c>
      <c r="N185" s="34">
        <f t="shared" si="188"/>
        <v>0</v>
      </c>
      <c r="O185" s="34">
        <f t="shared" si="188"/>
        <v>217966528302</v>
      </c>
      <c r="P185" s="34">
        <f t="shared" si="188"/>
        <v>0</v>
      </c>
      <c r="Q185" s="34">
        <f t="shared" si="188"/>
        <v>217966528302</v>
      </c>
      <c r="R185" s="34">
        <f t="shared" si="188"/>
        <v>0</v>
      </c>
      <c r="S185" s="34">
        <f t="shared" si="188"/>
        <v>0</v>
      </c>
      <c r="T185" s="34">
        <f t="shared" si="188"/>
        <v>35582322411</v>
      </c>
      <c r="U185" s="34">
        <f t="shared" si="188"/>
        <v>182384205891</v>
      </c>
      <c r="V185" s="34">
        <f t="shared" si="188"/>
        <v>35582322411</v>
      </c>
      <c r="W185" s="34">
        <f t="shared" si="188"/>
        <v>0</v>
      </c>
      <c r="X185" s="24">
        <f t="shared" si="183"/>
        <v>1</v>
      </c>
      <c r="Y185" s="24">
        <f t="shared" si="184"/>
        <v>0.16324672732181836</v>
      </c>
      <c r="Z185" s="24">
        <f t="shared" si="159"/>
        <v>0.16324672732181836</v>
      </c>
      <c r="AA185" s="24">
        <f t="shared" si="180"/>
        <v>0.16324672732181836</v>
      </c>
      <c r="AB185" s="131">
        <f t="shared" si="149"/>
        <v>1</v>
      </c>
    </row>
    <row r="186" spans="1:28" ht="29.25" customHeight="1" x14ac:dyDescent="0.25">
      <c r="A186" s="20" t="s">
        <v>445</v>
      </c>
      <c r="B186" s="21" t="s">
        <v>67</v>
      </c>
      <c r="C186" s="21">
        <v>13</v>
      </c>
      <c r="D186" s="21" t="s">
        <v>13</v>
      </c>
      <c r="E186" s="22" t="s">
        <v>76</v>
      </c>
      <c r="F186" s="34">
        <f t="shared" si="187"/>
        <v>217966528302</v>
      </c>
      <c r="G186" s="34">
        <f t="shared" si="187"/>
        <v>0</v>
      </c>
      <c r="H186" s="34">
        <f t="shared" si="187"/>
        <v>0</v>
      </c>
      <c r="I186" s="34">
        <f t="shared" si="187"/>
        <v>0</v>
      </c>
      <c r="J186" s="34">
        <f t="shared" si="187"/>
        <v>0</v>
      </c>
      <c r="K186" s="34">
        <f t="shared" si="156"/>
        <v>0</v>
      </c>
      <c r="L186" s="34">
        <f>+L187</f>
        <v>217966528302</v>
      </c>
      <c r="M186" s="117">
        <f t="shared" si="163"/>
        <v>3.7758994648996708E-2</v>
      </c>
      <c r="N186" s="34">
        <f t="shared" si="188"/>
        <v>0</v>
      </c>
      <c r="O186" s="34">
        <f t="shared" si="188"/>
        <v>217966528302</v>
      </c>
      <c r="P186" s="34">
        <f t="shared" si="188"/>
        <v>0</v>
      </c>
      <c r="Q186" s="34">
        <f t="shared" si="188"/>
        <v>217966528302</v>
      </c>
      <c r="R186" s="34">
        <f t="shared" si="188"/>
        <v>0</v>
      </c>
      <c r="S186" s="34">
        <f t="shared" si="188"/>
        <v>0</v>
      </c>
      <c r="T186" s="34">
        <f t="shared" si="188"/>
        <v>35582322411</v>
      </c>
      <c r="U186" s="34">
        <f t="shared" si="188"/>
        <v>182384205891</v>
      </c>
      <c r="V186" s="34">
        <f t="shared" si="188"/>
        <v>35582322411</v>
      </c>
      <c r="W186" s="34">
        <f t="shared" si="188"/>
        <v>0</v>
      </c>
      <c r="X186" s="24">
        <f t="shared" si="183"/>
        <v>1</v>
      </c>
      <c r="Y186" s="24">
        <f t="shared" si="184"/>
        <v>0.16324672732181836</v>
      </c>
      <c r="Z186" s="24">
        <f t="shared" si="159"/>
        <v>0.16324672732181836</v>
      </c>
      <c r="AA186" s="24">
        <f t="shared" si="180"/>
        <v>0.16324672732181836</v>
      </c>
      <c r="AB186" s="131">
        <f t="shared" si="149"/>
        <v>1</v>
      </c>
    </row>
    <row r="187" spans="1:28" ht="30" customHeight="1" x14ac:dyDescent="0.25">
      <c r="A187" s="25" t="s">
        <v>446</v>
      </c>
      <c r="B187" s="26" t="s">
        <v>67</v>
      </c>
      <c r="C187" s="26">
        <v>13</v>
      </c>
      <c r="D187" s="26" t="s">
        <v>13</v>
      </c>
      <c r="E187" s="27" t="s">
        <v>75</v>
      </c>
      <c r="F187" s="28">
        <v>217966528302</v>
      </c>
      <c r="G187" s="28">
        <v>0</v>
      </c>
      <c r="H187" s="28">
        <v>0</v>
      </c>
      <c r="I187" s="28">
        <v>0</v>
      </c>
      <c r="J187" s="28">
        <v>0</v>
      </c>
      <c r="K187" s="28">
        <f t="shared" si="156"/>
        <v>0</v>
      </c>
      <c r="L187" s="28">
        <f>+F187+K187</f>
        <v>217966528302</v>
      </c>
      <c r="M187" s="119">
        <f t="shared" si="163"/>
        <v>3.7758994648996708E-2</v>
      </c>
      <c r="N187" s="28">
        <v>0</v>
      </c>
      <c r="O187" s="28">
        <v>217966528302</v>
      </c>
      <c r="P187" s="28">
        <f>L187-O187</f>
        <v>0</v>
      </c>
      <c r="Q187" s="28">
        <v>217966528302</v>
      </c>
      <c r="R187" s="28">
        <f>+L187-Q187</f>
        <v>0</v>
      </c>
      <c r="S187" s="28">
        <f>O187-Q187</f>
        <v>0</v>
      </c>
      <c r="T187" s="28">
        <v>35582322411</v>
      </c>
      <c r="U187" s="28">
        <f>+Q187-T187</f>
        <v>182384205891</v>
      </c>
      <c r="V187" s="28">
        <v>35582322411</v>
      </c>
      <c r="W187" s="29">
        <f>+T187-V187</f>
        <v>0</v>
      </c>
      <c r="X187" s="30">
        <f t="shared" si="183"/>
        <v>1</v>
      </c>
      <c r="Y187" s="30">
        <f t="shared" si="184"/>
        <v>0.16324672732181836</v>
      </c>
      <c r="Z187" s="30">
        <f t="shared" si="159"/>
        <v>0.16324672732181836</v>
      </c>
      <c r="AA187" s="30">
        <f t="shared" si="180"/>
        <v>0.16324672732181836</v>
      </c>
      <c r="AB187" s="130">
        <f t="shared" si="149"/>
        <v>1</v>
      </c>
    </row>
    <row r="188" spans="1:28" ht="64.5" customHeight="1" x14ac:dyDescent="0.25">
      <c r="A188" s="20" t="s">
        <v>447</v>
      </c>
      <c r="B188" s="21" t="s">
        <v>67</v>
      </c>
      <c r="C188" s="21">
        <v>13</v>
      </c>
      <c r="D188" s="21" t="s">
        <v>13</v>
      </c>
      <c r="E188" s="22" t="s">
        <v>448</v>
      </c>
      <c r="F188" s="34">
        <f t="shared" ref="F188:J190" si="189">+F189</f>
        <v>264689746048</v>
      </c>
      <c r="G188" s="34">
        <f t="shared" si="189"/>
        <v>0</v>
      </c>
      <c r="H188" s="34">
        <f t="shared" si="189"/>
        <v>0</v>
      </c>
      <c r="I188" s="34">
        <f t="shared" si="189"/>
        <v>0</v>
      </c>
      <c r="J188" s="34">
        <f t="shared" si="189"/>
        <v>0</v>
      </c>
      <c r="K188" s="34">
        <f t="shared" si="156"/>
        <v>0</v>
      </c>
      <c r="L188" s="34">
        <f>+L189</f>
        <v>264689746048</v>
      </c>
      <c r="M188" s="117">
        <f t="shared" si="163"/>
        <v>4.5852997625502961E-2</v>
      </c>
      <c r="N188" s="34">
        <f t="shared" ref="N188:W190" si="190">+N189</f>
        <v>0</v>
      </c>
      <c r="O188" s="34">
        <f t="shared" si="190"/>
        <v>264689746048</v>
      </c>
      <c r="P188" s="34">
        <f t="shared" si="190"/>
        <v>0</v>
      </c>
      <c r="Q188" s="34">
        <f t="shared" si="190"/>
        <v>264689746048</v>
      </c>
      <c r="R188" s="34">
        <f t="shared" si="190"/>
        <v>0</v>
      </c>
      <c r="S188" s="34">
        <f t="shared" si="190"/>
        <v>0</v>
      </c>
      <c r="T188" s="34">
        <f t="shared" si="190"/>
        <v>18890851579</v>
      </c>
      <c r="U188" s="34">
        <f t="shared" si="190"/>
        <v>245798894469</v>
      </c>
      <c r="V188" s="34">
        <f t="shared" si="190"/>
        <v>18890851579</v>
      </c>
      <c r="W188" s="34">
        <f t="shared" si="190"/>
        <v>0</v>
      </c>
      <c r="X188" s="24">
        <f t="shared" si="183"/>
        <v>1</v>
      </c>
      <c r="Y188" s="24">
        <f t="shared" si="184"/>
        <v>7.1369789956178542E-2</v>
      </c>
      <c r="Z188" s="24">
        <f t="shared" si="159"/>
        <v>7.1369789956178542E-2</v>
      </c>
      <c r="AA188" s="24">
        <f t="shared" si="180"/>
        <v>7.1369789956178542E-2</v>
      </c>
      <c r="AB188" s="131">
        <f t="shared" si="149"/>
        <v>1</v>
      </c>
    </row>
    <row r="189" spans="1:28" ht="64.5" customHeight="1" x14ac:dyDescent="0.25">
      <c r="A189" s="20" t="s">
        <v>449</v>
      </c>
      <c r="B189" s="21" t="s">
        <v>67</v>
      </c>
      <c r="C189" s="21">
        <v>13</v>
      </c>
      <c r="D189" s="21" t="s">
        <v>13</v>
      </c>
      <c r="E189" s="47" t="s">
        <v>448</v>
      </c>
      <c r="F189" s="34">
        <f t="shared" si="189"/>
        <v>264689746048</v>
      </c>
      <c r="G189" s="34">
        <f t="shared" si="189"/>
        <v>0</v>
      </c>
      <c r="H189" s="34">
        <f t="shared" si="189"/>
        <v>0</v>
      </c>
      <c r="I189" s="34">
        <f t="shared" si="189"/>
        <v>0</v>
      </c>
      <c r="J189" s="34">
        <f t="shared" si="189"/>
        <v>0</v>
      </c>
      <c r="K189" s="34">
        <f t="shared" si="156"/>
        <v>0</v>
      </c>
      <c r="L189" s="34">
        <f>+L190</f>
        <v>264689746048</v>
      </c>
      <c r="M189" s="117">
        <f t="shared" si="163"/>
        <v>4.5852997625502961E-2</v>
      </c>
      <c r="N189" s="34">
        <f t="shared" si="190"/>
        <v>0</v>
      </c>
      <c r="O189" s="34">
        <f t="shared" si="190"/>
        <v>264689746048</v>
      </c>
      <c r="P189" s="34">
        <f t="shared" si="190"/>
        <v>0</v>
      </c>
      <c r="Q189" s="34">
        <f t="shared" si="190"/>
        <v>264689746048</v>
      </c>
      <c r="R189" s="34">
        <f t="shared" si="190"/>
        <v>0</v>
      </c>
      <c r="S189" s="34">
        <f t="shared" si="190"/>
        <v>0</v>
      </c>
      <c r="T189" s="34">
        <f t="shared" si="190"/>
        <v>18890851579</v>
      </c>
      <c r="U189" s="34">
        <f t="shared" si="190"/>
        <v>245798894469</v>
      </c>
      <c r="V189" s="34">
        <f t="shared" si="190"/>
        <v>18890851579</v>
      </c>
      <c r="W189" s="34">
        <f t="shared" si="190"/>
        <v>0</v>
      </c>
      <c r="X189" s="24">
        <f t="shared" si="183"/>
        <v>1</v>
      </c>
      <c r="Y189" s="24">
        <f t="shared" si="184"/>
        <v>7.1369789956178542E-2</v>
      </c>
      <c r="Z189" s="24">
        <f t="shared" si="159"/>
        <v>7.1369789956178542E-2</v>
      </c>
      <c r="AA189" s="24">
        <f t="shared" si="180"/>
        <v>7.1369789956178542E-2</v>
      </c>
      <c r="AB189" s="131">
        <f t="shared" si="149"/>
        <v>1</v>
      </c>
    </row>
    <row r="190" spans="1:28" ht="32.25" customHeight="1" x14ac:dyDescent="0.25">
      <c r="A190" s="20" t="s">
        <v>450</v>
      </c>
      <c r="B190" s="21" t="s">
        <v>67</v>
      </c>
      <c r="C190" s="21">
        <v>13</v>
      </c>
      <c r="D190" s="21" t="s">
        <v>13</v>
      </c>
      <c r="E190" s="22" t="s">
        <v>76</v>
      </c>
      <c r="F190" s="34">
        <f t="shared" si="189"/>
        <v>264689746048</v>
      </c>
      <c r="G190" s="34">
        <f t="shared" si="189"/>
        <v>0</v>
      </c>
      <c r="H190" s="34">
        <f t="shared" si="189"/>
        <v>0</v>
      </c>
      <c r="I190" s="34">
        <f t="shared" si="189"/>
        <v>0</v>
      </c>
      <c r="J190" s="34">
        <f t="shared" si="189"/>
        <v>0</v>
      </c>
      <c r="K190" s="34">
        <f t="shared" si="156"/>
        <v>0</v>
      </c>
      <c r="L190" s="34">
        <f>+L191</f>
        <v>264689746048</v>
      </c>
      <c r="M190" s="117">
        <f t="shared" si="163"/>
        <v>4.5852997625502961E-2</v>
      </c>
      <c r="N190" s="34">
        <f t="shared" si="190"/>
        <v>0</v>
      </c>
      <c r="O190" s="34">
        <f t="shared" si="190"/>
        <v>264689746048</v>
      </c>
      <c r="P190" s="34">
        <f t="shared" si="190"/>
        <v>0</v>
      </c>
      <c r="Q190" s="34">
        <f t="shared" si="190"/>
        <v>264689746048</v>
      </c>
      <c r="R190" s="34">
        <f t="shared" si="190"/>
        <v>0</v>
      </c>
      <c r="S190" s="34">
        <f t="shared" si="190"/>
        <v>0</v>
      </c>
      <c r="T190" s="34">
        <f t="shared" si="190"/>
        <v>18890851579</v>
      </c>
      <c r="U190" s="34">
        <f t="shared" si="190"/>
        <v>245798894469</v>
      </c>
      <c r="V190" s="34">
        <f t="shared" si="190"/>
        <v>18890851579</v>
      </c>
      <c r="W190" s="34">
        <f t="shared" si="190"/>
        <v>0</v>
      </c>
      <c r="X190" s="24">
        <f t="shared" si="183"/>
        <v>1</v>
      </c>
      <c r="Y190" s="24">
        <f t="shared" si="184"/>
        <v>7.1369789956178542E-2</v>
      </c>
      <c r="Z190" s="24">
        <f t="shared" si="159"/>
        <v>7.1369789956178542E-2</v>
      </c>
      <c r="AA190" s="24">
        <f t="shared" si="180"/>
        <v>7.1369789956178542E-2</v>
      </c>
      <c r="AB190" s="131">
        <f t="shared" si="149"/>
        <v>1</v>
      </c>
    </row>
    <row r="191" spans="1:28" ht="30" customHeight="1" x14ac:dyDescent="0.25">
      <c r="A191" s="25" t="s">
        <v>451</v>
      </c>
      <c r="B191" s="26" t="s">
        <v>67</v>
      </c>
      <c r="C191" s="26">
        <v>13</v>
      </c>
      <c r="D191" s="26" t="s">
        <v>13</v>
      </c>
      <c r="E191" s="27" t="s">
        <v>75</v>
      </c>
      <c r="F191" s="28">
        <v>264689746048</v>
      </c>
      <c r="G191" s="28">
        <v>0</v>
      </c>
      <c r="H191" s="28">
        <v>0</v>
      </c>
      <c r="I191" s="28">
        <v>0</v>
      </c>
      <c r="J191" s="28">
        <v>0</v>
      </c>
      <c r="K191" s="28">
        <f t="shared" si="156"/>
        <v>0</v>
      </c>
      <c r="L191" s="28">
        <f>+F191+K191</f>
        <v>264689746048</v>
      </c>
      <c r="M191" s="119">
        <f t="shared" si="163"/>
        <v>4.5852997625502961E-2</v>
      </c>
      <c r="N191" s="28">
        <v>0</v>
      </c>
      <c r="O191" s="28">
        <v>264689746048</v>
      </c>
      <c r="P191" s="28">
        <f>L191-O191</f>
        <v>0</v>
      </c>
      <c r="Q191" s="28">
        <v>264689746048</v>
      </c>
      <c r="R191" s="28">
        <f>+L191-Q191</f>
        <v>0</v>
      </c>
      <c r="S191" s="28">
        <f>O191-Q191</f>
        <v>0</v>
      </c>
      <c r="T191" s="28">
        <v>18890851579</v>
      </c>
      <c r="U191" s="28">
        <f>+Q191-T191</f>
        <v>245798894469</v>
      </c>
      <c r="V191" s="28">
        <v>18890851579</v>
      </c>
      <c r="W191" s="29">
        <f>+T191-V191</f>
        <v>0</v>
      </c>
      <c r="X191" s="30">
        <f t="shared" si="183"/>
        <v>1</v>
      </c>
      <c r="Y191" s="30">
        <f t="shared" si="184"/>
        <v>7.1369789956178542E-2</v>
      </c>
      <c r="Z191" s="30">
        <f t="shared" si="159"/>
        <v>7.1369789956178542E-2</v>
      </c>
      <c r="AA191" s="30">
        <f t="shared" si="180"/>
        <v>7.1369789956178542E-2</v>
      </c>
      <c r="AB191" s="130">
        <f t="shared" si="149"/>
        <v>1</v>
      </c>
    </row>
    <row r="192" spans="1:28" ht="70.5" customHeight="1" x14ac:dyDescent="0.25">
      <c r="A192" s="20" t="s">
        <v>452</v>
      </c>
      <c r="B192" s="21" t="s">
        <v>67</v>
      </c>
      <c r="C192" s="21">
        <v>13</v>
      </c>
      <c r="D192" s="21" t="s">
        <v>13</v>
      </c>
      <c r="E192" s="22" t="s">
        <v>453</v>
      </c>
      <c r="F192" s="34">
        <f t="shared" ref="F192:J194" si="191">+F193</f>
        <v>141607661383</v>
      </c>
      <c r="G192" s="34">
        <f t="shared" si="191"/>
        <v>0</v>
      </c>
      <c r="H192" s="34">
        <f t="shared" si="191"/>
        <v>0</v>
      </c>
      <c r="I192" s="34">
        <f t="shared" si="191"/>
        <v>0</v>
      </c>
      <c r="J192" s="34">
        <f t="shared" si="191"/>
        <v>0</v>
      </c>
      <c r="K192" s="34">
        <f t="shared" si="156"/>
        <v>0</v>
      </c>
      <c r="L192" s="34">
        <f>+L193</f>
        <v>141607661383</v>
      </c>
      <c r="M192" s="117">
        <f t="shared" si="163"/>
        <v>2.4531119388244954E-2</v>
      </c>
      <c r="N192" s="34">
        <f t="shared" ref="N192:W194" si="192">+N193</f>
        <v>0</v>
      </c>
      <c r="O192" s="34">
        <f t="shared" si="192"/>
        <v>141607661383</v>
      </c>
      <c r="P192" s="34">
        <f t="shared" si="192"/>
        <v>0</v>
      </c>
      <c r="Q192" s="34">
        <f t="shared" si="192"/>
        <v>141607661383</v>
      </c>
      <c r="R192" s="34">
        <f t="shared" si="192"/>
        <v>0</v>
      </c>
      <c r="S192" s="34">
        <f t="shared" si="192"/>
        <v>0</v>
      </c>
      <c r="T192" s="34">
        <f t="shared" si="192"/>
        <v>35860807678</v>
      </c>
      <c r="U192" s="34">
        <f t="shared" si="192"/>
        <v>105746853705</v>
      </c>
      <c r="V192" s="34">
        <f t="shared" si="192"/>
        <v>35860807678</v>
      </c>
      <c r="W192" s="34">
        <f t="shared" si="192"/>
        <v>0</v>
      </c>
      <c r="X192" s="24">
        <f t="shared" si="183"/>
        <v>1</v>
      </c>
      <c r="Y192" s="24">
        <f t="shared" si="184"/>
        <v>0.25324058972352387</v>
      </c>
      <c r="Z192" s="24">
        <f t="shared" si="159"/>
        <v>0.25324058972352387</v>
      </c>
      <c r="AA192" s="24">
        <f t="shared" si="180"/>
        <v>0.25324058972352387</v>
      </c>
      <c r="AB192" s="131">
        <f t="shared" ref="AB192:AB207" si="193">+V192/T192</f>
        <v>1</v>
      </c>
    </row>
    <row r="193" spans="1:28" ht="70.5" customHeight="1" x14ac:dyDescent="0.25">
      <c r="A193" s="20" t="s">
        <v>454</v>
      </c>
      <c r="B193" s="21" t="s">
        <v>67</v>
      </c>
      <c r="C193" s="21">
        <v>13</v>
      </c>
      <c r="D193" s="21" t="s">
        <v>13</v>
      </c>
      <c r="E193" s="47" t="s">
        <v>453</v>
      </c>
      <c r="F193" s="34">
        <f t="shared" si="191"/>
        <v>141607661383</v>
      </c>
      <c r="G193" s="34">
        <f t="shared" si="191"/>
        <v>0</v>
      </c>
      <c r="H193" s="34">
        <f t="shared" si="191"/>
        <v>0</v>
      </c>
      <c r="I193" s="34">
        <f t="shared" si="191"/>
        <v>0</v>
      </c>
      <c r="J193" s="34">
        <f t="shared" si="191"/>
        <v>0</v>
      </c>
      <c r="K193" s="34">
        <f t="shared" si="156"/>
        <v>0</v>
      </c>
      <c r="L193" s="34">
        <f>+L194</f>
        <v>141607661383</v>
      </c>
      <c r="M193" s="117">
        <f t="shared" si="163"/>
        <v>2.4531119388244954E-2</v>
      </c>
      <c r="N193" s="34">
        <f t="shared" si="192"/>
        <v>0</v>
      </c>
      <c r="O193" s="34">
        <f t="shared" si="192"/>
        <v>141607661383</v>
      </c>
      <c r="P193" s="34">
        <f t="shared" si="192"/>
        <v>0</v>
      </c>
      <c r="Q193" s="34">
        <f t="shared" si="192"/>
        <v>141607661383</v>
      </c>
      <c r="R193" s="34">
        <f t="shared" si="192"/>
        <v>0</v>
      </c>
      <c r="S193" s="34">
        <f t="shared" si="192"/>
        <v>0</v>
      </c>
      <c r="T193" s="34">
        <f t="shared" si="192"/>
        <v>35860807678</v>
      </c>
      <c r="U193" s="34">
        <f t="shared" si="192"/>
        <v>105746853705</v>
      </c>
      <c r="V193" s="34">
        <f t="shared" si="192"/>
        <v>35860807678</v>
      </c>
      <c r="W193" s="34">
        <f t="shared" si="192"/>
        <v>0</v>
      </c>
      <c r="X193" s="24">
        <f t="shared" si="183"/>
        <v>1</v>
      </c>
      <c r="Y193" s="24">
        <f t="shared" si="184"/>
        <v>0.25324058972352387</v>
      </c>
      <c r="Z193" s="24">
        <f t="shared" si="159"/>
        <v>0.25324058972352387</v>
      </c>
      <c r="AA193" s="24">
        <f t="shared" si="180"/>
        <v>0.25324058972352387</v>
      </c>
      <c r="AB193" s="131">
        <f t="shared" si="193"/>
        <v>1</v>
      </c>
    </row>
    <row r="194" spans="1:28" ht="32.25" customHeight="1" x14ac:dyDescent="0.25">
      <c r="A194" s="20" t="s">
        <v>455</v>
      </c>
      <c r="B194" s="21" t="s">
        <v>67</v>
      </c>
      <c r="C194" s="21">
        <v>13</v>
      </c>
      <c r="D194" s="21" t="s">
        <v>13</v>
      </c>
      <c r="E194" s="22" t="s">
        <v>76</v>
      </c>
      <c r="F194" s="34">
        <f t="shared" si="191"/>
        <v>141607661383</v>
      </c>
      <c r="G194" s="34">
        <f t="shared" si="191"/>
        <v>0</v>
      </c>
      <c r="H194" s="34">
        <f t="shared" si="191"/>
        <v>0</v>
      </c>
      <c r="I194" s="34">
        <f t="shared" si="191"/>
        <v>0</v>
      </c>
      <c r="J194" s="34">
        <f t="shared" si="191"/>
        <v>0</v>
      </c>
      <c r="K194" s="34">
        <f t="shared" si="156"/>
        <v>0</v>
      </c>
      <c r="L194" s="34">
        <f>+L195</f>
        <v>141607661383</v>
      </c>
      <c r="M194" s="117">
        <f t="shared" si="163"/>
        <v>2.4531119388244954E-2</v>
      </c>
      <c r="N194" s="34">
        <f t="shared" si="192"/>
        <v>0</v>
      </c>
      <c r="O194" s="34">
        <f t="shared" si="192"/>
        <v>141607661383</v>
      </c>
      <c r="P194" s="34">
        <f t="shared" si="192"/>
        <v>0</v>
      </c>
      <c r="Q194" s="34">
        <f t="shared" si="192"/>
        <v>141607661383</v>
      </c>
      <c r="R194" s="34">
        <f t="shared" si="192"/>
        <v>0</v>
      </c>
      <c r="S194" s="34">
        <f t="shared" si="192"/>
        <v>0</v>
      </c>
      <c r="T194" s="34">
        <f t="shared" si="192"/>
        <v>35860807678</v>
      </c>
      <c r="U194" s="34">
        <f t="shared" si="192"/>
        <v>105746853705</v>
      </c>
      <c r="V194" s="34">
        <f t="shared" si="192"/>
        <v>35860807678</v>
      </c>
      <c r="W194" s="34">
        <f t="shared" si="192"/>
        <v>0</v>
      </c>
      <c r="X194" s="24">
        <f t="shared" si="183"/>
        <v>1</v>
      </c>
      <c r="Y194" s="24">
        <f t="shared" si="184"/>
        <v>0.25324058972352387</v>
      </c>
      <c r="Z194" s="24">
        <f t="shared" si="159"/>
        <v>0.25324058972352387</v>
      </c>
      <c r="AA194" s="24">
        <f t="shared" si="180"/>
        <v>0.25324058972352387</v>
      </c>
      <c r="AB194" s="131">
        <f t="shared" si="193"/>
        <v>1</v>
      </c>
    </row>
    <row r="195" spans="1:28" ht="30" customHeight="1" x14ac:dyDescent="0.25">
      <c r="A195" s="25" t="s">
        <v>456</v>
      </c>
      <c r="B195" s="26" t="s">
        <v>67</v>
      </c>
      <c r="C195" s="26">
        <v>13</v>
      </c>
      <c r="D195" s="26" t="s">
        <v>13</v>
      </c>
      <c r="E195" s="27" t="s">
        <v>75</v>
      </c>
      <c r="F195" s="28">
        <v>141607661383</v>
      </c>
      <c r="G195" s="28">
        <v>0</v>
      </c>
      <c r="H195" s="28">
        <v>0</v>
      </c>
      <c r="I195" s="28">
        <v>0</v>
      </c>
      <c r="J195" s="28">
        <v>0</v>
      </c>
      <c r="K195" s="28">
        <f t="shared" si="156"/>
        <v>0</v>
      </c>
      <c r="L195" s="28">
        <f>+F195+K195</f>
        <v>141607661383</v>
      </c>
      <c r="M195" s="119">
        <f t="shared" si="163"/>
        <v>2.4531119388244954E-2</v>
      </c>
      <c r="N195" s="28">
        <v>0</v>
      </c>
      <c r="O195" s="28">
        <v>141607661383</v>
      </c>
      <c r="P195" s="28">
        <f>L195-O195</f>
        <v>0</v>
      </c>
      <c r="Q195" s="28">
        <v>141607661383</v>
      </c>
      <c r="R195" s="28">
        <f>+L195-Q195</f>
        <v>0</v>
      </c>
      <c r="S195" s="28">
        <f>O195-Q195</f>
        <v>0</v>
      </c>
      <c r="T195" s="28">
        <v>35860807678</v>
      </c>
      <c r="U195" s="28">
        <f>+Q195-T195</f>
        <v>105746853705</v>
      </c>
      <c r="V195" s="28">
        <v>35860807678</v>
      </c>
      <c r="W195" s="29">
        <f>+T195-V195</f>
        <v>0</v>
      </c>
      <c r="X195" s="30">
        <f t="shared" si="183"/>
        <v>1</v>
      </c>
      <c r="Y195" s="30">
        <f t="shared" si="184"/>
        <v>0.25324058972352387</v>
      </c>
      <c r="Z195" s="30">
        <f t="shared" si="159"/>
        <v>0.25324058972352387</v>
      </c>
      <c r="AA195" s="30">
        <f t="shared" si="180"/>
        <v>0.25324058972352387</v>
      </c>
      <c r="AB195" s="130">
        <f t="shared" si="193"/>
        <v>1</v>
      </c>
    </row>
    <row r="196" spans="1:28" ht="70.5" customHeight="1" x14ac:dyDescent="0.25">
      <c r="A196" s="20" t="s">
        <v>457</v>
      </c>
      <c r="B196" s="21" t="s">
        <v>67</v>
      </c>
      <c r="C196" s="21">
        <v>13</v>
      </c>
      <c r="D196" s="21" t="s">
        <v>13</v>
      </c>
      <c r="E196" s="22" t="s">
        <v>458</v>
      </c>
      <c r="F196" s="34">
        <f t="shared" ref="F196:J198" si="194">+F197</f>
        <v>326484319237</v>
      </c>
      <c r="G196" s="34">
        <f t="shared" si="194"/>
        <v>0</v>
      </c>
      <c r="H196" s="34">
        <f t="shared" si="194"/>
        <v>0</v>
      </c>
      <c r="I196" s="34">
        <f t="shared" si="194"/>
        <v>0</v>
      </c>
      <c r="J196" s="34">
        <f t="shared" si="194"/>
        <v>0</v>
      </c>
      <c r="K196" s="34">
        <f t="shared" si="156"/>
        <v>0</v>
      </c>
      <c r="L196" s="34">
        <f>+L197</f>
        <v>326484319237</v>
      </c>
      <c r="M196" s="117">
        <f t="shared" si="163"/>
        <v>5.655785665389295E-2</v>
      </c>
      <c r="N196" s="34">
        <f t="shared" ref="N196:W198" si="195">+N197</f>
        <v>0</v>
      </c>
      <c r="O196" s="34">
        <f t="shared" si="195"/>
        <v>326484319237</v>
      </c>
      <c r="P196" s="34">
        <f t="shared" si="195"/>
        <v>0</v>
      </c>
      <c r="Q196" s="34">
        <f t="shared" si="195"/>
        <v>326484319237</v>
      </c>
      <c r="R196" s="34">
        <f t="shared" si="195"/>
        <v>0</v>
      </c>
      <c r="S196" s="34">
        <f t="shared" si="195"/>
        <v>0</v>
      </c>
      <c r="T196" s="34">
        <f t="shared" si="195"/>
        <v>18896410145</v>
      </c>
      <c r="U196" s="34">
        <f t="shared" si="195"/>
        <v>307587909092</v>
      </c>
      <c r="V196" s="34">
        <f t="shared" si="195"/>
        <v>18896410145</v>
      </c>
      <c r="W196" s="34">
        <f t="shared" si="195"/>
        <v>0</v>
      </c>
      <c r="X196" s="24">
        <f t="shared" si="183"/>
        <v>1</v>
      </c>
      <c r="Y196" s="24">
        <f t="shared" si="184"/>
        <v>5.7878461633812203E-2</v>
      </c>
      <c r="Z196" s="24">
        <f t="shared" si="159"/>
        <v>5.7878461633812203E-2</v>
      </c>
      <c r="AA196" s="24">
        <f t="shared" si="180"/>
        <v>5.7878461633812203E-2</v>
      </c>
      <c r="AB196" s="131">
        <f t="shared" si="193"/>
        <v>1</v>
      </c>
    </row>
    <row r="197" spans="1:28" ht="70.5" customHeight="1" x14ac:dyDescent="0.25">
      <c r="A197" s="20" t="s">
        <v>459</v>
      </c>
      <c r="B197" s="21" t="s">
        <v>67</v>
      </c>
      <c r="C197" s="21">
        <v>13</v>
      </c>
      <c r="D197" s="21" t="s">
        <v>13</v>
      </c>
      <c r="E197" s="47" t="s">
        <v>458</v>
      </c>
      <c r="F197" s="34">
        <f t="shared" si="194"/>
        <v>326484319237</v>
      </c>
      <c r="G197" s="34">
        <f t="shared" si="194"/>
        <v>0</v>
      </c>
      <c r="H197" s="34">
        <f t="shared" si="194"/>
        <v>0</v>
      </c>
      <c r="I197" s="34">
        <f t="shared" si="194"/>
        <v>0</v>
      </c>
      <c r="J197" s="34">
        <f t="shared" si="194"/>
        <v>0</v>
      </c>
      <c r="K197" s="34">
        <f t="shared" si="156"/>
        <v>0</v>
      </c>
      <c r="L197" s="34">
        <f>+L198</f>
        <v>326484319237</v>
      </c>
      <c r="M197" s="117">
        <f t="shared" si="163"/>
        <v>5.655785665389295E-2</v>
      </c>
      <c r="N197" s="34">
        <f t="shared" si="195"/>
        <v>0</v>
      </c>
      <c r="O197" s="34">
        <f t="shared" si="195"/>
        <v>326484319237</v>
      </c>
      <c r="P197" s="34">
        <f t="shared" si="195"/>
        <v>0</v>
      </c>
      <c r="Q197" s="34">
        <f t="shared" si="195"/>
        <v>326484319237</v>
      </c>
      <c r="R197" s="34">
        <f t="shared" si="195"/>
        <v>0</v>
      </c>
      <c r="S197" s="34">
        <f t="shared" si="195"/>
        <v>0</v>
      </c>
      <c r="T197" s="34">
        <f t="shared" si="195"/>
        <v>18896410145</v>
      </c>
      <c r="U197" s="34">
        <f t="shared" si="195"/>
        <v>307587909092</v>
      </c>
      <c r="V197" s="34">
        <f t="shared" si="195"/>
        <v>18896410145</v>
      </c>
      <c r="W197" s="34">
        <f t="shared" si="195"/>
        <v>0</v>
      </c>
      <c r="X197" s="24">
        <f t="shared" si="183"/>
        <v>1</v>
      </c>
      <c r="Y197" s="24">
        <f t="shared" si="184"/>
        <v>5.7878461633812203E-2</v>
      </c>
      <c r="Z197" s="24">
        <f t="shared" si="159"/>
        <v>5.7878461633812203E-2</v>
      </c>
      <c r="AA197" s="24">
        <f t="shared" si="180"/>
        <v>5.7878461633812203E-2</v>
      </c>
      <c r="AB197" s="131">
        <f t="shared" si="193"/>
        <v>1</v>
      </c>
    </row>
    <row r="198" spans="1:28" ht="34.5" customHeight="1" x14ac:dyDescent="0.25">
      <c r="A198" s="20" t="s">
        <v>460</v>
      </c>
      <c r="B198" s="21" t="s">
        <v>67</v>
      </c>
      <c r="C198" s="21">
        <v>13</v>
      </c>
      <c r="D198" s="21" t="s">
        <v>13</v>
      </c>
      <c r="E198" s="22" t="s">
        <v>76</v>
      </c>
      <c r="F198" s="34">
        <f t="shared" si="194"/>
        <v>326484319237</v>
      </c>
      <c r="G198" s="34">
        <f t="shared" si="194"/>
        <v>0</v>
      </c>
      <c r="H198" s="34">
        <f t="shared" si="194"/>
        <v>0</v>
      </c>
      <c r="I198" s="34">
        <f t="shared" si="194"/>
        <v>0</v>
      </c>
      <c r="J198" s="34">
        <f t="shared" si="194"/>
        <v>0</v>
      </c>
      <c r="K198" s="34">
        <f t="shared" si="156"/>
        <v>0</v>
      </c>
      <c r="L198" s="34">
        <f>+L199</f>
        <v>326484319237</v>
      </c>
      <c r="M198" s="117">
        <f t="shared" si="163"/>
        <v>5.655785665389295E-2</v>
      </c>
      <c r="N198" s="34">
        <f t="shared" si="195"/>
        <v>0</v>
      </c>
      <c r="O198" s="34">
        <f t="shared" si="195"/>
        <v>326484319237</v>
      </c>
      <c r="P198" s="34">
        <f t="shared" si="195"/>
        <v>0</v>
      </c>
      <c r="Q198" s="34">
        <f t="shared" si="195"/>
        <v>326484319237</v>
      </c>
      <c r="R198" s="34">
        <f t="shared" si="195"/>
        <v>0</v>
      </c>
      <c r="S198" s="34">
        <f t="shared" si="195"/>
        <v>0</v>
      </c>
      <c r="T198" s="34">
        <f t="shared" si="195"/>
        <v>18896410145</v>
      </c>
      <c r="U198" s="34">
        <f t="shared" si="195"/>
        <v>307587909092</v>
      </c>
      <c r="V198" s="34">
        <f t="shared" si="195"/>
        <v>18896410145</v>
      </c>
      <c r="W198" s="34">
        <f t="shared" si="195"/>
        <v>0</v>
      </c>
      <c r="X198" s="24">
        <f t="shared" si="183"/>
        <v>1</v>
      </c>
      <c r="Y198" s="24">
        <f t="shared" si="184"/>
        <v>5.7878461633812203E-2</v>
      </c>
      <c r="Z198" s="24">
        <f t="shared" si="159"/>
        <v>5.7878461633812203E-2</v>
      </c>
      <c r="AA198" s="24">
        <f t="shared" si="180"/>
        <v>5.7878461633812203E-2</v>
      </c>
      <c r="AB198" s="131">
        <f t="shared" si="193"/>
        <v>1</v>
      </c>
    </row>
    <row r="199" spans="1:28" ht="30" customHeight="1" x14ac:dyDescent="0.25">
      <c r="A199" s="25" t="s">
        <v>461</v>
      </c>
      <c r="B199" s="26" t="s">
        <v>67</v>
      </c>
      <c r="C199" s="26">
        <v>13</v>
      </c>
      <c r="D199" s="26" t="s">
        <v>13</v>
      </c>
      <c r="E199" s="27" t="s">
        <v>75</v>
      </c>
      <c r="F199" s="28">
        <v>326484319237</v>
      </c>
      <c r="G199" s="28">
        <v>0</v>
      </c>
      <c r="H199" s="28">
        <v>0</v>
      </c>
      <c r="I199" s="28">
        <v>0</v>
      </c>
      <c r="J199" s="28">
        <v>0</v>
      </c>
      <c r="K199" s="28">
        <f t="shared" si="156"/>
        <v>0</v>
      </c>
      <c r="L199" s="28">
        <f>+F199+K199</f>
        <v>326484319237</v>
      </c>
      <c r="M199" s="119">
        <f t="shared" si="163"/>
        <v>5.655785665389295E-2</v>
      </c>
      <c r="N199" s="28">
        <v>0</v>
      </c>
      <c r="O199" s="28">
        <v>326484319237</v>
      </c>
      <c r="P199" s="28">
        <f>L199-O199</f>
        <v>0</v>
      </c>
      <c r="Q199" s="28">
        <v>326484319237</v>
      </c>
      <c r="R199" s="28">
        <f>+L199-Q199</f>
        <v>0</v>
      </c>
      <c r="S199" s="28">
        <f>O199-Q199</f>
        <v>0</v>
      </c>
      <c r="T199" s="28">
        <v>18896410145</v>
      </c>
      <c r="U199" s="28">
        <f>+Q199-T199</f>
        <v>307587909092</v>
      </c>
      <c r="V199" s="28">
        <v>18896410145</v>
      </c>
      <c r="W199" s="29">
        <f>+T199-V199</f>
        <v>0</v>
      </c>
      <c r="X199" s="30">
        <f t="shared" si="183"/>
        <v>1</v>
      </c>
      <c r="Y199" s="30">
        <f t="shared" si="184"/>
        <v>5.7878461633812203E-2</v>
      </c>
      <c r="Z199" s="30">
        <f t="shared" si="159"/>
        <v>5.7878461633812203E-2</v>
      </c>
      <c r="AA199" s="30">
        <f t="shared" si="180"/>
        <v>5.7878461633812203E-2</v>
      </c>
      <c r="AB199" s="130">
        <f t="shared" si="193"/>
        <v>1</v>
      </c>
    </row>
    <row r="200" spans="1:28" ht="65.25" customHeight="1" x14ac:dyDescent="0.25">
      <c r="A200" s="20" t="s">
        <v>88</v>
      </c>
      <c r="B200" s="21" t="s">
        <v>67</v>
      </c>
      <c r="C200" s="21">
        <v>13</v>
      </c>
      <c r="D200" s="21" t="s">
        <v>13</v>
      </c>
      <c r="E200" s="22" t="s">
        <v>89</v>
      </c>
      <c r="F200" s="34">
        <f t="shared" ref="F200:J202" si="196">+F201</f>
        <v>103270216578</v>
      </c>
      <c r="G200" s="34">
        <f t="shared" si="196"/>
        <v>0</v>
      </c>
      <c r="H200" s="34">
        <f t="shared" si="196"/>
        <v>0</v>
      </c>
      <c r="I200" s="34">
        <f t="shared" si="196"/>
        <v>0</v>
      </c>
      <c r="J200" s="34">
        <f t="shared" si="196"/>
        <v>0</v>
      </c>
      <c r="K200" s="34">
        <f t="shared" si="156"/>
        <v>0</v>
      </c>
      <c r="L200" s="34">
        <f>+L201</f>
        <v>103270216578</v>
      </c>
      <c r="M200" s="117">
        <f t="shared" si="163"/>
        <v>1.7889808979141563E-2</v>
      </c>
      <c r="N200" s="34">
        <f t="shared" ref="N200:W202" si="197">+N201</f>
        <v>0</v>
      </c>
      <c r="O200" s="34">
        <f t="shared" si="197"/>
        <v>103270216578</v>
      </c>
      <c r="P200" s="34">
        <f t="shared" si="197"/>
        <v>0</v>
      </c>
      <c r="Q200" s="34">
        <f t="shared" si="197"/>
        <v>103270216578</v>
      </c>
      <c r="R200" s="34">
        <f t="shared" si="197"/>
        <v>0</v>
      </c>
      <c r="S200" s="34">
        <f t="shared" si="197"/>
        <v>0</v>
      </c>
      <c r="T200" s="34">
        <f t="shared" si="197"/>
        <v>2037283578</v>
      </c>
      <c r="U200" s="34">
        <f t="shared" si="197"/>
        <v>101232933000</v>
      </c>
      <c r="V200" s="34">
        <f t="shared" si="197"/>
        <v>2037283578</v>
      </c>
      <c r="W200" s="34">
        <f t="shared" si="197"/>
        <v>0</v>
      </c>
      <c r="X200" s="24">
        <f t="shared" si="183"/>
        <v>1</v>
      </c>
      <c r="Y200" s="24">
        <f t="shared" si="184"/>
        <v>1.9727697350777215E-2</v>
      </c>
      <c r="Z200" s="24">
        <f t="shared" si="159"/>
        <v>1.9727697350777215E-2</v>
      </c>
      <c r="AA200" s="24">
        <f t="shared" si="180"/>
        <v>1.9727697350777215E-2</v>
      </c>
      <c r="AB200" s="131">
        <f t="shared" si="193"/>
        <v>1</v>
      </c>
    </row>
    <row r="201" spans="1:28" ht="65.25" customHeight="1" x14ac:dyDescent="0.25">
      <c r="A201" s="20" t="s">
        <v>90</v>
      </c>
      <c r="B201" s="21" t="s">
        <v>67</v>
      </c>
      <c r="C201" s="21">
        <v>13</v>
      </c>
      <c r="D201" s="21" t="s">
        <v>13</v>
      </c>
      <c r="E201" s="47" t="s">
        <v>89</v>
      </c>
      <c r="F201" s="34">
        <f t="shared" si="196"/>
        <v>103270216578</v>
      </c>
      <c r="G201" s="34">
        <f t="shared" si="196"/>
        <v>0</v>
      </c>
      <c r="H201" s="34">
        <f t="shared" si="196"/>
        <v>0</v>
      </c>
      <c r="I201" s="34">
        <f t="shared" si="196"/>
        <v>0</v>
      </c>
      <c r="J201" s="34">
        <f t="shared" si="196"/>
        <v>0</v>
      </c>
      <c r="K201" s="34">
        <f t="shared" si="156"/>
        <v>0</v>
      </c>
      <c r="L201" s="34">
        <f>+L202</f>
        <v>103270216578</v>
      </c>
      <c r="M201" s="117">
        <f t="shared" si="163"/>
        <v>1.7889808979141563E-2</v>
      </c>
      <c r="N201" s="34">
        <f t="shared" si="197"/>
        <v>0</v>
      </c>
      <c r="O201" s="34">
        <f t="shared" si="197"/>
        <v>103270216578</v>
      </c>
      <c r="P201" s="34">
        <f t="shared" si="197"/>
        <v>0</v>
      </c>
      <c r="Q201" s="34">
        <f t="shared" si="197"/>
        <v>103270216578</v>
      </c>
      <c r="R201" s="34">
        <f t="shared" si="197"/>
        <v>0</v>
      </c>
      <c r="S201" s="34">
        <f t="shared" si="197"/>
        <v>0</v>
      </c>
      <c r="T201" s="34">
        <f t="shared" si="197"/>
        <v>2037283578</v>
      </c>
      <c r="U201" s="34">
        <f t="shared" si="197"/>
        <v>101232933000</v>
      </c>
      <c r="V201" s="34">
        <f t="shared" si="197"/>
        <v>2037283578</v>
      </c>
      <c r="W201" s="34">
        <f t="shared" si="197"/>
        <v>0</v>
      </c>
      <c r="X201" s="24">
        <f t="shared" si="183"/>
        <v>1</v>
      </c>
      <c r="Y201" s="24">
        <f t="shared" si="184"/>
        <v>1.9727697350777215E-2</v>
      </c>
      <c r="Z201" s="24">
        <f t="shared" si="159"/>
        <v>1.9727697350777215E-2</v>
      </c>
      <c r="AA201" s="24">
        <f t="shared" si="180"/>
        <v>1.9727697350777215E-2</v>
      </c>
      <c r="AB201" s="131">
        <f t="shared" si="193"/>
        <v>1</v>
      </c>
    </row>
    <row r="202" spans="1:28" ht="38.25" customHeight="1" x14ac:dyDescent="0.25">
      <c r="A202" s="20" t="s">
        <v>91</v>
      </c>
      <c r="B202" s="21" t="s">
        <v>67</v>
      </c>
      <c r="C202" s="21">
        <v>13</v>
      </c>
      <c r="D202" s="21" t="s">
        <v>13</v>
      </c>
      <c r="E202" s="22" t="s">
        <v>76</v>
      </c>
      <c r="F202" s="34">
        <f t="shared" si="196"/>
        <v>103270216578</v>
      </c>
      <c r="G202" s="34">
        <f t="shared" si="196"/>
        <v>0</v>
      </c>
      <c r="H202" s="34">
        <f t="shared" si="196"/>
        <v>0</v>
      </c>
      <c r="I202" s="34">
        <f t="shared" si="196"/>
        <v>0</v>
      </c>
      <c r="J202" s="34">
        <f t="shared" si="196"/>
        <v>0</v>
      </c>
      <c r="K202" s="34">
        <f>+K203</f>
        <v>0</v>
      </c>
      <c r="L202" s="34">
        <f>+L203</f>
        <v>103270216578</v>
      </c>
      <c r="M202" s="117">
        <f t="shared" si="163"/>
        <v>1.7889808979141563E-2</v>
      </c>
      <c r="N202" s="34">
        <f t="shared" si="197"/>
        <v>0</v>
      </c>
      <c r="O202" s="34">
        <f t="shared" si="197"/>
        <v>103270216578</v>
      </c>
      <c r="P202" s="34">
        <f t="shared" si="197"/>
        <v>0</v>
      </c>
      <c r="Q202" s="34">
        <f t="shared" si="197"/>
        <v>103270216578</v>
      </c>
      <c r="R202" s="34">
        <f t="shared" si="197"/>
        <v>0</v>
      </c>
      <c r="S202" s="34">
        <f t="shared" si="197"/>
        <v>0</v>
      </c>
      <c r="T202" s="34">
        <f t="shared" si="197"/>
        <v>2037283578</v>
      </c>
      <c r="U202" s="34">
        <f t="shared" si="197"/>
        <v>101232933000</v>
      </c>
      <c r="V202" s="34">
        <f t="shared" si="197"/>
        <v>2037283578</v>
      </c>
      <c r="W202" s="34">
        <f t="shared" si="197"/>
        <v>0</v>
      </c>
      <c r="X202" s="24">
        <f t="shared" si="183"/>
        <v>1</v>
      </c>
      <c r="Y202" s="24">
        <f t="shared" si="184"/>
        <v>1.9727697350777215E-2</v>
      </c>
      <c r="Z202" s="24">
        <f t="shared" si="159"/>
        <v>1.9727697350777215E-2</v>
      </c>
      <c r="AA202" s="24">
        <f t="shared" si="180"/>
        <v>1.9727697350777215E-2</v>
      </c>
      <c r="AB202" s="131">
        <f t="shared" si="193"/>
        <v>1</v>
      </c>
    </row>
    <row r="203" spans="1:28" ht="30" customHeight="1" x14ac:dyDescent="0.25">
      <c r="A203" s="25" t="s">
        <v>92</v>
      </c>
      <c r="B203" s="26" t="s">
        <v>67</v>
      </c>
      <c r="C203" s="26">
        <v>13</v>
      </c>
      <c r="D203" s="26" t="s">
        <v>13</v>
      </c>
      <c r="E203" s="27" t="s">
        <v>75</v>
      </c>
      <c r="F203" s="28">
        <v>103270216578</v>
      </c>
      <c r="G203" s="28">
        <v>0</v>
      </c>
      <c r="H203" s="28">
        <v>0</v>
      </c>
      <c r="I203" s="28">
        <v>0</v>
      </c>
      <c r="J203" s="28">
        <v>0</v>
      </c>
      <c r="K203" s="28">
        <f t="shared" ref="K203:K266" si="198">+G203-H203+I203-J203</f>
        <v>0</v>
      </c>
      <c r="L203" s="28">
        <f>+F203+K203</f>
        <v>103270216578</v>
      </c>
      <c r="M203" s="119">
        <f t="shared" si="163"/>
        <v>1.7889808979141563E-2</v>
      </c>
      <c r="N203" s="28">
        <v>0</v>
      </c>
      <c r="O203" s="28">
        <v>103270216578</v>
      </c>
      <c r="P203" s="28">
        <f>L203-O203</f>
        <v>0</v>
      </c>
      <c r="Q203" s="28">
        <v>103270216578</v>
      </c>
      <c r="R203" s="28">
        <f>+L203-Q203</f>
        <v>0</v>
      </c>
      <c r="S203" s="28">
        <f>O203-Q203</f>
        <v>0</v>
      </c>
      <c r="T203" s="28">
        <v>2037283578</v>
      </c>
      <c r="U203" s="28">
        <f>+Q203-T203</f>
        <v>101232933000</v>
      </c>
      <c r="V203" s="28">
        <v>2037283578</v>
      </c>
      <c r="W203" s="29">
        <f>+T203-V203</f>
        <v>0</v>
      </c>
      <c r="X203" s="30">
        <f t="shared" si="183"/>
        <v>1</v>
      </c>
      <c r="Y203" s="30">
        <f t="shared" si="184"/>
        <v>1.9727697350777215E-2</v>
      </c>
      <c r="Z203" s="30">
        <f t="shared" si="159"/>
        <v>1.9727697350777215E-2</v>
      </c>
      <c r="AA203" s="30">
        <f t="shared" si="180"/>
        <v>1.9727697350777215E-2</v>
      </c>
      <c r="AB203" s="130">
        <f t="shared" si="193"/>
        <v>1</v>
      </c>
    </row>
    <row r="204" spans="1:28" ht="64.5" customHeight="1" x14ac:dyDescent="0.25">
      <c r="A204" s="20" t="s">
        <v>462</v>
      </c>
      <c r="B204" s="21" t="s">
        <v>67</v>
      </c>
      <c r="C204" s="21">
        <v>13</v>
      </c>
      <c r="D204" s="21" t="s">
        <v>13</v>
      </c>
      <c r="E204" s="22" t="s">
        <v>463</v>
      </c>
      <c r="F204" s="34">
        <f t="shared" ref="F204:J206" si="199">+F205</f>
        <v>323578411182</v>
      </c>
      <c r="G204" s="34">
        <f t="shared" si="199"/>
        <v>0</v>
      </c>
      <c r="H204" s="34">
        <f t="shared" si="199"/>
        <v>0</v>
      </c>
      <c r="I204" s="34">
        <f t="shared" si="199"/>
        <v>0</v>
      </c>
      <c r="J204" s="34">
        <f t="shared" si="199"/>
        <v>0</v>
      </c>
      <c r="K204" s="34">
        <f t="shared" si="198"/>
        <v>0</v>
      </c>
      <c r="L204" s="34">
        <f>+L205</f>
        <v>323578411182</v>
      </c>
      <c r="M204" s="117">
        <f t="shared" si="163"/>
        <v>5.605445749644436E-2</v>
      </c>
      <c r="N204" s="34">
        <f t="shared" ref="N204:W206" si="200">+N205</f>
        <v>0</v>
      </c>
      <c r="O204" s="34">
        <f t="shared" si="200"/>
        <v>323578411182</v>
      </c>
      <c r="P204" s="34">
        <f t="shared" si="200"/>
        <v>0</v>
      </c>
      <c r="Q204" s="34">
        <f t="shared" si="200"/>
        <v>323578411182</v>
      </c>
      <c r="R204" s="34">
        <f t="shared" si="200"/>
        <v>0</v>
      </c>
      <c r="S204" s="34">
        <f t="shared" si="200"/>
        <v>0</v>
      </c>
      <c r="T204" s="34">
        <f t="shared" si="200"/>
        <v>1121067275</v>
      </c>
      <c r="U204" s="34">
        <f t="shared" si="200"/>
        <v>322457343907</v>
      </c>
      <c r="V204" s="34">
        <f t="shared" si="200"/>
        <v>1121067275</v>
      </c>
      <c r="W204" s="34">
        <f t="shared" si="200"/>
        <v>0</v>
      </c>
      <c r="X204" s="24">
        <f t="shared" si="183"/>
        <v>1</v>
      </c>
      <c r="Y204" s="24">
        <f t="shared" si="184"/>
        <v>3.4645923098047607E-3</v>
      </c>
      <c r="Z204" s="24">
        <f t="shared" si="159"/>
        <v>3.4645923098047607E-3</v>
      </c>
      <c r="AA204" s="24">
        <f t="shared" si="180"/>
        <v>3.4645923098047607E-3</v>
      </c>
      <c r="AB204" s="131">
        <f t="shared" si="193"/>
        <v>1</v>
      </c>
    </row>
    <row r="205" spans="1:28" ht="64.5" customHeight="1" x14ac:dyDescent="0.25">
      <c r="A205" s="20" t="s">
        <v>464</v>
      </c>
      <c r="B205" s="21" t="s">
        <v>67</v>
      </c>
      <c r="C205" s="21">
        <v>13</v>
      </c>
      <c r="D205" s="21" t="s">
        <v>13</v>
      </c>
      <c r="E205" s="22" t="s">
        <v>463</v>
      </c>
      <c r="F205" s="34">
        <f t="shared" si="199"/>
        <v>323578411182</v>
      </c>
      <c r="G205" s="34">
        <f t="shared" si="199"/>
        <v>0</v>
      </c>
      <c r="H205" s="34">
        <f t="shared" si="199"/>
        <v>0</v>
      </c>
      <c r="I205" s="34">
        <f t="shared" si="199"/>
        <v>0</v>
      </c>
      <c r="J205" s="34">
        <f t="shared" si="199"/>
        <v>0</v>
      </c>
      <c r="K205" s="34">
        <f t="shared" si="198"/>
        <v>0</v>
      </c>
      <c r="L205" s="34">
        <f>+L206</f>
        <v>323578411182</v>
      </c>
      <c r="M205" s="117">
        <f t="shared" si="163"/>
        <v>5.605445749644436E-2</v>
      </c>
      <c r="N205" s="34">
        <f t="shared" si="200"/>
        <v>0</v>
      </c>
      <c r="O205" s="34">
        <f t="shared" si="200"/>
        <v>323578411182</v>
      </c>
      <c r="P205" s="34">
        <f t="shared" si="200"/>
        <v>0</v>
      </c>
      <c r="Q205" s="34">
        <f t="shared" si="200"/>
        <v>323578411182</v>
      </c>
      <c r="R205" s="34">
        <f t="shared" si="200"/>
        <v>0</v>
      </c>
      <c r="S205" s="34">
        <f t="shared" si="200"/>
        <v>0</v>
      </c>
      <c r="T205" s="34">
        <f t="shared" si="200"/>
        <v>1121067275</v>
      </c>
      <c r="U205" s="34">
        <f t="shared" si="200"/>
        <v>322457343907</v>
      </c>
      <c r="V205" s="34">
        <f t="shared" si="200"/>
        <v>1121067275</v>
      </c>
      <c r="W205" s="34">
        <f t="shared" si="200"/>
        <v>0</v>
      </c>
      <c r="X205" s="24">
        <f t="shared" si="183"/>
        <v>1</v>
      </c>
      <c r="Y205" s="24">
        <f t="shared" si="184"/>
        <v>3.4645923098047607E-3</v>
      </c>
      <c r="Z205" s="24">
        <f t="shared" ref="Z205:Z268" si="201">+V205/L205</f>
        <v>3.4645923098047607E-3</v>
      </c>
      <c r="AA205" s="24">
        <f t="shared" si="180"/>
        <v>3.4645923098047607E-3</v>
      </c>
      <c r="AB205" s="131">
        <f t="shared" si="193"/>
        <v>1</v>
      </c>
    </row>
    <row r="206" spans="1:28" ht="38.25" customHeight="1" x14ac:dyDescent="0.25">
      <c r="A206" s="20" t="s">
        <v>465</v>
      </c>
      <c r="B206" s="21" t="s">
        <v>67</v>
      </c>
      <c r="C206" s="21">
        <v>13</v>
      </c>
      <c r="D206" s="21" t="s">
        <v>13</v>
      </c>
      <c r="E206" s="22" t="s">
        <v>76</v>
      </c>
      <c r="F206" s="34">
        <f t="shared" si="199"/>
        <v>323578411182</v>
      </c>
      <c r="G206" s="34">
        <f t="shared" si="199"/>
        <v>0</v>
      </c>
      <c r="H206" s="34">
        <f t="shared" si="199"/>
        <v>0</v>
      </c>
      <c r="I206" s="34">
        <f t="shared" si="199"/>
        <v>0</v>
      </c>
      <c r="J206" s="34">
        <f t="shared" si="199"/>
        <v>0</v>
      </c>
      <c r="K206" s="34">
        <f t="shared" si="198"/>
        <v>0</v>
      </c>
      <c r="L206" s="34">
        <f>+L207</f>
        <v>323578411182</v>
      </c>
      <c r="M206" s="117">
        <f t="shared" si="163"/>
        <v>5.605445749644436E-2</v>
      </c>
      <c r="N206" s="34">
        <f t="shared" si="200"/>
        <v>0</v>
      </c>
      <c r="O206" s="34">
        <f t="shared" si="200"/>
        <v>323578411182</v>
      </c>
      <c r="P206" s="34">
        <f t="shared" si="200"/>
        <v>0</v>
      </c>
      <c r="Q206" s="34">
        <f t="shared" si="200"/>
        <v>323578411182</v>
      </c>
      <c r="R206" s="34">
        <f t="shared" si="200"/>
        <v>0</v>
      </c>
      <c r="S206" s="34">
        <f t="shared" si="200"/>
        <v>0</v>
      </c>
      <c r="T206" s="34">
        <f t="shared" si="200"/>
        <v>1121067275</v>
      </c>
      <c r="U206" s="34">
        <f t="shared" si="200"/>
        <v>322457343907</v>
      </c>
      <c r="V206" s="34">
        <f t="shared" si="200"/>
        <v>1121067275</v>
      </c>
      <c r="W206" s="34">
        <f t="shared" si="200"/>
        <v>0</v>
      </c>
      <c r="X206" s="24">
        <f t="shared" si="183"/>
        <v>1</v>
      </c>
      <c r="Y206" s="24">
        <f t="shared" si="184"/>
        <v>3.4645923098047607E-3</v>
      </c>
      <c r="Z206" s="24">
        <f t="shared" si="201"/>
        <v>3.4645923098047607E-3</v>
      </c>
      <c r="AA206" s="24">
        <f t="shared" si="180"/>
        <v>3.4645923098047607E-3</v>
      </c>
      <c r="AB206" s="131">
        <f t="shared" si="193"/>
        <v>1</v>
      </c>
    </row>
    <row r="207" spans="1:28" ht="30" customHeight="1" x14ac:dyDescent="0.25">
      <c r="A207" s="25" t="s">
        <v>466</v>
      </c>
      <c r="B207" s="26" t="s">
        <v>67</v>
      </c>
      <c r="C207" s="26">
        <v>13</v>
      </c>
      <c r="D207" s="26" t="s">
        <v>13</v>
      </c>
      <c r="E207" s="27" t="s">
        <v>75</v>
      </c>
      <c r="F207" s="28">
        <v>323578411182</v>
      </c>
      <c r="G207" s="28">
        <v>0</v>
      </c>
      <c r="H207" s="28">
        <v>0</v>
      </c>
      <c r="I207" s="28">
        <v>0</v>
      </c>
      <c r="J207" s="28">
        <v>0</v>
      </c>
      <c r="K207" s="28">
        <f t="shared" si="198"/>
        <v>0</v>
      </c>
      <c r="L207" s="28">
        <f>+F207+K207</f>
        <v>323578411182</v>
      </c>
      <c r="M207" s="119">
        <f t="shared" si="163"/>
        <v>5.605445749644436E-2</v>
      </c>
      <c r="N207" s="28">
        <v>0</v>
      </c>
      <c r="O207" s="28">
        <v>323578411182</v>
      </c>
      <c r="P207" s="28">
        <f>L207-O207</f>
        <v>0</v>
      </c>
      <c r="Q207" s="28">
        <v>323578411182</v>
      </c>
      <c r="R207" s="28">
        <f>+L207-Q207</f>
        <v>0</v>
      </c>
      <c r="S207" s="28">
        <f>O207-Q207</f>
        <v>0</v>
      </c>
      <c r="T207" s="28">
        <v>1121067275</v>
      </c>
      <c r="U207" s="28">
        <f>+Q207-T207</f>
        <v>322457343907</v>
      </c>
      <c r="V207" s="28">
        <v>1121067275</v>
      </c>
      <c r="W207" s="29">
        <f>+T207-V207</f>
        <v>0</v>
      </c>
      <c r="X207" s="30">
        <f t="shared" si="183"/>
        <v>1</v>
      </c>
      <c r="Y207" s="30">
        <f t="shared" si="184"/>
        <v>3.4645923098047607E-3</v>
      </c>
      <c r="Z207" s="30">
        <f t="shared" si="201"/>
        <v>3.4645923098047607E-3</v>
      </c>
      <c r="AA207" s="30">
        <f t="shared" si="180"/>
        <v>3.4645923098047607E-3</v>
      </c>
      <c r="AB207" s="130">
        <f t="shared" si="193"/>
        <v>1</v>
      </c>
    </row>
    <row r="208" spans="1:28" ht="71.25" customHeight="1" x14ac:dyDescent="0.25">
      <c r="A208" s="20" t="s">
        <v>93</v>
      </c>
      <c r="B208" s="21" t="s">
        <v>67</v>
      </c>
      <c r="C208" s="21">
        <v>13</v>
      </c>
      <c r="D208" s="21" t="s">
        <v>13</v>
      </c>
      <c r="E208" s="22" t="s">
        <v>94</v>
      </c>
      <c r="F208" s="34">
        <f t="shared" ref="F208:J210" si="202">+F209</f>
        <v>53127095469</v>
      </c>
      <c r="G208" s="34">
        <f t="shared" si="202"/>
        <v>0</v>
      </c>
      <c r="H208" s="34">
        <f t="shared" si="202"/>
        <v>0</v>
      </c>
      <c r="I208" s="34">
        <f t="shared" si="202"/>
        <v>0</v>
      </c>
      <c r="J208" s="34">
        <f t="shared" si="202"/>
        <v>0</v>
      </c>
      <c r="K208" s="34">
        <f t="shared" si="198"/>
        <v>0</v>
      </c>
      <c r="L208" s="34">
        <f>+L209</f>
        <v>53127095469</v>
      </c>
      <c r="M208" s="117">
        <f t="shared" si="163"/>
        <v>9.2033658982322818E-3</v>
      </c>
      <c r="N208" s="34">
        <f t="shared" ref="N208:W210" si="203">+N209</f>
        <v>0</v>
      </c>
      <c r="O208" s="34">
        <f t="shared" si="203"/>
        <v>53127095469</v>
      </c>
      <c r="P208" s="34">
        <f t="shared" si="203"/>
        <v>0</v>
      </c>
      <c r="Q208" s="34">
        <f t="shared" si="203"/>
        <v>53127095469</v>
      </c>
      <c r="R208" s="34">
        <f t="shared" si="203"/>
        <v>0</v>
      </c>
      <c r="S208" s="34">
        <f t="shared" si="203"/>
        <v>0</v>
      </c>
      <c r="T208" s="34">
        <f t="shared" si="203"/>
        <v>0</v>
      </c>
      <c r="U208" s="34">
        <f t="shared" si="203"/>
        <v>53127095469</v>
      </c>
      <c r="V208" s="34">
        <f t="shared" si="203"/>
        <v>0</v>
      </c>
      <c r="W208" s="34">
        <f t="shared" si="203"/>
        <v>0</v>
      </c>
      <c r="X208" s="24">
        <f t="shared" si="183"/>
        <v>1</v>
      </c>
      <c r="Y208" s="24">
        <f t="shared" si="184"/>
        <v>0</v>
      </c>
      <c r="Z208" s="24">
        <f t="shared" si="201"/>
        <v>0</v>
      </c>
      <c r="AA208" s="24">
        <f t="shared" si="180"/>
        <v>0</v>
      </c>
      <c r="AB208" s="24" t="s">
        <v>267</v>
      </c>
    </row>
    <row r="209" spans="1:28" ht="71.25" customHeight="1" x14ac:dyDescent="0.25">
      <c r="A209" s="20" t="s">
        <v>95</v>
      </c>
      <c r="B209" s="21" t="s">
        <v>67</v>
      </c>
      <c r="C209" s="21">
        <v>13</v>
      </c>
      <c r="D209" s="21" t="s">
        <v>13</v>
      </c>
      <c r="E209" s="47" t="s">
        <v>94</v>
      </c>
      <c r="F209" s="34">
        <f t="shared" si="202"/>
        <v>53127095469</v>
      </c>
      <c r="G209" s="34">
        <f t="shared" si="202"/>
        <v>0</v>
      </c>
      <c r="H209" s="34">
        <f t="shared" si="202"/>
        <v>0</v>
      </c>
      <c r="I209" s="34">
        <f t="shared" si="202"/>
        <v>0</v>
      </c>
      <c r="J209" s="34">
        <f t="shared" si="202"/>
        <v>0</v>
      </c>
      <c r="K209" s="34">
        <f t="shared" si="198"/>
        <v>0</v>
      </c>
      <c r="L209" s="34">
        <f>+L210</f>
        <v>53127095469</v>
      </c>
      <c r="M209" s="117">
        <f t="shared" ref="M209:M272" si="204">L209/$L$288</f>
        <v>9.2033658982322818E-3</v>
      </c>
      <c r="N209" s="34">
        <f t="shared" si="203"/>
        <v>0</v>
      </c>
      <c r="O209" s="34">
        <f t="shared" si="203"/>
        <v>53127095469</v>
      </c>
      <c r="P209" s="34">
        <f t="shared" si="203"/>
        <v>0</v>
      </c>
      <c r="Q209" s="34">
        <f t="shared" si="203"/>
        <v>53127095469</v>
      </c>
      <c r="R209" s="34">
        <f t="shared" si="203"/>
        <v>0</v>
      </c>
      <c r="S209" s="34">
        <f t="shared" si="203"/>
        <v>0</v>
      </c>
      <c r="T209" s="34">
        <f t="shared" si="203"/>
        <v>0</v>
      </c>
      <c r="U209" s="34">
        <f t="shared" si="203"/>
        <v>53127095469</v>
      </c>
      <c r="V209" s="34">
        <f t="shared" si="203"/>
        <v>0</v>
      </c>
      <c r="W209" s="34">
        <f t="shared" si="203"/>
        <v>0</v>
      </c>
      <c r="X209" s="24">
        <f t="shared" si="183"/>
        <v>1</v>
      </c>
      <c r="Y209" s="24">
        <f t="shared" si="184"/>
        <v>0</v>
      </c>
      <c r="Z209" s="24">
        <f t="shared" si="201"/>
        <v>0</v>
      </c>
      <c r="AA209" s="24">
        <f t="shared" si="180"/>
        <v>0</v>
      </c>
      <c r="AB209" s="24" t="s">
        <v>267</v>
      </c>
    </row>
    <row r="210" spans="1:28" ht="30.75" customHeight="1" x14ac:dyDescent="0.25">
      <c r="A210" s="20" t="s">
        <v>96</v>
      </c>
      <c r="B210" s="21" t="s">
        <v>67</v>
      </c>
      <c r="C210" s="21">
        <v>13</v>
      </c>
      <c r="D210" s="21" t="s">
        <v>13</v>
      </c>
      <c r="E210" s="22" t="s">
        <v>76</v>
      </c>
      <c r="F210" s="34">
        <f t="shared" si="202"/>
        <v>53127095469</v>
      </c>
      <c r="G210" s="34">
        <f t="shared" si="202"/>
        <v>0</v>
      </c>
      <c r="H210" s="34">
        <f t="shared" si="202"/>
        <v>0</v>
      </c>
      <c r="I210" s="34">
        <f t="shared" si="202"/>
        <v>0</v>
      </c>
      <c r="J210" s="34">
        <f t="shared" si="202"/>
        <v>0</v>
      </c>
      <c r="K210" s="34">
        <f t="shared" si="198"/>
        <v>0</v>
      </c>
      <c r="L210" s="34">
        <f>+L211</f>
        <v>53127095469</v>
      </c>
      <c r="M210" s="117">
        <f t="shared" si="204"/>
        <v>9.2033658982322818E-3</v>
      </c>
      <c r="N210" s="34">
        <f t="shared" si="203"/>
        <v>0</v>
      </c>
      <c r="O210" s="34">
        <f t="shared" si="203"/>
        <v>53127095469</v>
      </c>
      <c r="P210" s="34">
        <f t="shared" si="203"/>
        <v>0</v>
      </c>
      <c r="Q210" s="34">
        <f t="shared" si="203"/>
        <v>53127095469</v>
      </c>
      <c r="R210" s="34">
        <f t="shared" si="203"/>
        <v>0</v>
      </c>
      <c r="S210" s="34">
        <f t="shared" si="203"/>
        <v>0</v>
      </c>
      <c r="T210" s="34">
        <f t="shared" si="203"/>
        <v>0</v>
      </c>
      <c r="U210" s="34">
        <f t="shared" si="203"/>
        <v>53127095469</v>
      </c>
      <c r="V210" s="34">
        <f t="shared" si="203"/>
        <v>0</v>
      </c>
      <c r="W210" s="34">
        <f t="shared" si="203"/>
        <v>0</v>
      </c>
      <c r="X210" s="24">
        <f t="shared" si="183"/>
        <v>1</v>
      </c>
      <c r="Y210" s="24">
        <f t="shared" si="184"/>
        <v>0</v>
      </c>
      <c r="Z210" s="24">
        <f t="shared" si="201"/>
        <v>0</v>
      </c>
      <c r="AA210" s="24">
        <f t="shared" si="180"/>
        <v>0</v>
      </c>
      <c r="AB210" s="24" t="s">
        <v>267</v>
      </c>
    </row>
    <row r="211" spans="1:28" ht="30" customHeight="1" x14ac:dyDescent="0.25">
      <c r="A211" s="25" t="s">
        <v>97</v>
      </c>
      <c r="B211" s="26" t="s">
        <v>67</v>
      </c>
      <c r="C211" s="26">
        <v>13</v>
      </c>
      <c r="D211" s="26" t="s">
        <v>13</v>
      </c>
      <c r="E211" s="27" t="s">
        <v>75</v>
      </c>
      <c r="F211" s="28">
        <v>53127095469</v>
      </c>
      <c r="G211" s="28">
        <v>0</v>
      </c>
      <c r="H211" s="28">
        <v>0</v>
      </c>
      <c r="I211" s="28">
        <v>0</v>
      </c>
      <c r="J211" s="28">
        <v>0</v>
      </c>
      <c r="K211" s="28">
        <f t="shared" si="198"/>
        <v>0</v>
      </c>
      <c r="L211" s="28">
        <f>+F211+K211</f>
        <v>53127095469</v>
      </c>
      <c r="M211" s="119">
        <f t="shared" si="204"/>
        <v>9.2033658982322818E-3</v>
      </c>
      <c r="N211" s="28">
        <v>0</v>
      </c>
      <c r="O211" s="28">
        <v>53127095469</v>
      </c>
      <c r="P211" s="28">
        <f>L211-O211</f>
        <v>0</v>
      </c>
      <c r="Q211" s="28">
        <v>53127095469</v>
      </c>
      <c r="R211" s="28">
        <f>+L211-Q211</f>
        <v>0</v>
      </c>
      <c r="S211" s="28">
        <f>O211-Q211</f>
        <v>0</v>
      </c>
      <c r="T211" s="28">
        <v>0</v>
      </c>
      <c r="U211" s="28">
        <f>+Q211-T211</f>
        <v>53127095469</v>
      </c>
      <c r="V211" s="28">
        <v>0</v>
      </c>
      <c r="W211" s="29">
        <f>+T211-V211</f>
        <v>0</v>
      </c>
      <c r="X211" s="30">
        <f t="shared" si="183"/>
        <v>1</v>
      </c>
      <c r="Y211" s="30">
        <f t="shared" si="184"/>
        <v>0</v>
      </c>
      <c r="Z211" s="30">
        <f t="shared" si="201"/>
        <v>0</v>
      </c>
      <c r="AA211" s="30">
        <f t="shared" si="180"/>
        <v>0</v>
      </c>
      <c r="AB211" s="130" t="s">
        <v>267</v>
      </c>
    </row>
    <row r="212" spans="1:28" s="2" customFormat="1" ht="73.5" customHeight="1" x14ac:dyDescent="0.25">
      <c r="A212" s="49" t="s">
        <v>98</v>
      </c>
      <c r="B212" s="50" t="s">
        <v>67</v>
      </c>
      <c r="C212" s="21">
        <v>11</v>
      </c>
      <c r="D212" s="21" t="s">
        <v>13</v>
      </c>
      <c r="E212" s="47" t="s">
        <v>99</v>
      </c>
      <c r="F212" s="32">
        <f>+F214</f>
        <v>25000000000</v>
      </c>
      <c r="G212" s="32">
        <f t="shared" ref="G212:J213" si="205">+G214</f>
        <v>0</v>
      </c>
      <c r="H212" s="32">
        <f t="shared" si="205"/>
        <v>0</v>
      </c>
      <c r="I212" s="32">
        <f t="shared" si="205"/>
        <v>0</v>
      </c>
      <c r="J212" s="32">
        <f t="shared" si="205"/>
        <v>0</v>
      </c>
      <c r="K212" s="32">
        <f t="shared" si="198"/>
        <v>0</v>
      </c>
      <c r="L212" s="33">
        <f>+F212+K212</f>
        <v>25000000000</v>
      </c>
      <c r="M212" s="117">
        <f t="shared" si="204"/>
        <v>4.330824891228293E-3</v>
      </c>
      <c r="N212" s="32">
        <f t="shared" ref="N212:W213" si="206">+N214</f>
        <v>0</v>
      </c>
      <c r="O212" s="32">
        <f t="shared" si="206"/>
        <v>2974170000</v>
      </c>
      <c r="P212" s="32">
        <f t="shared" si="206"/>
        <v>22025830000</v>
      </c>
      <c r="Q212" s="32">
        <f t="shared" si="206"/>
        <v>16549.91</v>
      </c>
      <c r="R212" s="32">
        <f>+R214</f>
        <v>24999983450.09</v>
      </c>
      <c r="S212" s="32">
        <f t="shared" si="206"/>
        <v>2974153450.0900002</v>
      </c>
      <c r="T212" s="32">
        <f t="shared" si="206"/>
        <v>16549.91</v>
      </c>
      <c r="U212" s="32">
        <f t="shared" si="206"/>
        <v>0</v>
      </c>
      <c r="V212" s="32">
        <f t="shared" si="206"/>
        <v>16549.91</v>
      </c>
      <c r="W212" s="32">
        <f t="shared" si="206"/>
        <v>0</v>
      </c>
      <c r="X212" s="151">
        <f t="shared" si="183"/>
        <v>6.6199640000000004E-7</v>
      </c>
      <c r="Y212" s="151">
        <f t="shared" si="184"/>
        <v>6.6199640000000004E-7</v>
      </c>
      <c r="Z212" s="151">
        <f t="shared" si="201"/>
        <v>6.6199640000000004E-7</v>
      </c>
      <c r="AA212" s="24">
        <f t="shared" si="180"/>
        <v>1</v>
      </c>
      <c r="AB212" s="24">
        <f t="shared" ref="AB212:AB214" si="207">+V212/T212</f>
        <v>1</v>
      </c>
    </row>
    <row r="213" spans="1:28" s="2" customFormat="1" ht="73.5" customHeight="1" x14ac:dyDescent="0.25">
      <c r="A213" s="49" t="s">
        <v>98</v>
      </c>
      <c r="B213" s="50" t="s">
        <v>67</v>
      </c>
      <c r="C213" s="21">
        <v>13</v>
      </c>
      <c r="D213" s="21" t="s">
        <v>13</v>
      </c>
      <c r="E213" s="47" t="s">
        <v>99</v>
      </c>
      <c r="F213" s="32">
        <f>+F215</f>
        <v>80000000000</v>
      </c>
      <c r="G213" s="32">
        <f t="shared" si="205"/>
        <v>0</v>
      </c>
      <c r="H213" s="32">
        <f t="shared" si="205"/>
        <v>0</v>
      </c>
      <c r="I213" s="32">
        <f t="shared" si="205"/>
        <v>0</v>
      </c>
      <c r="J213" s="32">
        <f t="shared" si="205"/>
        <v>0</v>
      </c>
      <c r="K213" s="32">
        <f t="shared" si="198"/>
        <v>0</v>
      </c>
      <c r="L213" s="33">
        <f>+F213+K213</f>
        <v>80000000000</v>
      </c>
      <c r="M213" s="117">
        <f t="shared" si="204"/>
        <v>1.3858639651930536E-2</v>
      </c>
      <c r="N213" s="32">
        <f t="shared" si="206"/>
        <v>0</v>
      </c>
      <c r="O213" s="32">
        <f t="shared" si="206"/>
        <v>0</v>
      </c>
      <c r="P213" s="32">
        <f t="shared" si="206"/>
        <v>80000000000</v>
      </c>
      <c r="Q213" s="32">
        <f t="shared" si="206"/>
        <v>0</v>
      </c>
      <c r="R213" s="32">
        <f>+R215</f>
        <v>80000000000</v>
      </c>
      <c r="S213" s="32">
        <f t="shared" si="206"/>
        <v>0</v>
      </c>
      <c r="T213" s="32">
        <f t="shared" si="206"/>
        <v>0</v>
      </c>
      <c r="U213" s="32">
        <f t="shared" si="206"/>
        <v>0</v>
      </c>
      <c r="V213" s="32">
        <f t="shared" si="206"/>
        <v>0</v>
      </c>
      <c r="W213" s="32">
        <f t="shared" si="206"/>
        <v>0</v>
      </c>
      <c r="X213" s="24">
        <f t="shared" si="183"/>
        <v>0</v>
      </c>
      <c r="Y213" s="24">
        <f t="shared" si="184"/>
        <v>0</v>
      </c>
      <c r="Z213" s="24">
        <f t="shared" si="201"/>
        <v>0</v>
      </c>
      <c r="AA213" s="24" t="s">
        <v>267</v>
      </c>
      <c r="AB213" s="24" t="s">
        <v>267</v>
      </c>
    </row>
    <row r="214" spans="1:28" s="2" customFormat="1" ht="57" customHeight="1" x14ac:dyDescent="0.25">
      <c r="A214" s="49" t="s">
        <v>100</v>
      </c>
      <c r="B214" s="50" t="s">
        <v>67</v>
      </c>
      <c r="C214" s="21">
        <v>11</v>
      </c>
      <c r="D214" s="21" t="s">
        <v>13</v>
      </c>
      <c r="E214" s="47" t="s">
        <v>99</v>
      </c>
      <c r="F214" s="32">
        <f>+F217+F221</f>
        <v>25000000000</v>
      </c>
      <c r="G214" s="32">
        <f t="shared" ref="G214:J214" si="208">+G217+G221</f>
        <v>0</v>
      </c>
      <c r="H214" s="32">
        <f t="shared" si="208"/>
        <v>0</v>
      </c>
      <c r="I214" s="32">
        <f t="shared" si="208"/>
        <v>0</v>
      </c>
      <c r="J214" s="32">
        <f t="shared" si="208"/>
        <v>0</v>
      </c>
      <c r="K214" s="32">
        <f t="shared" si="198"/>
        <v>0</v>
      </c>
      <c r="L214" s="33">
        <f t="shared" ref="L214" si="209">+F214+K214</f>
        <v>25000000000</v>
      </c>
      <c r="M214" s="117">
        <f t="shared" si="204"/>
        <v>4.330824891228293E-3</v>
      </c>
      <c r="N214" s="32">
        <f t="shared" ref="N214:W214" si="210">+N217+N221</f>
        <v>0</v>
      </c>
      <c r="O214" s="32">
        <f t="shared" si="210"/>
        <v>2974170000</v>
      </c>
      <c r="P214" s="32">
        <f t="shared" si="210"/>
        <v>22025830000</v>
      </c>
      <c r="Q214" s="32">
        <f t="shared" si="210"/>
        <v>16549.91</v>
      </c>
      <c r="R214" s="32">
        <f t="shared" si="210"/>
        <v>24999983450.09</v>
      </c>
      <c r="S214" s="32">
        <f t="shared" si="210"/>
        <v>2974153450.0900002</v>
      </c>
      <c r="T214" s="32">
        <f t="shared" si="210"/>
        <v>16549.91</v>
      </c>
      <c r="U214" s="32">
        <f t="shared" si="210"/>
        <v>0</v>
      </c>
      <c r="V214" s="32">
        <f t="shared" si="210"/>
        <v>16549.91</v>
      </c>
      <c r="W214" s="32">
        <f t="shared" si="210"/>
        <v>0</v>
      </c>
      <c r="X214" s="151">
        <f t="shared" si="183"/>
        <v>6.6199640000000004E-7</v>
      </c>
      <c r="Y214" s="151">
        <f t="shared" si="184"/>
        <v>6.6199640000000004E-7</v>
      </c>
      <c r="Z214" s="151">
        <f t="shared" si="201"/>
        <v>6.6199640000000004E-7</v>
      </c>
      <c r="AA214" s="24">
        <f t="shared" si="180"/>
        <v>1</v>
      </c>
      <c r="AB214" s="24">
        <f t="shared" si="207"/>
        <v>1</v>
      </c>
    </row>
    <row r="215" spans="1:28" s="2" customFormat="1" ht="57" customHeight="1" x14ac:dyDescent="0.25">
      <c r="A215" s="49" t="s">
        <v>100</v>
      </c>
      <c r="B215" s="50" t="s">
        <v>67</v>
      </c>
      <c r="C215" s="21">
        <v>13</v>
      </c>
      <c r="D215" s="21" t="s">
        <v>13</v>
      </c>
      <c r="E215" s="47" t="s">
        <v>99</v>
      </c>
      <c r="F215" s="32">
        <f>+F219</f>
        <v>80000000000</v>
      </c>
      <c r="G215" s="32">
        <f t="shared" ref="G215:J215" si="211">+G219</f>
        <v>0</v>
      </c>
      <c r="H215" s="32">
        <f t="shared" si="211"/>
        <v>0</v>
      </c>
      <c r="I215" s="32">
        <f t="shared" si="211"/>
        <v>0</v>
      </c>
      <c r="J215" s="32">
        <f t="shared" si="211"/>
        <v>0</v>
      </c>
      <c r="K215" s="32">
        <f t="shared" si="198"/>
        <v>0</v>
      </c>
      <c r="L215" s="33">
        <f>+F215+K215</f>
        <v>80000000000</v>
      </c>
      <c r="M215" s="117">
        <f t="shared" si="204"/>
        <v>1.3858639651930536E-2</v>
      </c>
      <c r="N215" s="32">
        <f t="shared" ref="N215:W215" si="212">+N219</f>
        <v>0</v>
      </c>
      <c r="O215" s="32">
        <f t="shared" si="212"/>
        <v>0</v>
      </c>
      <c r="P215" s="32">
        <f t="shared" si="212"/>
        <v>80000000000</v>
      </c>
      <c r="Q215" s="32">
        <f t="shared" si="212"/>
        <v>0</v>
      </c>
      <c r="R215" s="32">
        <f t="shared" si="212"/>
        <v>80000000000</v>
      </c>
      <c r="S215" s="32">
        <f t="shared" si="212"/>
        <v>0</v>
      </c>
      <c r="T215" s="32">
        <f t="shared" si="212"/>
        <v>0</v>
      </c>
      <c r="U215" s="32">
        <f t="shared" si="212"/>
        <v>0</v>
      </c>
      <c r="V215" s="32">
        <f t="shared" si="212"/>
        <v>0</v>
      </c>
      <c r="W215" s="32">
        <f t="shared" si="212"/>
        <v>0</v>
      </c>
      <c r="X215" s="24">
        <f t="shared" si="183"/>
        <v>0</v>
      </c>
      <c r="Y215" s="24">
        <f t="shared" si="184"/>
        <v>0</v>
      </c>
      <c r="Z215" s="24">
        <f t="shared" si="201"/>
        <v>0</v>
      </c>
      <c r="AA215" s="24" t="s">
        <v>267</v>
      </c>
      <c r="AB215" s="24" t="s">
        <v>267</v>
      </c>
    </row>
    <row r="216" spans="1:28" s="2" customFormat="1" ht="36.75" customHeight="1" x14ac:dyDescent="0.25">
      <c r="A216" s="49" t="s">
        <v>467</v>
      </c>
      <c r="B216" s="50" t="s">
        <v>67</v>
      </c>
      <c r="C216" s="21">
        <v>11</v>
      </c>
      <c r="D216" s="21" t="s">
        <v>13</v>
      </c>
      <c r="E216" s="47" t="s">
        <v>468</v>
      </c>
      <c r="F216" s="32">
        <f>+F217</f>
        <v>12000000000</v>
      </c>
      <c r="G216" s="32">
        <f>+G217</f>
        <v>0</v>
      </c>
      <c r="H216" s="32">
        <f>+H217</f>
        <v>0</v>
      </c>
      <c r="I216" s="32">
        <f>+I217</f>
        <v>0</v>
      </c>
      <c r="J216" s="32">
        <f>+J217</f>
        <v>0</v>
      </c>
      <c r="K216" s="32">
        <f t="shared" si="198"/>
        <v>0</v>
      </c>
      <c r="L216" s="32">
        <f>+L217</f>
        <v>12000000000</v>
      </c>
      <c r="M216" s="117">
        <f t="shared" si="204"/>
        <v>2.0787959477895804E-3</v>
      </c>
      <c r="N216" s="32">
        <f t="shared" ref="N216:W216" si="213">+N217</f>
        <v>0</v>
      </c>
      <c r="O216" s="32">
        <f t="shared" si="213"/>
        <v>15000</v>
      </c>
      <c r="P216" s="32">
        <f t="shared" si="213"/>
        <v>11999985000</v>
      </c>
      <c r="Q216" s="32">
        <f t="shared" si="213"/>
        <v>0</v>
      </c>
      <c r="R216" s="32">
        <f t="shared" si="213"/>
        <v>12000000000</v>
      </c>
      <c r="S216" s="32">
        <f t="shared" si="213"/>
        <v>15000</v>
      </c>
      <c r="T216" s="32">
        <f t="shared" si="213"/>
        <v>0</v>
      </c>
      <c r="U216" s="32">
        <f t="shared" si="213"/>
        <v>0</v>
      </c>
      <c r="V216" s="32">
        <f t="shared" si="213"/>
        <v>0</v>
      </c>
      <c r="W216" s="32">
        <f t="shared" si="213"/>
        <v>0</v>
      </c>
      <c r="X216" s="24">
        <f t="shared" si="183"/>
        <v>0</v>
      </c>
      <c r="Y216" s="24">
        <f t="shared" si="184"/>
        <v>0</v>
      </c>
      <c r="Z216" s="24">
        <f t="shared" si="201"/>
        <v>0</v>
      </c>
      <c r="AA216" s="24" t="s">
        <v>267</v>
      </c>
      <c r="AB216" s="24" t="s">
        <v>267</v>
      </c>
    </row>
    <row r="217" spans="1:28" ht="36" customHeight="1" x14ac:dyDescent="0.25">
      <c r="A217" s="51" t="s">
        <v>469</v>
      </c>
      <c r="B217" s="52" t="s">
        <v>67</v>
      </c>
      <c r="C217" s="26">
        <v>11</v>
      </c>
      <c r="D217" s="26" t="s">
        <v>13</v>
      </c>
      <c r="E217" s="27" t="s">
        <v>75</v>
      </c>
      <c r="F217" s="28">
        <v>12000000000</v>
      </c>
      <c r="G217" s="39">
        <v>0</v>
      </c>
      <c r="H217" s="39">
        <v>0</v>
      </c>
      <c r="I217" s="39">
        <v>0</v>
      </c>
      <c r="J217" s="39">
        <v>0</v>
      </c>
      <c r="K217" s="39">
        <f t="shared" si="198"/>
        <v>0</v>
      </c>
      <c r="L217" s="28">
        <f>+F217+K217</f>
        <v>12000000000</v>
      </c>
      <c r="M217" s="119">
        <f t="shared" si="204"/>
        <v>2.0787959477895804E-3</v>
      </c>
      <c r="N217" s="28">
        <v>0</v>
      </c>
      <c r="O217" s="39">
        <v>15000</v>
      </c>
      <c r="P217" s="39">
        <f>L217-O217</f>
        <v>11999985000</v>
      </c>
      <c r="Q217" s="39">
        <v>0</v>
      </c>
      <c r="R217" s="39">
        <f>+L217-Q217</f>
        <v>12000000000</v>
      </c>
      <c r="S217" s="28">
        <f>O217-Q217</f>
        <v>15000</v>
      </c>
      <c r="T217" s="39">
        <v>0</v>
      </c>
      <c r="U217" s="39">
        <f>+Q217-T217</f>
        <v>0</v>
      </c>
      <c r="V217" s="39">
        <v>0</v>
      </c>
      <c r="W217" s="29">
        <f>+T217-V217</f>
        <v>0</v>
      </c>
      <c r="X217" s="30">
        <f t="shared" si="183"/>
        <v>0</v>
      </c>
      <c r="Y217" s="30">
        <f t="shared" si="184"/>
        <v>0</v>
      </c>
      <c r="Z217" s="30">
        <f t="shared" si="201"/>
        <v>0</v>
      </c>
      <c r="AA217" s="130" t="s">
        <v>267</v>
      </c>
      <c r="AB217" s="30" t="s">
        <v>267</v>
      </c>
    </row>
    <row r="218" spans="1:28" s="2" customFormat="1" ht="36.75" customHeight="1" x14ac:dyDescent="0.25">
      <c r="A218" s="49" t="s">
        <v>470</v>
      </c>
      <c r="B218" s="50" t="s">
        <v>67</v>
      </c>
      <c r="C218" s="21">
        <v>13</v>
      </c>
      <c r="D218" s="21" t="s">
        <v>13</v>
      </c>
      <c r="E218" s="47" t="s">
        <v>471</v>
      </c>
      <c r="F218" s="32">
        <f>+F219</f>
        <v>80000000000</v>
      </c>
      <c r="G218" s="32">
        <f>+G219</f>
        <v>0</v>
      </c>
      <c r="H218" s="32">
        <f>+H219</f>
        <v>0</v>
      </c>
      <c r="I218" s="32">
        <f>+I219</f>
        <v>0</v>
      </c>
      <c r="J218" s="32">
        <f>+J219</f>
        <v>0</v>
      </c>
      <c r="K218" s="32">
        <f t="shared" si="198"/>
        <v>0</v>
      </c>
      <c r="L218" s="32">
        <f>+L219</f>
        <v>80000000000</v>
      </c>
      <c r="M218" s="117">
        <f t="shared" si="204"/>
        <v>1.3858639651930536E-2</v>
      </c>
      <c r="N218" s="32">
        <f t="shared" ref="N218:W218" si="214">+N219</f>
        <v>0</v>
      </c>
      <c r="O218" s="32">
        <f t="shared" si="214"/>
        <v>0</v>
      </c>
      <c r="P218" s="32">
        <f t="shared" si="214"/>
        <v>80000000000</v>
      </c>
      <c r="Q218" s="32">
        <f t="shared" si="214"/>
        <v>0</v>
      </c>
      <c r="R218" s="32">
        <f t="shared" si="214"/>
        <v>80000000000</v>
      </c>
      <c r="S218" s="32">
        <f t="shared" si="214"/>
        <v>0</v>
      </c>
      <c r="T218" s="32">
        <f t="shared" si="214"/>
        <v>0</v>
      </c>
      <c r="U218" s="32">
        <f t="shared" si="214"/>
        <v>0</v>
      </c>
      <c r="V218" s="32">
        <f t="shared" si="214"/>
        <v>0</v>
      </c>
      <c r="W218" s="32">
        <f t="shared" si="214"/>
        <v>0</v>
      </c>
      <c r="X218" s="24">
        <f t="shared" si="183"/>
        <v>0</v>
      </c>
      <c r="Y218" s="24">
        <f t="shared" si="184"/>
        <v>0</v>
      </c>
      <c r="Z218" s="24">
        <f t="shared" si="201"/>
        <v>0</v>
      </c>
      <c r="AA218" s="24" t="s">
        <v>267</v>
      </c>
      <c r="AB218" s="24" t="s">
        <v>267</v>
      </c>
    </row>
    <row r="219" spans="1:28" ht="39" customHeight="1" x14ac:dyDescent="0.25">
      <c r="A219" s="51" t="s">
        <v>472</v>
      </c>
      <c r="B219" s="52" t="s">
        <v>67</v>
      </c>
      <c r="C219" s="26">
        <v>13</v>
      </c>
      <c r="D219" s="26" t="s">
        <v>13</v>
      </c>
      <c r="E219" s="27" t="s">
        <v>75</v>
      </c>
      <c r="F219" s="39">
        <v>80000000000</v>
      </c>
      <c r="G219" s="39">
        <v>0</v>
      </c>
      <c r="H219" s="39">
        <v>0</v>
      </c>
      <c r="I219" s="39">
        <v>0</v>
      </c>
      <c r="J219" s="39">
        <v>0</v>
      </c>
      <c r="K219" s="39">
        <f t="shared" si="198"/>
        <v>0</v>
      </c>
      <c r="L219" s="28">
        <f>+F219+K219</f>
        <v>80000000000</v>
      </c>
      <c r="M219" s="117">
        <f t="shared" si="204"/>
        <v>1.3858639651930536E-2</v>
      </c>
      <c r="N219" s="28">
        <v>0</v>
      </c>
      <c r="O219" s="28">
        <v>0</v>
      </c>
      <c r="P219" s="28">
        <f>L219-O219</f>
        <v>80000000000</v>
      </c>
      <c r="Q219" s="28">
        <v>0</v>
      </c>
      <c r="R219" s="28">
        <f>+L219-Q219</f>
        <v>80000000000</v>
      </c>
      <c r="S219" s="28">
        <f>O219-Q219</f>
        <v>0</v>
      </c>
      <c r="T219" s="28">
        <v>0</v>
      </c>
      <c r="U219" s="28">
        <f>+Q219-T219</f>
        <v>0</v>
      </c>
      <c r="V219" s="28">
        <v>0</v>
      </c>
      <c r="W219" s="29">
        <f>+T219-V219</f>
        <v>0</v>
      </c>
      <c r="X219" s="30">
        <f t="shared" si="183"/>
        <v>0</v>
      </c>
      <c r="Y219" s="30">
        <f t="shared" si="184"/>
        <v>0</v>
      </c>
      <c r="Z219" s="30">
        <f t="shared" si="201"/>
        <v>0</v>
      </c>
      <c r="AA219" s="30" t="s">
        <v>267</v>
      </c>
      <c r="AB219" s="130" t="s">
        <v>267</v>
      </c>
    </row>
    <row r="220" spans="1:28" ht="45" customHeight="1" x14ac:dyDescent="0.25">
      <c r="A220" s="49" t="s">
        <v>101</v>
      </c>
      <c r="B220" s="50" t="s">
        <v>67</v>
      </c>
      <c r="C220" s="21">
        <v>11</v>
      </c>
      <c r="D220" s="21" t="s">
        <v>13</v>
      </c>
      <c r="E220" s="47" t="s">
        <v>76</v>
      </c>
      <c r="F220" s="32">
        <f>+F221</f>
        <v>13000000000</v>
      </c>
      <c r="G220" s="32">
        <f>+G221</f>
        <v>0</v>
      </c>
      <c r="H220" s="32">
        <f>+H221</f>
        <v>0</v>
      </c>
      <c r="I220" s="32">
        <f>+I221</f>
        <v>0</v>
      </c>
      <c r="J220" s="32">
        <f>+J221</f>
        <v>0</v>
      </c>
      <c r="K220" s="32">
        <f t="shared" si="198"/>
        <v>0</v>
      </c>
      <c r="L220" s="32">
        <f>+L221</f>
        <v>13000000000</v>
      </c>
      <c r="M220" s="117">
        <f t="shared" si="204"/>
        <v>2.2520289434387122E-3</v>
      </c>
      <c r="N220" s="32">
        <f t="shared" ref="N220:W220" si="215">+N221</f>
        <v>0</v>
      </c>
      <c r="O220" s="32">
        <f t="shared" si="215"/>
        <v>2974155000</v>
      </c>
      <c r="P220" s="32">
        <f t="shared" si="215"/>
        <v>10025845000</v>
      </c>
      <c r="Q220" s="32">
        <f t="shared" si="215"/>
        <v>16549.91</v>
      </c>
      <c r="R220" s="32">
        <f t="shared" si="215"/>
        <v>12999983450.09</v>
      </c>
      <c r="S220" s="32">
        <f t="shared" si="215"/>
        <v>2974138450.0900002</v>
      </c>
      <c r="T220" s="32">
        <f t="shared" si="215"/>
        <v>16549.91</v>
      </c>
      <c r="U220" s="32">
        <f t="shared" si="215"/>
        <v>0</v>
      </c>
      <c r="V220" s="32">
        <f t="shared" si="215"/>
        <v>16549.91</v>
      </c>
      <c r="W220" s="32">
        <f t="shared" si="215"/>
        <v>0</v>
      </c>
      <c r="X220" s="151">
        <f t="shared" si="183"/>
        <v>1.27307E-6</v>
      </c>
      <c r="Y220" s="151">
        <f t="shared" si="184"/>
        <v>1.27307E-6</v>
      </c>
      <c r="Z220" s="151">
        <f t="shared" si="201"/>
        <v>1.27307E-6</v>
      </c>
      <c r="AA220" s="24">
        <f t="shared" ref="AA220:AA227" si="216">+T220/Q220</f>
        <v>1</v>
      </c>
      <c r="AB220" s="24">
        <f t="shared" ref="AB220:AB227" si="217">+V220/T220</f>
        <v>1</v>
      </c>
    </row>
    <row r="221" spans="1:28" ht="41.25" customHeight="1" x14ac:dyDescent="0.25">
      <c r="A221" s="51" t="s">
        <v>102</v>
      </c>
      <c r="B221" s="52" t="s">
        <v>67</v>
      </c>
      <c r="C221" s="26">
        <v>11</v>
      </c>
      <c r="D221" s="26" t="s">
        <v>13</v>
      </c>
      <c r="E221" s="27" t="s">
        <v>75</v>
      </c>
      <c r="F221" s="28">
        <v>13000000000</v>
      </c>
      <c r="G221" s="39">
        <v>0</v>
      </c>
      <c r="H221" s="39">
        <v>0</v>
      </c>
      <c r="I221" s="39">
        <v>0</v>
      </c>
      <c r="J221" s="39">
        <v>0</v>
      </c>
      <c r="K221" s="39">
        <f t="shared" si="198"/>
        <v>0</v>
      </c>
      <c r="L221" s="28">
        <f>+F221+K221</f>
        <v>13000000000</v>
      </c>
      <c r="M221" s="119">
        <f t="shared" si="204"/>
        <v>2.2520289434387122E-3</v>
      </c>
      <c r="N221" s="28">
        <v>0</v>
      </c>
      <c r="O221" s="28">
        <v>2974155000</v>
      </c>
      <c r="P221" s="39">
        <f>L221-O221</f>
        <v>10025845000</v>
      </c>
      <c r="Q221" s="28">
        <v>16549.91</v>
      </c>
      <c r="R221" s="39">
        <f>+L221-Q221</f>
        <v>12999983450.09</v>
      </c>
      <c r="S221" s="28">
        <f>O221-Q221</f>
        <v>2974138450.0900002</v>
      </c>
      <c r="T221" s="39">
        <v>16549.91</v>
      </c>
      <c r="U221" s="39">
        <v>0</v>
      </c>
      <c r="V221" s="39">
        <v>16549.91</v>
      </c>
      <c r="W221" s="29">
        <f>+T221-V221</f>
        <v>0</v>
      </c>
      <c r="X221" s="74">
        <f t="shared" si="183"/>
        <v>1.27307E-6</v>
      </c>
      <c r="Y221" s="74">
        <f t="shared" si="184"/>
        <v>1.27307E-6</v>
      </c>
      <c r="Z221" s="74">
        <f t="shared" si="201"/>
        <v>1.27307E-6</v>
      </c>
      <c r="AA221" s="30">
        <f t="shared" si="216"/>
        <v>1</v>
      </c>
      <c r="AB221" s="30">
        <f t="shared" si="217"/>
        <v>1</v>
      </c>
    </row>
    <row r="222" spans="1:28" ht="35.25" customHeight="1" x14ac:dyDescent="0.25">
      <c r="A222" s="20" t="s">
        <v>103</v>
      </c>
      <c r="B222" s="21" t="s">
        <v>67</v>
      </c>
      <c r="C222" s="21">
        <v>13</v>
      </c>
      <c r="D222" s="21" t="s">
        <v>13</v>
      </c>
      <c r="E222" s="47" t="s">
        <v>104</v>
      </c>
      <c r="F222" s="34">
        <f>+F223</f>
        <v>6042022926</v>
      </c>
      <c r="G222" s="34">
        <f>+G223</f>
        <v>0</v>
      </c>
      <c r="H222" s="34">
        <f>+H223</f>
        <v>0</v>
      </c>
      <c r="I222" s="34">
        <f>+I223</f>
        <v>0</v>
      </c>
      <c r="J222" s="34">
        <f>+J223</f>
        <v>0</v>
      </c>
      <c r="K222" s="34">
        <f t="shared" si="198"/>
        <v>0</v>
      </c>
      <c r="L222" s="34">
        <f>+L223</f>
        <v>6042022926</v>
      </c>
      <c r="M222" s="117">
        <f t="shared" si="204"/>
        <v>1.0466777312517122E-3</v>
      </c>
      <c r="N222" s="34">
        <f t="shared" ref="N222:W222" si="218">+N223</f>
        <v>0</v>
      </c>
      <c r="O222" s="34">
        <f t="shared" si="218"/>
        <v>2043005969.5</v>
      </c>
      <c r="P222" s="34">
        <f t="shared" si="218"/>
        <v>3999016956.5</v>
      </c>
      <c r="Q222" s="34">
        <f t="shared" si="218"/>
        <v>1883801584.79</v>
      </c>
      <c r="R222" s="34">
        <f t="shared" si="218"/>
        <v>4158221341.21</v>
      </c>
      <c r="S222" s="34">
        <f t="shared" si="218"/>
        <v>159204384.71000004</v>
      </c>
      <c r="T222" s="34">
        <f t="shared" si="218"/>
        <v>268522926.29000002</v>
      </c>
      <c r="U222" s="34">
        <f t="shared" si="218"/>
        <v>1615278658.5</v>
      </c>
      <c r="V222" s="34">
        <f t="shared" si="218"/>
        <v>267715261.28999999</v>
      </c>
      <c r="W222" s="34">
        <f t="shared" si="218"/>
        <v>807665.0000000298</v>
      </c>
      <c r="X222" s="24">
        <f>+Q222/L222</f>
        <v>0.31178325667776519</v>
      </c>
      <c r="Y222" s="24">
        <f t="shared" si="184"/>
        <v>4.444255335981822E-2</v>
      </c>
      <c r="Z222" s="24">
        <f t="shared" si="201"/>
        <v>4.4308878759458055E-2</v>
      </c>
      <c r="AA222" s="24">
        <f t="shared" si="216"/>
        <v>0.14254310457007821</v>
      </c>
      <c r="AB222" s="24">
        <f t="shared" si="217"/>
        <v>0.99699219351152246</v>
      </c>
    </row>
    <row r="223" spans="1:28" ht="33" customHeight="1" x14ac:dyDescent="0.25">
      <c r="A223" s="20" t="s">
        <v>105</v>
      </c>
      <c r="B223" s="21" t="s">
        <v>67</v>
      </c>
      <c r="C223" s="21">
        <v>13</v>
      </c>
      <c r="D223" s="21" t="s">
        <v>13</v>
      </c>
      <c r="E223" s="22" t="s">
        <v>74</v>
      </c>
      <c r="F223" s="34">
        <f>+F224+F228</f>
        <v>6042022926</v>
      </c>
      <c r="G223" s="34">
        <f>+G224+G228</f>
        <v>0</v>
      </c>
      <c r="H223" s="34">
        <f>+H224+H228</f>
        <v>0</v>
      </c>
      <c r="I223" s="34">
        <f>+I224+I228</f>
        <v>0</v>
      </c>
      <c r="J223" s="34">
        <f>+J224+J228</f>
        <v>0</v>
      </c>
      <c r="K223" s="34">
        <f t="shared" si="198"/>
        <v>0</v>
      </c>
      <c r="L223" s="34">
        <f>+L224+L228</f>
        <v>6042022926</v>
      </c>
      <c r="M223" s="117">
        <f t="shared" si="204"/>
        <v>1.0466777312517122E-3</v>
      </c>
      <c r="N223" s="34">
        <f t="shared" ref="N223:W223" si="219">+N224+N228</f>
        <v>0</v>
      </c>
      <c r="O223" s="34">
        <f t="shared" si="219"/>
        <v>2043005969.5</v>
      </c>
      <c r="P223" s="34">
        <f t="shared" si="219"/>
        <v>3999016956.5</v>
      </c>
      <c r="Q223" s="34">
        <f t="shared" si="219"/>
        <v>1883801584.79</v>
      </c>
      <c r="R223" s="34">
        <f t="shared" si="219"/>
        <v>4158221341.21</v>
      </c>
      <c r="S223" s="34">
        <f t="shared" si="219"/>
        <v>159204384.71000004</v>
      </c>
      <c r="T223" s="34">
        <f t="shared" si="219"/>
        <v>268522926.29000002</v>
      </c>
      <c r="U223" s="34">
        <f t="shared" si="219"/>
        <v>1615278658.5</v>
      </c>
      <c r="V223" s="34">
        <f t="shared" si="219"/>
        <v>267715261.28999999</v>
      </c>
      <c r="W223" s="34">
        <f t="shared" si="219"/>
        <v>807665.0000000298</v>
      </c>
      <c r="X223" s="24">
        <f t="shared" si="183"/>
        <v>0.31178325667776519</v>
      </c>
      <c r="Y223" s="24">
        <f t="shared" si="184"/>
        <v>4.444255335981822E-2</v>
      </c>
      <c r="Z223" s="24">
        <f t="shared" si="201"/>
        <v>4.4308878759458055E-2</v>
      </c>
      <c r="AA223" s="24">
        <f t="shared" si="216"/>
        <v>0.14254310457007821</v>
      </c>
      <c r="AB223" s="24">
        <f t="shared" si="217"/>
        <v>0.99699219351152246</v>
      </c>
    </row>
    <row r="224" spans="1:28" ht="51.75" customHeight="1" x14ac:dyDescent="0.25">
      <c r="A224" s="20" t="s">
        <v>106</v>
      </c>
      <c r="B224" s="21" t="s">
        <v>67</v>
      </c>
      <c r="C224" s="21">
        <v>13</v>
      </c>
      <c r="D224" s="21" t="s">
        <v>13</v>
      </c>
      <c r="E224" s="22" t="s">
        <v>107</v>
      </c>
      <c r="F224" s="34">
        <f t="shared" ref="F224:J226" si="220">+F225</f>
        <v>2257022926</v>
      </c>
      <c r="G224" s="34">
        <f t="shared" si="220"/>
        <v>0</v>
      </c>
      <c r="H224" s="34">
        <f t="shared" si="220"/>
        <v>0</v>
      </c>
      <c r="I224" s="34">
        <f t="shared" si="220"/>
        <v>0</v>
      </c>
      <c r="J224" s="34">
        <f t="shared" si="220"/>
        <v>0</v>
      </c>
      <c r="K224" s="34">
        <f t="shared" si="198"/>
        <v>0</v>
      </c>
      <c r="L224" s="34">
        <f>+L225</f>
        <v>2257022926</v>
      </c>
      <c r="M224" s="117">
        <f t="shared" si="204"/>
        <v>3.9099084271974855E-4</v>
      </c>
      <c r="N224" s="34">
        <f t="shared" ref="N224:W226" si="221">+N225</f>
        <v>0</v>
      </c>
      <c r="O224" s="34">
        <f t="shared" si="221"/>
        <v>2043005969.5</v>
      </c>
      <c r="P224" s="34">
        <f t="shared" si="221"/>
        <v>214016956.5</v>
      </c>
      <c r="Q224" s="34">
        <f t="shared" si="221"/>
        <v>1883801584.79</v>
      </c>
      <c r="R224" s="34">
        <f t="shared" si="221"/>
        <v>373221341.21000004</v>
      </c>
      <c r="S224" s="34">
        <f t="shared" si="221"/>
        <v>159204384.71000004</v>
      </c>
      <c r="T224" s="34">
        <f t="shared" si="221"/>
        <v>268522926.29000002</v>
      </c>
      <c r="U224" s="34">
        <f t="shared" si="221"/>
        <v>1615278658.5</v>
      </c>
      <c r="V224" s="34">
        <f t="shared" si="221"/>
        <v>267715261.28999999</v>
      </c>
      <c r="W224" s="34">
        <f t="shared" si="221"/>
        <v>807665.0000000298</v>
      </c>
      <c r="X224" s="24">
        <f t="shared" si="183"/>
        <v>0.83463998663432271</v>
      </c>
      <c r="Y224" s="24">
        <f t="shared" si="184"/>
        <v>0.11897217489318494</v>
      </c>
      <c r="Z224" s="24">
        <f t="shared" si="201"/>
        <v>0.11861432961359294</v>
      </c>
      <c r="AA224" s="24">
        <f t="shared" si="216"/>
        <v>0.14254310457007821</v>
      </c>
      <c r="AB224" s="24">
        <f t="shared" si="217"/>
        <v>0.99699219351152246</v>
      </c>
    </row>
    <row r="225" spans="1:28" ht="51.75" customHeight="1" x14ac:dyDescent="0.25">
      <c r="A225" s="20" t="s">
        <v>108</v>
      </c>
      <c r="B225" s="21" t="s">
        <v>67</v>
      </c>
      <c r="C225" s="21">
        <v>13</v>
      </c>
      <c r="D225" s="21" t="s">
        <v>13</v>
      </c>
      <c r="E225" s="22" t="s">
        <v>107</v>
      </c>
      <c r="F225" s="34">
        <f t="shared" si="220"/>
        <v>2257022926</v>
      </c>
      <c r="G225" s="34">
        <f t="shared" si="220"/>
        <v>0</v>
      </c>
      <c r="H225" s="34">
        <f t="shared" si="220"/>
        <v>0</v>
      </c>
      <c r="I225" s="34">
        <f t="shared" si="220"/>
        <v>0</v>
      </c>
      <c r="J225" s="34">
        <f t="shared" si="220"/>
        <v>0</v>
      </c>
      <c r="K225" s="34">
        <f t="shared" si="198"/>
        <v>0</v>
      </c>
      <c r="L225" s="34">
        <f>+L226</f>
        <v>2257022926</v>
      </c>
      <c r="M225" s="117">
        <f t="shared" si="204"/>
        <v>3.9099084271974855E-4</v>
      </c>
      <c r="N225" s="34">
        <f t="shared" si="221"/>
        <v>0</v>
      </c>
      <c r="O225" s="34">
        <f t="shared" si="221"/>
        <v>2043005969.5</v>
      </c>
      <c r="P225" s="34">
        <f t="shared" si="221"/>
        <v>214016956.5</v>
      </c>
      <c r="Q225" s="34">
        <f t="shared" si="221"/>
        <v>1883801584.79</v>
      </c>
      <c r="R225" s="34">
        <f t="shared" si="221"/>
        <v>373221341.21000004</v>
      </c>
      <c r="S225" s="34">
        <f t="shared" si="221"/>
        <v>159204384.71000004</v>
      </c>
      <c r="T225" s="34">
        <f t="shared" si="221"/>
        <v>268522926.29000002</v>
      </c>
      <c r="U225" s="34">
        <f t="shared" si="221"/>
        <v>1615278658.5</v>
      </c>
      <c r="V225" s="34">
        <f t="shared" si="221"/>
        <v>267715261.28999999</v>
      </c>
      <c r="W225" s="34">
        <f t="shared" si="221"/>
        <v>807665.0000000298</v>
      </c>
      <c r="X225" s="24">
        <f t="shared" si="183"/>
        <v>0.83463998663432271</v>
      </c>
      <c r="Y225" s="24">
        <f t="shared" si="184"/>
        <v>0.11897217489318494</v>
      </c>
      <c r="Z225" s="24">
        <f t="shared" si="201"/>
        <v>0.11861432961359294</v>
      </c>
      <c r="AA225" s="24">
        <f t="shared" si="216"/>
        <v>0.14254310457007821</v>
      </c>
      <c r="AB225" s="24">
        <f t="shared" si="217"/>
        <v>0.99699219351152246</v>
      </c>
    </row>
    <row r="226" spans="1:28" ht="29.25" customHeight="1" x14ac:dyDescent="0.25">
      <c r="A226" s="20" t="s">
        <v>109</v>
      </c>
      <c r="B226" s="21" t="s">
        <v>67</v>
      </c>
      <c r="C226" s="21">
        <v>13</v>
      </c>
      <c r="D226" s="21" t="s">
        <v>13</v>
      </c>
      <c r="E226" s="47" t="s">
        <v>110</v>
      </c>
      <c r="F226" s="34">
        <f t="shared" si="220"/>
        <v>2257022926</v>
      </c>
      <c r="G226" s="34">
        <f t="shared" si="220"/>
        <v>0</v>
      </c>
      <c r="H226" s="34">
        <f t="shared" si="220"/>
        <v>0</v>
      </c>
      <c r="I226" s="34">
        <f t="shared" si="220"/>
        <v>0</v>
      </c>
      <c r="J226" s="34">
        <f t="shared" si="220"/>
        <v>0</v>
      </c>
      <c r="K226" s="34">
        <f t="shared" si="198"/>
        <v>0</v>
      </c>
      <c r="L226" s="34">
        <f>+L227</f>
        <v>2257022926</v>
      </c>
      <c r="M226" s="117">
        <f t="shared" si="204"/>
        <v>3.9099084271974855E-4</v>
      </c>
      <c r="N226" s="34">
        <f t="shared" si="221"/>
        <v>0</v>
      </c>
      <c r="O226" s="34">
        <f t="shared" si="221"/>
        <v>2043005969.5</v>
      </c>
      <c r="P226" s="34">
        <f t="shared" si="221"/>
        <v>214016956.5</v>
      </c>
      <c r="Q226" s="34">
        <f t="shared" si="221"/>
        <v>1883801584.79</v>
      </c>
      <c r="R226" s="34">
        <f t="shared" si="221"/>
        <v>373221341.21000004</v>
      </c>
      <c r="S226" s="34">
        <f t="shared" si="221"/>
        <v>159204384.71000004</v>
      </c>
      <c r="T226" s="34">
        <f t="shared" si="221"/>
        <v>268522926.29000002</v>
      </c>
      <c r="U226" s="34">
        <f t="shared" si="221"/>
        <v>1615278658.5</v>
      </c>
      <c r="V226" s="34">
        <f t="shared" si="221"/>
        <v>267715261.28999999</v>
      </c>
      <c r="W226" s="34">
        <f t="shared" si="221"/>
        <v>807665.0000000298</v>
      </c>
      <c r="X226" s="24">
        <f t="shared" si="183"/>
        <v>0.83463998663432271</v>
      </c>
      <c r="Y226" s="24">
        <f t="shared" si="184"/>
        <v>0.11897217489318494</v>
      </c>
      <c r="Z226" s="24">
        <f t="shared" si="201"/>
        <v>0.11861432961359294</v>
      </c>
      <c r="AA226" s="24">
        <f t="shared" si="216"/>
        <v>0.14254310457007821</v>
      </c>
      <c r="AB226" s="24">
        <f t="shared" si="217"/>
        <v>0.99699219351152246</v>
      </c>
    </row>
    <row r="227" spans="1:28" ht="30" customHeight="1" x14ac:dyDescent="0.25">
      <c r="A227" s="25" t="s">
        <v>111</v>
      </c>
      <c r="B227" s="26" t="s">
        <v>67</v>
      </c>
      <c r="C227" s="26">
        <v>13</v>
      </c>
      <c r="D227" s="26" t="s">
        <v>13</v>
      </c>
      <c r="E227" s="27" t="s">
        <v>75</v>
      </c>
      <c r="F227" s="28">
        <v>2257022926</v>
      </c>
      <c r="G227" s="28">
        <v>0</v>
      </c>
      <c r="H227" s="28">
        <v>0</v>
      </c>
      <c r="I227" s="28">
        <v>0</v>
      </c>
      <c r="J227" s="28">
        <v>0</v>
      </c>
      <c r="K227" s="28">
        <f t="shared" si="198"/>
        <v>0</v>
      </c>
      <c r="L227" s="28">
        <f>+F227+K227</f>
        <v>2257022926</v>
      </c>
      <c r="M227" s="119">
        <f t="shared" si="204"/>
        <v>3.9099084271974855E-4</v>
      </c>
      <c r="N227" s="28">
        <v>0</v>
      </c>
      <c r="O227" s="28">
        <v>2043005969.5</v>
      </c>
      <c r="P227" s="28">
        <f>L227-O227</f>
        <v>214016956.5</v>
      </c>
      <c r="Q227" s="28">
        <v>1883801584.79</v>
      </c>
      <c r="R227" s="28">
        <f>+L227-Q227</f>
        <v>373221341.21000004</v>
      </c>
      <c r="S227" s="28">
        <f>O227-Q227</f>
        <v>159204384.71000004</v>
      </c>
      <c r="T227" s="28">
        <v>268522926.29000002</v>
      </c>
      <c r="U227" s="28">
        <f>+Q227-T227</f>
        <v>1615278658.5</v>
      </c>
      <c r="V227" s="28">
        <v>267715261.28999999</v>
      </c>
      <c r="W227" s="29">
        <f>+T227-V227</f>
        <v>807665.0000000298</v>
      </c>
      <c r="X227" s="30">
        <f t="shared" si="183"/>
        <v>0.83463998663432271</v>
      </c>
      <c r="Y227" s="30">
        <f t="shared" si="184"/>
        <v>0.11897217489318494</v>
      </c>
      <c r="Z227" s="30">
        <f t="shared" si="201"/>
        <v>0.11861432961359294</v>
      </c>
      <c r="AA227" s="30">
        <f t="shared" si="216"/>
        <v>0.14254310457007821</v>
      </c>
      <c r="AB227" s="130">
        <f t="shared" si="217"/>
        <v>0.99699219351152246</v>
      </c>
    </row>
    <row r="228" spans="1:28" ht="51.75" customHeight="1" x14ac:dyDescent="0.25">
      <c r="A228" s="20" t="s">
        <v>473</v>
      </c>
      <c r="B228" s="21" t="s">
        <v>67</v>
      </c>
      <c r="C228" s="21">
        <v>13</v>
      </c>
      <c r="D228" s="21" t="s">
        <v>13</v>
      </c>
      <c r="E228" s="22" t="s">
        <v>474</v>
      </c>
      <c r="F228" s="34">
        <f t="shared" ref="F228:J230" si="222">+F229</f>
        <v>3785000000</v>
      </c>
      <c r="G228" s="34">
        <f t="shared" si="222"/>
        <v>0</v>
      </c>
      <c r="H228" s="34">
        <f t="shared" si="222"/>
        <v>0</v>
      </c>
      <c r="I228" s="34">
        <f t="shared" si="222"/>
        <v>0</v>
      </c>
      <c r="J228" s="34">
        <f t="shared" si="222"/>
        <v>0</v>
      </c>
      <c r="K228" s="34">
        <f t="shared" si="198"/>
        <v>0</v>
      </c>
      <c r="L228" s="34">
        <f>+L229</f>
        <v>3785000000</v>
      </c>
      <c r="M228" s="117">
        <f t="shared" si="204"/>
        <v>6.5568688853196355E-4</v>
      </c>
      <c r="N228" s="34">
        <f t="shared" ref="N228:W230" si="223">+N229</f>
        <v>0</v>
      </c>
      <c r="O228" s="34">
        <f t="shared" si="223"/>
        <v>0</v>
      </c>
      <c r="P228" s="34">
        <f t="shared" si="223"/>
        <v>3785000000</v>
      </c>
      <c r="Q228" s="34">
        <f t="shared" si="223"/>
        <v>0</v>
      </c>
      <c r="R228" s="34">
        <f t="shared" si="223"/>
        <v>3785000000</v>
      </c>
      <c r="S228" s="34">
        <f t="shared" si="223"/>
        <v>0</v>
      </c>
      <c r="T228" s="34">
        <f t="shared" si="223"/>
        <v>0</v>
      </c>
      <c r="U228" s="34">
        <f t="shared" si="223"/>
        <v>0</v>
      </c>
      <c r="V228" s="34">
        <f t="shared" si="223"/>
        <v>0</v>
      </c>
      <c r="W228" s="34">
        <f t="shared" si="223"/>
        <v>0</v>
      </c>
      <c r="X228" s="24">
        <f t="shared" si="183"/>
        <v>0</v>
      </c>
      <c r="Y228" s="24">
        <f t="shared" si="184"/>
        <v>0</v>
      </c>
      <c r="Z228" s="24">
        <f t="shared" si="201"/>
        <v>0</v>
      </c>
      <c r="AA228" s="24" t="s">
        <v>267</v>
      </c>
      <c r="AB228" s="154" t="s">
        <v>267</v>
      </c>
    </row>
    <row r="229" spans="1:28" ht="51.75" customHeight="1" x14ac:dyDescent="0.25">
      <c r="A229" s="20" t="s">
        <v>475</v>
      </c>
      <c r="B229" s="21" t="s">
        <v>67</v>
      </c>
      <c r="C229" s="21">
        <v>13</v>
      </c>
      <c r="D229" s="21" t="s">
        <v>13</v>
      </c>
      <c r="E229" s="22" t="s">
        <v>476</v>
      </c>
      <c r="F229" s="34">
        <f t="shared" si="222"/>
        <v>3785000000</v>
      </c>
      <c r="G229" s="34">
        <f t="shared" si="222"/>
        <v>0</v>
      </c>
      <c r="H229" s="34">
        <f t="shared" si="222"/>
        <v>0</v>
      </c>
      <c r="I229" s="34">
        <f t="shared" si="222"/>
        <v>0</v>
      </c>
      <c r="J229" s="34">
        <f t="shared" si="222"/>
        <v>0</v>
      </c>
      <c r="K229" s="34">
        <f t="shared" si="198"/>
        <v>0</v>
      </c>
      <c r="L229" s="34">
        <f>+L230</f>
        <v>3785000000</v>
      </c>
      <c r="M229" s="117">
        <f t="shared" si="204"/>
        <v>6.5568688853196355E-4</v>
      </c>
      <c r="N229" s="34">
        <f t="shared" si="223"/>
        <v>0</v>
      </c>
      <c r="O229" s="34">
        <f t="shared" si="223"/>
        <v>0</v>
      </c>
      <c r="P229" s="34">
        <f t="shared" si="223"/>
        <v>3785000000</v>
      </c>
      <c r="Q229" s="34">
        <f t="shared" si="223"/>
        <v>0</v>
      </c>
      <c r="R229" s="34">
        <f t="shared" si="223"/>
        <v>3785000000</v>
      </c>
      <c r="S229" s="34">
        <f t="shared" si="223"/>
        <v>0</v>
      </c>
      <c r="T229" s="34">
        <f t="shared" si="223"/>
        <v>0</v>
      </c>
      <c r="U229" s="34">
        <f t="shared" si="223"/>
        <v>0</v>
      </c>
      <c r="V229" s="34">
        <f t="shared" si="223"/>
        <v>0</v>
      </c>
      <c r="W229" s="34">
        <f t="shared" si="223"/>
        <v>0</v>
      </c>
      <c r="X229" s="24">
        <f t="shared" si="183"/>
        <v>0</v>
      </c>
      <c r="Y229" s="24">
        <f t="shared" si="184"/>
        <v>0</v>
      </c>
      <c r="Z229" s="24">
        <f t="shared" si="201"/>
        <v>0</v>
      </c>
      <c r="AA229" s="24" t="s">
        <v>267</v>
      </c>
      <c r="AB229" s="24" t="s">
        <v>267</v>
      </c>
    </row>
    <row r="230" spans="1:28" ht="29.25" customHeight="1" x14ac:dyDescent="0.25">
      <c r="A230" s="20" t="s">
        <v>477</v>
      </c>
      <c r="B230" s="21" t="s">
        <v>67</v>
      </c>
      <c r="C230" s="21">
        <v>13</v>
      </c>
      <c r="D230" s="21" t="s">
        <v>13</v>
      </c>
      <c r="E230" s="47" t="s">
        <v>110</v>
      </c>
      <c r="F230" s="34">
        <f t="shared" si="222"/>
        <v>3785000000</v>
      </c>
      <c r="G230" s="34">
        <f t="shared" si="222"/>
        <v>0</v>
      </c>
      <c r="H230" s="34">
        <f t="shared" si="222"/>
        <v>0</v>
      </c>
      <c r="I230" s="34">
        <f t="shared" si="222"/>
        <v>0</v>
      </c>
      <c r="J230" s="34">
        <f t="shared" si="222"/>
        <v>0</v>
      </c>
      <c r="K230" s="34">
        <f t="shared" si="198"/>
        <v>0</v>
      </c>
      <c r="L230" s="34">
        <f>+L231</f>
        <v>3785000000</v>
      </c>
      <c r="M230" s="117">
        <f t="shared" si="204"/>
        <v>6.5568688853196355E-4</v>
      </c>
      <c r="N230" s="34">
        <f t="shared" si="223"/>
        <v>0</v>
      </c>
      <c r="O230" s="34">
        <f t="shared" si="223"/>
        <v>0</v>
      </c>
      <c r="P230" s="34">
        <f t="shared" si="223"/>
        <v>3785000000</v>
      </c>
      <c r="Q230" s="34">
        <f t="shared" si="223"/>
        <v>0</v>
      </c>
      <c r="R230" s="34">
        <f t="shared" si="223"/>
        <v>3785000000</v>
      </c>
      <c r="S230" s="34">
        <f t="shared" si="223"/>
        <v>0</v>
      </c>
      <c r="T230" s="34">
        <f t="shared" si="223"/>
        <v>0</v>
      </c>
      <c r="U230" s="34">
        <f t="shared" si="223"/>
        <v>0</v>
      </c>
      <c r="V230" s="34">
        <f t="shared" si="223"/>
        <v>0</v>
      </c>
      <c r="W230" s="34">
        <f t="shared" si="223"/>
        <v>0</v>
      </c>
      <c r="X230" s="24">
        <f t="shared" si="183"/>
        <v>0</v>
      </c>
      <c r="Y230" s="24">
        <f t="shared" si="184"/>
        <v>0</v>
      </c>
      <c r="Z230" s="24">
        <f t="shared" si="201"/>
        <v>0</v>
      </c>
      <c r="AA230" s="24" t="s">
        <v>267</v>
      </c>
      <c r="AB230" s="24" t="s">
        <v>267</v>
      </c>
    </row>
    <row r="231" spans="1:28" ht="30" customHeight="1" x14ac:dyDescent="0.25">
      <c r="A231" s="25" t="s">
        <v>478</v>
      </c>
      <c r="B231" s="26" t="s">
        <v>67</v>
      </c>
      <c r="C231" s="26">
        <v>13</v>
      </c>
      <c r="D231" s="26" t="s">
        <v>13</v>
      </c>
      <c r="E231" s="27" t="s">
        <v>75</v>
      </c>
      <c r="F231" s="28">
        <v>3785000000</v>
      </c>
      <c r="G231" s="28">
        <v>0</v>
      </c>
      <c r="H231" s="28">
        <v>0</v>
      </c>
      <c r="I231" s="28">
        <v>0</v>
      </c>
      <c r="J231" s="28">
        <v>0</v>
      </c>
      <c r="K231" s="28">
        <f t="shared" si="198"/>
        <v>0</v>
      </c>
      <c r="L231" s="28">
        <f>+F231+K231</f>
        <v>3785000000</v>
      </c>
      <c r="M231" s="119">
        <f t="shared" si="204"/>
        <v>6.5568688853196355E-4</v>
      </c>
      <c r="N231" s="28">
        <v>0</v>
      </c>
      <c r="O231" s="28">
        <v>0</v>
      </c>
      <c r="P231" s="28">
        <f>L231-O231</f>
        <v>3785000000</v>
      </c>
      <c r="Q231" s="28">
        <v>0</v>
      </c>
      <c r="R231" s="28">
        <f>+L231-Q231</f>
        <v>3785000000</v>
      </c>
      <c r="S231" s="28">
        <f>O231-Q231</f>
        <v>0</v>
      </c>
      <c r="T231" s="28">
        <v>0</v>
      </c>
      <c r="U231" s="28">
        <f>+Q231-T231</f>
        <v>0</v>
      </c>
      <c r="V231" s="28">
        <v>0</v>
      </c>
      <c r="W231" s="29">
        <f>+T231-V231</f>
        <v>0</v>
      </c>
      <c r="X231" s="30">
        <f t="shared" si="183"/>
        <v>0</v>
      </c>
      <c r="Y231" s="30">
        <f t="shared" si="184"/>
        <v>0</v>
      </c>
      <c r="Z231" s="30">
        <f t="shared" si="201"/>
        <v>0</v>
      </c>
      <c r="AA231" s="30" t="s">
        <v>267</v>
      </c>
      <c r="AB231" s="130" t="s">
        <v>267</v>
      </c>
    </row>
    <row r="232" spans="1:28" ht="29.25" customHeight="1" x14ac:dyDescent="0.25">
      <c r="A232" s="20" t="s">
        <v>112</v>
      </c>
      <c r="B232" s="21" t="s">
        <v>67</v>
      </c>
      <c r="C232" s="21">
        <v>13</v>
      </c>
      <c r="D232" s="21" t="s">
        <v>13</v>
      </c>
      <c r="E232" s="22" t="s">
        <v>113</v>
      </c>
      <c r="F232" s="34">
        <f>+F234</f>
        <v>1124097372</v>
      </c>
      <c r="G232" s="34">
        <f t="shared" ref="G232:J233" si="224">+G234</f>
        <v>0</v>
      </c>
      <c r="H232" s="34">
        <f t="shared" si="224"/>
        <v>0</v>
      </c>
      <c r="I232" s="34">
        <f t="shared" si="224"/>
        <v>0</v>
      </c>
      <c r="J232" s="34">
        <f t="shared" si="224"/>
        <v>0</v>
      </c>
      <c r="K232" s="34">
        <f t="shared" si="198"/>
        <v>0</v>
      </c>
      <c r="L232" s="34">
        <f>+L234</f>
        <v>1124097372</v>
      </c>
      <c r="M232" s="117">
        <f t="shared" si="204"/>
        <v>1.947307551528764E-4</v>
      </c>
      <c r="N232" s="34">
        <f t="shared" ref="N232:W233" si="225">+N234</f>
        <v>0</v>
      </c>
      <c r="O232" s="34">
        <f t="shared" si="225"/>
        <v>914322175</v>
      </c>
      <c r="P232" s="34">
        <f t="shared" si="225"/>
        <v>209775197</v>
      </c>
      <c r="Q232" s="34">
        <f t="shared" si="225"/>
        <v>825234689.09000003</v>
      </c>
      <c r="R232" s="34">
        <f t="shared" si="225"/>
        <v>298862682.90999997</v>
      </c>
      <c r="S232" s="34">
        <f t="shared" si="225"/>
        <v>89087485.909999967</v>
      </c>
      <c r="T232" s="34">
        <f>+T234</f>
        <v>111546954.09</v>
      </c>
      <c r="U232" s="34">
        <f t="shared" si="225"/>
        <v>713687735</v>
      </c>
      <c r="V232" s="34">
        <f t="shared" si="225"/>
        <v>110207206.09</v>
      </c>
      <c r="W232" s="34">
        <f t="shared" si="225"/>
        <v>1339748</v>
      </c>
      <c r="X232" s="24">
        <f>+Q232/L232</f>
        <v>0.73413096556016144</v>
      </c>
      <c r="Y232" s="24">
        <f t="shared" si="184"/>
        <v>9.9232465859728031E-2</v>
      </c>
      <c r="Z232" s="24">
        <f t="shared" si="201"/>
        <v>9.8040622489774853E-2</v>
      </c>
      <c r="AA232" s="24">
        <f t="shared" ref="AA232:AA278" si="226">+T232/Q232</f>
        <v>0.13516997717704363</v>
      </c>
      <c r="AB232" s="24">
        <f>+V232/T232</f>
        <v>0.98798938069685849</v>
      </c>
    </row>
    <row r="233" spans="1:28" ht="29.25" customHeight="1" x14ac:dyDescent="0.25">
      <c r="A233" s="20" t="s">
        <v>112</v>
      </c>
      <c r="B233" s="21" t="s">
        <v>12</v>
      </c>
      <c r="C233" s="21">
        <v>20</v>
      </c>
      <c r="D233" s="21" t="s">
        <v>13</v>
      </c>
      <c r="E233" s="22" t="s">
        <v>113</v>
      </c>
      <c r="F233" s="34">
        <f>+F235</f>
        <v>76235881312</v>
      </c>
      <c r="G233" s="34">
        <f t="shared" si="224"/>
        <v>0</v>
      </c>
      <c r="H233" s="34">
        <f t="shared" si="224"/>
        <v>0</v>
      </c>
      <c r="I233" s="34">
        <f t="shared" si="224"/>
        <v>0</v>
      </c>
      <c r="J233" s="34">
        <f t="shared" si="224"/>
        <v>0</v>
      </c>
      <c r="K233" s="34">
        <f t="shared" si="198"/>
        <v>0</v>
      </c>
      <c r="L233" s="34">
        <f>+L235</f>
        <v>76235881312</v>
      </c>
      <c r="M233" s="117">
        <f t="shared" si="204"/>
        <v>1.3206570095629418E-2</v>
      </c>
      <c r="N233" s="34">
        <f t="shared" si="225"/>
        <v>0</v>
      </c>
      <c r="O233" s="34">
        <f t="shared" si="225"/>
        <v>49002053305</v>
      </c>
      <c r="P233" s="34">
        <f t="shared" si="225"/>
        <v>27233828007</v>
      </c>
      <c r="Q233" s="34">
        <f t="shared" si="225"/>
        <v>29487449537</v>
      </c>
      <c r="R233" s="34">
        <f t="shared" si="225"/>
        <v>46748431775</v>
      </c>
      <c r="S233" s="34">
        <f t="shared" si="225"/>
        <v>19514603768</v>
      </c>
      <c r="T233" s="34">
        <f t="shared" si="225"/>
        <v>324727575</v>
      </c>
      <c r="U233" s="34">
        <f t="shared" si="225"/>
        <v>29162721962</v>
      </c>
      <c r="V233" s="34">
        <f t="shared" si="225"/>
        <v>324727575</v>
      </c>
      <c r="W233" s="34">
        <f t="shared" si="225"/>
        <v>0</v>
      </c>
      <c r="X233" s="24">
        <f t="shared" ref="X233:X240" si="227">+Q233/L233</f>
        <v>0.38679226932946198</v>
      </c>
      <c r="Y233" s="24">
        <f t="shared" si="184"/>
        <v>4.2595109994338831E-3</v>
      </c>
      <c r="Z233" s="24">
        <f t="shared" si="201"/>
        <v>4.2595109994338831E-3</v>
      </c>
      <c r="AA233" s="24">
        <f t="shared" si="226"/>
        <v>1.1012399515683485E-2</v>
      </c>
      <c r="AB233" s="24">
        <f>+V233/T233</f>
        <v>1</v>
      </c>
    </row>
    <row r="234" spans="1:28" ht="29.25" customHeight="1" x14ac:dyDescent="0.25">
      <c r="A234" s="20" t="s">
        <v>114</v>
      </c>
      <c r="B234" s="21" t="s">
        <v>67</v>
      </c>
      <c r="C234" s="21">
        <v>13</v>
      </c>
      <c r="D234" s="21" t="s">
        <v>13</v>
      </c>
      <c r="E234" s="22" t="s">
        <v>74</v>
      </c>
      <c r="F234" s="34">
        <f>+F242</f>
        <v>1124097372</v>
      </c>
      <c r="G234" s="34">
        <f t="shared" ref="G234:J234" si="228">+G242</f>
        <v>0</v>
      </c>
      <c r="H234" s="34">
        <f t="shared" si="228"/>
        <v>0</v>
      </c>
      <c r="I234" s="34">
        <f t="shared" si="228"/>
        <v>0</v>
      </c>
      <c r="J234" s="34">
        <f t="shared" si="228"/>
        <v>0</v>
      </c>
      <c r="K234" s="34">
        <f t="shared" si="198"/>
        <v>0</v>
      </c>
      <c r="L234" s="34">
        <f>+L242</f>
        <v>1124097372</v>
      </c>
      <c r="M234" s="117">
        <f t="shared" si="204"/>
        <v>1.947307551528764E-4</v>
      </c>
      <c r="N234" s="34">
        <f t="shared" ref="N234:S234" si="229">+N242</f>
        <v>0</v>
      </c>
      <c r="O234" s="34">
        <f t="shared" si="229"/>
        <v>914322175</v>
      </c>
      <c r="P234" s="34">
        <f t="shared" si="229"/>
        <v>209775197</v>
      </c>
      <c r="Q234" s="34">
        <f t="shared" si="229"/>
        <v>825234689.09000003</v>
      </c>
      <c r="R234" s="34">
        <f t="shared" si="229"/>
        <v>298862682.90999997</v>
      </c>
      <c r="S234" s="34">
        <f t="shared" si="229"/>
        <v>89087485.909999967</v>
      </c>
      <c r="T234" s="34">
        <f>+T242</f>
        <v>111546954.09</v>
      </c>
      <c r="U234" s="34">
        <f>+U242</f>
        <v>713687735</v>
      </c>
      <c r="V234" s="34">
        <f>+V242</f>
        <v>110207206.09</v>
      </c>
      <c r="W234" s="34">
        <f>+W242</f>
        <v>1339748</v>
      </c>
      <c r="X234" s="24">
        <f t="shared" si="227"/>
        <v>0.73413096556016144</v>
      </c>
      <c r="Y234" s="24">
        <f t="shared" si="184"/>
        <v>9.9232465859728031E-2</v>
      </c>
      <c r="Z234" s="24">
        <f t="shared" si="201"/>
        <v>9.8040622489774853E-2</v>
      </c>
      <c r="AA234" s="24">
        <f t="shared" si="226"/>
        <v>0.13516997717704363</v>
      </c>
      <c r="AB234" s="24">
        <f t="shared" ref="AB234:AB237" si="230">+V234/T234</f>
        <v>0.98798938069685849</v>
      </c>
    </row>
    <row r="235" spans="1:28" ht="29.25" customHeight="1" x14ac:dyDescent="0.25">
      <c r="A235" s="20" t="s">
        <v>114</v>
      </c>
      <c r="B235" s="21" t="s">
        <v>12</v>
      </c>
      <c r="C235" s="21">
        <v>20</v>
      </c>
      <c r="D235" s="21" t="s">
        <v>13</v>
      </c>
      <c r="E235" s="22" t="s">
        <v>74</v>
      </c>
      <c r="F235" s="34">
        <f>+F236</f>
        <v>76235881312</v>
      </c>
      <c r="G235" s="34">
        <f t="shared" ref="G235:J236" si="231">+G236</f>
        <v>0</v>
      </c>
      <c r="H235" s="34">
        <f t="shared" si="231"/>
        <v>0</v>
      </c>
      <c r="I235" s="34">
        <f t="shared" si="231"/>
        <v>0</v>
      </c>
      <c r="J235" s="34">
        <f t="shared" si="231"/>
        <v>0</v>
      </c>
      <c r="K235" s="34">
        <f t="shared" si="198"/>
        <v>0</v>
      </c>
      <c r="L235" s="34">
        <f>+L236</f>
        <v>76235881312</v>
      </c>
      <c r="M235" s="117">
        <f t="shared" si="204"/>
        <v>1.3206570095629418E-2</v>
      </c>
      <c r="N235" s="34">
        <f t="shared" ref="N235:T236" si="232">+N236</f>
        <v>0</v>
      </c>
      <c r="O235" s="34">
        <f t="shared" si="232"/>
        <v>49002053305</v>
      </c>
      <c r="P235" s="34">
        <f t="shared" si="232"/>
        <v>27233828007</v>
      </c>
      <c r="Q235" s="34">
        <f t="shared" si="232"/>
        <v>29487449537</v>
      </c>
      <c r="R235" s="34">
        <f t="shared" si="232"/>
        <v>46748431775</v>
      </c>
      <c r="S235" s="34">
        <f t="shared" si="232"/>
        <v>19514603768</v>
      </c>
      <c r="T235" s="34">
        <f>+T236</f>
        <v>324727575</v>
      </c>
      <c r="U235" s="34">
        <f t="shared" ref="U235:W236" si="233">+U236</f>
        <v>29162721962</v>
      </c>
      <c r="V235" s="34">
        <f t="shared" si="233"/>
        <v>324727575</v>
      </c>
      <c r="W235" s="34">
        <f t="shared" si="233"/>
        <v>0</v>
      </c>
      <c r="X235" s="24">
        <f t="shared" si="227"/>
        <v>0.38679226932946198</v>
      </c>
      <c r="Y235" s="24">
        <f t="shared" si="184"/>
        <v>4.2595109994338831E-3</v>
      </c>
      <c r="Z235" s="24">
        <f t="shared" si="201"/>
        <v>4.2595109994338831E-3</v>
      </c>
      <c r="AA235" s="24">
        <f t="shared" si="226"/>
        <v>1.1012399515683485E-2</v>
      </c>
      <c r="AB235" s="24">
        <f t="shared" si="230"/>
        <v>1</v>
      </c>
    </row>
    <row r="236" spans="1:28" ht="49.5" customHeight="1" x14ac:dyDescent="0.25">
      <c r="A236" s="20" t="s">
        <v>115</v>
      </c>
      <c r="B236" s="21" t="s">
        <v>12</v>
      </c>
      <c r="C236" s="21">
        <v>20</v>
      </c>
      <c r="D236" s="21" t="s">
        <v>13</v>
      </c>
      <c r="E236" s="47" t="s">
        <v>116</v>
      </c>
      <c r="F236" s="34">
        <f>+F237</f>
        <v>76235881312</v>
      </c>
      <c r="G236" s="34">
        <f t="shared" si="231"/>
        <v>0</v>
      </c>
      <c r="H236" s="34">
        <f t="shared" si="231"/>
        <v>0</v>
      </c>
      <c r="I236" s="34">
        <f t="shared" si="231"/>
        <v>0</v>
      </c>
      <c r="J236" s="34">
        <f t="shared" si="231"/>
        <v>0</v>
      </c>
      <c r="K236" s="34">
        <f t="shared" si="198"/>
        <v>0</v>
      </c>
      <c r="L236" s="34">
        <f>+L237</f>
        <v>76235881312</v>
      </c>
      <c r="M236" s="117">
        <f t="shared" si="204"/>
        <v>1.3206570095629418E-2</v>
      </c>
      <c r="N236" s="34">
        <f t="shared" si="232"/>
        <v>0</v>
      </c>
      <c r="O236" s="34">
        <f t="shared" si="232"/>
        <v>49002053305</v>
      </c>
      <c r="P236" s="34">
        <f t="shared" si="232"/>
        <v>27233828007</v>
      </c>
      <c r="Q236" s="34">
        <f t="shared" si="232"/>
        <v>29487449537</v>
      </c>
      <c r="R236" s="34">
        <f t="shared" si="232"/>
        <v>46748431775</v>
      </c>
      <c r="S236" s="34">
        <f t="shared" si="232"/>
        <v>19514603768</v>
      </c>
      <c r="T236" s="34">
        <f t="shared" si="232"/>
        <v>324727575</v>
      </c>
      <c r="U236" s="34">
        <f t="shared" si="233"/>
        <v>29162721962</v>
      </c>
      <c r="V236" s="34">
        <f t="shared" si="233"/>
        <v>324727575</v>
      </c>
      <c r="W236" s="34">
        <f t="shared" si="233"/>
        <v>0</v>
      </c>
      <c r="X236" s="24">
        <f t="shared" si="227"/>
        <v>0.38679226932946198</v>
      </c>
      <c r="Y236" s="24">
        <f t="shared" si="184"/>
        <v>4.2595109994338831E-3</v>
      </c>
      <c r="Z236" s="24">
        <f t="shared" si="201"/>
        <v>4.2595109994338831E-3</v>
      </c>
      <c r="AA236" s="24">
        <f t="shared" si="226"/>
        <v>1.1012399515683485E-2</v>
      </c>
      <c r="AB236" s="24">
        <f t="shared" si="230"/>
        <v>1</v>
      </c>
    </row>
    <row r="237" spans="1:28" ht="49.5" customHeight="1" x14ac:dyDescent="0.25">
      <c r="A237" s="20" t="s">
        <v>117</v>
      </c>
      <c r="B237" s="21" t="s">
        <v>12</v>
      </c>
      <c r="C237" s="21">
        <v>20</v>
      </c>
      <c r="D237" s="21" t="s">
        <v>13</v>
      </c>
      <c r="E237" s="22" t="s">
        <v>116</v>
      </c>
      <c r="F237" s="34">
        <f>+F238+F240</f>
        <v>76235881312</v>
      </c>
      <c r="G237" s="34">
        <f t="shared" ref="G237:J237" si="234">+G238+G240</f>
        <v>0</v>
      </c>
      <c r="H237" s="34">
        <f t="shared" si="234"/>
        <v>0</v>
      </c>
      <c r="I237" s="34">
        <f t="shared" si="234"/>
        <v>0</v>
      </c>
      <c r="J237" s="34">
        <f t="shared" si="234"/>
        <v>0</v>
      </c>
      <c r="K237" s="34">
        <f t="shared" si="198"/>
        <v>0</v>
      </c>
      <c r="L237" s="34">
        <f>+L238+L240</f>
        <v>76235881312</v>
      </c>
      <c r="M237" s="117">
        <f t="shared" si="204"/>
        <v>1.3206570095629418E-2</v>
      </c>
      <c r="N237" s="34">
        <f t="shared" ref="N237:T237" si="235">+N238+N240</f>
        <v>0</v>
      </c>
      <c r="O237" s="34">
        <f t="shared" si="235"/>
        <v>49002053305</v>
      </c>
      <c r="P237" s="34">
        <f t="shared" si="235"/>
        <v>27233828007</v>
      </c>
      <c r="Q237" s="34">
        <f t="shared" si="235"/>
        <v>29487449537</v>
      </c>
      <c r="R237" s="34">
        <f t="shared" si="235"/>
        <v>46748431775</v>
      </c>
      <c r="S237" s="34">
        <f t="shared" si="235"/>
        <v>19514603768</v>
      </c>
      <c r="T237" s="34">
        <f t="shared" si="235"/>
        <v>324727575</v>
      </c>
      <c r="U237" s="34">
        <f>+U238+U240</f>
        <v>29162721962</v>
      </c>
      <c r="V237" s="34">
        <f>+V238+V240</f>
        <v>324727575</v>
      </c>
      <c r="W237" s="34">
        <f>+W238+W240</f>
        <v>0</v>
      </c>
      <c r="X237" s="24">
        <f t="shared" si="227"/>
        <v>0.38679226932946198</v>
      </c>
      <c r="Y237" s="24">
        <f t="shared" si="184"/>
        <v>4.2595109994338831E-3</v>
      </c>
      <c r="Z237" s="24">
        <f t="shared" si="201"/>
        <v>4.2595109994338831E-3</v>
      </c>
      <c r="AA237" s="24">
        <f t="shared" si="226"/>
        <v>1.1012399515683485E-2</v>
      </c>
      <c r="AB237" s="24">
        <f t="shared" si="230"/>
        <v>1</v>
      </c>
    </row>
    <row r="238" spans="1:28" ht="36.75" customHeight="1" x14ac:dyDescent="0.25">
      <c r="A238" s="20" t="s">
        <v>118</v>
      </c>
      <c r="B238" s="21" t="s">
        <v>12</v>
      </c>
      <c r="C238" s="21">
        <v>20</v>
      </c>
      <c r="D238" s="21" t="s">
        <v>13</v>
      </c>
      <c r="E238" s="22" t="s">
        <v>119</v>
      </c>
      <c r="F238" s="34">
        <f>+F239</f>
        <v>65370924168</v>
      </c>
      <c r="G238" s="34">
        <f>+G239</f>
        <v>0</v>
      </c>
      <c r="H238" s="34">
        <f>+H239</f>
        <v>0</v>
      </c>
      <c r="I238" s="34">
        <f>+I239</f>
        <v>0</v>
      </c>
      <c r="J238" s="34">
        <f>+J239</f>
        <v>0</v>
      </c>
      <c r="K238" s="34">
        <f t="shared" si="198"/>
        <v>0</v>
      </c>
      <c r="L238" s="34">
        <f>+L239</f>
        <v>65370924168</v>
      </c>
      <c r="M238" s="117">
        <f t="shared" si="204"/>
        <v>1.1324401021974862E-2</v>
      </c>
      <c r="N238" s="34">
        <f t="shared" ref="N238:T238" si="236">+N239</f>
        <v>0</v>
      </c>
      <c r="O238" s="34">
        <f t="shared" si="236"/>
        <v>44627166353</v>
      </c>
      <c r="P238" s="34">
        <f t="shared" si="236"/>
        <v>20743757815</v>
      </c>
      <c r="Q238" s="34">
        <f t="shared" si="236"/>
        <v>25112562585</v>
      </c>
      <c r="R238" s="34">
        <f t="shared" si="236"/>
        <v>40258361583</v>
      </c>
      <c r="S238" s="34">
        <f t="shared" si="236"/>
        <v>19514603768</v>
      </c>
      <c r="T238" s="34">
        <f t="shared" si="236"/>
        <v>0</v>
      </c>
      <c r="U238" s="34">
        <f>+U239</f>
        <v>25112562585</v>
      </c>
      <c r="V238" s="34">
        <f>+V239</f>
        <v>0</v>
      </c>
      <c r="W238" s="34">
        <f>+W239</f>
        <v>0</v>
      </c>
      <c r="X238" s="24">
        <f t="shared" si="227"/>
        <v>0.38415492674483187</v>
      </c>
      <c r="Y238" s="24">
        <f t="shared" si="184"/>
        <v>0</v>
      </c>
      <c r="Z238" s="24">
        <f t="shared" si="201"/>
        <v>0</v>
      </c>
      <c r="AA238" s="24">
        <f t="shared" si="226"/>
        <v>0</v>
      </c>
      <c r="AB238" s="24" t="s">
        <v>267</v>
      </c>
    </row>
    <row r="239" spans="1:28" ht="30" customHeight="1" x14ac:dyDescent="0.25">
      <c r="A239" s="25" t="s">
        <v>120</v>
      </c>
      <c r="B239" s="26" t="s">
        <v>12</v>
      </c>
      <c r="C239" s="26">
        <v>20</v>
      </c>
      <c r="D239" s="26" t="s">
        <v>13</v>
      </c>
      <c r="E239" s="27" t="s">
        <v>75</v>
      </c>
      <c r="F239" s="28">
        <v>65370924168</v>
      </c>
      <c r="G239" s="28">
        <v>0</v>
      </c>
      <c r="H239" s="28">
        <v>0</v>
      </c>
      <c r="I239" s="28"/>
      <c r="J239" s="28">
        <v>0</v>
      </c>
      <c r="K239" s="28">
        <f t="shared" si="198"/>
        <v>0</v>
      </c>
      <c r="L239" s="28">
        <f>+F239+K239</f>
        <v>65370924168</v>
      </c>
      <c r="M239" s="119">
        <f t="shared" si="204"/>
        <v>1.1324401021974862E-2</v>
      </c>
      <c r="N239" s="28">
        <v>0</v>
      </c>
      <c r="O239" s="28">
        <v>44627166353</v>
      </c>
      <c r="P239" s="28">
        <f>L239-O239</f>
        <v>20743757815</v>
      </c>
      <c r="Q239" s="28">
        <v>25112562585</v>
      </c>
      <c r="R239" s="28">
        <f>+L239-Q239</f>
        <v>40258361583</v>
      </c>
      <c r="S239" s="28">
        <f>O239-Q239</f>
        <v>19514603768</v>
      </c>
      <c r="T239" s="28">
        <v>0</v>
      </c>
      <c r="U239" s="28">
        <f>+Q239-T239</f>
        <v>25112562585</v>
      </c>
      <c r="V239" s="28">
        <v>0</v>
      </c>
      <c r="W239" s="29">
        <f>+T239-V239</f>
        <v>0</v>
      </c>
      <c r="X239" s="30">
        <f t="shared" si="183"/>
        <v>0.38415492674483187</v>
      </c>
      <c r="Y239" s="30">
        <f t="shared" si="184"/>
        <v>0</v>
      </c>
      <c r="Z239" s="30">
        <f t="shared" si="201"/>
        <v>0</v>
      </c>
      <c r="AA239" s="30">
        <f t="shared" si="226"/>
        <v>0</v>
      </c>
      <c r="AB239" s="30" t="s">
        <v>267</v>
      </c>
    </row>
    <row r="240" spans="1:28" ht="36.75" customHeight="1" x14ac:dyDescent="0.25">
      <c r="A240" s="20" t="s">
        <v>121</v>
      </c>
      <c r="B240" s="21" t="s">
        <v>12</v>
      </c>
      <c r="C240" s="21">
        <v>20</v>
      </c>
      <c r="D240" s="21" t="s">
        <v>13</v>
      </c>
      <c r="E240" s="22" t="s">
        <v>122</v>
      </c>
      <c r="F240" s="34">
        <f>+F241</f>
        <v>10864957144</v>
      </c>
      <c r="G240" s="34">
        <f>+G241</f>
        <v>0</v>
      </c>
      <c r="H240" s="34">
        <f>+H241</f>
        <v>0</v>
      </c>
      <c r="I240" s="34">
        <f>+I241</f>
        <v>0</v>
      </c>
      <c r="J240" s="34">
        <f>+J241</f>
        <v>0</v>
      </c>
      <c r="K240" s="34">
        <f t="shared" si="198"/>
        <v>0</v>
      </c>
      <c r="L240" s="34">
        <f>+L241</f>
        <v>10864957144</v>
      </c>
      <c r="M240" s="117">
        <f t="shared" si="204"/>
        <v>1.8821690736545546E-3</v>
      </c>
      <c r="N240" s="34">
        <f t="shared" ref="N240:W240" si="237">+N241</f>
        <v>0</v>
      </c>
      <c r="O240" s="34">
        <f t="shared" si="237"/>
        <v>4374886952</v>
      </c>
      <c r="P240" s="34">
        <f t="shared" si="237"/>
        <v>6490070192</v>
      </c>
      <c r="Q240" s="34">
        <f t="shared" si="237"/>
        <v>4374886952</v>
      </c>
      <c r="R240" s="34">
        <f t="shared" si="237"/>
        <v>6490070192</v>
      </c>
      <c r="S240" s="34">
        <f t="shared" si="237"/>
        <v>0</v>
      </c>
      <c r="T240" s="34">
        <f t="shared" si="237"/>
        <v>324727575</v>
      </c>
      <c r="U240" s="34">
        <f t="shared" si="237"/>
        <v>4050159377</v>
      </c>
      <c r="V240" s="34">
        <f t="shared" si="237"/>
        <v>324727575</v>
      </c>
      <c r="W240" s="34">
        <f t="shared" si="237"/>
        <v>0</v>
      </c>
      <c r="X240" s="24">
        <f t="shared" si="227"/>
        <v>0.40266030450161155</v>
      </c>
      <c r="Y240" s="24">
        <f t="shared" si="184"/>
        <v>2.9887607534588908E-2</v>
      </c>
      <c r="Z240" s="24">
        <f t="shared" si="201"/>
        <v>2.9887607534588908E-2</v>
      </c>
      <c r="AA240" s="24">
        <f t="shared" si="226"/>
        <v>7.4225363663751195E-2</v>
      </c>
      <c r="AB240" s="24">
        <f t="shared" ref="AB240:AB247" si="238">+V240/T240</f>
        <v>1</v>
      </c>
    </row>
    <row r="241" spans="1:28" ht="30" customHeight="1" x14ac:dyDescent="0.25">
      <c r="A241" s="25" t="s">
        <v>123</v>
      </c>
      <c r="B241" s="26" t="s">
        <v>12</v>
      </c>
      <c r="C241" s="26">
        <v>20</v>
      </c>
      <c r="D241" s="26" t="s">
        <v>13</v>
      </c>
      <c r="E241" s="27" t="s">
        <v>75</v>
      </c>
      <c r="F241" s="28">
        <v>10864957144</v>
      </c>
      <c r="G241" s="28">
        <v>0</v>
      </c>
      <c r="H241" s="28">
        <v>0</v>
      </c>
      <c r="I241" s="28">
        <v>0</v>
      </c>
      <c r="J241" s="28"/>
      <c r="K241" s="28">
        <f t="shared" si="198"/>
        <v>0</v>
      </c>
      <c r="L241" s="28">
        <f>+F241+K241</f>
        <v>10864957144</v>
      </c>
      <c r="M241" s="117">
        <f t="shared" si="204"/>
        <v>1.8821690736545546E-3</v>
      </c>
      <c r="N241" s="28">
        <v>0</v>
      </c>
      <c r="O241" s="28">
        <v>4374886952</v>
      </c>
      <c r="P241" s="28">
        <f>L241-O241</f>
        <v>6490070192</v>
      </c>
      <c r="Q241" s="28">
        <v>4374886952</v>
      </c>
      <c r="R241" s="28">
        <f>+L241-Q241</f>
        <v>6490070192</v>
      </c>
      <c r="S241" s="28">
        <f>O241-Q241</f>
        <v>0</v>
      </c>
      <c r="T241" s="28">
        <v>324727575</v>
      </c>
      <c r="U241" s="28">
        <f>+Q241-T241</f>
        <v>4050159377</v>
      </c>
      <c r="V241" s="28">
        <v>324727575</v>
      </c>
      <c r="W241" s="29">
        <f>+T241-V241</f>
        <v>0</v>
      </c>
      <c r="X241" s="30">
        <f t="shared" si="183"/>
        <v>0.40266030450161155</v>
      </c>
      <c r="Y241" s="30">
        <f t="shared" si="184"/>
        <v>2.9887607534588908E-2</v>
      </c>
      <c r="Z241" s="30">
        <f t="shared" si="201"/>
        <v>2.9887607534588908E-2</v>
      </c>
      <c r="AA241" s="30">
        <f t="shared" si="226"/>
        <v>7.4225363663751195E-2</v>
      </c>
      <c r="AB241" s="30">
        <f t="shared" si="238"/>
        <v>1</v>
      </c>
    </row>
    <row r="242" spans="1:28" ht="39" customHeight="1" x14ac:dyDescent="0.25">
      <c r="A242" s="20" t="s">
        <v>124</v>
      </c>
      <c r="B242" s="21" t="s">
        <v>67</v>
      </c>
      <c r="C242" s="21">
        <v>13</v>
      </c>
      <c r="D242" s="21" t="s">
        <v>13</v>
      </c>
      <c r="E242" s="22" t="s">
        <v>125</v>
      </c>
      <c r="F242" s="34">
        <f t="shared" ref="F242:J244" si="239">+F243</f>
        <v>1124097372</v>
      </c>
      <c r="G242" s="34">
        <f t="shared" si="239"/>
        <v>0</v>
      </c>
      <c r="H242" s="34">
        <f t="shared" si="239"/>
        <v>0</v>
      </c>
      <c r="I242" s="34">
        <f t="shared" si="239"/>
        <v>0</v>
      </c>
      <c r="J242" s="34">
        <f t="shared" si="239"/>
        <v>0</v>
      </c>
      <c r="K242" s="34">
        <f t="shared" si="198"/>
        <v>0</v>
      </c>
      <c r="L242" s="34">
        <f>+L243</f>
        <v>1124097372</v>
      </c>
      <c r="M242" s="117">
        <f t="shared" si="204"/>
        <v>1.947307551528764E-4</v>
      </c>
      <c r="N242" s="34">
        <f t="shared" ref="N242:W244" si="240">+N243</f>
        <v>0</v>
      </c>
      <c r="O242" s="34">
        <f t="shared" si="240"/>
        <v>914322175</v>
      </c>
      <c r="P242" s="34">
        <f t="shared" si="240"/>
        <v>209775197</v>
      </c>
      <c r="Q242" s="34">
        <f t="shared" si="240"/>
        <v>825234689.09000003</v>
      </c>
      <c r="R242" s="34">
        <f t="shared" si="240"/>
        <v>298862682.90999997</v>
      </c>
      <c r="S242" s="34">
        <f t="shared" si="240"/>
        <v>89087485.909999967</v>
      </c>
      <c r="T242" s="34">
        <f t="shared" si="240"/>
        <v>111546954.09</v>
      </c>
      <c r="U242" s="34">
        <f t="shared" si="240"/>
        <v>713687735</v>
      </c>
      <c r="V242" s="34">
        <f t="shared" si="240"/>
        <v>110207206.09</v>
      </c>
      <c r="W242" s="34">
        <f t="shared" si="240"/>
        <v>1339748</v>
      </c>
      <c r="X242" s="24">
        <f t="shared" ref="X242:X288" si="241">+Q242/L242</f>
        <v>0.73413096556016144</v>
      </c>
      <c r="Y242" s="24">
        <f t="shared" ref="Y242:Y288" si="242">+T242/L242</f>
        <v>9.9232465859728031E-2</v>
      </c>
      <c r="Z242" s="24">
        <f t="shared" si="201"/>
        <v>9.8040622489774853E-2</v>
      </c>
      <c r="AA242" s="24">
        <f t="shared" si="226"/>
        <v>0.13516997717704363</v>
      </c>
      <c r="AB242" s="24">
        <f t="shared" si="238"/>
        <v>0.98798938069685849</v>
      </c>
    </row>
    <row r="243" spans="1:28" ht="39" customHeight="1" x14ac:dyDescent="0.25">
      <c r="A243" s="20" t="s">
        <v>126</v>
      </c>
      <c r="B243" s="21" t="s">
        <v>67</v>
      </c>
      <c r="C243" s="21">
        <v>13</v>
      </c>
      <c r="D243" s="21" t="s">
        <v>13</v>
      </c>
      <c r="E243" s="22" t="s">
        <v>125</v>
      </c>
      <c r="F243" s="34">
        <f t="shared" si="239"/>
        <v>1124097372</v>
      </c>
      <c r="G243" s="34">
        <f t="shared" si="239"/>
        <v>0</v>
      </c>
      <c r="H243" s="34">
        <f t="shared" si="239"/>
        <v>0</v>
      </c>
      <c r="I243" s="34">
        <f t="shared" si="239"/>
        <v>0</v>
      </c>
      <c r="J243" s="34">
        <f t="shared" si="239"/>
        <v>0</v>
      </c>
      <c r="K243" s="34">
        <f t="shared" si="198"/>
        <v>0</v>
      </c>
      <c r="L243" s="34">
        <f>+L244</f>
        <v>1124097372</v>
      </c>
      <c r="M243" s="117">
        <f t="shared" si="204"/>
        <v>1.947307551528764E-4</v>
      </c>
      <c r="N243" s="34">
        <f t="shared" si="240"/>
        <v>0</v>
      </c>
      <c r="O243" s="34">
        <f t="shared" si="240"/>
        <v>914322175</v>
      </c>
      <c r="P243" s="34">
        <f t="shared" si="240"/>
        <v>209775197</v>
      </c>
      <c r="Q243" s="34">
        <f t="shared" si="240"/>
        <v>825234689.09000003</v>
      </c>
      <c r="R243" s="34">
        <f t="shared" si="240"/>
        <v>298862682.90999997</v>
      </c>
      <c r="S243" s="34">
        <f t="shared" si="240"/>
        <v>89087485.909999967</v>
      </c>
      <c r="T243" s="34">
        <f t="shared" si="240"/>
        <v>111546954.09</v>
      </c>
      <c r="U243" s="34">
        <f t="shared" si="240"/>
        <v>713687735</v>
      </c>
      <c r="V243" s="34">
        <f t="shared" si="240"/>
        <v>110207206.09</v>
      </c>
      <c r="W243" s="34">
        <f t="shared" si="240"/>
        <v>1339748</v>
      </c>
      <c r="X243" s="24">
        <f t="shared" si="241"/>
        <v>0.73413096556016144</v>
      </c>
      <c r="Y243" s="24">
        <f t="shared" si="242"/>
        <v>9.9232465859728031E-2</v>
      </c>
      <c r="Z243" s="24">
        <f t="shared" si="201"/>
        <v>9.8040622489774853E-2</v>
      </c>
      <c r="AA243" s="24">
        <f t="shared" si="226"/>
        <v>0.13516997717704363</v>
      </c>
      <c r="AB243" s="24">
        <f t="shared" si="238"/>
        <v>0.98798938069685849</v>
      </c>
    </row>
    <row r="244" spans="1:28" ht="39" customHeight="1" x14ac:dyDescent="0.25">
      <c r="A244" s="20" t="s">
        <v>127</v>
      </c>
      <c r="B244" s="21" t="s">
        <v>67</v>
      </c>
      <c r="C244" s="21">
        <v>13</v>
      </c>
      <c r="D244" s="21" t="s">
        <v>13</v>
      </c>
      <c r="E244" s="22" t="s">
        <v>110</v>
      </c>
      <c r="F244" s="23">
        <f t="shared" si="239"/>
        <v>1124097372</v>
      </c>
      <c r="G244" s="23">
        <f t="shared" si="239"/>
        <v>0</v>
      </c>
      <c r="H244" s="23">
        <f t="shared" si="239"/>
        <v>0</v>
      </c>
      <c r="I244" s="23">
        <f t="shared" si="239"/>
        <v>0</v>
      </c>
      <c r="J244" s="23">
        <f t="shared" si="239"/>
        <v>0</v>
      </c>
      <c r="K244" s="23">
        <f t="shared" si="198"/>
        <v>0</v>
      </c>
      <c r="L244" s="23">
        <f>+L245</f>
        <v>1124097372</v>
      </c>
      <c r="M244" s="117">
        <f t="shared" si="204"/>
        <v>1.947307551528764E-4</v>
      </c>
      <c r="N244" s="23">
        <f t="shared" si="240"/>
        <v>0</v>
      </c>
      <c r="O244" s="23">
        <f t="shared" si="240"/>
        <v>914322175</v>
      </c>
      <c r="P244" s="23">
        <f t="shared" si="240"/>
        <v>209775197</v>
      </c>
      <c r="Q244" s="23">
        <f t="shared" si="240"/>
        <v>825234689.09000003</v>
      </c>
      <c r="R244" s="23">
        <f t="shared" si="240"/>
        <v>298862682.90999997</v>
      </c>
      <c r="S244" s="23">
        <f t="shared" si="240"/>
        <v>89087485.909999967</v>
      </c>
      <c r="T244" s="23">
        <f t="shared" si="240"/>
        <v>111546954.09</v>
      </c>
      <c r="U244" s="23">
        <f t="shared" si="240"/>
        <v>713687735</v>
      </c>
      <c r="V244" s="23">
        <f t="shared" si="240"/>
        <v>110207206.09</v>
      </c>
      <c r="W244" s="23">
        <f t="shared" si="240"/>
        <v>1339748</v>
      </c>
      <c r="X244" s="24">
        <f t="shared" si="241"/>
        <v>0.73413096556016144</v>
      </c>
      <c r="Y244" s="24">
        <f t="shared" si="242"/>
        <v>9.9232465859728031E-2</v>
      </c>
      <c r="Z244" s="24">
        <f t="shared" si="201"/>
        <v>9.8040622489774853E-2</v>
      </c>
      <c r="AA244" s="24">
        <f t="shared" si="226"/>
        <v>0.13516997717704363</v>
      </c>
      <c r="AB244" s="24">
        <f t="shared" si="238"/>
        <v>0.98798938069685849</v>
      </c>
    </row>
    <row r="245" spans="1:28" ht="30" customHeight="1" x14ac:dyDescent="0.25">
      <c r="A245" s="25" t="s">
        <v>128</v>
      </c>
      <c r="B245" s="26" t="s">
        <v>67</v>
      </c>
      <c r="C245" s="26">
        <v>13</v>
      </c>
      <c r="D245" s="26" t="s">
        <v>13</v>
      </c>
      <c r="E245" s="27" t="s">
        <v>75</v>
      </c>
      <c r="F245" s="28">
        <v>1124097372</v>
      </c>
      <c r="G245" s="28">
        <v>0</v>
      </c>
      <c r="H245" s="28">
        <v>0</v>
      </c>
      <c r="I245" s="28">
        <v>0</v>
      </c>
      <c r="J245" s="28">
        <v>0</v>
      </c>
      <c r="K245" s="28">
        <f t="shared" si="198"/>
        <v>0</v>
      </c>
      <c r="L245" s="28">
        <f>+F245+K245</f>
        <v>1124097372</v>
      </c>
      <c r="M245" s="119">
        <f t="shared" si="204"/>
        <v>1.947307551528764E-4</v>
      </c>
      <c r="N245" s="28">
        <v>0</v>
      </c>
      <c r="O245" s="28">
        <v>914322175</v>
      </c>
      <c r="P245" s="28">
        <f>L245-O245</f>
        <v>209775197</v>
      </c>
      <c r="Q245" s="28">
        <v>825234689.09000003</v>
      </c>
      <c r="R245" s="28">
        <f>+L245-Q245</f>
        <v>298862682.90999997</v>
      </c>
      <c r="S245" s="28">
        <f>O245-Q245</f>
        <v>89087485.909999967</v>
      </c>
      <c r="T245" s="28">
        <v>111546954.09</v>
      </c>
      <c r="U245" s="28">
        <f>+Q245-T245</f>
        <v>713687735</v>
      </c>
      <c r="V245" s="28">
        <v>110207206.09</v>
      </c>
      <c r="W245" s="29">
        <f>+T245-V245</f>
        <v>1339748</v>
      </c>
      <c r="X245" s="30">
        <f t="shared" si="241"/>
        <v>0.73413096556016144</v>
      </c>
      <c r="Y245" s="30">
        <f t="shared" si="242"/>
        <v>9.9232465859728031E-2</v>
      </c>
      <c r="Z245" s="30">
        <f t="shared" si="201"/>
        <v>9.8040622489774853E-2</v>
      </c>
      <c r="AA245" s="30">
        <f t="shared" si="226"/>
        <v>0.13516997717704363</v>
      </c>
      <c r="AB245" s="130">
        <f t="shared" si="238"/>
        <v>0.98798938069685849</v>
      </c>
    </row>
    <row r="246" spans="1:28" ht="34.5" customHeight="1" x14ac:dyDescent="0.25">
      <c r="A246" s="20" t="s">
        <v>129</v>
      </c>
      <c r="B246" s="21" t="s">
        <v>67</v>
      </c>
      <c r="C246" s="21">
        <v>13</v>
      </c>
      <c r="D246" s="21" t="s">
        <v>13</v>
      </c>
      <c r="E246" s="22" t="s">
        <v>130</v>
      </c>
      <c r="F246" s="32">
        <f>+F247</f>
        <v>4056837754</v>
      </c>
      <c r="G246" s="32">
        <f>+G247</f>
        <v>0</v>
      </c>
      <c r="H246" s="32">
        <f>+H247</f>
        <v>0</v>
      </c>
      <c r="I246" s="32">
        <f>+I247</f>
        <v>0</v>
      </c>
      <c r="J246" s="32">
        <f>+J247</f>
        <v>0</v>
      </c>
      <c r="K246" s="32">
        <f t="shared" si="198"/>
        <v>0</v>
      </c>
      <c r="L246" s="32">
        <f>+L247</f>
        <v>4056837754</v>
      </c>
      <c r="M246" s="117">
        <f t="shared" si="204"/>
        <v>7.0277815698791522E-4</v>
      </c>
      <c r="N246" s="32">
        <f t="shared" ref="N246:W246" si="243">+N247</f>
        <v>0</v>
      </c>
      <c r="O246" s="32">
        <f t="shared" si="243"/>
        <v>3270670502</v>
      </c>
      <c r="P246" s="32">
        <f t="shared" si="243"/>
        <v>786167252</v>
      </c>
      <c r="Q246" s="32">
        <f t="shared" si="243"/>
        <v>3065308983.2800002</v>
      </c>
      <c r="R246" s="32">
        <f t="shared" si="243"/>
        <v>991528770.71999979</v>
      </c>
      <c r="S246" s="32">
        <f t="shared" si="243"/>
        <v>205361518.71999979</v>
      </c>
      <c r="T246" s="32">
        <f t="shared" si="243"/>
        <v>388647208.48000002</v>
      </c>
      <c r="U246" s="32">
        <f t="shared" si="243"/>
        <v>2676661774.8000002</v>
      </c>
      <c r="V246" s="32">
        <f t="shared" si="243"/>
        <v>377134208.48000002</v>
      </c>
      <c r="W246" s="32">
        <f t="shared" si="243"/>
        <v>11513000</v>
      </c>
      <c r="X246" s="24">
        <f t="shared" si="241"/>
        <v>0.75559072586958587</v>
      </c>
      <c r="Y246" s="24">
        <f t="shared" si="242"/>
        <v>9.5800530375363888E-2</v>
      </c>
      <c r="Z246" s="24">
        <f t="shared" si="201"/>
        <v>9.2962605691625108E-2</v>
      </c>
      <c r="AA246" s="24">
        <f t="shared" si="226"/>
        <v>0.12678891772408937</v>
      </c>
      <c r="AB246" s="24">
        <f t="shared" si="238"/>
        <v>0.97037673306588934</v>
      </c>
    </row>
    <row r="247" spans="1:28" ht="34.5" customHeight="1" x14ac:dyDescent="0.25">
      <c r="A247" s="20" t="s">
        <v>131</v>
      </c>
      <c r="B247" s="21" t="s">
        <v>67</v>
      </c>
      <c r="C247" s="21">
        <v>13</v>
      </c>
      <c r="D247" s="21" t="s">
        <v>13</v>
      </c>
      <c r="E247" s="47" t="s">
        <v>74</v>
      </c>
      <c r="F247" s="32">
        <f>F248+F252</f>
        <v>4056837754</v>
      </c>
      <c r="G247" s="32">
        <f>G248+G252</f>
        <v>0</v>
      </c>
      <c r="H247" s="32">
        <f>H248+H252</f>
        <v>0</v>
      </c>
      <c r="I247" s="32">
        <f>I248+I252</f>
        <v>0</v>
      </c>
      <c r="J247" s="32">
        <f>J248+J252</f>
        <v>0</v>
      </c>
      <c r="K247" s="32">
        <f t="shared" si="198"/>
        <v>0</v>
      </c>
      <c r="L247" s="32">
        <f>L248+L252</f>
        <v>4056837754</v>
      </c>
      <c r="M247" s="117">
        <f t="shared" si="204"/>
        <v>7.0277815698791522E-4</v>
      </c>
      <c r="N247" s="32">
        <f t="shared" ref="N247:W247" si="244">N248+N252</f>
        <v>0</v>
      </c>
      <c r="O247" s="32">
        <f t="shared" si="244"/>
        <v>3270670502</v>
      </c>
      <c r="P247" s="32">
        <f t="shared" si="244"/>
        <v>786167252</v>
      </c>
      <c r="Q247" s="32">
        <f t="shared" si="244"/>
        <v>3065308983.2800002</v>
      </c>
      <c r="R247" s="32">
        <f t="shared" si="244"/>
        <v>991528770.71999979</v>
      </c>
      <c r="S247" s="32">
        <f t="shared" si="244"/>
        <v>205361518.71999979</v>
      </c>
      <c r="T247" s="32">
        <f t="shared" si="244"/>
        <v>388647208.48000002</v>
      </c>
      <c r="U247" s="32">
        <f t="shared" si="244"/>
        <v>2676661774.8000002</v>
      </c>
      <c r="V247" s="32">
        <f t="shared" si="244"/>
        <v>377134208.48000002</v>
      </c>
      <c r="W247" s="32">
        <f t="shared" si="244"/>
        <v>11513000</v>
      </c>
      <c r="X247" s="24">
        <f t="shared" si="241"/>
        <v>0.75559072586958587</v>
      </c>
      <c r="Y247" s="24">
        <f t="shared" si="242"/>
        <v>9.5800530375363888E-2</v>
      </c>
      <c r="Z247" s="24">
        <f t="shared" si="201"/>
        <v>9.2962605691625108E-2</v>
      </c>
      <c r="AA247" s="24">
        <f t="shared" si="226"/>
        <v>0.12678891772408937</v>
      </c>
      <c r="AB247" s="24">
        <f t="shared" si="238"/>
        <v>0.97037673306588934</v>
      </c>
    </row>
    <row r="248" spans="1:28" ht="34.5" customHeight="1" x14ac:dyDescent="0.25">
      <c r="A248" s="20" t="s">
        <v>132</v>
      </c>
      <c r="B248" s="21" t="s">
        <v>67</v>
      </c>
      <c r="C248" s="21">
        <v>13</v>
      </c>
      <c r="D248" s="21" t="s">
        <v>13</v>
      </c>
      <c r="E248" s="22" t="s">
        <v>133</v>
      </c>
      <c r="F248" s="32">
        <f>F249</f>
        <v>1000000000</v>
      </c>
      <c r="G248" s="32">
        <f>G249</f>
        <v>0</v>
      </c>
      <c r="H248" s="32">
        <f>H249</f>
        <v>0</v>
      </c>
      <c r="I248" s="32">
        <f>I249</f>
        <v>0</v>
      </c>
      <c r="J248" s="32">
        <f>J249</f>
        <v>0</v>
      </c>
      <c r="K248" s="32">
        <f t="shared" si="198"/>
        <v>0</v>
      </c>
      <c r="L248" s="32">
        <f>L249</f>
        <v>1000000000</v>
      </c>
      <c r="M248" s="117">
        <f t="shared" si="204"/>
        <v>1.7323299564913171E-4</v>
      </c>
      <c r="N248" s="32">
        <f t="shared" ref="N248:W248" si="245">N249</f>
        <v>0</v>
      </c>
      <c r="O248" s="32">
        <f t="shared" si="245"/>
        <v>367252932</v>
      </c>
      <c r="P248" s="32">
        <f t="shared" si="245"/>
        <v>632747068</v>
      </c>
      <c r="Q248" s="32">
        <f t="shared" si="245"/>
        <v>367250432</v>
      </c>
      <c r="R248" s="32">
        <f t="shared" si="245"/>
        <v>632749568</v>
      </c>
      <c r="S248" s="32">
        <f t="shared" si="245"/>
        <v>2500</v>
      </c>
      <c r="T248" s="32">
        <f t="shared" si="245"/>
        <v>0</v>
      </c>
      <c r="U248" s="32">
        <f t="shared" si="245"/>
        <v>367250432</v>
      </c>
      <c r="V248" s="32">
        <f t="shared" si="245"/>
        <v>0</v>
      </c>
      <c r="W248" s="32">
        <f t="shared" si="245"/>
        <v>0</v>
      </c>
      <c r="X248" s="24">
        <f t="shared" si="241"/>
        <v>0.36725043200000002</v>
      </c>
      <c r="Y248" s="24">
        <f t="shared" si="242"/>
        <v>0</v>
      </c>
      <c r="Z248" s="24">
        <f t="shared" si="201"/>
        <v>0</v>
      </c>
      <c r="AA248" s="24">
        <f t="shared" si="226"/>
        <v>0</v>
      </c>
      <c r="AB248" s="24" t="s">
        <v>267</v>
      </c>
    </row>
    <row r="249" spans="1:28" ht="43.5" customHeight="1" x14ac:dyDescent="0.25">
      <c r="A249" s="20" t="s">
        <v>134</v>
      </c>
      <c r="B249" s="21" t="s">
        <v>67</v>
      </c>
      <c r="C249" s="21">
        <v>13</v>
      </c>
      <c r="D249" s="21" t="s">
        <v>13</v>
      </c>
      <c r="E249" s="22" t="s">
        <v>133</v>
      </c>
      <c r="F249" s="32">
        <f t="shared" ref="F249:J250" si="246">+F250</f>
        <v>1000000000</v>
      </c>
      <c r="G249" s="32">
        <f t="shared" si="246"/>
        <v>0</v>
      </c>
      <c r="H249" s="32">
        <f t="shared" si="246"/>
        <v>0</v>
      </c>
      <c r="I249" s="32">
        <f t="shared" si="246"/>
        <v>0</v>
      </c>
      <c r="J249" s="32">
        <f t="shared" si="246"/>
        <v>0</v>
      </c>
      <c r="K249" s="32">
        <f t="shared" si="198"/>
        <v>0</v>
      </c>
      <c r="L249" s="32">
        <f>+L250</f>
        <v>1000000000</v>
      </c>
      <c r="M249" s="117">
        <f t="shared" si="204"/>
        <v>1.7323299564913171E-4</v>
      </c>
      <c r="N249" s="32">
        <f t="shared" ref="N249:W250" si="247">+N250</f>
        <v>0</v>
      </c>
      <c r="O249" s="32">
        <f t="shared" si="247"/>
        <v>367252932</v>
      </c>
      <c r="P249" s="32">
        <f t="shared" si="247"/>
        <v>632747068</v>
      </c>
      <c r="Q249" s="32">
        <f t="shared" si="247"/>
        <v>367250432</v>
      </c>
      <c r="R249" s="32">
        <f t="shared" si="247"/>
        <v>632749568</v>
      </c>
      <c r="S249" s="32">
        <f t="shared" si="247"/>
        <v>2500</v>
      </c>
      <c r="T249" s="32">
        <f t="shared" si="247"/>
        <v>0</v>
      </c>
      <c r="U249" s="32">
        <f t="shared" si="247"/>
        <v>367250432</v>
      </c>
      <c r="V249" s="32">
        <f t="shared" si="247"/>
        <v>0</v>
      </c>
      <c r="W249" s="32">
        <f t="shared" si="247"/>
        <v>0</v>
      </c>
      <c r="X249" s="24">
        <f t="shared" si="241"/>
        <v>0.36725043200000002</v>
      </c>
      <c r="Y249" s="24">
        <f t="shared" si="242"/>
        <v>0</v>
      </c>
      <c r="Z249" s="24">
        <f t="shared" si="201"/>
        <v>0</v>
      </c>
      <c r="AA249" s="24">
        <f t="shared" si="226"/>
        <v>0</v>
      </c>
      <c r="AB249" s="24" t="s">
        <v>267</v>
      </c>
    </row>
    <row r="250" spans="1:28" ht="33.75" customHeight="1" x14ac:dyDescent="0.25">
      <c r="A250" s="20" t="s">
        <v>135</v>
      </c>
      <c r="B250" s="21" t="s">
        <v>67</v>
      </c>
      <c r="C250" s="21">
        <v>13</v>
      </c>
      <c r="D250" s="21" t="s">
        <v>13</v>
      </c>
      <c r="E250" s="22" t="s">
        <v>136</v>
      </c>
      <c r="F250" s="32">
        <f t="shared" si="246"/>
        <v>1000000000</v>
      </c>
      <c r="G250" s="32">
        <f t="shared" si="246"/>
        <v>0</v>
      </c>
      <c r="H250" s="32">
        <f t="shared" si="246"/>
        <v>0</v>
      </c>
      <c r="I250" s="32">
        <f t="shared" si="246"/>
        <v>0</v>
      </c>
      <c r="J250" s="32">
        <f t="shared" si="246"/>
        <v>0</v>
      </c>
      <c r="K250" s="32">
        <f t="shared" si="198"/>
        <v>0</v>
      </c>
      <c r="L250" s="32">
        <f>+L251</f>
        <v>1000000000</v>
      </c>
      <c r="M250" s="117">
        <f t="shared" si="204"/>
        <v>1.7323299564913171E-4</v>
      </c>
      <c r="N250" s="32">
        <f t="shared" si="247"/>
        <v>0</v>
      </c>
      <c r="O250" s="32">
        <f t="shared" si="247"/>
        <v>367252932</v>
      </c>
      <c r="P250" s="32">
        <f t="shared" si="247"/>
        <v>632747068</v>
      </c>
      <c r="Q250" s="32">
        <f t="shared" si="247"/>
        <v>367250432</v>
      </c>
      <c r="R250" s="32">
        <f t="shared" si="247"/>
        <v>632749568</v>
      </c>
      <c r="S250" s="32">
        <f t="shared" si="247"/>
        <v>2500</v>
      </c>
      <c r="T250" s="32">
        <f t="shared" si="247"/>
        <v>0</v>
      </c>
      <c r="U250" s="32">
        <f t="shared" si="247"/>
        <v>367250432</v>
      </c>
      <c r="V250" s="32">
        <f t="shared" si="247"/>
        <v>0</v>
      </c>
      <c r="W250" s="32">
        <f t="shared" si="247"/>
        <v>0</v>
      </c>
      <c r="X250" s="24">
        <f t="shared" si="241"/>
        <v>0.36725043200000002</v>
      </c>
      <c r="Y250" s="24">
        <f t="shared" si="242"/>
        <v>0</v>
      </c>
      <c r="Z250" s="24">
        <f t="shared" si="201"/>
        <v>0</v>
      </c>
      <c r="AA250" s="24">
        <f t="shared" si="226"/>
        <v>0</v>
      </c>
      <c r="AB250" s="24" t="s">
        <v>267</v>
      </c>
    </row>
    <row r="251" spans="1:28" ht="41.25" customHeight="1" x14ac:dyDescent="0.25">
      <c r="A251" s="25" t="s">
        <v>137</v>
      </c>
      <c r="B251" s="26" t="s">
        <v>67</v>
      </c>
      <c r="C251" s="26">
        <v>13</v>
      </c>
      <c r="D251" s="26" t="s">
        <v>13</v>
      </c>
      <c r="E251" s="27" t="s">
        <v>75</v>
      </c>
      <c r="F251" s="28">
        <v>1000000000</v>
      </c>
      <c r="G251" s="28">
        <v>0</v>
      </c>
      <c r="H251" s="28">
        <v>0</v>
      </c>
      <c r="I251" s="28">
        <v>0</v>
      </c>
      <c r="J251" s="28">
        <v>0</v>
      </c>
      <c r="K251" s="28">
        <f t="shared" si="198"/>
        <v>0</v>
      </c>
      <c r="L251" s="28">
        <f>+F251+K251</f>
        <v>1000000000</v>
      </c>
      <c r="M251" s="119">
        <f t="shared" si="204"/>
        <v>1.7323299564913171E-4</v>
      </c>
      <c r="N251" s="28">
        <v>0</v>
      </c>
      <c r="O251" s="28">
        <v>367252932</v>
      </c>
      <c r="P251" s="28">
        <f>L251-O251</f>
        <v>632747068</v>
      </c>
      <c r="Q251" s="28">
        <v>367250432</v>
      </c>
      <c r="R251" s="28">
        <f>+L251-Q251</f>
        <v>632749568</v>
      </c>
      <c r="S251" s="28">
        <f>O251-Q251</f>
        <v>2500</v>
      </c>
      <c r="T251" s="28">
        <v>0</v>
      </c>
      <c r="U251" s="28">
        <f>+Q251-T251</f>
        <v>367250432</v>
      </c>
      <c r="V251" s="28">
        <v>0</v>
      </c>
      <c r="W251" s="29">
        <f>+T251-V251</f>
        <v>0</v>
      </c>
      <c r="X251" s="30">
        <f t="shared" si="241"/>
        <v>0.36725043200000002</v>
      </c>
      <c r="Y251" s="30">
        <f t="shared" si="242"/>
        <v>0</v>
      </c>
      <c r="Z251" s="30">
        <f t="shared" si="201"/>
        <v>0</v>
      </c>
      <c r="AA251" s="30">
        <f t="shared" si="226"/>
        <v>0</v>
      </c>
      <c r="AB251" s="130" t="s">
        <v>267</v>
      </c>
    </row>
    <row r="252" spans="1:28" ht="49.5" customHeight="1" x14ac:dyDescent="0.25">
      <c r="A252" s="20" t="s">
        <v>138</v>
      </c>
      <c r="B252" s="21" t="s">
        <v>67</v>
      </c>
      <c r="C252" s="21">
        <v>13</v>
      </c>
      <c r="D252" s="21" t="s">
        <v>13</v>
      </c>
      <c r="E252" s="22" t="s">
        <v>139</v>
      </c>
      <c r="F252" s="34">
        <f t="shared" ref="F252:J254" si="248">+F253</f>
        <v>3056837754</v>
      </c>
      <c r="G252" s="34">
        <f t="shared" si="248"/>
        <v>0</v>
      </c>
      <c r="H252" s="34">
        <f t="shared" si="248"/>
        <v>0</v>
      </c>
      <c r="I252" s="34">
        <f t="shared" si="248"/>
        <v>0</v>
      </c>
      <c r="J252" s="34">
        <f t="shared" si="248"/>
        <v>0</v>
      </c>
      <c r="K252" s="34">
        <f t="shared" si="198"/>
        <v>0</v>
      </c>
      <c r="L252" s="34">
        <f>+L253</f>
        <v>3056837754</v>
      </c>
      <c r="M252" s="117">
        <f t="shared" si="204"/>
        <v>5.2954516133878356E-4</v>
      </c>
      <c r="N252" s="34">
        <f t="shared" ref="N252:W254" si="249">+N253</f>
        <v>0</v>
      </c>
      <c r="O252" s="34">
        <f t="shared" si="249"/>
        <v>2903417570</v>
      </c>
      <c r="P252" s="34">
        <f t="shared" si="249"/>
        <v>153420184</v>
      </c>
      <c r="Q252" s="34">
        <f t="shared" si="249"/>
        <v>2698058551.2800002</v>
      </c>
      <c r="R252" s="34">
        <f t="shared" si="249"/>
        <v>358779202.71999979</v>
      </c>
      <c r="S252" s="34">
        <f t="shared" si="249"/>
        <v>205359018.71999979</v>
      </c>
      <c r="T252" s="34">
        <f t="shared" si="249"/>
        <v>388647208.48000002</v>
      </c>
      <c r="U252" s="34">
        <f t="shared" si="249"/>
        <v>2309411342.8000002</v>
      </c>
      <c r="V252" s="34">
        <f t="shared" si="249"/>
        <v>377134208.48000002</v>
      </c>
      <c r="W252" s="34">
        <f t="shared" si="249"/>
        <v>11513000</v>
      </c>
      <c r="X252" s="24">
        <f t="shared" si="241"/>
        <v>0.88263060339053911</v>
      </c>
      <c r="Y252" s="24">
        <f t="shared" si="242"/>
        <v>0.12714028017072182</v>
      </c>
      <c r="Z252" s="24">
        <f t="shared" si="201"/>
        <v>0.1233739697131469</v>
      </c>
      <c r="AA252" s="24">
        <f t="shared" si="226"/>
        <v>0.14404698826703366</v>
      </c>
      <c r="AB252" s="24">
        <f>+V252/T252</f>
        <v>0.97037673306588934</v>
      </c>
    </row>
    <row r="253" spans="1:28" ht="49.5" customHeight="1" x14ac:dyDescent="0.25">
      <c r="A253" s="20" t="s">
        <v>140</v>
      </c>
      <c r="B253" s="21" t="s">
        <v>67</v>
      </c>
      <c r="C253" s="21">
        <v>13</v>
      </c>
      <c r="D253" s="21" t="s">
        <v>13</v>
      </c>
      <c r="E253" s="22" t="s">
        <v>139</v>
      </c>
      <c r="F253" s="34">
        <f t="shared" si="248"/>
        <v>3056837754</v>
      </c>
      <c r="G253" s="34">
        <f t="shared" si="248"/>
        <v>0</v>
      </c>
      <c r="H253" s="34">
        <f t="shared" si="248"/>
        <v>0</v>
      </c>
      <c r="I253" s="34">
        <f t="shared" si="248"/>
        <v>0</v>
      </c>
      <c r="J253" s="34">
        <f t="shared" si="248"/>
        <v>0</v>
      </c>
      <c r="K253" s="34">
        <f t="shared" si="198"/>
        <v>0</v>
      </c>
      <c r="L253" s="34">
        <f>+L254</f>
        <v>3056837754</v>
      </c>
      <c r="M253" s="117">
        <f t="shared" si="204"/>
        <v>5.2954516133878356E-4</v>
      </c>
      <c r="N253" s="34">
        <f t="shared" si="249"/>
        <v>0</v>
      </c>
      <c r="O253" s="34">
        <f t="shared" si="249"/>
        <v>2903417570</v>
      </c>
      <c r="P253" s="34">
        <f t="shared" si="249"/>
        <v>153420184</v>
      </c>
      <c r="Q253" s="34">
        <f t="shared" si="249"/>
        <v>2698058551.2800002</v>
      </c>
      <c r="R253" s="34">
        <f t="shared" si="249"/>
        <v>358779202.71999979</v>
      </c>
      <c r="S253" s="34">
        <f t="shared" si="249"/>
        <v>205359018.71999979</v>
      </c>
      <c r="T253" s="34">
        <f t="shared" si="249"/>
        <v>388647208.48000002</v>
      </c>
      <c r="U253" s="34">
        <f t="shared" si="249"/>
        <v>2309411342.8000002</v>
      </c>
      <c r="V253" s="34">
        <f t="shared" si="249"/>
        <v>377134208.48000002</v>
      </c>
      <c r="W253" s="34">
        <f t="shared" si="249"/>
        <v>11513000</v>
      </c>
      <c r="X253" s="24">
        <f t="shared" si="241"/>
        <v>0.88263060339053911</v>
      </c>
      <c r="Y253" s="24">
        <f t="shared" si="242"/>
        <v>0.12714028017072182</v>
      </c>
      <c r="Z253" s="24">
        <f t="shared" si="201"/>
        <v>0.1233739697131469</v>
      </c>
      <c r="AA253" s="24">
        <f t="shared" si="226"/>
        <v>0.14404698826703366</v>
      </c>
      <c r="AB253" s="24">
        <f>+V253/T253</f>
        <v>0.97037673306588934</v>
      </c>
    </row>
    <row r="254" spans="1:28" ht="34.5" customHeight="1" x14ac:dyDescent="0.25">
      <c r="A254" s="20" t="s">
        <v>141</v>
      </c>
      <c r="B254" s="21" t="s">
        <v>67</v>
      </c>
      <c r="C254" s="21">
        <v>13</v>
      </c>
      <c r="D254" s="21" t="s">
        <v>13</v>
      </c>
      <c r="E254" s="22" t="s">
        <v>110</v>
      </c>
      <c r="F254" s="34">
        <f t="shared" si="248"/>
        <v>3056837754</v>
      </c>
      <c r="G254" s="34">
        <f t="shared" si="248"/>
        <v>0</v>
      </c>
      <c r="H254" s="34">
        <f t="shared" si="248"/>
        <v>0</v>
      </c>
      <c r="I254" s="34">
        <f t="shared" si="248"/>
        <v>0</v>
      </c>
      <c r="J254" s="34">
        <f t="shared" si="248"/>
        <v>0</v>
      </c>
      <c r="K254" s="34">
        <f t="shared" si="198"/>
        <v>0</v>
      </c>
      <c r="L254" s="34">
        <f>+L255</f>
        <v>3056837754</v>
      </c>
      <c r="M254" s="117">
        <f t="shared" si="204"/>
        <v>5.2954516133878356E-4</v>
      </c>
      <c r="N254" s="34">
        <f t="shared" si="249"/>
        <v>0</v>
      </c>
      <c r="O254" s="34">
        <f t="shared" si="249"/>
        <v>2903417570</v>
      </c>
      <c r="P254" s="34">
        <f t="shared" si="249"/>
        <v>153420184</v>
      </c>
      <c r="Q254" s="34">
        <f t="shared" si="249"/>
        <v>2698058551.2800002</v>
      </c>
      <c r="R254" s="34">
        <f t="shared" si="249"/>
        <v>358779202.71999979</v>
      </c>
      <c r="S254" s="34">
        <f t="shared" si="249"/>
        <v>205359018.71999979</v>
      </c>
      <c r="T254" s="34">
        <f t="shared" si="249"/>
        <v>388647208.48000002</v>
      </c>
      <c r="U254" s="34">
        <f t="shared" si="249"/>
        <v>2309411342.8000002</v>
      </c>
      <c r="V254" s="34">
        <f t="shared" si="249"/>
        <v>377134208.48000002</v>
      </c>
      <c r="W254" s="34">
        <f t="shared" si="249"/>
        <v>11513000</v>
      </c>
      <c r="X254" s="24">
        <f t="shared" si="241"/>
        <v>0.88263060339053911</v>
      </c>
      <c r="Y254" s="24">
        <f t="shared" si="242"/>
        <v>0.12714028017072182</v>
      </c>
      <c r="Z254" s="24">
        <f t="shared" si="201"/>
        <v>0.1233739697131469</v>
      </c>
      <c r="AA254" s="24">
        <f t="shared" si="226"/>
        <v>0.14404698826703366</v>
      </c>
      <c r="AB254" s="24">
        <f>+V254/T254</f>
        <v>0.97037673306588934</v>
      </c>
    </row>
    <row r="255" spans="1:28" ht="30" customHeight="1" x14ac:dyDescent="0.25">
      <c r="A255" s="25" t="s">
        <v>142</v>
      </c>
      <c r="B255" s="26" t="s">
        <v>67</v>
      </c>
      <c r="C255" s="26">
        <v>13</v>
      </c>
      <c r="D255" s="26" t="s">
        <v>13</v>
      </c>
      <c r="E255" s="27" t="s">
        <v>75</v>
      </c>
      <c r="F255" s="28">
        <v>3056837754</v>
      </c>
      <c r="G255" s="28">
        <v>0</v>
      </c>
      <c r="H255" s="28">
        <v>0</v>
      </c>
      <c r="I255" s="28">
        <v>0</v>
      </c>
      <c r="J255" s="28">
        <v>0</v>
      </c>
      <c r="K255" s="28">
        <f t="shared" si="198"/>
        <v>0</v>
      </c>
      <c r="L255" s="28">
        <f>+F255+K255</f>
        <v>3056837754</v>
      </c>
      <c r="M255" s="119">
        <f t="shared" si="204"/>
        <v>5.2954516133878356E-4</v>
      </c>
      <c r="N255" s="28">
        <v>0</v>
      </c>
      <c r="O255" s="28">
        <v>2903417570</v>
      </c>
      <c r="P255" s="28">
        <f>L255-O255</f>
        <v>153420184</v>
      </c>
      <c r="Q255" s="28">
        <v>2698058551.2800002</v>
      </c>
      <c r="R255" s="28">
        <f>+L255-Q255</f>
        <v>358779202.71999979</v>
      </c>
      <c r="S255" s="28">
        <f>O255-Q255</f>
        <v>205359018.71999979</v>
      </c>
      <c r="T255" s="28">
        <v>388647208.48000002</v>
      </c>
      <c r="U255" s="28">
        <f>+Q255-T255</f>
        <v>2309411342.8000002</v>
      </c>
      <c r="V255" s="28">
        <v>377134208.48000002</v>
      </c>
      <c r="W255" s="29">
        <f>+T255-V255</f>
        <v>11513000</v>
      </c>
      <c r="X255" s="30">
        <f t="shared" si="241"/>
        <v>0.88263060339053911</v>
      </c>
      <c r="Y255" s="30">
        <f t="shared" si="242"/>
        <v>0.12714028017072182</v>
      </c>
      <c r="Z255" s="30">
        <f t="shared" si="201"/>
        <v>0.1233739697131469</v>
      </c>
      <c r="AA255" s="30">
        <f t="shared" si="226"/>
        <v>0.14404698826703366</v>
      </c>
      <c r="AB255" s="30">
        <f>+V255/T255</f>
        <v>0.97037673306588934</v>
      </c>
    </row>
    <row r="256" spans="1:28" ht="34.5" customHeight="1" x14ac:dyDescent="0.25">
      <c r="A256" s="20" t="s">
        <v>479</v>
      </c>
      <c r="B256" s="21" t="s">
        <v>67</v>
      </c>
      <c r="C256" s="21">
        <v>13</v>
      </c>
      <c r="D256" s="21" t="s">
        <v>13</v>
      </c>
      <c r="E256" s="22" t="s">
        <v>480</v>
      </c>
      <c r="F256" s="32">
        <f t="shared" ref="F256:J257" si="250">+F257</f>
        <v>907945356</v>
      </c>
      <c r="G256" s="32">
        <f t="shared" si="250"/>
        <v>0</v>
      </c>
      <c r="H256" s="32">
        <f t="shared" si="250"/>
        <v>0</v>
      </c>
      <c r="I256" s="32">
        <f t="shared" si="250"/>
        <v>0</v>
      </c>
      <c r="J256" s="32">
        <f t="shared" si="250"/>
        <v>0</v>
      </c>
      <c r="K256" s="32">
        <f t="shared" si="198"/>
        <v>0</v>
      </c>
      <c r="L256" s="32">
        <f>+L257</f>
        <v>907945356</v>
      </c>
      <c r="M256" s="117">
        <f t="shared" si="204"/>
        <v>1.5728609390559735E-4</v>
      </c>
      <c r="N256" s="32">
        <f t="shared" ref="N256:W257" si="251">+N257</f>
        <v>0</v>
      </c>
      <c r="O256" s="32">
        <f t="shared" si="251"/>
        <v>160368834</v>
      </c>
      <c r="P256" s="32">
        <f t="shared" si="251"/>
        <v>747576522</v>
      </c>
      <c r="Q256" s="32">
        <f t="shared" si="251"/>
        <v>128223401.75</v>
      </c>
      <c r="R256" s="32">
        <f t="shared" si="251"/>
        <v>779721954.25</v>
      </c>
      <c r="S256" s="32">
        <f t="shared" si="251"/>
        <v>32145432.25</v>
      </c>
      <c r="T256" s="32">
        <f t="shared" si="251"/>
        <v>28601615.239999998</v>
      </c>
      <c r="U256" s="32">
        <f t="shared" si="251"/>
        <v>99621786.510000005</v>
      </c>
      <c r="V256" s="32">
        <f t="shared" si="251"/>
        <v>28601615.239999998</v>
      </c>
      <c r="W256" s="32">
        <f t="shared" si="251"/>
        <v>0</v>
      </c>
      <c r="X256" s="24">
        <f t="shared" si="241"/>
        <v>0.14122369909450805</v>
      </c>
      <c r="Y256" s="24">
        <f t="shared" si="242"/>
        <v>3.1501472033521806E-2</v>
      </c>
      <c r="Z256" s="24">
        <f t="shared" si="201"/>
        <v>3.1501472033521806E-2</v>
      </c>
      <c r="AA256" s="24">
        <f t="shared" si="226"/>
        <v>0.2230608052012627</v>
      </c>
      <c r="AB256" s="24">
        <f t="shared" ref="AB256:AB260" si="252">+V256/T256</f>
        <v>1</v>
      </c>
    </row>
    <row r="257" spans="1:28" ht="34.5" customHeight="1" x14ac:dyDescent="0.25">
      <c r="A257" s="20" t="s">
        <v>481</v>
      </c>
      <c r="B257" s="21" t="s">
        <v>67</v>
      </c>
      <c r="C257" s="21">
        <v>13</v>
      </c>
      <c r="D257" s="21" t="s">
        <v>13</v>
      </c>
      <c r="E257" s="47" t="s">
        <v>74</v>
      </c>
      <c r="F257" s="32">
        <f t="shared" si="250"/>
        <v>907945356</v>
      </c>
      <c r="G257" s="32">
        <f t="shared" si="250"/>
        <v>0</v>
      </c>
      <c r="H257" s="32">
        <f t="shared" si="250"/>
        <v>0</v>
      </c>
      <c r="I257" s="32">
        <f t="shared" si="250"/>
        <v>0</v>
      </c>
      <c r="J257" s="32">
        <f t="shared" si="250"/>
        <v>0</v>
      </c>
      <c r="K257" s="32">
        <f t="shared" si="198"/>
        <v>0</v>
      </c>
      <c r="L257" s="32">
        <f>+L258</f>
        <v>907945356</v>
      </c>
      <c r="M257" s="117">
        <f t="shared" si="204"/>
        <v>1.5728609390559735E-4</v>
      </c>
      <c r="N257" s="32">
        <f t="shared" si="251"/>
        <v>0</v>
      </c>
      <c r="O257" s="32">
        <f t="shared" si="251"/>
        <v>160368834</v>
      </c>
      <c r="P257" s="32">
        <f t="shared" si="251"/>
        <v>747576522</v>
      </c>
      <c r="Q257" s="32">
        <f t="shared" si="251"/>
        <v>128223401.75</v>
      </c>
      <c r="R257" s="32">
        <f t="shared" si="251"/>
        <v>779721954.25</v>
      </c>
      <c r="S257" s="32">
        <f t="shared" si="251"/>
        <v>32145432.25</v>
      </c>
      <c r="T257" s="32">
        <f t="shared" si="251"/>
        <v>28601615.239999998</v>
      </c>
      <c r="U257" s="32">
        <f t="shared" si="251"/>
        <v>99621786.510000005</v>
      </c>
      <c r="V257" s="32">
        <f t="shared" si="251"/>
        <v>28601615.239999998</v>
      </c>
      <c r="W257" s="32">
        <f t="shared" si="251"/>
        <v>0</v>
      </c>
      <c r="X257" s="24">
        <f t="shared" si="241"/>
        <v>0.14122369909450805</v>
      </c>
      <c r="Y257" s="24">
        <f t="shared" si="242"/>
        <v>3.1501472033521806E-2</v>
      </c>
      <c r="Z257" s="24">
        <f t="shared" si="201"/>
        <v>3.1501472033521806E-2</v>
      </c>
      <c r="AA257" s="24">
        <f t="shared" si="226"/>
        <v>0.2230608052012627</v>
      </c>
      <c r="AB257" s="24">
        <f t="shared" si="252"/>
        <v>1</v>
      </c>
    </row>
    <row r="258" spans="1:28" ht="34.5" customHeight="1" x14ac:dyDescent="0.25">
      <c r="A258" s="20" t="s">
        <v>482</v>
      </c>
      <c r="B258" s="21" t="s">
        <v>67</v>
      </c>
      <c r="C258" s="21">
        <v>13</v>
      </c>
      <c r="D258" s="21" t="s">
        <v>13</v>
      </c>
      <c r="E258" s="22" t="s">
        <v>483</v>
      </c>
      <c r="F258" s="32">
        <f>F259</f>
        <v>907945356</v>
      </c>
      <c r="G258" s="32">
        <f>G259</f>
        <v>0</v>
      </c>
      <c r="H258" s="32">
        <f>H259</f>
        <v>0</v>
      </c>
      <c r="I258" s="32">
        <f>I259</f>
        <v>0</v>
      </c>
      <c r="J258" s="32">
        <f>J259</f>
        <v>0</v>
      </c>
      <c r="K258" s="32">
        <f t="shared" si="198"/>
        <v>0</v>
      </c>
      <c r="L258" s="32">
        <f>L259</f>
        <v>907945356</v>
      </c>
      <c r="M258" s="117">
        <f t="shared" si="204"/>
        <v>1.5728609390559735E-4</v>
      </c>
      <c r="N258" s="32">
        <f t="shared" ref="N258:W258" si="253">N259</f>
        <v>0</v>
      </c>
      <c r="O258" s="32">
        <f t="shared" si="253"/>
        <v>160368834</v>
      </c>
      <c r="P258" s="32">
        <f t="shared" si="253"/>
        <v>747576522</v>
      </c>
      <c r="Q258" s="32">
        <f t="shared" si="253"/>
        <v>128223401.75</v>
      </c>
      <c r="R258" s="32">
        <f t="shared" si="253"/>
        <v>779721954.25</v>
      </c>
      <c r="S258" s="32">
        <f t="shared" si="253"/>
        <v>32145432.25</v>
      </c>
      <c r="T258" s="32">
        <f t="shared" si="253"/>
        <v>28601615.239999998</v>
      </c>
      <c r="U258" s="32">
        <f t="shared" si="253"/>
        <v>99621786.510000005</v>
      </c>
      <c r="V258" s="32">
        <f t="shared" si="253"/>
        <v>28601615.239999998</v>
      </c>
      <c r="W258" s="32">
        <f t="shared" si="253"/>
        <v>0</v>
      </c>
      <c r="X258" s="24">
        <f t="shared" si="241"/>
        <v>0.14122369909450805</v>
      </c>
      <c r="Y258" s="24">
        <f t="shared" si="242"/>
        <v>3.1501472033521806E-2</v>
      </c>
      <c r="Z258" s="24">
        <f t="shared" si="201"/>
        <v>3.1501472033521806E-2</v>
      </c>
      <c r="AA258" s="24">
        <f t="shared" si="226"/>
        <v>0.2230608052012627</v>
      </c>
      <c r="AB258" s="24">
        <f t="shared" si="252"/>
        <v>1</v>
      </c>
    </row>
    <row r="259" spans="1:28" ht="43.5" customHeight="1" x14ac:dyDescent="0.25">
      <c r="A259" s="20" t="s">
        <v>484</v>
      </c>
      <c r="B259" s="21" t="s">
        <v>67</v>
      </c>
      <c r="C259" s="21">
        <v>13</v>
      </c>
      <c r="D259" s="21" t="s">
        <v>13</v>
      </c>
      <c r="E259" s="22" t="s">
        <v>483</v>
      </c>
      <c r="F259" s="32">
        <f t="shared" ref="F259:J260" si="254">+F260</f>
        <v>907945356</v>
      </c>
      <c r="G259" s="32">
        <f t="shared" si="254"/>
        <v>0</v>
      </c>
      <c r="H259" s="32">
        <f t="shared" si="254"/>
        <v>0</v>
      </c>
      <c r="I259" s="32">
        <f t="shared" si="254"/>
        <v>0</v>
      </c>
      <c r="J259" s="32">
        <f t="shared" si="254"/>
        <v>0</v>
      </c>
      <c r="K259" s="32">
        <f t="shared" si="198"/>
        <v>0</v>
      </c>
      <c r="L259" s="32">
        <f>+L260</f>
        <v>907945356</v>
      </c>
      <c r="M259" s="117">
        <f t="shared" si="204"/>
        <v>1.5728609390559735E-4</v>
      </c>
      <c r="N259" s="32">
        <f t="shared" ref="N259:W260" si="255">+N260</f>
        <v>0</v>
      </c>
      <c r="O259" s="32">
        <f t="shared" si="255"/>
        <v>160368834</v>
      </c>
      <c r="P259" s="32">
        <f t="shared" si="255"/>
        <v>747576522</v>
      </c>
      <c r="Q259" s="32">
        <f t="shared" si="255"/>
        <v>128223401.75</v>
      </c>
      <c r="R259" s="32">
        <f t="shared" si="255"/>
        <v>779721954.25</v>
      </c>
      <c r="S259" s="32">
        <f t="shared" si="255"/>
        <v>32145432.25</v>
      </c>
      <c r="T259" s="32">
        <f t="shared" si="255"/>
        <v>28601615.239999998</v>
      </c>
      <c r="U259" s="32">
        <f t="shared" si="255"/>
        <v>99621786.510000005</v>
      </c>
      <c r="V259" s="32">
        <f t="shared" si="255"/>
        <v>28601615.239999998</v>
      </c>
      <c r="W259" s="32">
        <f t="shared" si="255"/>
        <v>0</v>
      </c>
      <c r="X259" s="24">
        <f t="shared" si="241"/>
        <v>0.14122369909450805</v>
      </c>
      <c r="Y259" s="24">
        <f t="shared" si="242"/>
        <v>3.1501472033521806E-2</v>
      </c>
      <c r="Z259" s="24">
        <f t="shared" si="201"/>
        <v>3.1501472033521806E-2</v>
      </c>
      <c r="AA259" s="24">
        <f t="shared" si="226"/>
        <v>0.2230608052012627</v>
      </c>
      <c r="AB259" s="24">
        <f t="shared" si="252"/>
        <v>1</v>
      </c>
    </row>
    <row r="260" spans="1:28" ht="33.75" customHeight="1" x14ac:dyDescent="0.25">
      <c r="A260" s="20" t="s">
        <v>485</v>
      </c>
      <c r="B260" s="21" t="s">
        <v>67</v>
      </c>
      <c r="C260" s="21">
        <v>13</v>
      </c>
      <c r="D260" s="21" t="s">
        <v>13</v>
      </c>
      <c r="E260" s="22" t="s">
        <v>110</v>
      </c>
      <c r="F260" s="32">
        <f t="shared" si="254"/>
        <v>907945356</v>
      </c>
      <c r="G260" s="32">
        <f t="shared" si="254"/>
        <v>0</v>
      </c>
      <c r="H260" s="32">
        <f t="shared" si="254"/>
        <v>0</v>
      </c>
      <c r="I260" s="32">
        <f t="shared" si="254"/>
        <v>0</v>
      </c>
      <c r="J260" s="32">
        <f t="shared" si="254"/>
        <v>0</v>
      </c>
      <c r="K260" s="32">
        <f t="shared" si="198"/>
        <v>0</v>
      </c>
      <c r="L260" s="32">
        <f>+L261</f>
        <v>907945356</v>
      </c>
      <c r="M260" s="117">
        <f t="shared" si="204"/>
        <v>1.5728609390559735E-4</v>
      </c>
      <c r="N260" s="32">
        <f t="shared" si="255"/>
        <v>0</v>
      </c>
      <c r="O260" s="32">
        <f t="shared" si="255"/>
        <v>160368834</v>
      </c>
      <c r="P260" s="32">
        <f t="shared" si="255"/>
        <v>747576522</v>
      </c>
      <c r="Q260" s="32">
        <f t="shared" si="255"/>
        <v>128223401.75</v>
      </c>
      <c r="R260" s="32">
        <f t="shared" si="255"/>
        <v>779721954.25</v>
      </c>
      <c r="S260" s="32">
        <f t="shared" si="255"/>
        <v>32145432.25</v>
      </c>
      <c r="T260" s="32">
        <f t="shared" si="255"/>
        <v>28601615.239999998</v>
      </c>
      <c r="U260" s="32">
        <f t="shared" si="255"/>
        <v>99621786.510000005</v>
      </c>
      <c r="V260" s="32">
        <f t="shared" si="255"/>
        <v>28601615.239999998</v>
      </c>
      <c r="W260" s="32">
        <f t="shared" si="255"/>
        <v>0</v>
      </c>
      <c r="X260" s="24">
        <f t="shared" si="241"/>
        <v>0.14122369909450805</v>
      </c>
      <c r="Y260" s="24">
        <f t="shared" si="242"/>
        <v>3.1501472033521806E-2</v>
      </c>
      <c r="Z260" s="24">
        <f t="shared" si="201"/>
        <v>3.1501472033521806E-2</v>
      </c>
      <c r="AA260" s="24">
        <f t="shared" si="226"/>
        <v>0.2230608052012627</v>
      </c>
      <c r="AB260" s="24">
        <f t="shared" si="252"/>
        <v>1</v>
      </c>
    </row>
    <row r="261" spans="1:28" ht="41.25" customHeight="1" x14ac:dyDescent="0.25">
      <c r="A261" s="25" t="s">
        <v>486</v>
      </c>
      <c r="B261" s="26" t="s">
        <v>67</v>
      </c>
      <c r="C261" s="26">
        <v>13</v>
      </c>
      <c r="D261" s="26" t="s">
        <v>13</v>
      </c>
      <c r="E261" s="27" t="s">
        <v>75</v>
      </c>
      <c r="F261" s="28">
        <v>907945356</v>
      </c>
      <c r="G261" s="28">
        <v>0</v>
      </c>
      <c r="H261" s="28">
        <v>0</v>
      </c>
      <c r="I261" s="28">
        <v>0</v>
      </c>
      <c r="J261" s="28">
        <v>0</v>
      </c>
      <c r="K261" s="28">
        <f t="shared" si="198"/>
        <v>0</v>
      </c>
      <c r="L261" s="28">
        <f>+F261+K261</f>
        <v>907945356</v>
      </c>
      <c r="M261" s="119">
        <f t="shared" si="204"/>
        <v>1.5728609390559735E-4</v>
      </c>
      <c r="N261" s="28">
        <v>0</v>
      </c>
      <c r="O261" s="28">
        <v>160368834</v>
      </c>
      <c r="P261" s="28">
        <f>L261-O261</f>
        <v>747576522</v>
      </c>
      <c r="Q261" s="28">
        <v>128223401.75</v>
      </c>
      <c r="R261" s="28">
        <f>+L261-Q261</f>
        <v>779721954.25</v>
      </c>
      <c r="S261" s="28">
        <f>O261-Q261</f>
        <v>32145432.25</v>
      </c>
      <c r="T261" s="28">
        <v>28601615.239999998</v>
      </c>
      <c r="U261" s="28">
        <f>+Q261-T261</f>
        <v>99621786.510000005</v>
      </c>
      <c r="V261" s="28">
        <v>28601615.239999998</v>
      </c>
      <c r="W261" s="29">
        <f>+T261-V261</f>
        <v>0</v>
      </c>
      <c r="X261" s="30">
        <f t="shared" si="241"/>
        <v>0.14122369909450805</v>
      </c>
      <c r="Y261" s="30">
        <f t="shared" si="242"/>
        <v>3.1501472033521806E-2</v>
      </c>
      <c r="Z261" s="30">
        <f t="shared" si="201"/>
        <v>3.1501472033521806E-2</v>
      </c>
      <c r="AA261" s="30">
        <f t="shared" si="226"/>
        <v>0.2230608052012627</v>
      </c>
      <c r="AB261" s="30">
        <f>+V261/T261</f>
        <v>1</v>
      </c>
    </row>
    <row r="262" spans="1:28" ht="34.5" customHeight="1" x14ac:dyDescent="0.25">
      <c r="A262" s="53" t="s">
        <v>143</v>
      </c>
      <c r="B262" s="50" t="s">
        <v>67</v>
      </c>
      <c r="C262" s="21">
        <v>13</v>
      </c>
      <c r="D262" s="21" t="s">
        <v>13</v>
      </c>
      <c r="E262" s="47" t="s">
        <v>144</v>
      </c>
      <c r="F262" s="33">
        <f>+F264</f>
        <v>55000000000</v>
      </c>
      <c r="G262" s="33">
        <f t="shared" ref="G262:J263" si="256">+G264</f>
        <v>0</v>
      </c>
      <c r="H262" s="33">
        <f t="shared" si="256"/>
        <v>0</v>
      </c>
      <c r="I262" s="33">
        <f t="shared" si="256"/>
        <v>0</v>
      </c>
      <c r="J262" s="33">
        <f t="shared" si="256"/>
        <v>0</v>
      </c>
      <c r="K262" s="33">
        <f t="shared" si="198"/>
        <v>0</v>
      </c>
      <c r="L262" s="33">
        <f>+L264</f>
        <v>55000000000</v>
      </c>
      <c r="M262" s="117">
        <f t="shared" si="204"/>
        <v>9.527814760702245E-3</v>
      </c>
      <c r="N262" s="33">
        <f t="shared" ref="N262:W263" si="257">+N264</f>
        <v>0</v>
      </c>
      <c r="O262" s="33">
        <f t="shared" si="257"/>
        <v>20537192725.610001</v>
      </c>
      <c r="P262" s="33">
        <f t="shared" si="257"/>
        <v>34462807274.389999</v>
      </c>
      <c r="Q262" s="33">
        <f t="shared" si="257"/>
        <v>18363584901.329998</v>
      </c>
      <c r="R262" s="33">
        <f t="shared" si="257"/>
        <v>36636415098.670006</v>
      </c>
      <c r="S262" s="33">
        <f t="shared" si="257"/>
        <v>2173607824.2799997</v>
      </c>
      <c r="T262" s="33">
        <f t="shared" si="257"/>
        <v>3770324519.5300007</v>
      </c>
      <c r="U262" s="33">
        <f t="shared" si="257"/>
        <v>14593260381.799999</v>
      </c>
      <c r="V262" s="33">
        <f t="shared" si="257"/>
        <v>3541668690.5300002</v>
      </c>
      <c r="W262" s="33">
        <f t="shared" si="257"/>
        <v>228655829</v>
      </c>
      <c r="X262" s="24">
        <f t="shared" si="241"/>
        <v>0.33388336184236361</v>
      </c>
      <c r="Y262" s="24">
        <f t="shared" si="242"/>
        <v>6.8551354900545466E-2</v>
      </c>
      <c r="Z262" s="24">
        <f t="shared" si="201"/>
        <v>6.4393976191454552E-2</v>
      </c>
      <c r="AA262" s="24">
        <f t="shared" si="226"/>
        <v>0.20531527693467586</v>
      </c>
      <c r="AB262" s="131">
        <f t="shared" ref="AB262:AB278" si="258">+V262/T262</f>
        <v>0.93935380686315451</v>
      </c>
    </row>
    <row r="263" spans="1:28" ht="34.5" customHeight="1" x14ac:dyDescent="0.25">
      <c r="A263" s="53" t="s">
        <v>143</v>
      </c>
      <c r="B263" s="50" t="s">
        <v>12</v>
      </c>
      <c r="C263" s="21">
        <v>20</v>
      </c>
      <c r="D263" s="21" t="s">
        <v>13</v>
      </c>
      <c r="E263" s="47" t="s">
        <v>144</v>
      </c>
      <c r="F263" s="33">
        <f>+F265</f>
        <v>10000000000</v>
      </c>
      <c r="G263" s="33">
        <f t="shared" si="256"/>
        <v>0</v>
      </c>
      <c r="H263" s="33">
        <f t="shared" si="256"/>
        <v>0</v>
      </c>
      <c r="I263" s="33">
        <f t="shared" si="256"/>
        <v>0</v>
      </c>
      <c r="J263" s="33">
        <f t="shared" si="256"/>
        <v>0</v>
      </c>
      <c r="K263" s="33">
        <f t="shared" si="198"/>
        <v>0</v>
      </c>
      <c r="L263" s="33">
        <f>+L265</f>
        <v>10000000000</v>
      </c>
      <c r="M263" s="117">
        <f t="shared" si="204"/>
        <v>1.732329956491317E-3</v>
      </c>
      <c r="N263" s="33">
        <f t="shared" si="257"/>
        <v>0</v>
      </c>
      <c r="O263" s="33">
        <f t="shared" si="257"/>
        <v>0</v>
      </c>
      <c r="P263" s="33">
        <f t="shared" si="257"/>
        <v>10000000000</v>
      </c>
      <c r="Q263" s="33">
        <f t="shared" si="257"/>
        <v>0</v>
      </c>
      <c r="R263" s="33">
        <f t="shared" si="257"/>
        <v>10000000000</v>
      </c>
      <c r="S263" s="33">
        <f t="shared" si="257"/>
        <v>0</v>
      </c>
      <c r="T263" s="33">
        <f t="shared" si="257"/>
        <v>0</v>
      </c>
      <c r="U263" s="33">
        <f t="shared" si="257"/>
        <v>0</v>
      </c>
      <c r="V263" s="33">
        <f t="shared" si="257"/>
        <v>0</v>
      </c>
      <c r="W263" s="33">
        <f t="shared" si="257"/>
        <v>0</v>
      </c>
      <c r="X263" s="24">
        <f t="shared" si="241"/>
        <v>0</v>
      </c>
      <c r="Y263" s="24">
        <f t="shared" si="242"/>
        <v>0</v>
      </c>
      <c r="Z263" s="24">
        <f t="shared" si="201"/>
        <v>0</v>
      </c>
      <c r="AA263" s="24" t="s">
        <v>267</v>
      </c>
      <c r="AB263" s="131" t="s">
        <v>267</v>
      </c>
    </row>
    <row r="264" spans="1:28" ht="34.5" customHeight="1" x14ac:dyDescent="0.25">
      <c r="A264" s="53" t="s">
        <v>145</v>
      </c>
      <c r="B264" s="50" t="s">
        <v>67</v>
      </c>
      <c r="C264" s="21">
        <v>13</v>
      </c>
      <c r="D264" s="21" t="s">
        <v>13</v>
      </c>
      <c r="E264" s="47" t="s">
        <v>74</v>
      </c>
      <c r="F264" s="33">
        <f>+F266+F270+F280+F284</f>
        <v>55000000000</v>
      </c>
      <c r="G264" s="33">
        <f t="shared" ref="G264:J264" si="259">+G266+G270+G280+G284</f>
        <v>0</v>
      </c>
      <c r="H264" s="33">
        <f t="shared" si="259"/>
        <v>0</v>
      </c>
      <c r="I264" s="33">
        <f t="shared" si="259"/>
        <v>0</v>
      </c>
      <c r="J264" s="33">
        <f t="shared" si="259"/>
        <v>0</v>
      </c>
      <c r="K264" s="33">
        <f t="shared" si="198"/>
        <v>0</v>
      </c>
      <c r="L264" s="33">
        <f>+L269+L277+L278+L280+L284</f>
        <v>55000000000</v>
      </c>
      <c r="M264" s="117">
        <f t="shared" si="204"/>
        <v>9.527814760702245E-3</v>
      </c>
      <c r="N264" s="33">
        <f t="shared" ref="N264:W264" si="260">+N266+N270+N280+N284</f>
        <v>0</v>
      </c>
      <c r="O264" s="33">
        <f t="shared" si="260"/>
        <v>20537192725.610001</v>
      </c>
      <c r="P264" s="33">
        <f t="shared" si="260"/>
        <v>34462807274.389999</v>
      </c>
      <c r="Q264" s="33">
        <f t="shared" si="260"/>
        <v>18363584901.329998</v>
      </c>
      <c r="R264" s="33">
        <f t="shared" si="260"/>
        <v>36636415098.670006</v>
      </c>
      <c r="S264" s="33">
        <f t="shared" si="260"/>
        <v>2173607824.2799997</v>
      </c>
      <c r="T264" s="33">
        <f t="shared" si="260"/>
        <v>3770324519.5300007</v>
      </c>
      <c r="U264" s="33">
        <f t="shared" si="260"/>
        <v>14593260381.799999</v>
      </c>
      <c r="V264" s="33">
        <f t="shared" si="260"/>
        <v>3541668690.5300002</v>
      </c>
      <c r="W264" s="33">
        <f t="shared" si="260"/>
        <v>228655829</v>
      </c>
      <c r="X264" s="24">
        <f t="shared" si="241"/>
        <v>0.33388336184236361</v>
      </c>
      <c r="Y264" s="24">
        <f t="shared" si="242"/>
        <v>6.8551354900545466E-2</v>
      </c>
      <c r="Z264" s="24">
        <f t="shared" si="201"/>
        <v>6.4393976191454552E-2</v>
      </c>
      <c r="AA264" s="24">
        <f t="shared" si="226"/>
        <v>0.20531527693467586</v>
      </c>
      <c r="AB264" s="131">
        <f t="shared" si="258"/>
        <v>0.93935380686315451</v>
      </c>
    </row>
    <row r="265" spans="1:28" ht="34.5" customHeight="1" x14ac:dyDescent="0.25">
      <c r="A265" s="53" t="s">
        <v>145</v>
      </c>
      <c r="B265" s="50" t="s">
        <v>12</v>
      </c>
      <c r="C265" s="21">
        <v>20</v>
      </c>
      <c r="D265" s="21" t="s">
        <v>13</v>
      </c>
      <c r="E265" s="47" t="s">
        <v>74</v>
      </c>
      <c r="F265" s="33">
        <f>+F271</f>
        <v>10000000000</v>
      </c>
      <c r="G265" s="33">
        <f t="shared" ref="G265:J265" si="261">+G271</f>
        <v>0</v>
      </c>
      <c r="H265" s="33">
        <f t="shared" si="261"/>
        <v>0</v>
      </c>
      <c r="I265" s="33">
        <f t="shared" si="261"/>
        <v>0</v>
      </c>
      <c r="J265" s="33">
        <f t="shared" si="261"/>
        <v>0</v>
      </c>
      <c r="K265" s="33">
        <f t="shared" si="198"/>
        <v>0</v>
      </c>
      <c r="L265" s="33">
        <f>+L279</f>
        <v>10000000000</v>
      </c>
      <c r="M265" s="117">
        <f t="shared" si="204"/>
        <v>1.732329956491317E-3</v>
      </c>
      <c r="N265" s="33">
        <f t="shared" ref="N265:W265" si="262">+N271</f>
        <v>0</v>
      </c>
      <c r="O265" s="33">
        <f t="shared" si="262"/>
        <v>0</v>
      </c>
      <c r="P265" s="33">
        <f t="shared" si="262"/>
        <v>10000000000</v>
      </c>
      <c r="Q265" s="33">
        <f t="shared" si="262"/>
        <v>0</v>
      </c>
      <c r="R265" s="33">
        <f t="shared" si="262"/>
        <v>10000000000</v>
      </c>
      <c r="S265" s="33">
        <f t="shared" si="262"/>
        <v>0</v>
      </c>
      <c r="T265" s="33">
        <f t="shared" si="262"/>
        <v>0</v>
      </c>
      <c r="U265" s="33">
        <f t="shared" si="262"/>
        <v>0</v>
      </c>
      <c r="V265" s="33">
        <f t="shared" si="262"/>
        <v>0</v>
      </c>
      <c r="W265" s="33">
        <f t="shared" si="262"/>
        <v>0</v>
      </c>
      <c r="X265" s="24">
        <f t="shared" si="241"/>
        <v>0</v>
      </c>
      <c r="Y265" s="24">
        <f t="shared" si="242"/>
        <v>0</v>
      </c>
      <c r="Z265" s="24">
        <f t="shared" si="201"/>
        <v>0</v>
      </c>
      <c r="AA265" s="24" t="s">
        <v>267</v>
      </c>
      <c r="AB265" s="131" t="s">
        <v>267</v>
      </c>
    </row>
    <row r="266" spans="1:28" ht="66" customHeight="1" x14ac:dyDescent="0.25">
      <c r="A266" s="49" t="s">
        <v>146</v>
      </c>
      <c r="B266" s="50" t="s">
        <v>67</v>
      </c>
      <c r="C266" s="21">
        <v>13</v>
      </c>
      <c r="D266" s="21" t="s">
        <v>13</v>
      </c>
      <c r="E266" s="47" t="s">
        <v>147</v>
      </c>
      <c r="F266" s="33">
        <f t="shared" ref="F266:J268" si="263">+F267</f>
        <v>200000000</v>
      </c>
      <c r="G266" s="33">
        <f t="shared" si="263"/>
        <v>0</v>
      </c>
      <c r="H266" s="33">
        <f t="shared" si="263"/>
        <v>0</v>
      </c>
      <c r="I266" s="33">
        <f t="shared" si="263"/>
        <v>0</v>
      </c>
      <c r="J266" s="33">
        <f t="shared" si="263"/>
        <v>0</v>
      </c>
      <c r="K266" s="33">
        <f t="shared" si="198"/>
        <v>0</v>
      </c>
      <c r="L266" s="33">
        <f>+L267</f>
        <v>200000000</v>
      </c>
      <c r="M266" s="123">
        <f t="shared" si="204"/>
        <v>3.4646599129826344E-5</v>
      </c>
      <c r="N266" s="33">
        <f t="shared" ref="N266:W268" si="264">+N267</f>
        <v>0</v>
      </c>
      <c r="O266" s="33">
        <f t="shared" si="264"/>
        <v>144566687</v>
      </c>
      <c r="P266" s="33">
        <f t="shared" si="264"/>
        <v>55433313</v>
      </c>
      <c r="Q266" s="33">
        <f t="shared" si="264"/>
        <v>79900728.379999995</v>
      </c>
      <c r="R266" s="33">
        <f t="shared" si="264"/>
        <v>120099271.62</v>
      </c>
      <c r="S266" s="33">
        <f t="shared" si="264"/>
        <v>64665958.620000005</v>
      </c>
      <c r="T266" s="33">
        <f t="shared" si="264"/>
        <v>10280299.380000001</v>
      </c>
      <c r="U266" s="33">
        <f t="shared" si="264"/>
        <v>69620429</v>
      </c>
      <c r="V266" s="33">
        <f t="shared" si="264"/>
        <v>10280299.380000001</v>
      </c>
      <c r="W266" s="33">
        <f t="shared" si="264"/>
        <v>0</v>
      </c>
      <c r="X266" s="24">
        <f t="shared" si="241"/>
        <v>0.39950364189999998</v>
      </c>
      <c r="Y266" s="24">
        <f t="shared" si="242"/>
        <v>5.1401496900000003E-2</v>
      </c>
      <c r="Z266" s="24">
        <f t="shared" si="201"/>
        <v>5.1401496900000003E-2</v>
      </c>
      <c r="AA266" s="24">
        <f t="shared" si="226"/>
        <v>0.12866340005197335</v>
      </c>
      <c r="AB266" s="24">
        <f t="shared" si="258"/>
        <v>1</v>
      </c>
    </row>
    <row r="267" spans="1:28" ht="49.5" customHeight="1" x14ac:dyDescent="0.25">
      <c r="A267" s="49" t="s">
        <v>148</v>
      </c>
      <c r="B267" s="50" t="s">
        <v>67</v>
      </c>
      <c r="C267" s="21">
        <v>13</v>
      </c>
      <c r="D267" s="21" t="s">
        <v>13</v>
      </c>
      <c r="E267" s="47" t="s">
        <v>147</v>
      </c>
      <c r="F267" s="33">
        <f t="shared" si="263"/>
        <v>200000000</v>
      </c>
      <c r="G267" s="33">
        <f t="shared" si="263"/>
        <v>0</v>
      </c>
      <c r="H267" s="33">
        <f t="shared" si="263"/>
        <v>0</v>
      </c>
      <c r="I267" s="33">
        <f t="shared" si="263"/>
        <v>0</v>
      </c>
      <c r="J267" s="33">
        <f t="shared" si="263"/>
        <v>0</v>
      </c>
      <c r="K267" s="33">
        <f t="shared" ref="K267:K288" si="265">+G267-H267+I267-J267</f>
        <v>0</v>
      </c>
      <c r="L267" s="33">
        <f>+L268</f>
        <v>200000000</v>
      </c>
      <c r="M267" s="123">
        <f t="shared" si="204"/>
        <v>3.4646599129826344E-5</v>
      </c>
      <c r="N267" s="33">
        <f t="shared" si="264"/>
        <v>0</v>
      </c>
      <c r="O267" s="33">
        <f t="shared" si="264"/>
        <v>144566687</v>
      </c>
      <c r="P267" s="33">
        <f t="shared" si="264"/>
        <v>55433313</v>
      </c>
      <c r="Q267" s="33">
        <f t="shared" si="264"/>
        <v>79900728.379999995</v>
      </c>
      <c r="R267" s="33">
        <f t="shared" si="264"/>
        <v>120099271.62</v>
      </c>
      <c r="S267" s="33">
        <f t="shared" si="264"/>
        <v>64665958.620000005</v>
      </c>
      <c r="T267" s="33">
        <f t="shared" si="264"/>
        <v>10280299.380000001</v>
      </c>
      <c r="U267" s="33">
        <f t="shared" si="264"/>
        <v>69620429</v>
      </c>
      <c r="V267" s="33">
        <f t="shared" si="264"/>
        <v>10280299.380000001</v>
      </c>
      <c r="W267" s="33">
        <f t="shared" si="264"/>
        <v>0</v>
      </c>
      <c r="X267" s="24">
        <f t="shared" si="241"/>
        <v>0.39950364189999998</v>
      </c>
      <c r="Y267" s="24">
        <f t="shared" si="242"/>
        <v>5.1401496900000003E-2</v>
      </c>
      <c r="Z267" s="24">
        <f t="shared" si="201"/>
        <v>5.1401496900000003E-2</v>
      </c>
      <c r="AA267" s="24">
        <f t="shared" si="226"/>
        <v>0.12866340005197335</v>
      </c>
      <c r="AB267" s="24">
        <f t="shared" si="258"/>
        <v>1</v>
      </c>
    </row>
    <row r="268" spans="1:28" ht="35.25" customHeight="1" x14ac:dyDescent="0.25">
      <c r="A268" s="49" t="s">
        <v>149</v>
      </c>
      <c r="B268" s="50" t="s">
        <v>67</v>
      </c>
      <c r="C268" s="21">
        <v>13</v>
      </c>
      <c r="D268" s="21" t="s">
        <v>13</v>
      </c>
      <c r="E268" s="47" t="s">
        <v>150</v>
      </c>
      <c r="F268" s="33">
        <f t="shared" si="263"/>
        <v>200000000</v>
      </c>
      <c r="G268" s="33">
        <f t="shared" si="263"/>
        <v>0</v>
      </c>
      <c r="H268" s="33">
        <f t="shared" si="263"/>
        <v>0</v>
      </c>
      <c r="I268" s="33">
        <f t="shared" si="263"/>
        <v>0</v>
      </c>
      <c r="J268" s="33">
        <f t="shared" si="263"/>
        <v>0</v>
      </c>
      <c r="K268" s="33">
        <f t="shared" si="265"/>
        <v>0</v>
      </c>
      <c r="L268" s="33">
        <f>+L269</f>
        <v>200000000</v>
      </c>
      <c r="M268" s="123">
        <f t="shared" si="204"/>
        <v>3.4646599129826344E-5</v>
      </c>
      <c r="N268" s="33">
        <f t="shared" si="264"/>
        <v>0</v>
      </c>
      <c r="O268" s="33">
        <f t="shared" si="264"/>
        <v>144566687</v>
      </c>
      <c r="P268" s="33">
        <f t="shared" si="264"/>
        <v>55433313</v>
      </c>
      <c r="Q268" s="33">
        <f t="shared" si="264"/>
        <v>79900728.379999995</v>
      </c>
      <c r="R268" s="33">
        <f t="shared" si="264"/>
        <v>120099271.62</v>
      </c>
      <c r="S268" s="33">
        <f t="shared" si="264"/>
        <v>64665958.620000005</v>
      </c>
      <c r="T268" s="33">
        <f t="shared" si="264"/>
        <v>10280299.380000001</v>
      </c>
      <c r="U268" s="33">
        <f t="shared" si="264"/>
        <v>69620429</v>
      </c>
      <c r="V268" s="33">
        <f t="shared" si="264"/>
        <v>10280299.380000001</v>
      </c>
      <c r="W268" s="33">
        <f t="shared" si="264"/>
        <v>0</v>
      </c>
      <c r="X268" s="24">
        <f t="shared" si="241"/>
        <v>0.39950364189999998</v>
      </c>
      <c r="Y268" s="24">
        <f t="shared" si="242"/>
        <v>5.1401496900000003E-2</v>
      </c>
      <c r="Z268" s="24">
        <f t="shared" si="201"/>
        <v>5.1401496900000003E-2</v>
      </c>
      <c r="AA268" s="24">
        <f t="shared" si="226"/>
        <v>0.12866340005197335</v>
      </c>
      <c r="AB268" s="24">
        <f t="shared" si="258"/>
        <v>1</v>
      </c>
    </row>
    <row r="269" spans="1:28" ht="48" customHeight="1" x14ac:dyDescent="0.25">
      <c r="A269" s="25" t="s">
        <v>151</v>
      </c>
      <c r="B269" s="52" t="s">
        <v>67</v>
      </c>
      <c r="C269" s="26">
        <v>13</v>
      </c>
      <c r="D269" s="26" t="s">
        <v>13</v>
      </c>
      <c r="E269" s="27" t="s">
        <v>75</v>
      </c>
      <c r="F269" s="28">
        <v>200000000</v>
      </c>
      <c r="G269" s="28">
        <v>0</v>
      </c>
      <c r="H269" s="28">
        <v>0</v>
      </c>
      <c r="I269" s="28">
        <v>0</v>
      </c>
      <c r="J269" s="28">
        <v>0</v>
      </c>
      <c r="K269" s="28">
        <f t="shared" si="265"/>
        <v>0</v>
      </c>
      <c r="L269" s="28">
        <f>+F269+K269</f>
        <v>200000000</v>
      </c>
      <c r="M269" s="121">
        <f t="shared" si="204"/>
        <v>3.4646599129826344E-5</v>
      </c>
      <c r="N269" s="28">
        <v>0</v>
      </c>
      <c r="O269" s="28">
        <v>144566687</v>
      </c>
      <c r="P269" s="28">
        <f>L269-O269</f>
        <v>55433313</v>
      </c>
      <c r="Q269" s="28">
        <v>79900728.379999995</v>
      </c>
      <c r="R269" s="28">
        <f>+L269-Q269</f>
        <v>120099271.62</v>
      </c>
      <c r="S269" s="28">
        <f>O269-Q269</f>
        <v>64665958.620000005</v>
      </c>
      <c r="T269" s="28">
        <v>10280299.380000001</v>
      </c>
      <c r="U269" s="28">
        <f>+Q269-T269</f>
        <v>69620429</v>
      </c>
      <c r="V269" s="28">
        <v>10280299.380000001</v>
      </c>
      <c r="W269" s="29">
        <f>+T269-V269</f>
        <v>0</v>
      </c>
      <c r="X269" s="30">
        <f t="shared" si="241"/>
        <v>0.39950364189999998</v>
      </c>
      <c r="Y269" s="30">
        <f t="shared" si="242"/>
        <v>5.1401496900000003E-2</v>
      </c>
      <c r="Z269" s="30">
        <f t="shared" ref="Z269:Z288" si="266">+V269/L269</f>
        <v>5.1401496900000003E-2</v>
      </c>
      <c r="AA269" s="30">
        <f t="shared" si="226"/>
        <v>0.12866340005197335</v>
      </c>
      <c r="AB269" s="130">
        <f t="shared" si="258"/>
        <v>1</v>
      </c>
    </row>
    <row r="270" spans="1:28" ht="64.5" customHeight="1" x14ac:dyDescent="0.25">
      <c r="A270" s="49" t="s">
        <v>152</v>
      </c>
      <c r="B270" s="48" t="s">
        <v>67</v>
      </c>
      <c r="C270" s="21">
        <v>13</v>
      </c>
      <c r="D270" s="21" t="s">
        <v>13</v>
      </c>
      <c r="E270" s="47" t="s">
        <v>153</v>
      </c>
      <c r="F270" s="32">
        <f>+F272</f>
        <v>48800000000</v>
      </c>
      <c r="G270" s="32">
        <f t="shared" ref="G270:J270" si="267">+G272</f>
        <v>0</v>
      </c>
      <c r="H270" s="32">
        <f t="shared" si="267"/>
        <v>0</v>
      </c>
      <c r="I270" s="32">
        <f t="shared" si="267"/>
        <v>0</v>
      </c>
      <c r="J270" s="32">
        <f t="shared" si="267"/>
        <v>0</v>
      </c>
      <c r="K270" s="33">
        <f t="shared" si="265"/>
        <v>0</v>
      </c>
      <c r="L270" s="34">
        <f>+F270+K270</f>
        <v>48800000000</v>
      </c>
      <c r="M270" s="117">
        <f t="shared" si="204"/>
        <v>8.453770187677628E-3</v>
      </c>
      <c r="N270" s="32">
        <f t="shared" ref="N270:W270" si="268">+N272</f>
        <v>0</v>
      </c>
      <c r="O270" s="32">
        <f t="shared" si="268"/>
        <v>16135463622.82</v>
      </c>
      <c r="P270" s="32">
        <f t="shared" si="268"/>
        <v>32664536377.18</v>
      </c>
      <c r="Q270" s="32">
        <f t="shared" si="268"/>
        <v>14208876126.139999</v>
      </c>
      <c r="R270" s="32">
        <f t="shared" si="268"/>
        <v>34591123873.860001</v>
      </c>
      <c r="S270" s="32">
        <f t="shared" si="268"/>
        <v>1926587496.6799996</v>
      </c>
      <c r="T270" s="32">
        <f t="shared" si="268"/>
        <v>2218826526.3400002</v>
      </c>
      <c r="U270" s="32">
        <f t="shared" si="268"/>
        <v>11990049599.799999</v>
      </c>
      <c r="V270" s="32">
        <f t="shared" si="268"/>
        <v>2014117167.3399999</v>
      </c>
      <c r="W270" s="32">
        <f t="shared" si="268"/>
        <v>204709359</v>
      </c>
      <c r="X270" s="24">
        <f t="shared" si="241"/>
        <v>0.29116549438811473</v>
      </c>
      <c r="Y270" s="24">
        <f t="shared" si="242"/>
        <v>4.5467756687295087E-2</v>
      </c>
      <c r="Z270" s="24">
        <f t="shared" si="266"/>
        <v>4.1272892773360652E-2</v>
      </c>
      <c r="AA270" s="24">
        <f>+T270/Q270</f>
        <v>0.15615777818331711</v>
      </c>
      <c r="AB270" s="24">
        <f t="shared" si="258"/>
        <v>0.90773980905227747</v>
      </c>
    </row>
    <row r="271" spans="1:28" ht="64.5" customHeight="1" x14ac:dyDescent="0.25">
      <c r="A271" s="49" t="s">
        <v>152</v>
      </c>
      <c r="B271" s="50" t="s">
        <v>12</v>
      </c>
      <c r="C271" s="21">
        <v>20</v>
      </c>
      <c r="D271" s="21" t="s">
        <v>13</v>
      </c>
      <c r="E271" s="47" t="s">
        <v>153</v>
      </c>
      <c r="F271" s="32">
        <f>+F276</f>
        <v>10000000000</v>
      </c>
      <c r="G271" s="32">
        <f t="shared" ref="G271:J271" si="269">+G276</f>
        <v>0</v>
      </c>
      <c r="H271" s="32">
        <f t="shared" si="269"/>
        <v>0</v>
      </c>
      <c r="I271" s="32">
        <f t="shared" si="269"/>
        <v>0</v>
      </c>
      <c r="J271" s="32">
        <f t="shared" si="269"/>
        <v>0</v>
      </c>
      <c r="K271" s="33">
        <f t="shared" si="265"/>
        <v>0</v>
      </c>
      <c r="L271" s="34">
        <f>+F271+K271</f>
        <v>10000000000</v>
      </c>
      <c r="M271" s="117">
        <f t="shared" si="204"/>
        <v>1.732329956491317E-3</v>
      </c>
      <c r="N271" s="32">
        <f t="shared" ref="N271:W271" si="270">+N276</f>
        <v>0</v>
      </c>
      <c r="O271" s="32">
        <f t="shared" si="270"/>
        <v>0</v>
      </c>
      <c r="P271" s="32">
        <f t="shared" si="270"/>
        <v>10000000000</v>
      </c>
      <c r="Q271" s="32">
        <f t="shared" si="270"/>
        <v>0</v>
      </c>
      <c r="R271" s="32">
        <f t="shared" si="270"/>
        <v>10000000000</v>
      </c>
      <c r="S271" s="32">
        <f t="shared" si="270"/>
        <v>0</v>
      </c>
      <c r="T271" s="32">
        <f t="shared" si="270"/>
        <v>0</v>
      </c>
      <c r="U271" s="32">
        <f t="shared" si="270"/>
        <v>0</v>
      </c>
      <c r="V271" s="32">
        <f t="shared" si="270"/>
        <v>0</v>
      </c>
      <c r="W271" s="32">
        <f t="shared" si="270"/>
        <v>0</v>
      </c>
      <c r="X271" s="24">
        <f t="shared" si="241"/>
        <v>0</v>
      </c>
      <c r="Y271" s="24">
        <f t="shared" si="242"/>
        <v>0</v>
      </c>
      <c r="Z271" s="24">
        <f t="shared" si="266"/>
        <v>0</v>
      </c>
      <c r="AA271" s="24" t="s">
        <v>267</v>
      </c>
      <c r="AB271" s="24" t="s">
        <v>267</v>
      </c>
    </row>
    <row r="272" spans="1:28" ht="49.5" customHeight="1" x14ac:dyDescent="0.25">
      <c r="A272" s="49" t="s">
        <v>154</v>
      </c>
      <c r="B272" s="48" t="s">
        <v>67</v>
      </c>
      <c r="C272" s="21">
        <v>13</v>
      </c>
      <c r="D272" s="21" t="s">
        <v>13</v>
      </c>
      <c r="E272" s="47" t="s">
        <v>153</v>
      </c>
      <c r="F272" s="33">
        <f>+F274+F275</f>
        <v>48800000000</v>
      </c>
      <c r="G272" s="33">
        <f t="shared" ref="G272:J272" si="271">+G274+G275</f>
        <v>0</v>
      </c>
      <c r="H272" s="33">
        <f t="shared" si="271"/>
        <v>0</v>
      </c>
      <c r="I272" s="33">
        <f t="shared" si="271"/>
        <v>0</v>
      </c>
      <c r="J272" s="33">
        <f t="shared" si="271"/>
        <v>0</v>
      </c>
      <c r="K272" s="33">
        <f t="shared" si="265"/>
        <v>0</v>
      </c>
      <c r="L272" s="34">
        <f t="shared" ref="L272:L276" si="272">+F272+K272</f>
        <v>48800000000</v>
      </c>
      <c r="M272" s="117">
        <f t="shared" si="204"/>
        <v>8.453770187677628E-3</v>
      </c>
      <c r="N272" s="33">
        <f t="shared" ref="N272:W272" si="273">+N274+N275</f>
        <v>0</v>
      </c>
      <c r="O272" s="33">
        <f t="shared" si="273"/>
        <v>16135463622.82</v>
      </c>
      <c r="P272" s="33">
        <f t="shared" si="273"/>
        <v>32664536377.18</v>
      </c>
      <c r="Q272" s="33">
        <f t="shared" si="273"/>
        <v>14208876126.139999</v>
      </c>
      <c r="R272" s="33">
        <f t="shared" si="273"/>
        <v>34591123873.860001</v>
      </c>
      <c r="S272" s="33">
        <f t="shared" si="273"/>
        <v>1926587496.6799996</v>
      </c>
      <c r="T272" s="33">
        <f t="shared" si="273"/>
        <v>2218826526.3400002</v>
      </c>
      <c r="U272" s="33">
        <f t="shared" si="273"/>
        <v>11990049599.799999</v>
      </c>
      <c r="V272" s="33">
        <f t="shared" si="273"/>
        <v>2014117167.3399999</v>
      </c>
      <c r="W272" s="33">
        <f t="shared" si="273"/>
        <v>204709359</v>
      </c>
      <c r="X272" s="24">
        <f t="shared" si="241"/>
        <v>0.29116549438811473</v>
      </c>
      <c r="Y272" s="24">
        <f t="shared" si="242"/>
        <v>4.5467756687295087E-2</v>
      </c>
      <c r="Z272" s="24">
        <f t="shared" si="266"/>
        <v>4.1272892773360652E-2</v>
      </c>
      <c r="AA272" s="24">
        <f t="shared" ref="AA272:AA275" si="274">+T272/Q272</f>
        <v>0.15615777818331711</v>
      </c>
      <c r="AB272" s="24">
        <f t="shared" si="258"/>
        <v>0.90773980905227747</v>
      </c>
    </row>
    <row r="273" spans="1:28" ht="49.5" customHeight="1" x14ac:dyDescent="0.25">
      <c r="A273" s="49" t="s">
        <v>154</v>
      </c>
      <c r="B273" s="50" t="s">
        <v>12</v>
      </c>
      <c r="C273" s="21">
        <v>20</v>
      </c>
      <c r="D273" s="21" t="s">
        <v>13</v>
      </c>
      <c r="E273" s="47" t="s">
        <v>153</v>
      </c>
      <c r="F273" s="33">
        <f>+F276</f>
        <v>10000000000</v>
      </c>
      <c r="G273" s="33">
        <f t="shared" ref="G273:J273" si="275">+G276</f>
        <v>0</v>
      </c>
      <c r="H273" s="33">
        <f t="shared" si="275"/>
        <v>0</v>
      </c>
      <c r="I273" s="33">
        <f t="shared" si="275"/>
        <v>0</v>
      </c>
      <c r="J273" s="33">
        <f t="shared" si="275"/>
        <v>0</v>
      </c>
      <c r="K273" s="33">
        <f t="shared" si="265"/>
        <v>0</v>
      </c>
      <c r="L273" s="34">
        <f t="shared" si="272"/>
        <v>10000000000</v>
      </c>
      <c r="M273" s="117">
        <f t="shared" ref="M273:M288" si="276">L273/$L$288</f>
        <v>1.732329956491317E-3</v>
      </c>
      <c r="N273" s="33">
        <f t="shared" ref="N273:W273" si="277">+N276</f>
        <v>0</v>
      </c>
      <c r="O273" s="33">
        <f t="shared" si="277"/>
        <v>0</v>
      </c>
      <c r="P273" s="33">
        <f t="shared" si="277"/>
        <v>10000000000</v>
      </c>
      <c r="Q273" s="33">
        <f t="shared" si="277"/>
        <v>0</v>
      </c>
      <c r="R273" s="33">
        <f t="shared" si="277"/>
        <v>10000000000</v>
      </c>
      <c r="S273" s="33">
        <f t="shared" si="277"/>
        <v>0</v>
      </c>
      <c r="T273" s="33">
        <f t="shared" si="277"/>
        <v>0</v>
      </c>
      <c r="U273" s="33">
        <f t="shared" si="277"/>
        <v>0</v>
      </c>
      <c r="V273" s="33">
        <f t="shared" si="277"/>
        <v>0</v>
      </c>
      <c r="W273" s="33">
        <f t="shared" si="277"/>
        <v>0</v>
      </c>
      <c r="X273" s="24">
        <f t="shared" si="241"/>
        <v>0</v>
      </c>
      <c r="Y273" s="24">
        <f t="shared" si="242"/>
        <v>0</v>
      </c>
      <c r="Z273" s="24">
        <f t="shared" si="266"/>
        <v>0</v>
      </c>
      <c r="AA273" s="24" t="s">
        <v>267</v>
      </c>
      <c r="AB273" s="24" t="s">
        <v>267</v>
      </c>
    </row>
    <row r="274" spans="1:28" ht="30.75" customHeight="1" x14ac:dyDescent="0.25">
      <c r="A274" s="20" t="s">
        <v>157</v>
      </c>
      <c r="B274" s="48" t="s">
        <v>67</v>
      </c>
      <c r="C274" s="21">
        <v>13</v>
      </c>
      <c r="D274" s="21" t="s">
        <v>13</v>
      </c>
      <c r="E274" s="22" t="s">
        <v>158</v>
      </c>
      <c r="F274" s="34">
        <f>+F278</f>
        <v>20000000000</v>
      </c>
      <c r="G274" s="34">
        <f t="shared" ref="G274:J274" si="278">+G278</f>
        <v>0</v>
      </c>
      <c r="H274" s="34">
        <f t="shared" si="278"/>
        <v>0</v>
      </c>
      <c r="I274" s="34">
        <f t="shared" si="278"/>
        <v>0</v>
      </c>
      <c r="J274" s="34">
        <f t="shared" si="278"/>
        <v>0</v>
      </c>
      <c r="K274" s="34">
        <f t="shared" si="265"/>
        <v>0</v>
      </c>
      <c r="L274" s="34">
        <f t="shared" si="272"/>
        <v>20000000000</v>
      </c>
      <c r="M274" s="117">
        <f t="shared" si="276"/>
        <v>3.4646599129826341E-3</v>
      </c>
      <c r="N274" s="34">
        <f t="shared" ref="N274:W274" si="279">+N278</f>
        <v>0</v>
      </c>
      <c r="O274" s="34">
        <f t="shared" si="279"/>
        <v>1500000</v>
      </c>
      <c r="P274" s="34">
        <f t="shared" si="279"/>
        <v>19998500000</v>
      </c>
      <c r="Q274" s="34">
        <f t="shared" si="279"/>
        <v>34241.800000000003</v>
      </c>
      <c r="R274" s="34">
        <f t="shared" si="279"/>
        <v>19999965758.200001</v>
      </c>
      <c r="S274" s="34">
        <f t="shared" si="279"/>
        <v>1465758.2</v>
      </c>
      <c r="T274" s="34">
        <f t="shared" si="279"/>
        <v>34241.800000000003</v>
      </c>
      <c r="U274" s="34">
        <f t="shared" si="279"/>
        <v>0</v>
      </c>
      <c r="V274" s="34">
        <f t="shared" si="279"/>
        <v>34241.800000000003</v>
      </c>
      <c r="W274" s="34">
        <f t="shared" si="279"/>
        <v>0</v>
      </c>
      <c r="X274" s="24">
        <f t="shared" si="241"/>
        <v>1.7120900000000002E-6</v>
      </c>
      <c r="Y274" s="24">
        <f t="shared" si="242"/>
        <v>1.7120900000000002E-6</v>
      </c>
      <c r="Z274" s="24">
        <f t="shared" si="266"/>
        <v>1.7120900000000002E-6</v>
      </c>
      <c r="AA274" s="24">
        <f t="shared" si="274"/>
        <v>1</v>
      </c>
      <c r="AB274" s="24">
        <f t="shared" si="258"/>
        <v>1</v>
      </c>
    </row>
    <row r="275" spans="1:28" ht="34.5" customHeight="1" x14ac:dyDescent="0.25">
      <c r="A275" s="49" t="s">
        <v>155</v>
      </c>
      <c r="B275" s="48" t="s">
        <v>67</v>
      </c>
      <c r="C275" s="21">
        <v>13</v>
      </c>
      <c r="D275" s="21" t="s">
        <v>13</v>
      </c>
      <c r="E275" s="47" t="s">
        <v>110</v>
      </c>
      <c r="F275" s="33">
        <f>+F277</f>
        <v>28800000000</v>
      </c>
      <c r="G275" s="33">
        <f t="shared" ref="G275:J275" si="280">+G277</f>
        <v>0</v>
      </c>
      <c r="H275" s="33">
        <f t="shared" si="280"/>
        <v>0</v>
      </c>
      <c r="I275" s="33">
        <f t="shared" si="280"/>
        <v>0</v>
      </c>
      <c r="J275" s="33">
        <f t="shared" si="280"/>
        <v>0</v>
      </c>
      <c r="K275" s="33">
        <f t="shared" si="265"/>
        <v>0</v>
      </c>
      <c r="L275" s="34">
        <f t="shared" si="272"/>
        <v>28800000000</v>
      </c>
      <c r="M275" s="117">
        <f t="shared" si="276"/>
        <v>4.989110274694993E-3</v>
      </c>
      <c r="N275" s="33">
        <f t="shared" ref="N275:W275" si="281">+N277</f>
        <v>0</v>
      </c>
      <c r="O275" s="33">
        <f t="shared" si="281"/>
        <v>16133963622.82</v>
      </c>
      <c r="P275" s="33">
        <f t="shared" si="281"/>
        <v>12666036377.18</v>
      </c>
      <c r="Q275" s="33">
        <f t="shared" si="281"/>
        <v>14208841884.34</v>
      </c>
      <c r="R275" s="33">
        <f t="shared" si="281"/>
        <v>14591158115.66</v>
      </c>
      <c r="S275" s="33">
        <f t="shared" si="281"/>
        <v>1925121738.4799995</v>
      </c>
      <c r="T275" s="33">
        <f t="shared" si="281"/>
        <v>2218792284.54</v>
      </c>
      <c r="U275" s="33">
        <f t="shared" si="281"/>
        <v>11990049599.799999</v>
      </c>
      <c r="V275" s="33">
        <f t="shared" si="281"/>
        <v>2014082925.54</v>
      </c>
      <c r="W275" s="33">
        <f t="shared" si="281"/>
        <v>204709359</v>
      </c>
      <c r="X275" s="24">
        <f t="shared" si="241"/>
        <v>0.49336256542847223</v>
      </c>
      <c r="Y275" s="24">
        <f t="shared" si="242"/>
        <v>7.7041398768750005E-2</v>
      </c>
      <c r="Z275" s="24">
        <f t="shared" si="266"/>
        <v>6.9933434914583328E-2</v>
      </c>
      <c r="AA275" s="24">
        <f t="shared" si="274"/>
        <v>0.1561557446131763</v>
      </c>
      <c r="AB275" s="24">
        <f t="shared" si="258"/>
        <v>0.90773838523490258</v>
      </c>
    </row>
    <row r="276" spans="1:28" ht="30.75" customHeight="1" x14ac:dyDescent="0.25">
      <c r="A276" s="20" t="s">
        <v>157</v>
      </c>
      <c r="B276" s="50" t="s">
        <v>12</v>
      </c>
      <c r="C276" s="21">
        <v>20</v>
      </c>
      <c r="D276" s="21" t="s">
        <v>13</v>
      </c>
      <c r="E276" s="22" t="s">
        <v>158</v>
      </c>
      <c r="F276" s="34">
        <f>+F279</f>
        <v>10000000000</v>
      </c>
      <c r="G276" s="34">
        <f t="shared" ref="G276:J276" si="282">+G279</f>
        <v>0</v>
      </c>
      <c r="H276" s="34">
        <f t="shared" si="282"/>
        <v>0</v>
      </c>
      <c r="I276" s="34">
        <f t="shared" si="282"/>
        <v>0</v>
      </c>
      <c r="J276" s="34">
        <f t="shared" si="282"/>
        <v>0</v>
      </c>
      <c r="K276" s="34">
        <f t="shared" si="265"/>
        <v>0</v>
      </c>
      <c r="L276" s="34">
        <f t="shared" si="272"/>
        <v>10000000000</v>
      </c>
      <c r="M276" s="117">
        <f t="shared" si="276"/>
        <v>1.732329956491317E-3</v>
      </c>
      <c r="N276" s="34">
        <f t="shared" ref="N276:W276" si="283">+N279</f>
        <v>0</v>
      </c>
      <c r="O276" s="34">
        <f t="shared" si="283"/>
        <v>0</v>
      </c>
      <c r="P276" s="34">
        <f t="shared" si="283"/>
        <v>10000000000</v>
      </c>
      <c r="Q276" s="34">
        <f t="shared" si="283"/>
        <v>0</v>
      </c>
      <c r="R276" s="34">
        <f t="shared" si="283"/>
        <v>10000000000</v>
      </c>
      <c r="S276" s="34">
        <f t="shared" si="283"/>
        <v>0</v>
      </c>
      <c r="T276" s="34">
        <f t="shared" si="283"/>
        <v>0</v>
      </c>
      <c r="U276" s="34">
        <f t="shared" si="283"/>
        <v>0</v>
      </c>
      <c r="V276" s="34">
        <f t="shared" si="283"/>
        <v>0</v>
      </c>
      <c r="W276" s="34">
        <f t="shared" si="283"/>
        <v>0</v>
      </c>
      <c r="X276" s="24">
        <f t="shared" si="241"/>
        <v>0</v>
      </c>
      <c r="Y276" s="24">
        <f t="shared" si="242"/>
        <v>0</v>
      </c>
      <c r="Z276" s="24">
        <f t="shared" si="266"/>
        <v>0</v>
      </c>
      <c r="AA276" s="24" t="s">
        <v>267</v>
      </c>
      <c r="AB276" s="24" t="s">
        <v>267</v>
      </c>
    </row>
    <row r="277" spans="1:28" ht="32.25" customHeight="1" x14ac:dyDescent="0.25">
      <c r="A277" s="25" t="s">
        <v>156</v>
      </c>
      <c r="B277" s="46" t="s">
        <v>67</v>
      </c>
      <c r="C277" s="26">
        <v>13</v>
      </c>
      <c r="D277" s="26" t="s">
        <v>13</v>
      </c>
      <c r="E277" s="54" t="s">
        <v>75</v>
      </c>
      <c r="F277" s="28">
        <v>28800000000</v>
      </c>
      <c r="G277" s="28">
        <v>0</v>
      </c>
      <c r="H277" s="28">
        <v>0</v>
      </c>
      <c r="I277" s="28">
        <v>0</v>
      </c>
      <c r="J277" s="28">
        <v>0</v>
      </c>
      <c r="K277" s="28">
        <f t="shared" si="265"/>
        <v>0</v>
      </c>
      <c r="L277" s="28">
        <f>+F277+K277</f>
        <v>28800000000</v>
      </c>
      <c r="M277" s="119">
        <f t="shared" si="276"/>
        <v>4.989110274694993E-3</v>
      </c>
      <c r="N277" s="28">
        <v>0</v>
      </c>
      <c r="O277" s="28">
        <v>16133963622.82</v>
      </c>
      <c r="P277" s="28">
        <f>L277-O277</f>
        <v>12666036377.18</v>
      </c>
      <c r="Q277" s="28">
        <v>14208841884.34</v>
      </c>
      <c r="R277" s="28">
        <f>+L277-Q277</f>
        <v>14591158115.66</v>
      </c>
      <c r="S277" s="28">
        <f>O277-Q277</f>
        <v>1925121738.4799995</v>
      </c>
      <c r="T277" s="28">
        <v>2218792284.54</v>
      </c>
      <c r="U277" s="28">
        <f>+Q277-T277</f>
        <v>11990049599.799999</v>
      </c>
      <c r="V277" s="28">
        <v>2014082925.54</v>
      </c>
      <c r="W277" s="29">
        <f>+T277-V277</f>
        <v>204709359</v>
      </c>
      <c r="X277" s="30">
        <f t="shared" si="241"/>
        <v>0.49336256542847223</v>
      </c>
      <c r="Y277" s="30">
        <f t="shared" si="242"/>
        <v>7.7041398768750005E-2</v>
      </c>
      <c r="Z277" s="30">
        <f t="shared" si="266"/>
        <v>6.9933434914583328E-2</v>
      </c>
      <c r="AA277" s="30">
        <f t="shared" si="226"/>
        <v>0.1561557446131763</v>
      </c>
      <c r="AB277" s="130">
        <f t="shared" si="258"/>
        <v>0.90773838523490258</v>
      </c>
    </row>
    <row r="278" spans="1:28" ht="48" customHeight="1" x14ac:dyDescent="0.25">
      <c r="A278" s="25" t="s">
        <v>159</v>
      </c>
      <c r="B278" s="52" t="s">
        <v>67</v>
      </c>
      <c r="C278" s="26">
        <v>13</v>
      </c>
      <c r="D278" s="26" t="s">
        <v>13</v>
      </c>
      <c r="E278" s="54" t="s">
        <v>75</v>
      </c>
      <c r="F278" s="28">
        <v>20000000000</v>
      </c>
      <c r="G278" s="28">
        <v>0</v>
      </c>
      <c r="H278" s="28">
        <v>0</v>
      </c>
      <c r="I278" s="28">
        <v>0</v>
      </c>
      <c r="J278" s="28">
        <v>0</v>
      </c>
      <c r="K278" s="28">
        <f t="shared" si="265"/>
        <v>0</v>
      </c>
      <c r="L278" s="31">
        <f>+F278+K278</f>
        <v>20000000000</v>
      </c>
      <c r="M278" s="119">
        <f t="shared" si="276"/>
        <v>3.4646599129826341E-3</v>
      </c>
      <c r="N278" s="133">
        <v>0</v>
      </c>
      <c r="O278" s="28">
        <v>1500000</v>
      </c>
      <c r="P278" s="28">
        <f>L278-O278</f>
        <v>19998500000</v>
      </c>
      <c r="Q278" s="28">
        <v>34241.800000000003</v>
      </c>
      <c r="R278" s="28">
        <f>+L278-Q278</f>
        <v>19999965758.200001</v>
      </c>
      <c r="S278" s="28">
        <f>O278-Q278</f>
        <v>1465758.2</v>
      </c>
      <c r="T278" s="28">
        <v>34241.800000000003</v>
      </c>
      <c r="U278" s="28">
        <f>+Q278-T278</f>
        <v>0</v>
      </c>
      <c r="V278" s="28">
        <v>34241.800000000003</v>
      </c>
      <c r="W278" s="29">
        <f>+T278-V278</f>
        <v>0</v>
      </c>
      <c r="X278" s="74">
        <f t="shared" si="241"/>
        <v>1.7120900000000002E-6</v>
      </c>
      <c r="Y278" s="74">
        <f t="shared" si="242"/>
        <v>1.7120900000000002E-6</v>
      </c>
      <c r="Z278" s="74">
        <f t="shared" si="266"/>
        <v>1.7120900000000002E-6</v>
      </c>
      <c r="AA278" s="30">
        <f t="shared" si="226"/>
        <v>1</v>
      </c>
      <c r="AB278" s="130">
        <f t="shared" si="258"/>
        <v>1</v>
      </c>
    </row>
    <row r="279" spans="1:28" ht="48" customHeight="1" x14ac:dyDescent="0.25">
      <c r="A279" s="25" t="s">
        <v>159</v>
      </c>
      <c r="B279" s="52" t="s">
        <v>12</v>
      </c>
      <c r="C279" s="26">
        <v>20</v>
      </c>
      <c r="D279" s="26" t="s">
        <v>13</v>
      </c>
      <c r="E279" s="54" t="s">
        <v>75</v>
      </c>
      <c r="F279" s="28">
        <v>10000000000</v>
      </c>
      <c r="G279" s="28">
        <v>0</v>
      </c>
      <c r="H279" s="28">
        <v>0</v>
      </c>
      <c r="I279" s="28">
        <v>0</v>
      </c>
      <c r="J279" s="28">
        <v>0</v>
      </c>
      <c r="K279" s="28">
        <f t="shared" si="265"/>
        <v>0</v>
      </c>
      <c r="L279" s="31">
        <f>+F279+K279</f>
        <v>10000000000</v>
      </c>
      <c r="M279" s="119">
        <f t="shared" si="276"/>
        <v>1.732329956491317E-3</v>
      </c>
      <c r="N279" s="133">
        <v>0</v>
      </c>
      <c r="O279" s="28">
        <v>0</v>
      </c>
      <c r="P279" s="28">
        <f>L279-O279</f>
        <v>10000000000</v>
      </c>
      <c r="Q279" s="28">
        <v>0</v>
      </c>
      <c r="R279" s="28">
        <f>+L279-Q279</f>
        <v>10000000000</v>
      </c>
      <c r="S279" s="28">
        <f>O279-Q279</f>
        <v>0</v>
      </c>
      <c r="T279" s="28">
        <v>0</v>
      </c>
      <c r="U279" s="28">
        <f>+Q279-T279</f>
        <v>0</v>
      </c>
      <c r="V279" s="28">
        <v>0</v>
      </c>
      <c r="W279" s="29">
        <f>+T279-V279</f>
        <v>0</v>
      </c>
      <c r="X279" s="30">
        <f t="shared" si="241"/>
        <v>0</v>
      </c>
      <c r="Y279" s="30">
        <f t="shared" si="242"/>
        <v>0</v>
      </c>
      <c r="Z279" s="30">
        <f t="shared" si="266"/>
        <v>0</v>
      </c>
      <c r="AA279" s="30" t="s">
        <v>267</v>
      </c>
      <c r="AB279" s="130" t="s">
        <v>267</v>
      </c>
    </row>
    <row r="280" spans="1:28" ht="66" customHeight="1" x14ac:dyDescent="0.25">
      <c r="A280" s="49" t="s">
        <v>160</v>
      </c>
      <c r="B280" s="155" t="s">
        <v>67</v>
      </c>
      <c r="C280" s="153">
        <v>13</v>
      </c>
      <c r="D280" s="153" t="s">
        <v>13</v>
      </c>
      <c r="E280" s="47" t="s">
        <v>161</v>
      </c>
      <c r="F280" s="33">
        <f t="shared" ref="F280:J282" si="284">+F281</f>
        <v>5000000000</v>
      </c>
      <c r="G280" s="33">
        <f t="shared" si="284"/>
        <v>0</v>
      </c>
      <c r="H280" s="33">
        <f t="shared" si="284"/>
        <v>0</v>
      </c>
      <c r="I280" s="33">
        <f t="shared" si="284"/>
        <v>0</v>
      </c>
      <c r="J280" s="33">
        <f t="shared" si="284"/>
        <v>0</v>
      </c>
      <c r="K280" s="33">
        <f t="shared" si="265"/>
        <v>0</v>
      </c>
      <c r="L280" s="33">
        <f>+L281</f>
        <v>5000000000</v>
      </c>
      <c r="M280" s="117">
        <f t="shared" si="276"/>
        <v>8.6616497824565852E-4</v>
      </c>
      <c r="N280" s="33">
        <f t="shared" ref="N280:W282" si="285">+N281</f>
        <v>0</v>
      </c>
      <c r="O280" s="33">
        <f t="shared" si="285"/>
        <v>3346393199.79</v>
      </c>
      <c r="P280" s="33">
        <f t="shared" si="285"/>
        <v>1653606800.21</v>
      </c>
      <c r="Q280" s="33">
        <f t="shared" si="285"/>
        <v>3164081037.9699998</v>
      </c>
      <c r="R280" s="33">
        <f t="shared" si="285"/>
        <v>1835918962.0300002</v>
      </c>
      <c r="S280" s="33">
        <f t="shared" si="285"/>
        <v>182312161.82000017</v>
      </c>
      <c r="T280" s="33">
        <f t="shared" si="285"/>
        <v>1421013435.97</v>
      </c>
      <c r="U280" s="33">
        <f t="shared" si="285"/>
        <v>1743067601.9999998</v>
      </c>
      <c r="V280" s="33">
        <f t="shared" si="285"/>
        <v>1405127047.97</v>
      </c>
      <c r="W280" s="33">
        <f t="shared" si="285"/>
        <v>15886388</v>
      </c>
      <c r="X280" s="24">
        <f t="shared" si="241"/>
        <v>0.63281620759399992</v>
      </c>
      <c r="Y280" s="24">
        <f t="shared" si="242"/>
        <v>0.28420268719399999</v>
      </c>
      <c r="Z280" s="24">
        <f t="shared" si="266"/>
        <v>0.28102540959400002</v>
      </c>
      <c r="AA280" s="24">
        <f t="shared" ref="AA280:AA288" si="286">+T280/Q280</f>
        <v>0.44910778798563544</v>
      </c>
      <c r="AB280" s="24">
        <f>+V280/T280</f>
        <v>0.98882038156862617</v>
      </c>
    </row>
    <row r="281" spans="1:28" ht="60.75" customHeight="1" x14ac:dyDescent="0.25">
      <c r="A281" s="49" t="s">
        <v>162</v>
      </c>
      <c r="B281" s="155" t="s">
        <v>67</v>
      </c>
      <c r="C281" s="153">
        <v>13</v>
      </c>
      <c r="D281" s="153" t="s">
        <v>13</v>
      </c>
      <c r="E281" s="47" t="s">
        <v>161</v>
      </c>
      <c r="F281" s="33">
        <f t="shared" si="284"/>
        <v>5000000000</v>
      </c>
      <c r="G281" s="33">
        <f t="shared" si="284"/>
        <v>0</v>
      </c>
      <c r="H281" s="33">
        <f t="shared" si="284"/>
        <v>0</v>
      </c>
      <c r="I281" s="33">
        <f t="shared" si="284"/>
        <v>0</v>
      </c>
      <c r="J281" s="33">
        <f t="shared" si="284"/>
        <v>0</v>
      </c>
      <c r="K281" s="33">
        <f t="shared" si="265"/>
        <v>0</v>
      </c>
      <c r="L281" s="33">
        <f>+L282</f>
        <v>5000000000</v>
      </c>
      <c r="M281" s="117">
        <f t="shared" si="276"/>
        <v>8.6616497824565852E-4</v>
      </c>
      <c r="N281" s="33">
        <f t="shared" si="285"/>
        <v>0</v>
      </c>
      <c r="O281" s="33">
        <f t="shared" si="285"/>
        <v>3346393199.79</v>
      </c>
      <c r="P281" s="33">
        <f t="shared" si="285"/>
        <v>1653606800.21</v>
      </c>
      <c r="Q281" s="33">
        <f t="shared" si="285"/>
        <v>3164081037.9699998</v>
      </c>
      <c r="R281" s="33">
        <f t="shared" si="285"/>
        <v>1835918962.0300002</v>
      </c>
      <c r="S281" s="33">
        <f t="shared" si="285"/>
        <v>182312161.82000017</v>
      </c>
      <c r="T281" s="33">
        <f t="shared" si="285"/>
        <v>1421013435.97</v>
      </c>
      <c r="U281" s="33">
        <f t="shared" si="285"/>
        <v>1743067601.9999998</v>
      </c>
      <c r="V281" s="33">
        <f t="shared" si="285"/>
        <v>1405127047.97</v>
      </c>
      <c r="W281" s="33">
        <f t="shared" si="285"/>
        <v>15886388</v>
      </c>
      <c r="X281" s="24">
        <f t="shared" si="241"/>
        <v>0.63281620759399992</v>
      </c>
      <c r="Y281" s="24">
        <f t="shared" si="242"/>
        <v>0.28420268719399999</v>
      </c>
      <c r="Z281" s="24">
        <f t="shared" si="266"/>
        <v>0.28102540959400002</v>
      </c>
      <c r="AA281" s="24">
        <f t="shared" si="286"/>
        <v>0.44910778798563544</v>
      </c>
      <c r="AB281" s="24">
        <f>+V281/T281</f>
        <v>0.98882038156862617</v>
      </c>
    </row>
    <row r="282" spans="1:28" ht="35.25" customHeight="1" x14ac:dyDescent="0.25">
      <c r="A282" s="49" t="s">
        <v>163</v>
      </c>
      <c r="B282" s="155" t="s">
        <v>67</v>
      </c>
      <c r="C282" s="153">
        <v>13</v>
      </c>
      <c r="D282" s="153" t="s">
        <v>13</v>
      </c>
      <c r="E282" s="47" t="s">
        <v>164</v>
      </c>
      <c r="F282" s="33">
        <f t="shared" si="284"/>
        <v>5000000000</v>
      </c>
      <c r="G282" s="33">
        <f t="shared" si="284"/>
        <v>0</v>
      </c>
      <c r="H282" s="33">
        <f t="shared" si="284"/>
        <v>0</v>
      </c>
      <c r="I282" s="33">
        <f t="shared" si="284"/>
        <v>0</v>
      </c>
      <c r="J282" s="33">
        <f t="shared" si="284"/>
        <v>0</v>
      </c>
      <c r="K282" s="33">
        <f t="shared" si="265"/>
        <v>0</v>
      </c>
      <c r="L282" s="33">
        <f>+L283</f>
        <v>5000000000</v>
      </c>
      <c r="M282" s="117">
        <f t="shared" si="276"/>
        <v>8.6616497824565852E-4</v>
      </c>
      <c r="N282" s="33">
        <f t="shared" si="285"/>
        <v>0</v>
      </c>
      <c r="O282" s="33">
        <f t="shared" si="285"/>
        <v>3346393199.79</v>
      </c>
      <c r="P282" s="33">
        <f t="shared" si="285"/>
        <v>1653606800.21</v>
      </c>
      <c r="Q282" s="33">
        <f t="shared" si="285"/>
        <v>3164081037.9699998</v>
      </c>
      <c r="R282" s="33">
        <f t="shared" si="285"/>
        <v>1835918962.0300002</v>
      </c>
      <c r="S282" s="33">
        <f t="shared" si="285"/>
        <v>182312161.82000017</v>
      </c>
      <c r="T282" s="33">
        <f t="shared" si="285"/>
        <v>1421013435.97</v>
      </c>
      <c r="U282" s="33">
        <f t="shared" si="285"/>
        <v>1743067601.9999998</v>
      </c>
      <c r="V282" s="33">
        <f t="shared" si="285"/>
        <v>1405127047.97</v>
      </c>
      <c r="W282" s="33">
        <f t="shared" si="285"/>
        <v>15886388</v>
      </c>
      <c r="X282" s="24">
        <f t="shared" si="241"/>
        <v>0.63281620759399992</v>
      </c>
      <c r="Y282" s="24">
        <f t="shared" si="242"/>
        <v>0.28420268719399999</v>
      </c>
      <c r="Z282" s="24">
        <f t="shared" si="266"/>
        <v>0.28102540959400002</v>
      </c>
      <c r="AA282" s="24">
        <f t="shared" si="286"/>
        <v>0.44910778798563544</v>
      </c>
      <c r="AB282" s="24">
        <f>+V282/T282</f>
        <v>0.98882038156862617</v>
      </c>
    </row>
    <row r="283" spans="1:28" ht="48.75" customHeight="1" x14ac:dyDescent="0.25">
      <c r="A283" s="25" t="s">
        <v>165</v>
      </c>
      <c r="B283" s="52" t="s">
        <v>67</v>
      </c>
      <c r="C283" s="26">
        <v>13</v>
      </c>
      <c r="D283" s="26" t="s">
        <v>13</v>
      </c>
      <c r="E283" s="54" t="s">
        <v>75</v>
      </c>
      <c r="F283" s="28">
        <v>5000000000</v>
      </c>
      <c r="G283" s="28">
        <v>0</v>
      </c>
      <c r="H283" s="28">
        <v>0</v>
      </c>
      <c r="I283" s="28">
        <v>0</v>
      </c>
      <c r="J283" s="28">
        <v>0</v>
      </c>
      <c r="K283" s="28">
        <f t="shared" si="265"/>
        <v>0</v>
      </c>
      <c r="L283" s="28">
        <f>+F283+K283</f>
        <v>5000000000</v>
      </c>
      <c r="M283" s="119">
        <f t="shared" si="276"/>
        <v>8.6616497824565852E-4</v>
      </c>
      <c r="N283" s="28">
        <v>0</v>
      </c>
      <c r="O283" s="28">
        <v>3346393199.79</v>
      </c>
      <c r="P283" s="28">
        <f>L283-O283</f>
        <v>1653606800.21</v>
      </c>
      <c r="Q283" s="28">
        <v>3164081037.9699998</v>
      </c>
      <c r="R283" s="28">
        <f>+L283-Q283</f>
        <v>1835918962.0300002</v>
      </c>
      <c r="S283" s="28">
        <f>O283-Q283</f>
        <v>182312161.82000017</v>
      </c>
      <c r="T283" s="28">
        <v>1421013435.97</v>
      </c>
      <c r="U283" s="28">
        <f>+Q283-T283</f>
        <v>1743067601.9999998</v>
      </c>
      <c r="V283" s="28">
        <v>1405127047.97</v>
      </c>
      <c r="W283" s="29">
        <f>+T283-V283</f>
        <v>15886388</v>
      </c>
      <c r="X283" s="30">
        <f t="shared" si="241"/>
        <v>0.63281620759399992</v>
      </c>
      <c r="Y283" s="30">
        <f t="shared" si="242"/>
        <v>0.28420268719399999</v>
      </c>
      <c r="Z283" s="30">
        <f t="shared" si="266"/>
        <v>0.28102540959400002</v>
      </c>
      <c r="AA283" s="30">
        <f t="shared" si="286"/>
        <v>0.44910778798563544</v>
      </c>
      <c r="AB283" s="130">
        <f>+V283/T283</f>
        <v>0.98882038156862617</v>
      </c>
    </row>
    <row r="284" spans="1:28" ht="72" customHeight="1" x14ac:dyDescent="0.25">
      <c r="A284" s="49" t="s">
        <v>166</v>
      </c>
      <c r="B284" s="155" t="s">
        <v>67</v>
      </c>
      <c r="C284" s="153">
        <v>13</v>
      </c>
      <c r="D284" s="153" t="s">
        <v>13</v>
      </c>
      <c r="E284" s="47" t="s">
        <v>167</v>
      </c>
      <c r="F284" s="33">
        <f t="shared" ref="F284:J286" si="287">+F285</f>
        <v>1000000000</v>
      </c>
      <c r="G284" s="33">
        <f t="shared" si="287"/>
        <v>0</v>
      </c>
      <c r="H284" s="33">
        <f t="shared" si="287"/>
        <v>0</v>
      </c>
      <c r="I284" s="33">
        <f t="shared" si="287"/>
        <v>0</v>
      </c>
      <c r="J284" s="33">
        <f t="shared" si="287"/>
        <v>0</v>
      </c>
      <c r="K284" s="33">
        <f t="shared" si="265"/>
        <v>0</v>
      </c>
      <c r="L284" s="33">
        <f>+L285</f>
        <v>1000000000</v>
      </c>
      <c r="M284" s="117">
        <f t="shared" si="276"/>
        <v>1.7323299564913171E-4</v>
      </c>
      <c r="N284" s="33">
        <f t="shared" ref="N284:W286" si="288">+N285</f>
        <v>0</v>
      </c>
      <c r="O284" s="33">
        <f t="shared" si="288"/>
        <v>910769216</v>
      </c>
      <c r="P284" s="33">
        <f t="shared" si="288"/>
        <v>89230784</v>
      </c>
      <c r="Q284" s="33">
        <f t="shared" si="288"/>
        <v>910727008.84000003</v>
      </c>
      <c r="R284" s="33">
        <f t="shared" si="288"/>
        <v>89272991.159999967</v>
      </c>
      <c r="S284" s="33">
        <f t="shared" si="288"/>
        <v>42207.159999966621</v>
      </c>
      <c r="T284" s="33">
        <f t="shared" si="288"/>
        <v>120204257.84</v>
      </c>
      <c r="U284" s="33">
        <f t="shared" si="288"/>
        <v>790522751</v>
      </c>
      <c r="V284" s="33">
        <f t="shared" si="288"/>
        <v>112144175.84</v>
      </c>
      <c r="W284" s="33">
        <f t="shared" si="288"/>
        <v>8060082</v>
      </c>
      <c r="X284" s="24">
        <f t="shared" si="241"/>
        <v>0.91072700884000002</v>
      </c>
      <c r="Y284" s="24">
        <f t="shared" si="242"/>
        <v>0.12020425784000001</v>
      </c>
      <c r="Z284" s="24">
        <f t="shared" si="266"/>
        <v>0.11214417584</v>
      </c>
      <c r="AA284" s="24">
        <f t="shared" si="286"/>
        <v>0.1319871450755645</v>
      </c>
      <c r="AB284" s="24">
        <f t="shared" ref="AB284:AB286" si="289">+V284/T284</f>
        <v>0.93294678454128876</v>
      </c>
    </row>
    <row r="285" spans="1:28" ht="49.5" customHeight="1" x14ac:dyDescent="0.25">
      <c r="A285" s="49" t="s">
        <v>168</v>
      </c>
      <c r="B285" s="155" t="s">
        <v>67</v>
      </c>
      <c r="C285" s="153">
        <v>13</v>
      </c>
      <c r="D285" s="153" t="s">
        <v>13</v>
      </c>
      <c r="E285" s="47" t="s">
        <v>167</v>
      </c>
      <c r="F285" s="33">
        <f t="shared" si="287"/>
        <v>1000000000</v>
      </c>
      <c r="G285" s="33">
        <f t="shared" si="287"/>
        <v>0</v>
      </c>
      <c r="H285" s="33">
        <f t="shared" si="287"/>
        <v>0</v>
      </c>
      <c r="I285" s="33">
        <f t="shared" si="287"/>
        <v>0</v>
      </c>
      <c r="J285" s="33">
        <f t="shared" si="287"/>
        <v>0</v>
      </c>
      <c r="K285" s="33">
        <f t="shared" si="265"/>
        <v>0</v>
      </c>
      <c r="L285" s="33">
        <f>+L286</f>
        <v>1000000000</v>
      </c>
      <c r="M285" s="117">
        <f t="shared" si="276"/>
        <v>1.7323299564913171E-4</v>
      </c>
      <c r="N285" s="33">
        <f t="shared" si="288"/>
        <v>0</v>
      </c>
      <c r="O285" s="33">
        <f t="shared" si="288"/>
        <v>910769216</v>
      </c>
      <c r="P285" s="33">
        <f t="shared" si="288"/>
        <v>89230784</v>
      </c>
      <c r="Q285" s="33">
        <f t="shared" si="288"/>
        <v>910727008.84000003</v>
      </c>
      <c r="R285" s="33">
        <f t="shared" si="288"/>
        <v>89272991.159999967</v>
      </c>
      <c r="S285" s="33">
        <f t="shared" si="288"/>
        <v>42207.159999966621</v>
      </c>
      <c r="T285" s="33">
        <f t="shared" si="288"/>
        <v>120204257.84</v>
      </c>
      <c r="U285" s="33">
        <f t="shared" si="288"/>
        <v>790522751</v>
      </c>
      <c r="V285" s="33">
        <f t="shared" si="288"/>
        <v>112144175.84</v>
      </c>
      <c r="W285" s="33">
        <f t="shared" si="288"/>
        <v>8060082</v>
      </c>
      <c r="X285" s="24">
        <f t="shared" si="241"/>
        <v>0.91072700884000002</v>
      </c>
      <c r="Y285" s="24">
        <f t="shared" si="242"/>
        <v>0.12020425784000001</v>
      </c>
      <c r="Z285" s="24">
        <f t="shared" si="266"/>
        <v>0.11214417584</v>
      </c>
      <c r="AA285" s="24">
        <f t="shared" si="286"/>
        <v>0.1319871450755645</v>
      </c>
      <c r="AB285" s="24">
        <f t="shared" si="289"/>
        <v>0.93294678454128876</v>
      </c>
    </row>
    <row r="286" spans="1:28" ht="35.25" customHeight="1" x14ac:dyDescent="0.25">
      <c r="A286" s="49" t="s">
        <v>169</v>
      </c>
      <c r="B286" s="155" t="s">
        <v>67</v>
      </c>
      <c r="C286" s="153">
        <v>13</v>
      </c>
      <c r="D286" s="153" t="s">
        <v>13</v>
      </c>
      <c r="E286" s="47" t="s">
        <v>170</v>
      </c>
      <c r="F286" s="33">
        <f t="shared" si="287"/>
        <v>1000000000</v>
      </c>
      <c r="G286" s="33">
        <f t="shared" si="287"/>
        <v>0</v>
      </c>
      <c r="H286" s="33">
        <f t="shared" si="287"/>
        <v>0</v>
      </c>
      <c r="I286" s="33">
        <f t="shared" si="287"/>
        <v>0</v>
      </c>
      <c r="J286" s="33">
        <f t="shared" si="287"/>
        <v>0</v>
      </c>
      <c r="K286" s="33">
        <f t="shared" si="265"/>
        <v>0</v>
      </c>
      <c r="L286" s="33">
        <f>+L287</f>
        <v>1000000000</v>
      </c>
      <c r="M286" s="117">
        <f t="shared" si="276"/>
        <v>1.7323299564913171E-4</v>
      </c>
      <c r="N286" s="33">
        <f t="shared" si="288"/>
        <v>0</v>
      </c>
      <c r="O286" s="33">
        <f t="shared" si="288"/>
        <v>910769216</v>
      </c>
      <c r="P286" s="33">
        <f t="shared" si="288"/>
        <v>89230784</v>
      </c>
      <c r="Q286" s="33">
        <f t="shared" si="288"/>
        <v>910727008.84000003</v>
      </c>
      <c r="R286" s="33">
        <f t="shared" si="288"/>
        <v>89272991.159999967</v>
      </c>
      <c r="S286" s="33">
        <f t="shared" si="288"/>
        <v>42207.159999966621</v>
      </c>
      <c r="T286" s="33">
        <f t="shared" si="288"/>
        <v>120204257.84</v>
      </c>
      <c r="U286" s="33">
        <f t="shared" si="288"/>
        <v>790522751</v>
      </c>
      <c r="V286" s="33">
        <f t="shared" si="288"/>
        <v>112144175.84</v>
      </c>
      <c r="W286" s="33">
        <f t="shared" si="288"/>
        <v>8060082</v>
      </c>
      <c r="X286" s="24">
        <f t="shared" si="241"/>
        <v>0.91072700884000002</v>
      </c>
      <c r="Y286" s="24">
        <f t="shared" si="242"/>
        <v>0.12020425784000001</v>
      </c>
      <c r="Z286" s="24">
        <f t="shared" si="266"/>
        <v>0.11214417584</v>
      </c>
      <c r="AA286" s="24">
        <f t="shared" si="286"/>
        <v>0.1319871450755645</v>
      </c>
      <c r="AB286" s="24">
        <f t="shared" si="289"/>
        <v>0.93294678454128876</v>
      </c>
    </row>
    <row r="287" spans="1:28" ht="42.75" customHeight="1" thickBot="1" x14ac:dyDescent="0.3">
      <c r="A287" s="40" t="s">
        <v>171</v>
      </c>
      <c r="B287" s="57" t="s">
        <v>67</v>
      </c>
      <c r="C287" s="41">
        <v>13</v>
      </c>
      <c r="D287" s="41" t="s">
        <v>13</v>
      </c>
      <c r="E287" s="58" t="s">
        <v>75</v>
      </c>
      <c r="F287" s="134">
        <v>1000000000</v>
      </c>
      <c r="G287" s="42">
        <v>0</v>
      </c>
      <c r="H287" s="42">
        <v>0</v>
      </c>
      <c r="I287" s="42">
        <v>0</v>
      </c>
      <c r="J287" s="42">
        <v>0</v>
      </c>
      <c r="K287" s="42">
        <f t="shared" si="265"/>
        <v>0</v>
      </c>
      <c r="L287" s="42">
        <f>+F287+K287</f>
        <v>1000000000</v>
      </c>
      <c r="M287" s="129">
        <f t="shared" si="276"/>
        <v>1.7323299564913171E-4</v>
      </c>
      <c r="N287" s="42">
        <v>0</v>
      </c>
      <c r="O287" s="28">
        <v>910769216</v>
      </c>
      <c r="P287" s="42">
        <f>L287-O287</f>
        <v>89230784</v>
      </c>
      <c r="Q287" s="28">
        <v>910727008.84000003</v>
      </c>
      <c r="R287" s="42">
        <f>+L287-Q287</f>
        <v>89272991.159999967</v>
      </c>
      <c r="S287" s="42">
        <f>O287-Q287</f>
        <v>42207.159999966621</v>
      </c>
      <c r="T287" s="42">
        <v>120204257.84</v>
      </c>
      <c r="U287" s="42">
        <f>+Q287-T287</f>
        <v>790522751</v>
      </c>
      <c r="V287" s="42">
        <v>112144175.84</v>
      </c>
      <c r="W287" s="43">
        <f>+T287-V287</f>
        <v>8060082</v>
      </c>
      <c r="X287" s="130">
        <f t="shared" si="241"/>
        <v>0.91072700884000002</v>
      </c>
      <c r="Y287" s="130">
        <f t="shared" si="242"/>
        <v>0.12020425784000001</v>
      </c>
      <c r="Z287" s="130">
        <f t="shared" si="266"/>
        <v>0.11214417584</v>
      </c>
      <c r="AA287" s="130">
        <f t="shared" si="286"/>
        <v>0.1319871450755645</v>
      </c>
      <c r="AB287" s="130">
        <f>+V287/T287</f>
        <v>0.93294678454128876</v>
      </c>
    </row>
    <row r="288" spans="1:28" s="60" customFormat="1" ht="33" customHeight="1" thickBot="1" x14ac:dyDescent="0.3">
      <c r="A288" s="230" t="s">
        <v>172</v>
      </c>
      <c r="B288" s="231"/>
      <c r="C288" s="231"/>
      <c r="D288" s="231"/>
      <c r="E288" s="231"/>
      <c r="F288" s="59">
        <f>+F7+F8+F104+F105+F113+F114+F115</f>
        <v>5772572345429</v>
      </c>
      <c r="G288" s="59">
        <f>+G7+G8+G104+G105+G113+G114+G115</f>
        <v>0</v>
      </c>
      <c r="H288" s="59">
        <f>+H7+H8+H104+H105+H113+H114+H115</f>
        <v>0</v>
      </c>
      <c r="I288" s="59">
        <f>+I7+I8+I104+I105+I113+I114+I115</f>
        <v>118021000</v>
      </c>
      <c r="J288" s="59">
        <f>+J7+J8+J104+J105+J113+J114+J115</f>
        <v>118021000</v>
      </c>
      <c r="K288" s="59">
        <f t="shared" si="265"/>
        <v>0</v>
      </c>
      <c r="L288" s="59">
        <f>+L7+L8+L104+L105+L113+L114+L115</f>
        <v>5772572345429</v>
      </c>
      <c r="M288" s="135">
        <f t="shared" si="276"/>
        <v>1</v>
      </c>
      <c r="N288" s="59">
        <f t="shared" ref="N288:W288" si="290">+N7+N8+N104+N105+N113+N114+N115</f>
        <v>7856453000</v>
      </c>
      <c r="O288" s="59">
        <f t="shared" si="290"/>
        <v>4471322683886.3896</v>
      </c>
      <c r="P288" s="59">
        <f t="shared" si="290"/>
        <v>1301249661542.6099</v>
      </c>
      <c r="Q288" s="59">
        <f t="shared" si="290"/>
        <v>4404862676787.9102</v>
      </c>
      <c r="R288" s="59">
        <f t="shared" si="290"/>
        <v>1367709668641.0901</v>
      </c>
      <c r="S288" s="59">
        <f t="shared" si="290"/>
        <v>66460007098.479996</v>
      </c>
      <c r="T288" s="59">
        <f t="shared" si="290"/>
        <v>421388600307.88</v>
      </c>
      <c r="U288" s="59">
        <f t="shared" si="290"/>
        <v>3983474076480.0293</v>
      </c>
      <c r="V288" s="59">
        <f t="shared" si="290"/>
        <v>420026030864.88</v>
      </c>
      <c r="W288" s="59">
        <f t="shared" si="290"/>
        <v>1362569443</v>
      </c>
      <c r="X288" s="136">
        <f t="shared" si="241"/>
        <v>0.76306755692302275</v>
      </c>
      <c r="Y288" s="136">
        <f t="shared" si="242"/>
        <v>7.2998409563728675E-2</v>
      </c>
      <c r="Z288" s="136">
        <f t="shared" si="266"/>
        <v>7.2762367577337825E-2</v>
      </c>
      <c r="AA288" s="136">
        <f t="shared" si="286"/>
        <v>9.5664412543085831E-2</v>
      </c>
      <c r="AB288" s="137">
        <f>+V288/T288</f>
        <v>0.99676647768353377</v>
      </c>
    </row>
    <row r="289" spans="1:28" s="62" customFormat="1" ht="15" customHeight="1" thickBot="1" x14ac:dyDescent="0.3">
      <c r="A289" s="61" t="s">
        <v>173</v>
      </c>
      <c r="E289" s="63"/>
      <c r="F289" s="138"/>
      <c r="G289" s="138"/>
      <c r="H289" s="138"/>
      <c r="I289" s="138"/>
      <c r="J289" s="138"/>
      <c r="K289" s="138"/>
      <c r="L289" s="138"/>
      <c r="M289" s="139"/>
      <c r="N289" s="138"/>
      <c r="O289" s="138"/>
      <c r="P289" s="138"/>
      <c r="Q289" s="138"/>
      <c r="R289" s="138"/>
      <c r="S289" s="138"/>
      <c r="T289" s="138"/>
      <c r="U289" s="138"/>
      <c r="V289" s="138"/>
      <c r="W289" s="138"/>
      <c r="X289" s="140"/>
      <c r="Y289" s="140"/>
      <c r="Z289" s="140"/>
      <c r="AA289" s="140"/>
      <c r="AB289" s="140"/>
    </row>
    <row r="290" spans="1:28" s="60" customFormat="1" ht="134.25" customHeight="1" thickBot="1" x14ac:dyDescent="0.3">
      <c r="A290" s="232" t="s">
        <v>487</v>
      </c>
      <c r="B290" s="233"/>
      <c r="C290" s="233"/>
      <c r="D290" s="233"/>
      <c r="E290" s="233"/>
      <c r="F290" s="233"/>
      <c r="G290" s="233"/>
      <c r="H290" s="233"/>
      <c r="I290" s="233"/>
      <c r="J290" s="233"/>
      <c r="K290" s="233"/>
      <c r="L290" s="233"/>
      <c r="M290" s="233"/>
      <c r="N290" s="234"/>
      <c r="O290" s="141"/>
      <c r="P290" s="141"/>
      <c r="Q290" s="141"/>
      <c r="R290" s="141"/>
      <c r="S290" s="141"/>
      <c r="T290" s="141"/>
      <c r="U290" s="141"/>
      <c r="V290" s="141"/>
      <c r="W290" s="141"/>
      <c r="X290" s="142"/>
      <c r="Y290" s="142"/>
      <c r="Z290" s="142"/>
      <c r="AA290" s="142"/>
      <c r="AB290" s="142"/>
    </row>
    <row r="291" spans="1:28" s="62" customFormat="1" ht="15.75" customHeight="1" x14ac:dyDescent="0.25">
      <c r="A291" s="61" t="s">
        <v>504</v>
      </c>
      <c r="E291" s="63"/>
      <c r="F291" s="63"/>
      <c r="G291" s="63"/>
      <c r="H291" s="63"/>
      <c r="I291" s="63"/>
      <c r="J291" s="63"/>
      <c r="K291" s="63"/>
      <c r="L291" s="63"/>
      <c r="M291" s="64"/>
      <c r="N291" s="143"/>
      <c r="O291" s="64"/>
      <c r="P291" s="64"/>
      <c r="Q291" s="64"/>
      <c r="R291" s="64"/>
      <c r="S291" s="64"/>
      <c r="T291" s="64"/>
      <c r="U291" s="64"/>
      <c r="V291" s="64"/>
      <c r="W291" s="64"/>
      <c r="X291" s="65"/>
      <c r="Y291" s="65"/>
      <c r="Z291" s="65"/>
      <c r="AA291" s="65"/>
      <c r="AB291" s="65"/>
    </row>
    <row r="292" spans="1:28" x14ac:dyDescent="0.25">
      <c r="A292" s="61" t="s">
        <v>175</v>
      </c>
      <c r="M292" s="5"/>
      <c r="N292" s="109"/>
      <c r="O292" s="5"/>
      <c r="P292" s="5"/>
      <c r="Q292" s="5"/>
      <c r="R292" s="5"/>
      <c r="S292" s="5"/>
      <c r="T292" s="5"/>
      <c r="U292" s="5"/>
      <c r="V292" s="5"/>
      <c r="W292" s="5"/>
    </row>
  </sheetData>
  <mergeCells count="25">
    <mergeCell ref="A1:AB1"/>
    <mergeCell ref="A2:AB2"/>
    <mergeCell ref="A3:AB3"/>
    <mergeCell ref="A5:A6"/>
    <mergeCell ref="B5:B6"/>
    <mergeCell ref="C5:C6"/>
    <mergeCell ref="D5:D6"/>
    <mergeCell ref="E5:E6"/>
    <mergeCell ref="F5:F6"/>
    <mergeCell ref="G5:K5"/>
    <mergeCell ref="X5:AB5"/>
    <mergeCell ref="U5:U6"/>
    <mergeCell ref="V5:V6"/>
    <mergeCell ref="W5:W6"/>
    <mergeCell ref="A288:E288"/>
    <mergeCell ref="A290:N290"/>
    <mergeCell ref="R5:R6"/>
    <mergeCell ref="S5:S6"/>
    <mergeCell ref="T5:T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4187A-44E9-4931-B4CC-A98F534DA9B5}">
  <dimension ref="A1:AC292"/>
  <sheetViews>
    <sheetView tabSelected="1" zoomScale="82" zoomScaleNormal="82" workbookViewId="0">
      <pane xSplit="4" ySplit="6" topLeftCell="K7" activePane="bottomRight" state="frozen"/>
      <selection activeCell="E10" sqref="E10"/>
      <selection pane="topRight" activeCell="E10" sqref="E10"/>
      <selection pane="bottomLeft" activeCell="E10" sqref="E10"/>
      <selection pane="bottomRight" activeCell="A3" sqref="A3:AB3"/>
    </sheetView>
  </sheetViews>
  <sheetFormatPr baseColWidth="10" defaultRowHeight="15.75" x14ac:dyDescent="0.25"/>
  <cols>
    <col min="1" max="1" width="32.42578125" style="1" customWidth="1"/>
    <col min="2" max="2" width="16.140625" style="3" customWidth="1"/>
    <col min="3" max="3" width="11" style="1" customWidth="1"/>
    <col min="4" max="4" width="9.5703125" style="1" customWidth="1"/>
    <col min="5" max="5" width="49.28515625" style="4" customWidth="1"/>
    <col min="6" max="6" width="27.140625" style="4" customWidth="1"/>
    <col min="7" max="7" width="21.42578125" style="4" customWidth="1"/>
    <col min="8" max="8" width="17.28515625" style="4" customWidth="1"/>
    <col min="9" max="9" width="24.140625" style="4" customWidth="1"/>
    <col min="10" max="10" width="24.5703125" style="4" customWidth="1"/>
    <col min="11" max="11" width="26.28515625" style="4" customWidth="1"/>
    <col min="12" max="12" width="34.28515625" style="4" customWidth="1"/>
    <col min="13" max="13" width="16.140625" style="8" customWidth="1"/>
    <col min="14" max="14" width="25.140625" style="144" customWidth="1"/>
    <col min="15" max="15" width="31.28515625" style="8" customWidth="1"/>
    <col min="16" max="16" width="27.42578125" style="8" customWidth="1"/>
    <col min="17" max="17" width="34.140625" style="8" customWidth="1"/>
    <col min="18" max="19" width="28.140625" style="8" customWidth="1"/>
    <col min="20" max="20" width="29.42578125" style="8" customWidth="1"/>
    <col min="21" max="21" width="30.140625" style="8" customWidth="1"/>
    <col min="22" max="22" width="25.7109375" style="8" customWidth="1"/>
    <col min="23" max="23" width="26" style="8" customWidth="1"/>
    <col min="24" max="28" width="16.85546875" style="65" customWidth="1"/>
    <col min="29" max="103" width="11.42578125" style="1"/>
    <col min="104" max="104" width="15.42578125" style="1" customWidth="1"/>
    <col min="105" max="105" width="9.5703125" style="1" customWidth="1"/>
    <col min="106" max="106" width="14.42578125" style="1" customWidth="1"/>
    <col min="107" max="107" width="49.85546875" style="1" customWidth="1"/>
    <col min="108" max="108" width="22.5703125" style="1" customWidth="1"/>
    <col min="109" max="109" width="23" style="1" customWidth="1"/>
    <col min="110" max="110" width="22.85546875" style="1" customWidth="1"/>
    <col min="111" max="111" width="23.42578125" style="1" customWidth="1"/>
    <col min="112" max="112" width="22.42578125" style="1" customWidth="1"/>
    <col min="113" max="113" width="13.85546875" style="1" customWidth="1"/>
    <col min="114" max="114" width="20.7109375" style="1" customWidth="1"/>
    <col min="115" max="115" width="18.140625" style="1" customWidth="1"/>
    <col min="116" max="116" width="14.85546875" style="1" bestFit="1" customWidth="1"/>
    <col min="117" max="117" width="11.42578125" style="1"/>
    <col min="118" max="118" width="17.42578125" style="1" customWidth="1"/>
    <col min="119" max="121" width="18.140625" style="1" customWidth="1"/>
    <col min="122" max="125" width="11.42578125" style="1"/>
    <col min="126" max="126" width="34" style="1" customWidth="1"/>
    <col min="127" max="127" width="9.5703125" style="1" customWidth="1"/>
    <col min="128" max="128" width="16.7109375" style="1" customWidth="1"/>
    <col min="129" max="129" width="55.140625" style="1" customWidth="1"/>
    <col min="130" max="130" width="22.5703125" style="1" customWidth="1"/>
    <col min="131" max="131" width="23" style="1" customWidth="1"/>
    <col min="132" max="132" width="22.85546875" style="1" customWidth="1"/>
    <col min="133" max="133" width="23.42578125" style="1" customWidth="1"/>
    <col min="134" max="134" width="28.7109375" style="1" customWidth="1"/>
    <col min="135" max="135" width="12.7109375" style="1" customWidth="1"/>
    <col min="136" max="136" width="11.42578125" style="1"/>
    <col min="137" max="137" width="25.28515625" style="1" customWidth="1"/>
    <col min="138" max="138" width="15.85546875" style="1" bestFit="1" customWidth="1"/>
    <col min="139" max="140" width="18" style="1" bestFit="1" customWidth="1"/>
    <col min="141" max="359" width="11.42578125" style="1"/>
    <col min="360" max="360" width="15.42578125" style="1" customWidth="1"/>
    <col min="361" max="361" width="9.5703125" style="1" customWidth="1"/>
    <col min="362" max="362" width="14.42578125" style="1" customWidth="1"/>
    <col min="363" max="363" width="49.85546875" style="1" customWidth="1"/>
    <col min="364" max="364" width="22.5703125" style="1" customWidth="1"/>
    <col min="365" max="365" width="23" style="1" customWidth="1"/>
    <col min="366" max="366" width="22.85546875" style="1" customWidth="1"/>
    <col min="367" max="367" width="23.42578125" style="1" customWidth="1"/>
    <col min="368" max="368" width="22.42578125" style="1" customWidth="1"/>
    <col min="369" max="369" width="13.85546875" style="1" customWidth="1"/>
    <col min="370" max="370" width="20.7109375" style="1" customWidth="1"/>
    <col min="371" max="371" width="18.140625" style="1" customWidth="1"/>
    <col min="372" max="372" width="14.85546875" style="1" bestFit="1" customWidth="1"/>
    <col min="373" max="373" width="11.42578125" style="1"/>
    <col min="374" max="374" width="17.42578125" style="1" customWidth="1"/>
    <col min="375" max="377" width="18.140625" style="1" customWidth="1"/>
    <col min="378" max="381" width="11.42578125" style="1"/>
    <col min="382" max="382" width="34" style="1" customWidth="1"/>
    <col min="383" max="383" width="9.5703125" style="1" customWidth="1"/>
    <col min="384" max="384" width="16.7109375" style="1" customWidth="1"/>
    <col min="385" max="385" width="55.140625" style="1" customWidth="1"/>
    <col min="386" max="386" width="22.5703125" style="1" customWidth="1"/>
    <col min="387" max="387" width="23" style="1" customWidth="1"/>
    <col min="388" max="388" width="22.85546875" style="1" customWidth="1"/>
    <col min="389" max="389" width="23.42578125" style="1" customWidth="1"/>
    <col min="390" max="390" width="28.7109375" style="1" customWidth="1"/>
    <col min="391" max="391" width="12.7109375" style="1" customWidth="1"/>
    <col min="392" max="392" width="11.42578125" style="1"/>
    <col min="393" max="393" width="25.28515625" style="1" customWidth="1"/>
    <col min="394" max="394" width="15.85546875" style="1" bestFit="1" customWidth="1"/>
    <col min="395" max="396" width="18" style="1" bestFit="1" customWidth="1"/>
    <col min="397" max="615" width="11.42578125" style="1"/>
    <col min="616" max="616" width="15.42578125" style="1" customWidth="1"/>
    <col min="617" max="617" width="9.5703125" style="1" customWidth="1"/>
    <col min="618" max="618" width="14.42578125" style="1" customWidth="1"/>
    <col min="619" max="619" width="49.85546875" style="1" customWidth="1"/>
    <col min="620" max="620" width="22.5703125" style="1" customWidth="1"/>
    <col min="621" max="621" width="23" style="1" customWidth="1"/>
    <col min="622" max="622" width="22.85546875" style="1" customWidth="1"/>
    <col min="623" max="623" width="23.42578125" style="1" customWidth="1"/>
    <col min="624" max="624" width="22.42578125" style="1" customWidth="1"/>
    <col min="625" max="625" width="13.85546875" style="1" customWidth="1"/>
    <col min="626" max="626" width="20.7109375" style="1" customWidth="1"/>
    <col min="627" max="627" width="18.140625" style="1" customWidth="1"/>
    <col min="628" max="628" width="14.85546875" style="1" bestFit="1" customWidth="1"/>
    <col min="629" max="629" width="11.42578125" style="1"/>
    <col min="630" max="630" width="17.42578125" style="1" customWidth="1"/>
    <col min="631" max="633" width="18.140625" style="1" customWidth="1"/>
    <col min="634" max="637" width="11.42578125" style="1"/>
    <col min="638" max="638" width="34" style="1" customWidth="1"/>
    <col min="639" max="639" width="9.5703125" style="1" customWidth="1"/>
    <col min="640" max="640" width="16.7109375" style="1" customWidth="1"/>
    <col min="641" max="641" width="55.140625" style="1" customWidth="1"/>
    <col min="642" max="642" width="22.5703125" style="1" customWidth="1"/>
    <col min="643" max="643" width="23" style="1" customWidth="1"/>
    <col min="644" max="644" width="22.85546875" style="1" customWidth="1"/>
    <col min="645" max="645" width="23.42578125" style="1" customWidth="1"/>
    <col min="646" max="646" width="28.7109375" style="1" customWidth="1"/>
    <col min="647" max="647" width="12.7109375" style="1" customWidth="1"/>
    <col min="648" max="648" width="11.42578125" style="1"/>
    <col min="649" max="649" width="25.28515625" style="1" customWidth="1"/>
    <col min="650" max="650" width="15.85546875" style="1" bestFit="1" customWidth="1"/>
    <col min="651" max="652" width="18" style="1" bestFit="1" customWidth="1"/>
    <col min="653" max="871" width="11.42578125" style="1"/>
    <col min="872" max="872" width="15.42578125" style="1" customWidth="1"/>
    <col min="873" max="873" width="9.5703125" style="1" customWidth="1"/>
    <col min="874" max="874" width="14.42578125" style="1" customWidth="1"/>
    <col min="875" max="875" width="49.85546875" style="1" customWidth="1"/>
    <col min="876" max="876" width="22.5703125" style="1" customWidth="1"/>
    <col min="877" max="877" width="23" style="1" customWidth="1"/>
    <col min="878" max="878" width="22.85546875" style="1" customWidth="1"/>
    <col min="879" max="879" width="23.42578125" style="1" customWidth="1"/>
    <col min="880" max="880" width="22.42578125" style="1" customWidth="1"/>
    <col min="881" max="881" width="13.85546875" style="1" customWidth="1"/>
    <col min="882" max="882" width="20.7109375" style="1" customWidth="1"/>
    <col min="883" max="883" width="18.140625" style="1" customWidth="1"/>
    <col min="884" max="884" width="14.85546875" style="1" bestFit="1" customWidth="1"/>
    <col min="885" max="885" width="11.42578125" style="1"/>
    <col min="886" max="886" width="17.42578125" style="1" customWidth="1"/>
    <col min="887" max="889" width="18.140625" style="1" customWidth="1"/>
    <col min="890" max="893" width="11.42578125" style="1"/>
    <col min="894" max="894" width="34" style="1" customWidth="1"/>
    <col min="895" max="895" width="9.5703125" style="1" customWidth="1"/>
    <col min="896" max="896" width="16.7109375" style="1" customWidth="1"/>
    <col min="897" max="897" width="55.140625" style="1" customWidth="1"/>
    <col min="898" max="898" width="22.5703125" style="1" customWidth="1"/>
    <col min="899" max="899" width="23" style="1" customWidth="1"/>
    <col min="900" max="900" width="22.85546875" style="1" customWidth="1"/>
    <col min="901" max="901" width="23.42578125" style="1" customWidth="1"/>
    <col min="902" max="902" width="28.7109375" style="1" customWidth="1"/>
    <col min="903" max="903" width="12.7109375" style="1" customWidth="1"/>
    <col min="904" max="904" width="11.42578125" style="1"/>
    <col min="905" max="905" width="25.28515625" style="1" customWidth="1"/>
    <col min="906" max="906" width="15.85546875" style="1" bestFit="1" customWidth="1"/>
    <col min="907" max="908" width="18" style="1" bestFit="1" customWidth="1"/>
    <col min="909" max="1127" width="11.42578125" style="1"/>
    <col min="1128" max="1128" width="15.42578125" style="1" customWidth="1"/>
    <col min="1129" max="1129" width="9.5703125" style="1" customWidth="1"/>
    <col min="1130" max="1130" width="14.42578125" style="1" customWidth="1"/>
    <col min="1131" max="1131" width="49.85546875" style="1" customWidth="1"/>
    <col min="1132" max="1132" width="22.5703125" style="1" customWidth="1"/>
    <col min="1133" max="1133" width="23" style="1" customWidth="1"/>
    <col min="1134" max="1134" width="22.85546875" style="1" customWidth="1"/>
    <col min="1135" max="1135" width="23.42578125" style="1" customWidth="1"/>
    <col min="1136" max="1136" width="22.42578125" style="1" customWidth="1"/>
    <col min="1137" max="1137" width="13.85546875" style="1" customWidth="1"/>
    <col min="1138" max="1138" width="20.7109375" style="1" customWidth="1"/>
    <col min="1139" max="1139" width="18.140625" style="1" customWidth="1"/>
    <col min="1140" max="1140" width="14.85546875" style="1" bestFit="1" customWidth="1"/>
    <col min="1141" max="1141" width="11.42578125" style="1"/>
    <col min="1142" max="1142" width="17.42578125" style="1" customWidth="1"/>
    <col min="1143" max="1145" width="18.140625" style="1" customWidth="1"/>
    <col min="1146" max="1149" width="11.42578125" style="1"/>
    <col min="1150" max="1150" width="34" style="1" customWidth="1"/>
    <col min="1151" max="1151" width="9.5703125" style="1" customWidth="1"/>
    <col min="1152" max="1152" width="16.7109375" style="1" customWidth="1"/>
    <col min="1153" max="1153" width="55.140625" style="1" customWidth="1"/>
    <col min="1154" max="1154" width="22.5703125" style="1" customWidth="1"/>
    <col min="1155" max="1155" width="23" style="1" customWidth="1"/>
    <col min="1156" max="1156" width="22.85546875" style="1" customWidth="1"/>
    <col min="1157" max="1157" width="23.42578125" style="1" customWidth="1"/>
    <col min="1158" max="1158" width="28.7109375" style="1" customWidth="1"/>
    <col min="1159" max="1159" width="12.7109375" style="1" customWidth="1"/>
    <col min="1160" max="1160" width="11.42578125" style="1"/>
    <col min="1161" max="1161" width="25.28515625" style="1" customWidth="1"/>
    <col min="1162" max="1162" width="15.85546875" style="1" bestFit="1" customWidth="1"/>
    <col min="1163" max="1164" width="18" style="1" bestFit="1" customWidth="1"/>
    <col min="1165" max="1383" width="11.42578125" style="1"/>
    <col min="1384" max="1384" width="15.42578125" style="1" customWidth="1"/>
    <col min="1385" max="1385" width="9.5703125" style="1" customWidth="1"/>
    <col min="1386" max="1386" width="14.42578125" style="1" customWidth="1"/>
    <col min="1387" max="1387" width="49.85546875" style="1" customWidth="1"/>
    <col min="1388" max="1388" width="22.5703125" style="1" customWidth="1"/>
    <col min="1389" max="1389" width="23" style="1" customWidth="1"/>
    <col min="1390" max="1390" width="22.85546875" style="1" customWidth="1"/>
    <col min="1391" max="1391" width="23.42578125" style="1" customWidth="1"/>
    <col min="1392" max="1392" width="22.42578125" style="1" customWidth="1"/>
    <col min="1393" max="1393" width="13.85546875" style="1" customWidth="1"/>
    <col min="1394" max="1394" width="20.7109375" style="1" customWidth="1"/>
    <col min="1395" max="1395" width="18.140625" style="1" customWidth="1"/>
    <col min="1396" max="1396" width="14.85546875" style="1" bestFit="1" customWidth="1"/>
    <col min="1397" max="1397" width="11.42578125" style="1"/>
    <col min="1398" max="1398" width="17.42578125" style="1" customWidth="1"/>
    <col min="1399" max="1401" width="18.140625" style="1" customWidth="1"/>
    <col min="1402" max="1405" width="11.42578125" style="1"/>
    <col min="1406" max="1406" width="34" style="1" customWidth="1"/>
    <col min="1407" max="1407" width="9.5703125" style="1" customWidth="1"/>
    <col min="1408" max="1408" width="16.7109375" style="1" customWidth="1"/>
    <col min="1409" max="1409" width="55.140625" style="1" customWidth="1"/>
    <col min="1410" max="1410" width="22.5703125" style="1" customWidth="1"/>
    <col min="1411" max="1411" width="23" style="1" customWidth="1"/>
    <col min="1412" max="1412" width="22.85546875" style="1" customWidth="1"/>
    <col min="1413" max="1413" width="23.42578125" style="1" customWidth="1"/>
    <col min="1414" max="1414" width="28.7109375" style="1" customWidth="1"/>
    <col min="1415" max="1415" width="12.7109375" style="1" customWidth="1"/>
    <col min="1416" max="1416" width="11.42578125" style="1"/>
    <col min="1417" max="1417" width="25.28515625" style="1" customWidth="1"/>
    <col min="1418" max="1418" width="15.85546875" style="1" bestFit="1" customWidth="1"/>
    <col min="1419" max="1420" width="18" style="1" bestFit="1" customWidth="1"/>
    <col min="1421" max="1639" width="11.42578125" style="1"/>
    <col min="1640" max="1640" width="15.42578125" style="1" customWidth="1"/>
    <col min="1641" max="1641" width="9.5703125" style="1" customWidth="1"/>
    <col min="1642" max="1642" width="14.42578125" style="1" customWidth="1"/>
    <col min="1643" max="1643" width="49.85546875" style="1" customWidth="1"/>
    <col min="1644" max="1644" width="22.5703125" style="1" customWidth="1"/>
    <col min="1645" max="1645" width="23" style="1" customWidth="1"/>
    <col min="1646" max="1646" width="22.85546875" style="1" customWidth="1"/>
    <col min="1647" max="1647" width="23.42578125" style="1" customWidth="1"/>
    <col min="1648" max="1648" width="22.42578125" style="1" customWidth="1"/>
    <col min="1649" max="1649" width="13.85546875" style="1" customWidth="1"/>
    <col min="1650" max="1650" width="20.7109375" style="1" customWidth="1"/>
    <col min="1651" max="1651" width="18.140625" style="1" customWidth="1"/>
    <col min="1652" max="1652" width="14.85546875" style="1" bestFit="1" customWidth="1"/>
    <col min="1653" max="1653" width="11.42578125" style="1"/>
    <col min="1654" max="1654" width="17.42578125" style="1" customWidth="1"/>
    <col min="1655" max="1657" width="18.140625" style="1" customWidth="1"/>
    <col min="1658" max="1661" width="11.42578125" style="1"/>
    <col min="1662" max="1662" width="34" style="1" customWidth="1"/>
    <col min="1663" max="1663" width="9.5703125" style="1" customWidth="1"/>
    <col min="1664" max="1664" width="16.7109375" style="1" customWidth="1"/>
    <col min="1665" max="1665" width="55.140625" style="1" customWidth="1"/>
    <col min="1666" max="1666" width="22.5703125" style="1" customWidth="1"/>
    <col min="1667" max="1667" width="23" style="1" customWidth="1"/>
    <col min="1668" max="1668" width="22.85546875" style="1" customWidth="1"/>
    <col min="1669" max="1669" width="23.42578125" style="1" customWidth="1"/>
    <col min="1670" max="1670" width="28.7109375" style="1" customWidth="1"/>
    <col min="1671" max="1671" width="12.7109375" style="1" customWidth="1"/>
    <col min="1672" max="1672" width="11.42578125" style="1"/>
    <col min="1673" max="1673" width="25.28515625" style="1" customWidth="1"/>
    <col min="1674" max="1674" width="15.85546875" style="1" bestFit="1" customWidth="1"/>
    <col min="1675" max="1676" width="18" style="1" bestFit="1" customWidth="1"/>
    <col min="1677" max="1895" width="11.42578125" style="1"/>
    <col min="1896" max="1896" width="15.42578125" style="1" customWidth="1"/>
    <col min="1897" max="1897" width="9.5703125" style="1" customWidth="1"/>
    <col min="1898" max="1898" width="14.42578125" style="1" customWidth="1"/>
    <col min="1899" max="1899" width="49.85546875" style="1" customWidth="1"/>
    <col min="1900" max="1900" width="22.5703125" style="1" customWidth="1"/>
    <col min="1901" max="1901" width="23" style="1" customWidth="1"/>
    <col min="1902" max="1902" width="22.85546875" style="1" customWidth="1"/>
    <col min="1903" max="1903" width="23.42578125" style="1" customWidth="1"/>
    <col min="1904" max="1904" width="22.42578125" style="1" customWidth="1"/>
    <col min="1905" max="1905" width="13.85546875" style="1" customWidth="1"/>
    <col min="1906" max="1906" width="20.7109375" style="1" customWidth="1"/>
    <col min="1907" max="1907" width="18.140625" style="1" customWidth="1"/>
    <col min="1908" max="1908" width="14.85546875" style="1" bestFit="1" customWidth="1"/>
    <col min="1909" max="1909" width="11.42578125" style="1"/>
    <col min="1910" max="1910" width="17.42578125" style="1" customWidth="1"/>
    <col min="1911" max="1913" width="18.140625" style="1" customWidth="1"/>
    <col min="1914" max="1917" width="11.42578125" style="1"/>
    <col min="1918" max="1918" width="34" style="1" customWidth="1"/>
    <col min="1919" max="1919" width="9.5703125" style="1" customWidth="1"/>
    <col min="1920" max="1920" width="16.7109375" style="1" customWidth="1"/>
    <col min="1921" max="1921" width="55.140625" style="1" customWidth="1"/>
    <col min="1922" max="1922" width="22.5703125" style="1" customWidth="1"/>
    <col min="1923" max="1923" width="23" style="1" customWidth="1"/>
    <col min="1924" max="1924" width="22.85546875" style="1" customWidth="1"/>
    <col min="1925" max="1925" width="23.42578125" style="1" customWidth="1"/>
    <col min="1926" max="1926" width="28.7109375" style="1" customWidth="1"/>
    <col min="1927" max="1927" width="12.7109375" style="1" customWidth="1"/>
    <col min="1928" max="1928" width="11.42578125" style="1"/>
    <col min="1929" max="1929" width="25.28515625" style="1" customWidth="1"/>
    <col min="1930" max="1930" width="15.85546875" style="1" bestFit="1" customWidth="1"/>
    <col min="1931" max="1932" width="18" style="1" bestFit="1" customWidth="1"/>
    <col min="1933" max="2151" width="11.42578125" style="1"/>
    <col min="2152" max="2152" width="15.42578125" style="1" customWidth="1"/>
    <col min="2153" max="2153" width="9.5703125" style="1" customWidth="1"/>
    <col min="2154" max="2154" width="14.42578125" style="1" customWidth="1"/>
    <col min="2155" max="2155" width="49.85546875" style="1" customWidth="1"/>
    <col min="2156" max="2156" width="22.5703125" style="1" customWidth="1"/>
    <col min="2157" max="2157" width="23" style="1" customWidth="1"/>
    <col min="2158" max="2158" width="22.85546875" style="1" customWidth="1"/>
    <col min="2159" max="2159" width="23.42578125" style="1" customWidth="1"/>
    <col min="2160" max="2160" width="22.42578125" style="1" customWidth="1"/>
    <col min="2161" max="2161" width="13.85546875" style="1" customWidth="1"/>
    <col min="2162" max="2162" width="20.7109375" style="1" customWidth="1"/>
    <col min="2163" max="2163" width="18.140625" style="1" customWidth="1"/>
    <col min="2164" max="2164" width="14.85546875" style="1" bestFit="1" customWidth="1"/>
    <col min="2165" max="2165" width="11.42578125" style="1"/>
    <col min="2166" max="2166" width="17.42578125" style="1" customWidth="1"/>
    <col min="2167" max="2169" width="18.140625" style="1" customWidth="1"/>
    <col min="2170" max="2173" width="11.42578125" style="1"/>
    <col min="2174" max="2174" width="34" style="1" customWidth="1"/>
    <col min="2175" max="2175" width="9.5703125" style="1" customWidth="1"/>
    <col min="2176" max="2176" width="16.7109375" style="1" customWidth="1"/>
    <col min="2177" max="2177" width="55.140625" style="1" customWidth="1"/>
    <col min="2178" max="2178" width="22.5703125" style="1" customWidth="1"/>
    <col min="2179" max="2179" width="23" style="1" customWidth="1"/>
    <col min="2180" max="2180" width="22.85546875" style="1" customWidth="1"/>
    <col min="2181" max="2181" width="23.42578125" style="1" customWidth="1"/>
    <col min="2182" max="2182" width="28.7109375" style="1" customWidth="1"/>
    <col min="2183" max="2183" width="12.7109375" style="1" customWidth="1"/>
    <col min="2184" max="2184" width="11.42578125" style="1"/>
    <col min="2185" max="2185" width="25.28515625" style="1" customWidth="1"/>
    <col min="2186" max="2186" width="15.85546875" style="1" bestFit="1" customWidth="1"/>
    <col min="2187" max="2188" width="18" style="1" bestFit="1" customWidth="1"/>
    <col min="2189" max="2407" width="11.42578125" style="1"/>
    <col min="2408" max="2408" width="15.42578125" style="1" customWidth="1"/>
    <col min="2409" max="2409" width="9.5703125" style="1" customWidth="1"/>
    <col min="2410" max="2410" width="14.42578125" style="1" customWidth="1"/>
    <col min="2411" max="2411" width="49.85546875" style="1" customWidth="1"/>
    <col min="2412" max="2412" width="22.5703125" style="1" customWidth="1"/>
    <col min="2413" max="2413" width="23" style="1" customWidth="1"/>
    <col min="2414" max="2414" width="22.85546875" style="1" customWidth="1"/>
    <col min="2415" max="2415" width="23.42578125" style="1" customWidth="1"/>
    <col min="2416" max="2416" width="22.42578125" style="1" customWidth="1"/>
    <col min="2417" max="2417" width="13.85546875" style="1" customWidth="1"/>
    <col min="2418" max="2418" width="20.7109375" style="1" customWidth="1"/>
    <col min="2419" max="2419" width="18.140625" style="1" customWidth="1"/>
    <col min="2420" max="2420" width="14.85546875" style="1" bestFit="1" customWidth="1"/>
    <col min="2421" max="2421" width="11.42578125" style="1"/>
    <col min="2422" max="2422" width="17.42578125" style="1" customWidth="1"/>
    <col min="2423" max="2425" width="18.140625" style="1" customWidth="1"/>
    <col min="2426" max="2429" width="11.42578125" style="1"/>
    <col min="2430" max="2430" width="34" style="1" customWidth="1"/>
    <col min="2431" max="2431" width="9.5703125" style="1" customWidth="1"/>
    <col min="2432" max="2432" width="16.7109375" style="1" customWidth="1"/>
    <col min="2433" max="2433" width="55.140625" style="1" customWidth="1"/>
    <col min="2434" max="2434" width="22.5703125" style="1" customWidth="1"/>
    <col min="2435" max="2435" width="23" style="1" customWidth="1"/>
    <col min="2436" max="2436" width="22.85546875" style="1" customWidth="1"/>
    <col min="2437" max="2437" width="23.42578125" style="1" customWidth="1"/>
    <col min="2438" max="2438" width="28.7109375" style="1" customWidth="1"/>
    <col min="2439" max="2439" width="12.7109375" style="1" customWidth="1"/>
    <col min="2440" max="2440" width="11.42578125" style="1"/>
    <col min="2441" max="2441" width="25.28515625" style="1" customWidth="1"/>
    <col min="2442" max="2442" width="15.85546875" style="1" bestFit="1" customWidth="1"/>
    <col min="2443" max="2444" width="18" style="1" bestFit="1" customWidth="1"/>
    <col min="2445" max="2663" width="11.42578125" style="1"/>
    <col min="2664" max="2664" width="15.42578125" style="1" customWidth="1"/>
    <col min="2665" max="2665" width="9.5703125" style="1" customWidth="1"/>
    <col min="2666" max="2666" width="14.42578125" style="1" customWidth="1"/>
    <col min="2667" max="2667" width="49.85546875" style="1" customWidth="1"/>
    <col min="2668" max="2668" width="22.5703125" style="1" customWidth="1"/>
    <col min="2669" max="2669" width="23" style="1" customWidth="1"/>
    <col min="2670" max="2670" width="22.85546875" style="1" customWidth="1"/>
    <col min="2671" max="2671" width="23.42578125" style="1" customWidth="1"/>
    <col min="2672" max="2672" width="22.42578125" style="1" customWidth="1"/>
    <col min="2673" max="2673" width="13.85546875" style="1" customWidth="1"/>
    <col min="2674" max="2674" width="20.7109375" style="1" customWidth="1"/>
    <col min="2675" max="2675" width="18.140625" style="1" customWidth="1"/>
    <col min="2676" max="2676" width="14.85546875" style="1" bestFit="1" customWidth="1"/>
    <col min="2677" max="2677" width="11.42578125" style="1"/>
    <col min="2678" max="2678" width="17.42578125" style="1" customWidth="1"/>
    <col min="2679" max="2681" width="18.140625" style="1" customWidth="1"/>
    <col min="2682" max="2685" width="11.42578125" style="1"/>
    <col min="2686" max="2686" width="34" style="1" customWidth="1"/>
    <col min="2687" max="2687" width="9.5703125" style="1" customWidth="1"/>
    <col min="2688" max="2688" width="16.7109375" style="1" customWidth="1"/>
    <col min="2689" max="2689" width="55.140625" style="1" customWidth="1"/>
    <col min="2690" max="2690" width="22.5703125" style="1" customWidth="1"/>
    <col min="2691" max="2691" width="23" style="1" customWidth="1"/>
    <col min="2692" max="2692" width="22.85546875" style="1" customWidth="1"/>
    <col min="2693" max="2693" width="23.42578125" style="1" customWidth="1"/>
    <col min="2694" max="2694" width="28.7109375" style="1" customWidth="1"/>
    <col min="2695" max="2695" width="12.7109375" style="1" customWidth="1"/>
    <col min="2696" max="2696" width="11.42578125" style="1"/>
    <col min="2697" max="2697" width="25.28515625" style="1" customWidth="1"/>
    <col min="2698" max="2698" width="15.85546875" style="1" bestFit="1" customWidth="1"/>
    <col min="2699" max="2700" width="18" style="1" bestFit="1" customWidth="1"/>
    <col min="2701" max="2919" width="11.42578125" style="1"/>
    <col min="2920" max="2920" width="15.42578125" style="1" customWidth="1"/>
    <col min="2921" max="2921" width="9.5703125" style="1" customWidth="1"/>
    <col min="2922" max="2922" width="14.42578125" style="1" customWidth="1"/>
    <col min="2923" max="2923" width="49.85546875" style="1" customWidth="1"/>
    <col min="2924" max="2924" width="22.5703125" style="1" customWidth="1"/>
    <col min="2925" max="2925" width="23" style="1" customWidth="1"/>
    <col min="2926" max="2926" width="22.85546875" style="1" customWidth="1"/>
    <col min="2927" max="2927" width="23.42578125" style="1" customWidth="1"/>
    <col min="2928" max="2928" width="22.42578125" style="1" customWidth="1"/>
    <col min="2929" max="2929" width="13.85546875" style="1" customWidth="1"/>
    <col min="2930" max="2930" width="20.7109375" style="1" customWidth="1"/>
    <col min="2931" max="2931" width="18.140625" style="1" customWidth="1"/>
    <col min="2932" max="2932" width="14.85546875" style="1" bestFit="1" customWidth="1"/>
    <col min="2933" max="2933" width="11.42578125" style="1"/>
    <col min="2934" max="2934" width="17.42578125" style="1" customWidth="1"/>
    <col min="2935" max="2937" width="18.140625" style="1" customWidth="1"/>
    <col min="2938" max="2941" width="11.42578125" style="1"/>
    <col min="2942" max="2942" width="34" style="1" customWidth="1"/>
    <col min="2943" max="2943" width="9.5703125" style="1" customWidth="1"/>
    <col min="2944" max="2944" width="16.7109375" style="1" customWidth="1"/>
    <col min="2945" max="2945" width="55.140625" style="1" customWidth="1"/>
    <col min="2946" max="2946" width="22.5703125" style="1" customWidth="1"/>
    <col min="2947" max="2947" width="23" style="1" customWidth="1"/>
    <col min="2948" max="2948" width="22.85546875" style="1" customWidth="1"/>
    <col min="2949" max="2949" width="23.42578125" style="1" customWidth="1"/>
    <col min="2950" max="2950" width="28.7109375" style="1" customWidth="1"/>
    <col min="2951" max="2951" width="12.7109375" style="1" customWidth="1"/>
    <col min="2952" max="2952" width="11.42578125" style="1"/>
    <col min="2953" max="2953" width="25.28515625" style="1" customWidth="1"/>
    <col min="2954" max="2954" width="15.85546875" style="1" bestFit="1" customWidth="1"/>
    <col min="2955" max="2956" width="18" style="1" bestFit="1" customWidth="1"/>
    <col min="2957" max="3175" width="11.42578125" style="1"/>
    <col min="3176" max="3176" width="15.42578125" style="1" customWidth="1"/>
    <col min="3177" max="3177" width="9.5703125" style="1" customWidth="1"/>
    <col min="3178" max="3178" width="14.42578125" style="1" customWidth="1"/>
    <col min="3179" max="3179" width="49.85546875" style="1" customWidth="1"/>
    <col min="3180" max="3180" width="22.5703125" style="1" customWidth="1"/>
    <col min="3181" max="3181" width="23" style="1" customWidth="1"/>
    <col min="3182" max="3182" width="22.85546875" style="1" customWidth="1"/>
    <col min="3183" max="3183" width="23.42578125" style="1" customWidth="1"/>
    <col min="3184" max="3184" width="22.42578125" style="1" customWidth="1"/>
    <col min="3185" max="3185" width="13.85546875" style="1" customWidth="1"/>
    <col min="3186" max="3186" width="20.7109375" style="1" customWidth="1"/>
    <col min="3187" max="3187" width="18.140625" style="1" customWidth="1"/>
    <col min="3188" max="3188" width="14.85546875" style="1" bestFit="1" customWidth="1"/>
    <col min="3189" max="3189" width="11.42578125" style="1"/>
    <col min="3190" max="3190" width="17.42578125" style="1" customWidth="1"/>
    <col min="3191" max="3193" width="18.140625" style="1" customWidth="1"/>
    <col min="3194" max="3197" width="11.42578125" style="1"/>
    <col min="3198" max="3198" width="34" style="1" customWidth="1"/>
    <col min="3199" max="3199" width="9.5703125" style="1" customWidth="1"/>
    <col min="3200" max="3200" width="16.7109375" style="1" customWidth="1"/>
    <col min="3201" max="3201" width="55.140625" style="1" customWidth="1"/>
    <col min="3202" max="3202" width="22.5703125" style="1" customWidth="1"/>
    <col min="3203" max="3203" width="23" style="1" customWidth="1"/>
    <col min="3204" max="3204" width="22.85546875" style="1" customWidth="1"/>
    <col min="3205" max="3205" width="23.42578125" style="1" customWidth="1"/>
    <col min="3206" max="3206" width="28.7109375" style="1" customWidth="1"/>
    <col min="3207" max="3207" width="12.7109375" style="1" customWidth="1"/>
    <col min="3208" max="3208" width="11.42578125" style="1"/>
    <col min="3209" max="3209" width="25.28515625" style="1" customWidth="1"/>
    <col min="3210" max="3210" width="15.85546875" style="1" bestFit="1" customWidth="1"/>
    <col min="3211" max="3212" width="18" style="1" bestFit="1" customWidth="1"/>
    <col min="3213" max="3431" width="11.42578125" style="1"/>
    <col min="3432" max="3432" width="15.42578125" style="1" customWidth="1"/>
    <col min="3433" max="3433" width="9.5703125" style="1" customWidth="1"/>
    <col min="3434" max="3434" width="14.42578125" style="1" customWidth="1"/>
    <col min="3435" max="3435" width="49.85546875" style="1" customWidth="1"/>
    <col min="3436" max="3436" width="22.5703125" style="1" customWidth="1"/>
    <col min="3437" max="3437" width="23" style="1" customWidth="1"/>
    <col min="3438" max="3438" width="22.85546875" style="1" customWidth="1"/>
    <col min="3439" max="3439" width="23.42578125" style="1" customWidth="1"/>
    <col min="3440" max="3440" width="22.42578125" style="1" customWidth="1"/>
    <col min="3441" max="3441" width="13.85546875" style="1" customWidth="1"/>
    <col min="3442" max="3442" width="20.7109375" style="1" customWidth="1"/>
    <col min="3443" max="3443" width="18.140625" style="1" customWidth="1"/>
    <col min="3444" max="3444" width="14.85546875" style="1" bestFit="1" customWidth="1"/>
    <col min="3445" max="3445" width="11.42578125" style="1"/>
    <col min="3446" max="3446" width="17.42578125" style="1" customWidth="1"/>
    <col min="3447" max="3449" width="18.140625" style="1" customWidth="1"/>
    <col min="3450" max="3453" width="11.42578125" style="1"/>
    <col min="3454" max="3454" width="34" style="1" customWidth="1"/>
    <col min="3455" max="3455" width="9.5703125" style="1" customWidth="1"/>
    <col min="3456" max="3456" width="16.7109375" style="1" customWidth="1"/>
    <col min="3457" max="3457" width="55.140625" style="1" customWidth="1"/>
    <col min="3458" max="3458" width="22.5703125" style="1" customWidth="1"/>
    <col min="3459" max="3459" width="23" style="1" customWidth="1"/>
    <col min="3460" max="3460" width="22.85546875" style="1" customWidth="1"/>
    <col min="3461" max="3461" width="23.42578125" style="1" customWidth="1"/>
    <col min="3462" max="3462" width="28.7109375" style="1" customWidth="1"/>
    <col min="3463" max="3463" width="12.7109375" style="1" customWidth="1"/>
    <col min="3464" max="3464" width="11.42578125" style="1"/>
    <col min="3465" max="3465" width="25.28515625" style="1" customWidth="1"/>
    <col min="3466" max="3466" width="15.85546875" style="1" bestFit="1" customWidth="1"/>
    <col min="3467" max="3468" width="18" style="1" bestFit="1" customWidth="1"/>
    <col min="3469" max="3687" width="11.42578125" style="1"/>
    <col min="3688" max="3688" width="15.42578125" style="1" customWidth="1"/>
    <col min="3689" max="3689" width="9.5703125" style="1" customWidth="1"/>
    <col min="3690" max="3690" width="14.42578125" style="1" customWidth="1"/>
    <col min="3691" max="3691" width="49.85546875" style="1" customWidth="1"/>
    <col min="3692" max="3692" width="22.5703125" style="1" customWidth="1"/>
    <col min="3693" max="3693" width="23" style="1" customWidth="1"/>
    <col min="3694" max="3694" width="22.85546875" style="1" customWidth="1"/>
    <col min="3695" max="3695" width="23.42578125" style="1" customWidth="1"/>
    <col min="3696" max="3696" width="22.42578125" style="1" customWidth="1"/>
    <col min="3697" max="3697" width="13.85546875" style="1" customWidth="1"/>
    <col min="3698" max="3698" width="20.7109375" style="1" customWidth="1"/>
    <col min="3699" max="3699" width="18.140625" style="1" customWidth="1"/>
    <col min="3700" max="3700" width="14.85546875" style="1" bestFit="1" customWidth="1"/>
    <col min="3701" max="3701" width="11.42578125" style="1"/>
    <col min="3702" max="3702" width="17.42578125" style="1" customWidth="1"/>
    <col min="3703" max="3705" width="18.140625" style="1" customWidth="1"/>
    <col min="3706" max="3709" width="11.42578125" style="1"/>
    <col min="3710" max="3710" width="34" style="1" customWidth="1"/>
    <col min="3711" max="3711" width="9.5703125" style="1" customWidth="1"/>
    <col min="3712" max="3712" width="16.7109375" style="1" customWidth="1"/>
    <col min="3713" max="3713" width="55.140625" style="1" customWidth="1"/>
    <col min="3714" max="3714" width="22.5703125" style="1" customWidth="1"/>
    <col min="3715" max="3715" width="23" style="1" customWidth="1"/>
    <col min="3716" max="3716" width="22.85546875" style="1" customWidth="1"/>
    <col min="3717" max="3717" width="23.42578125" style="1" customWidth="1"/>
    <col min="3718" max="3718" width="28.7109375" style="1" customWidth="1"/>
    <col min="3719" max="3719" width="12.7109375" style="1" customWidth="1"/>
    <col min="3720" max="3720" width="11.42578125" style="1"/>
    <col min="3721" max="3721" width="25.28515625" style="1" customWidth="1"/>
    <col min="3722" max="3722" width="15.85546875" style="1" bestFit="1" customWidth="1"/>
    <col min="3723" max="3724" width="18" style="1" bestFit="1" customWidth="1"/>
    <col min="3725" max="3943" width="11.42578125" style="1"/>
    <col min="3944" max="3944" width="15.42578125" style="1" customWidth="1"/>
    <col min="3945" max="3945" width="9.5703125" style="1" customWidth="1"/>
    <col min="3946" max="3946" width="14.42578125" style="1" customWidth="1"/>
    <col min="3947" max="3947" width="49.85546875" style="1" customWidth="1"/>
    <col min="3948" max="3948" width="22.5703125" style="1" customWidth="1"/>
    <col min="3949" max="3949" width="23" style="1" customWidth="1"/>
    <col min="3950" max="3950" width="22.85546875" style="1" customWidth="1"/>
    <col min="3951" max="3951" width="23.42578125" style="1" customWidth="1"/>
    <col min="3952" max="3952" width="22.42578125" style="1" customWidth="1"/>
    <col min="3953" max="3953" width="13.85546875" style="1" customWidth="1"/>
    <col min="3954" max="3954" width="20.7109375" style="1" customWidth="1"/>
    <col min="3955" max="3955" width="18.140625" style="1" customWidth="1"/>
    <col min="3956" max="3956" width="14.85546875" style="1" bestFit="1" customWidth="1"/>
    <col min="3957" max="3957" width="11.42578125" style="1"/>
    <col min="3958" max="3958" width="17.42578125" style="1" customWidth="1"/>
    <col min="3959" max="3961" width="18.140625" style="1" customWidth="1"/>
    <col min="3962" max="3965" width="11.42578125" style="1"/>
    <col min="3966" max="3966" width="34" style="1" customWidth="1"/>
    <col min="3967" max="3967" width="9.5703125" style="1" customWidth="1"/>
    <col min="3968" max="3968" width="16.7109375" style="1" customWidth="1"/>
    <col min="3969" max="3969" width="55.140625" style="1" customWidth="1"/>
    <col min="3970" max="3970" width="22.5703125" style="1" customWidth="1"/>
    <col min="3971" max="3971" width="23" style="1" customWidth="1"/>
    <col min="3972" max="3972" width="22.85546875" style="1" customWidth="1"/>
    <col min="3973" max="3973" width="23.42578125" style="1" customWidth="1"/>
    <col min="3974" max="3974" width="28.7109375" style="1" customWidth="1"/>
    <col min="3975" max="3975" width="12.7109375" style="1" customWidth="1"/>
    <col min="3976" max="3976" width="11.42578125" style="1"/>
    <col min="3977" max="3977" width="25.28515625" style="1" customWidth="1"/>
    <col min="3978" max="3978" width="15.85546875" style="1" bestFit="1" customWidth="1"/>
    <col min="3979" max="3980" width="18" style="1" bestFit="1" customWidth="1"/>
    <col min="3981" max="4199" width="11.42578125" style="1"/>
    <col min="4200" max="4200" width="15.42578125" style="1" customWidth="1"/>
    <col min="4201" max="4201" width="9.5703125" style="1" customWidth="1"/>
    <col min="4202" max="4202" width="14.42578125" style="1" customWidth="1"/>
    <col min="4203" max="4203" width="49.85546875" style="1" customWidth="1"/>
    <col min="4204" max="4204" width="22.5703125" style="1" customWidth="1"/>
    <col min="4205" max="4205" width="23" style="1" customWidth="1"/>
    <col min="4206" max="4206" width="22.85546875" style="1" customWidth="1"/>
    <col min="4207" max="4207" width="23.42578125" style="1" customWidth="1"/>
    <col min="4208" max="4208" width="22.42578125" style="1" customWidth="1"/>
    <col min="4209" max="4209" width="13.85546875" style="1" customWidth="1"/>
    <col min="4210" max="4210" width="20.7109375" style="1" customWidth="1"/>
    <col min="4211" max="4211" width="18.140625" style="1" customWidth="1"/>
    <col min="4212" max="4212" width="14.85546875" style="1" bestFit="1" customWidth="1"/>
    <col min="4213" max="4213" width="11.42578125" style="1"/>
    <col min="4214" max="4214" width="17.42578125" style="1" customWidth="1"/>
    <col min="4215" max="4217" width="18.140625" style="1" customWidth="1"/>
    <col min="4218" max="4221" width="11.42578125" style="1"/>
    <col min="4222" max="4222" width="34" style="1" customWidth="1"/>
    <col min="4223" max="4223" width="9.5703125" style="1" customWidth="1"/>
    <col min="4224" max="4224" width="16.7109375" style="1" customWidth="1"/>
    <col min="4225" max="4225" width="55.140625" style="1" customWidth="1"/>
    <col min="4226" max="4226" width="22.5703125" style="1" customWidth="1"/>
    <col min="4227" max="4227" width="23" style="1" customWidth="1"/>
    <col min="4228" max="4228" width="22.85546875" style="1" customWidth="1"/>
    <col min="4229" max="4229" width="23.42578125" style="1" customWidth="1"/>
    <col min="4230" max="4230" width="28.7109375" style="1" customWidth="1"/>
    <col min="4231" max="4231" width="12.7109375" style="1" customWidth="1"/>
    <col min="4232" max="4232" width="11.42578125" style="1"/>
    <col min="4233" max="4233" width="25.28515625" style="1" customWidth="1"/>
    <col min="4234" max="4234" width="15.85546875" style="1" bestFit="1" customWidth="1"/>
    <col min="4235" max="4236" width="18" style="1" bestFit="1" customWidth="1"/>
    <col min="4237" max="4455" width="11.42578125" style="1"/>
    <col min="4456" max="4456" width="15.42578125" style="1" customWidth="1"/>
    <col min="4457" max="4457" width="9.5703125" style="1" customWidth="1"/>
    <col min="4458" max="4458" width="14.42578125" style="1" customWidth="1"/>
    <col min="4459" max="4459" width="49.85546875" style="1" customWidth="1"/>
    <col min="4460" max="4460" width="22.5703125" style="1" customWidth="1"/>
    <col min="4461" max="4461" width="23" style="1" customWidth="1"/>
    <col min="4462" max="4462" width="22.85546875" style="1" customWidth="1"/>
    <col min="4463" max="4463" width="23.42578125" style="1" customWidth="1"/>
    <col min="4464" max="4464" width="22.42578125" style="1" customWidth="1"/>
    <col min="4465" max="4465" width="13.85546875" style="1" customWidth="1"/>
    <col min="4466" max="4466" width="20.7109375" style="1" customWidth="1"/>
    <col min="4467" max="4467" width="18.140625" style="1" customWidth="1"/>
    <col min="4468" max="4468" width="14.85546875" style="1" bestFit="1" customWidth="1"/>
    <col min="4469" max="4469" width="11.42578125" style="1"/>
    <col min="4470" max="4470" width="17.42578125" style="1" customWidth="1"/>
    <col min="4471" max="4473" width="18.140625" style="1" customWidth="1"/>
    <col min="4474" max="4477" width="11.42578125" style="1"/>
    <col min="4478" max="4478" width="34" style="1" customWidth="1"/>
    <col min="4479" max="4479" width="9.5703125" style="1" customWidth="1"/>
    <col min="4480" max="4480" width="16.7109375" style="1" customWidth="1"/>
    <col min="4481" max="4481" width="55.140625" style="1" customWidth="1"/>
    <col min="4482" max="4482" width="22.5703125" style="1" customWidth="1"/>
    <col min="4483" max="4483" width="23" style="1" customWidth="1"/>
    <col min="4484" max="4484" width="22.85546875" style="1" customWidth="1"/>
    <col min="4485" max="4485" width="23.42578125" style="1" customWidth="1"/>
    <col min="4486" max="4486" width="28.7109375" style="1" customWidth="1"/>
    <col min="4487" max="4487" width="12.7109375" style="1" customWidth="1"/>
    <col min="4488" max="4488" width="11.42578125" style="1"/>
    <col min="4489" max="4489" width="25.28515625" style="1" customWidth="1"/>
    <col min="4490" max="4490" width="15.85546875" style="1" bestFit="1" customWidth="1"/>
    <col min="4491" max="4492" width="18" style="1" bestFit="1" customWidth="1"/>
    <col min="4493" max="4711" width="11.42578125" style="1"/>
    <col min="4712" max="4712" width="15.42578125" style="1" customWidth="1"/>
    <col min="4713" max="4713" width="9.5703125" style="1" customWidth="1"/>
    <col min="4714" max="4714" width="14.42578125" style="1" customWidth="1"/>
    <col min="4715" max="4715" width="49.85546875" style="1" customWidth="1"/>
    <col min="4716" max="4716" width="22.5703125" style="1" customWidth="1"/>
    <col min="4717" max="4717" width="23" style="1" customWidth="1"/>
    <col min="4718" max="4718" width="22.85546875" style="1" customWidth="1"/>
    <col min="4719" max="4719" width="23.42578125" style="1" customWidth="1"/>
    <col min="4720" max="4720" width="22.42578125" style="1" customWidth="1"/>
    <col min="4721" max="4721" width="13.85546875" style="1" customWidth="1"/>
    <col min="4722" max="4722" width="20.7109375" style="1" customWidth="1"/>
    <col min="4723" max="4723" width="18.140625" style="1" customWidth="1"/>
    <col min="4724" max="4724" width="14.85546875" style="1" bestFit="1" customWidth="1"/>
    <col min="4725" max="4725" width="11.42578125" style="1"/>
    <col min="4726" max="4726" width="17.42578125" style="1" customWidth="1"/>
    <col min="4727" max="4729" width="18.140625" style="1" customWidth="1"/>
    <col min="4730" max="4733" width="11.42578125" style="1"/>
    <col min="4734" max="4734" width="34" style="1" customWidth="1"/>
    <col min="4735" max="4735" width="9.5703125" style="1" customWidth="1"/>
    <col min="4736" max="4736" width="16.7109375" style="1" customWidth="1"/>
    <col min="4737" max="4737" width="55.140625" style="1" customWidth="1"/>
    <col min="4738" max="4738" width="22.5703125" style="1" customWidth="1"/>
    <col min="4739" max="4739" width="23" style="1" customWidth="1"/>
    <col min="4740" max="4740" width="22.85546875" style="1" customWidth="1"/>
    <col min="4741" max="4741" width="23.42578125" style="1" customWidth="1"/>
    <col min="4742" max="4742" width="28.7109375" style="1" customWidth="1"/>
    <col min="4743" max="4743" width="12.7109375" style="1" customWidth="1"/>
    <col min="4744" max="4744" width="11.42578125" style="1"/>
    <col min="4745" max="4745" width="25.28515625" style="1" customWidth="1"/>
    <col min="4746" max="4746" width="15.85546875" style="1" bestFit="1" customWidth="1"/>
    <col min="4747" max="4748" width="18" style="1" bestFit="1" customWidth="1"/>
    <col min="4749" max="4967" width="11.42578125" style="1"/>
    <col min="4968" max="4968" width="15.42578125" style="1" customWidth="1"/>
    <col min="4969" max="4969" width="9.5703125" style="1" customWidth="1"/>
    <col min="4970" max="4970" width="14.42578125" style="1" customWidth="1"/>
    <col min="4971" max="4971" width="49.85546875" style="1" customWidth="1"/>
    <col min="4972" max="4972" width="22.5703125" style="1" customWidth="1"/>
    <col min="4973" max="4973" width="23" style="1" customWidth="1"/>
    <col min="4974" max="4974" width="22.85546875" style="1" customWidth="1"/>
    <col min="4975" max="4975" width="23.42578125" style="1" customWidth="1"/>
    <col min="4976" max="4976" width="22.42578125" style="1" customWidth="1"/>
    <col min="4977" max="4977" width="13.85546875" style="1" customWidth="1"/>
    <col min="4978" max="4978" width="20.7109375" style="1" customWidth="1"/>
    <col min="4979" max="4979" width="18.140625" style="1" customWidth="1"/>
    <col min="4980" max="4980" width="14.85546875" style="1" bestFit="1" customWidth="1"/>
    <col min="4981" max="4981" width="11.42578125" style="1"/>
    <col min="4982" max="4982" width="17.42578125" style="1" customWidth="1"/>
    <col min="4983" max="4985" width="18.140625" style="1" customWidth="1"/>
    <col min="4986" max="4989" width="11.42578125" style="1"/>
    <col min="4990" max="4990" width="34" style="1" customWidth="1"/>
    <col min="4991" max="4991" width="9.5703125" style="1" customWidth="1"/>
    <col min="4992" max="4992" width="16.7109375" style="1" customWidth="1"/>
    <col min="4993" max="4993" width="55.140625" style="1" customWidth="1"/>
    <col min="4994" max="4994" width="22.5703125" style="1" customWidth="1"/>
    <col min="4995" max="4995" width="23" style="1" customWidth="1"/>
    <col min="4996" max="4996" width="22.85546875" style="1" customWidth="1"/>
    <col min="4997" max="4997" width="23.42578125" style="1" customWidth="1"/>
    <col min="4998" max="4998" width="28.7109375" style="1" customWidth="1"/>
    <col min="4999" max="4999" width="12.7109375" style="1" customWidth="1"/>
    <col min="5000" max="5000" width="11.42578125" style="1"/>
    <col min="5001" max="5001" width="25.28515625" style="1" customWidth="1"/>
    <col min="5002" max="5002" width="15.85546875" style="1" bestFit="1" customWidth="1"/>
    <col min="5003" max="5004" width="18" style="1" bestFit="1" customWidth="1"/>
    <col min="5005" max="5223" width="11.42578125" style="1"/>
    <col min="5224" max="5224" width="15.42578125" style="1" customWidth="1"/>
    <col min="5225" max="5225" width="9.5703125" style="1" customWidth="1"/>
    <col min="5226" max="5226" width="14.42578125" style="1" customWidth="1"/>
    <col min="5227" max="5227" width="49.85546875" style="1" customWidth="1"/>
    <col min="5228" max="5228" width="22.5703125" style="1" customWidth="1"/>
    <col min="5229" max="5229" width="23" style="1" customWidth="1"/>
    <col min="5230" max="5230" width="22.85546875" style="1" customWidth="1"/>
    <col min="5231" max="5231" width="23.42578125" style="1" customWidth="1"/>
    <col min="5232" max="5232" width="22.42578125" style="1" customWidth="1"/>
    <col min="5233" max="5233" width="13.85546875" style="1" customWidth="1"/>
    <col min="5234" max="5234" width="20.7109375" style="1" customWidth="1"/>
    <col min="5235" max="5235" width="18.140625" style="1" customWidth="1"/>
    <col min="5236" max="5236" width="14.85546875" style="1" bestFit="1" customWidth="1"/>
    <col min="5237" max="5237" width="11.42578125" style="1"/>
    <col min="5238" max="5238" width="17.42578125" style="1" customWidth="1"/>
    <col min="5239" max="5241" width="18.140625" style="1" customWidth="1"/>
    <col min="5242" max="5245" width="11.42578125" style="1"/>
    <col min="5246" max="5246" width="34" style="1" customWidth="1"/>
    <col min="5247" max="5247" width="9.5703125" style="1" customWidth="1"/>
    <col min="5248" max="5248" width="16.7109375" style="1" customWidth="1"/>
    <col min="5249" max="5249" width="55.140625" style="1" customWidth="1"/>
    <col min="5250" max="5250" width="22.5703125" style="1" customWidth="1"/>
    <col min="5251" max="5251" width="23" style="1" customWidth="1"/>
    <col min="5252" max="5252" width="22.85546875" style="1" customWidth="1"/>
    <col min="5253" max="5253" width="23.42578125" style="1" customWidth="1"/>
    <col min="5254" max="5254" width="28.7109375" style="1" customWidth="1"/>
    <col min="5255" max="5255" width="12.7109375" style="1" customWidth="1"/>
    <col min="5256" max="5256" width="11.42578125" style="1"/>
    <col min="5257" max="5257" width="25.28515625" style="1" customWidth="1"/>
    <col min="5258" max="5258" width="15.85546875" style="1" bestFit="1" customWidth="1"/>
    <col min="5259" max="5260" width="18" style="1" bestFit="1" customWidth="1"/>
    <col min="5261" max="5479" width="11.42578125" style="1"/>
    <col min="5480" max="5480" width="15.42578125" style="1" customWidth="1"/>
    <col min="5481" max="5481" width="9.5703125" style="1" customWidth="1"/>
    <col min="5482" max="5482" width="14.42578125" style="1" customWidth="1"/>
    <col min="5483" max="5483" width="49.85546875" style="1" customWidth="1"/>
    <col min="5484" max="5484" width="22.5703125" style="1" customWidth="1"/>
    <col min="5485" max="5485" width="23" style="1" customWidth="1"/>
    <col min="5486" max="5486" width="22.85546875" style="1" customWidth="1"/>
    <col min="5487" max="5487" width="23.42578125" style="1" customWidth="1"/>
    <col min="5488" max="5488" width="22.42578125" style="1" customWidth="1"/>
    <col min="5489" max="5489" width="13.85546875" style="1" customWidth="1"/>
    <col min="5490" max="5490" width="20.7109375" style="1" customWidth="1"/>
    <col min="5491" max="5491" width="18.140625" style="1" customWidth="1"/>
    <col min="5492" max="5492" width="14.85546875" style="1" bestFit="1" customWidth="1"/>
    <col min="5493" max="5493" width="11.42578125" style="1"/>
    <col min="5494" max="5494" width="17.42578125" style="1" customWidth="1"/>
    <col min="5495" max="5497" width="18.140625" style="1" customWidth="1"/>
    <col min="5498" max="5501" width="11.42578125" style="1"/>
    <col min="5502" max="5502" width="34" style="1" customWidth="1"/>
    <col min="5503" max="5503" width="9.5703125" style="1" customWidth="1"/>
    <col min="5504" max="5504" width="16.7109375" style="1" customWidth="1"/>
    <col min="5505" max="5505" width="55.140625" style="1" customWidth="1"/>
    <col min="5506" max="5506" width="22.5703125" style="1" customWidth="1"/>
    <col min="5507" max="5507" width="23" style="1" customWidth="1"/>
    <col min="5508" max="5508" width="22.85546875" style="1" customWidth="1"/>
    <col min="5509" max="5509" width="23.42578125" style="1" customWidth="1"/>
    <col min="5510" max="5510" width="28.7109375" style="1" customWidth="1"/>
    <col min="5511" max="5511" width="12.7109375" style="1" customWidth="1"/>
    <col min="5512" max="5512" width="11.42578125" style="1"/>
    <col min="5513" max="5513" width="25.28515625" style="1" customWidth="1"/>
    <col min="5514" max="5514" width="15.85546875" style="1" bestFit="1" customWidth="1"/>
    <col min="5515" max="5516" width="18" style="1" bestFit="1" customWidth="1"/>
    <col min="5517" max="5735" width="11.42578125" style="1"/>
    <col min="5736" max="5736" width="15.42578125" style="1" customWidth="1"/>
    <col min="5737" max="5737" width="9.5703125" style="1" customWidth="1"/>
    <col min="5738" max="5738" width="14.42578125" style="1" customWidth="1"/>
    <col min="5739" max="5739" width="49.85546875" style="1" customWidth="1"/>
    <col min="5740" max="5740" width="22.5703125" style="1" customWidth="1"/>
    <col min="5741" max="5741" width="23" style="1" customWidth="1"/>
    <col min="5742" max="5742" width="22.85546875" style="1" customWidth="1"/>
    <col min="5743" max="5743" width="23.42578125" style="1" customWidth="1"/>
    <col min="5744" max="5744" width="22.42578125" style="1" customWidth="1"/>
    <col min="5745" max="5745" width="13.85546875" style="1" customWidth="1"/>
    <col min="5746" max="5746" width="20.7109375" style="1" customWidth="1"/>
    <col min="5747" max="5747" width="18.140625" style="1" customWidth="1"/>
    <col min="5748" max="5748" width="14.85546875" style="1" bestFit="1" customWidth="1"/>
    <col min="5749" max="5749" width="11.42578125" style="1"/>
    <col min="5750" max="5750" width="17.42578125" style="1" customWidth="1"/>
    <col min="5751" max="5753" width="18.140625" style="1" customWidth="1"/>
    <col min="5754" max="5757" width="11.42578125" style="1"/>
    <col min="5758" max="5758" width="34" style="1" customWidth="1"/>
    <col min="5759" max="5759" width="9.5703125" style="1" customWidth="1"/>
    <col min="5760" max="5760" width="16.7109375" style="1" customWidth="1"/>
    <col min="5761" max="5761" width="55.140625" style="1" customWidth="1"/>
    <col min="5762" max="5762" width="22.5703125" style="1" customWidth="1"/>
    <col min="5763" max="5763" width="23" style="1" customWidth="1"/>
    <col min="5764" max="5764" width="22.85546875" style="1" customWidth="1"/>
    <col min="5765" max="5765" width="23.42578125" style="1" customWidth="1"/>
    <col min="5766" max="5766" width="28.7109375" style="1" customWidth="1"/>
    <col min="5767" max="5767" width="12.7109375" style="1" customWidth="1"/>
    <col min="5768" max="5768" width="11.42578125" style="1"/>
    <col min="5769" max="5769" width="25.28515625" style="1" customWidth="1"/>
    <col min="5770" max="5770" width="15.85546875" style="1" bestFit="1" customWidth="1"/>
    <col min="5771" max="5772" width="18" style="1" bestFit="1" customWidth="1"/>
    <col min="5773" max="5991" width="11.42578125" style="1"/>
    <col min="5992" max="5992" width="15.42578125" style="1" customWidth="1"/>
    <col min="5993" max="5993" width="9.5703125" style="1" customWidth="1"/>
    <col min="5994" max="5994" width="14.42578125" style="1" customWidth="1"/>
    <col min="5995" max="5995" width="49.85546875" style="1" customWidth="1"/>
    <col min="5996" max="5996" width="22.5703125" style="1" customWidth="1"/>
    <col min="5997" max="5997" width="23" style="1" customWidth="1"/>
    <col min="5998" max="5998" width="22.85546875" style="1" customWidth="1"/>
    <col min="5999" max="5999" width="23.42578125" style="1" customWidth="1"/>
    <col min="6000" max="6000" width="22.42578125" style="1" customWidth="1"/>
    <col min="6001" max="6001" width="13.85546875" style="1" customWidth="1"/>
    <col min="6002" max="6002" width="20.7109375" style="1" customWidth="1"/>
    <col min="6003" max="6003" width="18.140625" style="1" customWidth="1"/>
    <col min="6004" max="6004" width="14.85546875" style="1" bestFit="1" customWidth="1"/>
    <col min="6005" max="6005" width="11.42578125" style="1"/>
    <col min="6006" max="6006" width="17.42578125" style="1" customWidth="1"/>
    <col min="6007" max="6009" width="18.140625" style="1" customWidth="1"/>
    <col min="6010" max="6013" width="11.42578125" style="1"/>
    <col min="6014" max="6014" width="34" style="1" customWidth="1"/>
    <col min="6015" max="6015" width="9.5703125" style="1" customWidth="1"/>
    <col min="6016" max="6016" width="16.7109375" style="1" customWidth="1"/>
    <col min="6017" max="6017" width="55.140625" style="1" customWidth="1"/>
    <col min="6018" max="6018" width="22.5703125" style="1" customWidth="1"/>
    <col min="6019" max="6019" width="23" style="1" customWidth="1"/>
    <col min="6020" max="6020" width="22.85546875" style="1" customWidth="1"/>
    <col min="6021" max="6021" width="23.42578125" style="1" customWidth="1"/>
    <col min="6022" max="6022" width="28.7109375" style="1" customWidth="1"/>
    <col min="6023" max="6023" width="12.7109375" style="1" customWidth="1"/>
    <col min="6024" max="6024" width="11.42578125" style="1"/>
    <col min="6025" max="6025" width="25.28515625" style="1" customWidth="1"/>
    <col min="6026" max="6026" width="15.85546875" style="1" bestFit="1" customWidth="1"/>
    <col min="6027" max="6028" width="18" style="1" bestFit="1" customWidth="1"/>
    <col min="6029" max="6247" width="11.42578125" style="1"/>
    <col min="6248" max="6248" width="15.42578125" style="1" customWidth="1"/>
    <col min="6249" max="6249" width="9.5703125" style="1" customWidth="1"/>
    <col min="6250" max="6250" width="14.42578125" style="1" customWidth="1"/>
    <col min="6251" max="6251" width="49.85546875" style="1" customWidth="1"/>
    <col min="6252" max="6252" width="22.5703125" style="1" customWidth="1"/>
    <col min="6253" max="6253" width="23" style="1" customWidth="1"/>
    <col min="6254" max="6254" width="22.85546875" style="1" customWidth="1"/>
    <col min="6255" max="6255" width="23.42578125" style="1" customWidth="1"/>
    <col min="6256" max="6256" width="22.42578125" style="1" customWidth="1"/>
    <col min="6257" max="6257" width="13.85546875" style="1" customWidth="1"/>
    <col min="6258" max="6258" width="20.7109375" style="1" customWidth="1"/>
    <col min="6259" max="6259" width="18.140625" style="1" customWidth="1"/>
    <col min="6260" max="6260" width="14.85546875" style="1" bestFit="1" customWidth="1"/>
    <col min="6261" max="6261" width="11.42578125" style="1"/>
    <col min="6262" max="6262" width="17.42578125" style="1" customWidth="1"/>
    <col min="6263" max="6265" width="18.140625" style="1" customWidth="1"/>
    <col min="6266" max="6269" width="11.42578125" style="1"/>
    <col min="6270" max="6270" width="34" style="1" customWidth="1"/>
    <col min="6271" max="6271" width="9.5703125" style="1" customWidth="1"/>
    <col min="6272" max="6272" width="16.7109375" style="1" customWidth="1"/>
    <col min="6273" max="6273" width="55.140625" style="1" customWidth="1"/>
    <col min="6274" max="6274" width="22.5703125" style="1" customWidth="1"/>
    <col min="6275" max="6275" width="23" style="1" customWidth="1"/>
    <col min="6276" max="6276" width="22.85546875" style="1" customWidth="1"/>
    <col min="6277" max="6277" width="23.42578125" style="1" customWidth="1"/>
    <col min="6278" max="6278" width="28.7109375" style="1" customWidth="1"/>
    <col min="6279" max="6279" width="12.7109375" style="1" customWidth="1"/>
    <col min="6280" max="6280" width="11.42578125" style="1"/>
    <col min="6281" max="6281" width="25.28515625" style="1" customWidth="1"/>
    <col min="6282" max="6282" width="15.85546875" style="1" bestFit="1" customWidth="1"/>
    <col min="6283" max="6284" width="18" style="1" bestFit="1" customWidth="1"/>
    <col min="6285" max="6503" width="11.42578125" style="1"/>
    <col min="6504" max="6504" width="15.42578125" style="1" customWidth="1"/>
    <col min="6505" max="6505" width="9.5703125" style="1" customWidth="1"/>
    <col min="6506" max="6506" width="14.42578125" style="1" customWidth="1"/>
    <col min="6507" max="6507" width="49.85546875" style="1" customWidth="1"/>
    <col min="6508" max="6508" width="22.5703125" style="1" customWidth="1"/>
    <col min="6509" max="6509" width="23" style="1" customWidth="1"/>
    <col min="6510" max="6510" width="22.85546875" style="1" customWidth="1"/>
    <col min="6511" max="6511" width="23.42578125" style="1" customWidth="1"/>
    <col min="6512" max="6512" width="22.42578125" style="1" customWidth="1"/>
    <col min="6513" max="6513" width="13.85546875" style="1" customWidth="1"/>
    <col min="6514" max="6514" width="20.7109375" style="1" customWidth="1"/>
    <col min="6515" max="6515" width="18.140625" style="1" customWidth="1"/>
    <col min="6516" max="6516" width="14.85546875" style="1" bestFit="1" customWidth="1"/>
    <col min="6517" max="6517" width="11.42578125" style="1"/>
    <col min="6518" max="6518" width="17.42578125" style="1" customWidth="1"/>
    <col min="6519" max="6521" width="18.140625" style="1" customWidth="1"/>
    <col min="6522" max="6525" width="11.42578125" style="1"/>
    <col min="6526" max="6526" width="34" style="1" customWidth="1"/>
    <col min="6527" max="6527" width="9.5703125" style="1" customWidth="1"/>
    <col min="6528" max="6528" width="16.7109375" style="1" customWidth="1"/>
    <col min="6529" max="6529" width="55.140625" style="1" customWidth="1"/>
    <col min="6530" max="6530" width="22.5703125" style="1" customWidth="1"/>
    <col min="6531" max="6531" width="23" style="1" customWidth="1"/>
    <col min="6532" max="6532" width="22.85546875" style="1" customWidth="1"/>
    <col min="6533" max="6533" width="23.42578125" style="1" customWidth="1"/>
    <col min="6534" max="6534" width="28.7109375" style="1" customWidth="1"/>
    <col min="6535" max="6535" width="12.7109375" style="1" customWidth="1"/>
    <col min="6536" max="6536" width="11.42578125" style="1"/>
    <col min="6537" max="6537" width="25.28515625" style="1" customWidth="1"/>
    <col min="6538" max="6538" width="15.85546875" style="1" bestFit="1" customWidth="1"/>
    <col min="6539" max="6540" width="18" style="1" bestFit="1" customWidth="1"/>
    <col min="6541" max="6759" width="11.42578125" style="1"/>
    <col min="6760" max="6760" width="15.42578125" style="1" customWidth="1"/>
    <col min="6761" max="6761" width="9.5703125" style="1" customWidth="1"/>
    <col min="6762" max="6762" width="14.42578125" style="1" customWidth="1"/>
    <col min="6763" max="6763" width="49.85546875" style="1" customWidth="1"/>
    <col min="6764" max="6764" width="22.5703125" style="1" customWidth="1"/>
    <col min="6765" max="6765" width="23" style="1" customWidth="1"/>
    <col min="6766" max="6766" width="22.85546875" style="1" customWidth="1"/>
    <col min="6767" max="6767" width="23.42578125" style="1" customWidth="1"/>
    <col min="6768" max="6768" width="22.42578125" style="1" customWidth="1"/>
    <col min="6769" max="6769" width="13.85546875" style="1" customWidth="1"/>
    <col min="6770" max="6770" width="20.7109375" style="1" customWidth="1"/>
    <col min="6771" max="6771" width="18.140625" style="1" customWidth="1"/>
    <col min="6772" max="6772" width="14.85546875" style="1" bestFit="1" customWidth="1"/>
    <col min="6773" max="6773" width="11.42578125" style="1"/>
    <col min="6774" max="6774" width="17.42578125" style="1" customWidth="1"/>
    <col min="6775" max="6777" width="18.140625" style="1" customWidth="1"/>
    <col min="6778" max="6781" width="11.42578125" style="1"/>
    <col min="6782" max="6782" width="34" style="1" customWidth="1"/>
    <col min="6783" max="6783" width="9.5703125" style="1" customWidth="1"/>
    <col min="6784" max="6784" width="16.7109375" style="1" customWidth="1"/>
    <col min="6785" max="6785" width="55.140625" style="1" customWidth="1"/>
    <col min="6786" max="6786" width="22.5703125" style="1" customWidth="1"/>
    <col min="6787" max="6787" width="23" style="1" customWidth="1"/>
    <col min="6788" max="6788" width="22.85546875" style="1" customWidth="1"/>
    <col min="6789" max="6789" width="23.42578125" style="1" customWidth="1"/>
    <col min="6790" max="6790" width="28.7109375" style="1" customWidth="1"/>
    <col min="6791" max="6791" width="12.7109375" style="1" customWidth="1"/>
    <col min="6792" max="6792" width="11.42578125" style="1"/>
    <col min="6793" max="6793" width="25.28515625" style="1" customWidth="1"/>
    <col min="6794" max="6794" width="15.85546875" style="1" bestFit="1" customWidth="1"/>
    <col min="6795" max="6796" width="18" style="1" bestFit="1" customWidth="1"/>
    <col min="6797" max="7015" width="11.42578125" style="1"/>
    <col min="7016" max="7016" width="15.42578125" style="1" customWidth="1"/>
    <col min="7017" max="7017" width="9.5703125" style="1" customWidth="1"/>
    <col min="7018" max="7018" width="14.42578125" style="1" customWidth="1"/>
    <col min="7019" max="7019" width="49.85546875" style="1" customWidth="1"/>
    <col min="7020" max="7020" width="22.5703125" style="1" customWidth="1"/>
    <col min="7021" max="7021" width="23" style="1" customWidth="1"/>
    <col min="7022" max="7022" width="22.85546875" style="1" customWidth="1"/>
    <col min="7023" max="7023" width="23.42578125" style="1" customWidth="1"/>
    <col min="7024" max="7024" width="22.42578125" style="1" customWidth="1"/>
    <col min="7025" max="7025" width="13.85546875" style="1" customWidth="1"/>
    <col min="7026" max="7026" width="20.7109375" style="1" customWidth="1"/>
    <col min="7027" max="7027" width="18.140625" style="1" customWidth="1"/>
    <col min="7028" max="7028" width="14.85546875" style="1" bestFit="1" customWidth="1"/>
    <col min="7029" max="7029" width="11.42578125" style="1"/>
    <col min="7030" max="7030" width="17.42578125" style="1" customWidth="1"/>
    <col min="7031" max="7033" width="18.140625" style="1" customWidth="1"/>
    <col min="7034" max="7037" width="11.42578125" style="1"/>
    <col min="7038" max="7038" width="34" style="1" customWidth="1"/>
    <col min="7039" max="7039" width="9.5703125" style="1" customWidth="1"/>
    <col min="7040" max="7040" width="16.7109375" style="1" customWidth="1"/>
    <col min="7041" max="7041" width="55.140625" style="1" customWidth="1"/>
    <col min="7042" max="7042" width="22.5703125" style="1" customWidth="1"/>
    <col min="7043" max="7043" width="23" style="1" customWidth="1"/>
    <col min="7044" max="7044" width="22.85546875" style="1" customWidth="1"/>
    <col min="7045" max="7045" width="23.42578125" style="1" customWidth="1"/>
    <col min="7046" max="7046" width="28.7109375" style="1" customWidth="1"/>
    <col min="7047" max="7047" width="12.7109375" style="1" customWidth="1"/>
    <col min="7048" max="7048" width="11.42578125" style="1"/>
    <col min="7049" max="7049" width="25.28515625" style="1" customWidth="1"/>
    <col min="7050" max="7050" width="15.85546875" style="1" bestFit="1" customWidth="1"/>
    <col min="7051" max="7052" width="18" style="1" bestFit="1" customWidth="1"/>
    <col min="7053" max="7271" width="11.42578125" style="1"/>
    <col min="7272" max="7272" width="15.42578125" style="1" customWidth="1"/>
    <col min="7273" max="7273" width="9.5703125" style="1" customWidth="1"/>
    <col min="7274" max="7274" width="14.42578125" style="1" customWidth="1"/>
    <col min="7275" max="7275" width="49.85546875" style="1" customWidth="1"/>
    <col min="7276" max="7276" width="22.5703125" style="1" customWidth="1"/>
    <col min="7277" max="7277" width="23" style="1" customWidth="1"/>
    <col min="7278" max="7278" width="22.85546875" style="1" customWidth="1"/>
    <col min="7279" max="7279" width="23.42578125" style="1" customWidth="1"/>
    <col min="7280" max="7280" width="22.42578125" style="1" customWidth="1"/>
    <col min="7281" max="7281" width="13.85546875" style="1" customWidth="1"/>
    <col min="7282" max="7282" width="20.7109375" style="1" customWidth="1"/>
    <col min="7283" max="7283" width="18.140625" style="1" customWidth="1"/>
    <col min="7284" max="7284" width="14.85546875" style="1" bestFit="1" customWidth="1"/>
    <col min="7285" max="7285" width="11.42578125" style="1"/>
    <col min="7286" max="7286" width="17.42578125" style="1" customWidth="1"/>
    <col min="7287" max="7289" width="18.140625" style="1" customWidth="1"/>
    <col min="7290" max="7293" width="11.42578125" style="1"/>
    <col min="7294" max="7294" width="34" style="1" customWidth="1"/>
    <col min="7295" max="7295" width="9.5703125" style="1" customWidth="1"/>
    <col min="7296" max="7296" width="16.7109375" style="1" customWidth="1"/>
    <col min="7297" max="7297" width="55.140625" style="1" customWidth="1"/>
    <col min="7298" max="7298" width="22.5703125" style="1" customWidth="1"/>
    <col min="7299" max="7299" width="23" style="1" customWidth="1"/>
    <col min="7300" max="7300" width="22.85546875" style="1" customWidth="1"/>
    <col min="7301" max="7301" width="23.42578125" style="1" customWidth="1"/>
    <col min="7302" max="7302" width="28.7109375" style="1" customWidth="1"/>
    <col min="7303" max="7303" width="12.7109375" style="1" customWidth="1"/>
    <col min="7304" max="7304" width="11.42578125" style="1"/>
    <col min="7305" max="7305" width="25.28515625" style="1" customWidth="1"/>
    <col min="7306" max="7306" width="15.85546875" style="1" bestFit="1" customWidth="1"/>
    <col min="7307" max="7308" width="18" style="1" bestFit="1" customWidth="1"/>
    <col min="7309" max="7527" width="11.42578125" style="1"/>
    <col min="7528" max="7528" width="15.42578125" style="1" customWidth="1"/>
    <col min="7529" max="7529" width="9.5703125" style="1" customWidth="1"/>
    <col min="7530" max="7530" width="14.42578125" style="1" customWidth="1"/>
    <col min="7531" max="7531" width="49.85546875" style="1" customWidth="1"/>
    <col min="7532" max="7532" width="22.5703125" style="1" customWidth="1"/>
    <col min="7533" max="7533" width="23" style="1" customWidth="1"/>
    <col min="7534" max="7534" width="22.85546875" style="1" customWidth="1"/>
    <col min="7535" max="7535" width="23.42578125" style="1" customWidth="1"/>
    <col min="7536" max="7536" width="22.42578125" style="1" customWidth="1"/>
    <col min="7537" max="7537" width="13.85546875" style="1" customWidth="1"/>
    <col min="7538" max="7538" width="20.7109375" style="1" customWidth="1"/>
    <col min="7539" max="7539" width="18.140625" style="1" customWidth="1"/>
    <col min="7540" max="7540" width="14.85546875" style="1" bestFit="1" customWidth="1"/>
    <col min="7541" max="7541" width="11.42578125" style="1"/>
    <col min="7542" max="7542" width="17.42578125" style="1" customWidth="1"/>
    <col min="7543" max="7545" width="18.140625" style="1" customWidth="1"/>
    <col min="7546" max="7549" width="11.42578125" style="1"/>
    <col min="7550" max="7550" width="34" style="1" customWidth="1"/>
    <col min="7551" max="7551" width="9.5703125" style="1" customWidth="1"/>
    <col min="7552" max="7552" width="16.7109375" style="1" customWidth="1"/>
    <col min="7553" max="7553" width="55.140625" style="1" customWidth="1"/>
    <col min="7554" max="7554" width="22.5703125" style="1" customWidth="1"/>
    <col min="7555" max="7555" width="23" style="1" customWidth="1"/>
    <col min="7556" max="7556" width="22.85546875" style="1" customWidth="1"/>
    <col min="7557" max="7557" width="23.42578125" style="1" customWidth="1"/>
    <col min="7558" max="7558" width="28.7109375" style="1" customWidth="1"/>
    <col min="7559" max="7559" width="12.7109375" style="1" customWidth="1"/>
    <col min="7560" max="7560" width="11.42578125" style="1"/>
    <col min="7561" max="7561" width="25.28515625" style="1" customWidth="1"/>
    <col min="7562" max="7562" width="15.85546875" style="1" bestFit="1" customWidth="1"/>
    <col min="7563" max="7564" width="18" style="1" bestFit="1" customWidth="1"/>
    <col min="7565" max="7783" width="11.42578125" style="1"/>
    <col min="7784" max="7784" width="15.42578125" style="1" customWidth="1"/>
    <col min="7785" max="7785" width="9.5703125" style="1" customWidth="1"/>
    <col min="7786" max="7786" width="14.42578125" style="1" customWidth="1"/>
    <col min="7787" max="7787" width="49.85546875" style="1" customWidth="1"/>
    <col min="7788" max="7788" width="22.5703125" style="1" customWidth="1"/>
    <col min="7789" max="7789" width="23" style="1" customWidth="1"/>
    <col min="7790" max="7790" width="22.85546875" style="1" customWidth="1"/>
    <col min="7791" max="7791" width="23.42578125" style="1" customWidth="1"/>
    <col min="7792" max="7792" width="22.42578125" style="1" customWidth="1"/>
    <col min="7793" max="7793" width="13.85546875" style="1" customWidth="1"/>
    <col min="7794" max="7794" width="20.7109375" style="1" customWidth="1"/>
    <col min="7795" max="7795" width="18.140625" style="1" customWidth="1"/>
    <col min="7796" max="7796" width="14.85546875" style="1" bestFit="1" customWidth="1"/>
    <col min="7797" max="7797" width="11.42578125" style="1"/>
    <col min="7798" max="7798" width="17.42578125" style="1" customWidth="1"/>
    <col min="7799" max="7801" width="18.140625" style="1" customWidth="1"/>
    <col min="7802" max="7805" width="11.42578125" style="1"/>
    <col min="7806" max="7806" width="34" style="1" customWidth="1"/>
    <col min="7807" max="7807" width="9.5703125" style="1" customWidth="1"/>
    <col min="7808" max="7808" width="16.7109375" style="1" customWidth="1"/>
    <col min="7809" max="7809" width="55.140625" style="1" customWidth="1"/>
    <col min="7810" max="7810" width="22.5703125" style="1" customWidth="1"/>
    <col min="7811" max="7811" width="23" style="1" customWidth="1"/>
    <col min="7812" max="7812" width="22.85546875" style="1" customWidth="1"/>
    <col min="7813" max="7813" width="23.42578125" style="1" customWidth="1"/>
    <col min="7814" max="7814" width="28.7109375" style="1" customWidth="1"/>
    <col min="7815" max="7815" width="12.7109375" style="1" customWidth="1"/>
    <col min="7816" max="7816" width="11.42578125" style="1"/>
    <col min="7817" max="7817" width="25.28515625" style="1" customWidth="1"/>
    <col min="7818" max="7818" width="15.85546875" style="1" bestFit="1" customWidth="1"/>
    <col min="7819" max="7820" width="18" style="1" bestFit="1" customWidth="1"/>
    <col min="7821" max="8039" width="11.42578125" style="1"/>
    <col min="8040" max="8040" width="15.42578125" style="1" customWidth="1"/>
    <col min="8041" max="8041" width="9.5703125" style="1" customWidth="1"/>
    <col min="8042" max="8042" width="14.42578125" style="1" customWidth="1"/>
    <col min="8043" max="8043" width="49.85546875" style="1" customWidth="1"/>
    <col min="8044" max="8044" width="22.5703125" style="1" customWidth="1"/>
    <col min="8045" max="8045" width="23" style="1" customWidth="1"/>
    <col min="8046" max="8046" width="22.85546875" style="1" customWidth="1"/>
    <col min="8047" max="8047" width="23.42578125" style="1" customWidth="1"/>
    <col min="8048" max="8048" width="22.42578125" style="1" customWidth="1"/>
    <col min="8049" max="8049" width="13.85546875" style="1" customWidth="1"/>
    <col min="8050" max="8050" width="20.7109375" style="1" customWidth="1"/>
    <col min="8051" max="8051" width="18.140625" style="1" customWidth="1"/>
    <col min="8052" max="8052" width="14.85546875" style="1" bestFit="1" customWidth="1"/>
    <col min="8053" max="8053" width="11.42578125" style="1"/>
    <col min="8054" max="8054" width="17.42578125" style="1" customWidth="1"/>
    <col min="8055" max="8057" width="18.140625" style="1" customWidth="1"/>
    <col min="8058" max="8061" width="11.42578125" style="1"/>
    <col min="8062" max="8062" width="34" style="1" customWidth="1"/>
    <col min="8063" max="8063" width="9.5703125" style="1" customWidth="1"/>
    <col min="8064" max="8064" width="16.7109375" style="1" customWidth="1"/>
    <col min="8065" max="8065" width="55.140625" style="1" customWidth="1"/>
    <col min="8066" max="8066" width="22.5703125" style="1" customWidth="1"/>
    <col min="8067" max="8067" width="23" style="1" customWidth="1"/>
    <col min="8068" max="8068" width="22.85546875" style="1" customWidth="1"/>
    <col min="8069" max="8069" width="23.42578125" style="1" customWidth="1"/>
    <col min="8070" max="8070" width="28.7109375" style="1" customWidth="1"/>
    <col min="8071" max="8071" width="12.7109375" style="1" customWidth="1"/>
    <col min="8072" max="8072" width="11.42578125" style="1"/>
    <col min="8073" max="8073" width="25.28515625" style="1" customWidth="1"/>
    <col min="8074" max="8074" width="15.85546875" style="1" bestFit="1" customWidth="1"/>
    <col min="8075" max="8076" width="18" style="1" bestFit="1" customWidth="1"/>
    <col min="8077" max="8295" width="11.42578125" style="1"/>
    <col min="8296" max="8296" width="15.42578125" style="1" customWidth="1"/>
    <col min="8297" max="8297" width="9.5703125" style="1" customWidth="1"/>
    <col min="8298" max="8298" width="14.42578125" style="1" customWidth="1"/>
    <col min="8299" max="8299" width="49.85546875" style="1" customWidth="1"/>
    <col min="8300" max="8300" width="22.5703125" style="1" customWidth="1"/>
    <col min="8301" max="8301" width="23" style="1" customWidth="1"/>
    <col min="8302" max="8302" width="22.85546875" style="1" customWidth="1"/>
    <col min="8303" max="8303" width="23.42578125" style="1" customWidth="1"/>
    <col min="8304" max="8304" width="22.42578125" style="1" customWidth="1"/>
    <col min="8305" max="8305" width="13.85546875" style="1" customWidth="1"/>
    <col min="8306" max="8306" width="20.7109375" style="1" customWidth="1"/>
    <col min="8307" max="8307" width="18.140625" style="1" customWidth="1"/>
    <col min="8308" max="8308" width="14.85546875" style="1" bestFit="1" customWidth="1"/>
    <col min="8309" max="8309" width="11.42578125" style="1"/>
    <col min="8310" max="8310" width="17.42578125" style="1" customWidth="1"/>
    <col min="8311" max="8313" width="18.140625" style="1" customWidth="1"/>
    <col min="8314" max="8317" width="11.42578125" style="1"/>
    <col min="8318" max="8318" width="34" style="1" customWidth="1"/>
    <col min="8319" max="8319" width="9.5703125" style="1" customWidth="1"/>
    <col min="8320" max="8320" width="16.7109375" style="1" customWidth="1"/>
    <col min="8321" max="8321" width="55.140625" style="1" customWidth="1"/>
    <col min="8322" max="8322" width="22.5703125" style="1" customWidth="1"/>
    <col min="8323" max="8323" width="23" style="1" customWidth="1"/>
    <col min="8324" max="8324" width="22.85546875" style="1" customWidth="1"/>
    <col min="8325" max="8325" width="23.42578125" style="1" customWidth="1"/>
    <col min="8326" max="8326" width="28.7109375" style="1" customWidth="1"/>
    <col min="8327" max="8327" width="12.7109375" style="1" customWidth="1"/>
    <col min="8328" max="8328" width="11.42578125" style="1"/>
    <col min="8329" max="8329" width="25.28515625" style="1" customWidth="1"/>
    <col min="8330" max="8330" width="15.85546875" style="1" bestFit="1" customWidth="1"/>
    <col min="8331" max="8332" width="18" style="1" bestFit="1" customWidth="1"/>
    <col min="8333" max="8551" width="11.42578125" style="1"/>
    <col min="8552" max="8552" width="15.42578125" style="1" customWidth="1"/>
    <col min="8553" max="8553" width="9.5703125" style="1" customWidth="1"/>
    <col min="8554" max="8554" width="14.42578125" style="1" customWidth="1"/>
    <col min="8555" max="8555" width="49.85546875" style="1" customWidth="1"/>
    <col min="8556" max="8556" width="22.5703125" style="1" customWidth="1"/>
    <col min="8557" max="8557" width="23" style="1" customWidth="1"/>
    <col min="8558" max="8558" width="22.85546875" style="1" customWidth="1"/>
    <col min="8559" max="8559" width="23.42578125" style="1" customWidth="1"/>
    <col min="8560" max="8560" width="22.42578125" style="1" customWidth="1"/>
    <col min="8561" max="8561" width="13.85546875" style="1" customWidth="1"/>
    <col min="8562" max="8562" width="20.7109375" style="1" customWidth="1"/>
    <col min="8563" max="8563" width="18.140625" style="1" customWidth="1"/>
    <col min="8564" max="8564" width="14.85546875" style="1" bestFit="1" customWidth="1"/>
    <col min="8565" max="8565" width="11.42578125" style="1"/>
    <col min="8566" max="8566" width="17.42578125" style="1" customWidth="1"/>
    <col min="8567" max="8569" width="18.140625" style="1" customWidth="1"/>
    <col min="8570" max="8573" width="11.42578125" style="1"/>
    <col min="8574" max="8574" width="34" style="1" customWidth="1"/>
    <col min="8575" max="8575" width="9.5703125" style="1" customWidth="1"/>
    <col min="8576" max="8576" width="16.7109375" style="1" customWidth="1"/>
    <col min="8577" max="8577" width="55.140625" style="1" customWidth="1"/>
    <col min="8578" max="8578" width="22.5703125" style="1" customWidth="1"/>
    <col min="8579" max="8579" width="23" style="1" customWidth="1"/>
    <col min="8580" max="8580" width="22.85546875" style="1" customWidth="1"/>
    <col min="8581" max="8581" width="23.42578125" style="1" customWidth="1"/>
    <col min="8582" max="8582" width="28.7109375" style="1" customWidth="1"/>
    <col min="8583" max="8583" width="12.7109375" style="1" customWidth="1"/>
    <col min="8584" max="8584" width="11.42578125" style="1"/>
    <col min="8585" max="8585" width="25.28515625" style="1" customWidth="1"/>
    <col min="8586" max="8586" width="15.85546875" style="1" bestFit="1" customWidth="1"/>
    <col min="8587" max="8588" width="18" style="1" bestFit="1" customWidth="1"/>
    <col min="8589" max="8807" width="11.42578125" style="1"/>
    <col min="8808" max="8808" width="15.42578125" style="1" customWidth="1"/>
    <col min="8809" max="8809" width="9.5703125" style="1" customWidth="1"/>
    <col min="8810" max="8810" width="14.42578125" style="1" customWidth="1"/>
    <col min="8811" max="8811" width="49.85546875" style="1" customWidth="1"/>
    <col min="8812" max="8812" width="22.5703125" style="1" customWidth="1"/>
    <col min="8813" max="8813" width="23" style="1" customWidth="1"/>
    <col min="8814" max="8814" width="22.85546875" style="1" customWidth="1"/>
    <col min="8815" max="8815" width="23.42578125" style="1" customWidth="1"/>
    <col min="8816" max="8816" width="22.42578125" style="1" customWidth="1"/>
    <col min="8817" max="8817" width="13.85546875" style="1" customWidth="1"/>
    <col min="8818" max="8818" width="20.7109375" style="1" customWidth="1"/>
    <col min="8819" max="8819" width="18.140625" style="1" customWidth="1"/>
    <col min="8820" max="8820" width="14.85546875" style="1" bestFit="1" customWidth="1"/>
    <col min="8821" max="8821" width="11.42578125" style="1"/>
    <col min="8822" max="8822" width="17.42578125" style="1" customWidth="1"/>
    <col min="8823" max="8825" width="18.140625" style="1" customWidth="1"/>
    <col min="8826" max="8829" width="11.42578125" style="1"/>
    <col min="8830" max="8830" width="34" style="1" customWidth="1"/>
    <col min="8831" max="8831" width="9.5703125" style="1" customWidth="1"/>
    <col min="8832" max="8832" width="16.7109375" style="1" customWidth="1"/>
    <col min="8833" max="8833" width="55.140625" style="1" customWidth="1"/>
    <col min="8834" max="8834" width="22.5703125" style="1" customWidth="1"/>
    <col min="8835" max="8835" width="23" style="1" customWidth="1"/>
    <col min="8836" max="8836" width="22.85546875" style="1" customWidth="1"/>
    <col min="8837" max="8837" width="23.42578125" style="1" customWidth="1"/>
    <col min="8838" max="8838" width="28.7109375" style="1" customWidth="1"/>
    <col min="8839" max="8839" width="12.7109375" style="1" customWidth="1"/>
    <col min="8840" max="8840" width="11.42578125" style="1"/>
    <col min="8841" max="8841" width="25.28515625" style="1" customWidth="1"/>
    <col min="8842" max="8842" width="15.85546875" style="1" bestFit="1" customWidth="1"/>
    <col min="8843" max="8844" width="18" style="1" bestFit="1" customWidth="1"/>
    <col min="8845" max="9063" width="11.42578125" style="1"/>
    <col min="9064" max="9064" width="15.42578125" style="1" customWidth="1"/>
    <col min="9065" max="9065" width="9.5703125" style="1" customWidth="1"/>
    <col min="9066" max="9066" width="14.42578125" style="1" customWidth="1"/>
    <col min="9067" max="9067" width="49.85546875" style="1" customWidth="1"/>
    <col min="9068" max="9068" width="22.5703125" style="1" customWidth="1"/>
    <col min="9069" max="9069" width="23" style="1" customWidth="1"/>
    <col min="9070" max="9070" width="22.85546875" style="1" customWidth="1"/>
    <col min="9071" max="9071" width="23.42578125" style="1" customWidth="1"/>
    <col min="9072" max="9072" width="22.42578125" style="1" customWidth="1"/>
    <col min="9073" max="9073" width="13.85546875" style="1" customWidth="1"/>
    <col min="9074" max="9074" width="20.7109375" style="1" customWidth="1"/>
    <col min="9075" max="9075" width="18.140625" style="1" customWidth="1"/>
    <col min="9076" max="9076" width="14.85546875" style="1" bestFit="1" customWidth="1"/>
    <col min="9077" max="9077" width="11.42578125" style="1"/>
    <col min="9078" max="9078" width="17.42578125" style="1" customWidth="1"/>
    <col min="9079" max="9081" width="18.140625" style="1" customWidth="1"/>
    <col min="9082" max="9085" width="11.42578125" style="1"/>
    <col min="9086" max="9086" width="34" style="1" customWidth="1"/>
    <col min="9087" max="9087" width="9.5703125" style="1" customWidth="1"/>
    <col min="9088" max="9088" width="16.7109375" style="1" customWidth="1"/>
    <col min="9089" max="9089" width="55.140625" style="1" customWidth="1"/>
    <col min="9090" max="9090" width="22.5703125" style="1" customWidth="1"/>
    <col min="9091" max="9091" width="23" style="1" customWidth="1"/>
    <col min="9092" max="9092" width="22.85546875" style="1" customWidth="1"/>
    <col min="9093" max="9093" width="23.42578125" style="1" customWidth="1"/>
    <col min="9094" max="9094" width="28.7109375" style="1" customWidth="1"/>
    <col min="9095" max="9095" width="12.7109375" style="1" customWidth="1"/>
    <col min="9096" max="9096" width="11.42578125" style="1"/>
    <col min="9097" max="9097" width="25.28515625" style="1" customWidth="1"/>
    <col min="9098" max="9098" width="15.85546875" style="1" bestFit="1" customWidth="1"/>
    <col min="9099" max="9100" width="18" style="1" bestFit="1" customWidth="1"/>
    <col min="9101" max="9319" width="11.42578125" style="1"/>
    <col min="9320" max="9320" width="15.42578125" style="1" customWidth="1"/>
    <col min="9321" max="9321" width="9.5703125" style="1" customWidth="1"/>
    <col min="9322" max="9322" width="14.42578125" style="1" customWidth="1"/>
    <col min="9323" max="9323" width="49.85546875" style="1" customWidth="1"/>
    <col min="9324" max="9324" width="22.5703125" style="1" customWidth="1"/>
    <col min="9325" max="9325" width="23" style="1" customWidth="1"/>
    <col min="9326" max="9326" width="22.85546875" style="1" customWidth="1"/>
    <col min="9327" max="9327" width="23.42578125" style="1" customWidth="1"/>
    <col min="9328" max="9328" width="22.42578125" style="1" customWidth="1"/>
    <col min="9329" max="9329" width="13.85546875" style="1" customWidth="1"/>
    <col min="9330" max="9330" width="20.7109375" style="1" customWidth="1"/>
    <col min="9331" max="9331" width="18.140625" style="1" customWidth="1"/>
    <col min="9332" max="9332" width="14.85546875" style="1" bestFit="1" customWidth="1"/>
    <col min="9333" max="9333" width="11.42578125" style="1"/>
    <col min="9334" max="9334" width="17.42578125" style="1" customWidth="1"/>
    <col min="9335" max="9337" width="18.140625" style="1" customWidth="1"/>
    <col min="9338" max="9341" width="11.42578125" style="1"/>
    <col min="9342" max="9342" width="34" style="1" customWidth="1"/>
    <col min="9343" max="9343" width="9.5703125" style="1" customWidth="1"/>
    <col min="9344" max="9344" width="16.7109375" style="1" customWidth="1"/>
    <col min="9345" max="9345" width="55.140625" style="1" customWidth="1"/>
    <col min="9346" max="9346" width="22.5703125" style="1" customWidth="1"/>
    <col min="9347" max="9347" width="23" style="1" customWidth="1"/>
    <col min="9348" max="9348" width="22.85546875" style="1" customWidth="1"/>
    <col min="9349" max="9349" width="23.42578125" style="1" customWidth="1"/>
    <col min="9350" max="9350" width="28.7109375" style="1" customWidth="1"/>
    <col min="9351" max="9351" width="12.7109375" style="1" customWidth="1"/>
    <col min="9352" max="9352" width="11.42578125" style="1"/>
    <col min="9353" max="9353" width="25.28515625" style="1" customWidth="1"/>
    <col min="9354" max="9354" width="15.85546875" style="1" bestFit="1" customWidth="1"/>
    <col min="9355" max="9356" width="18" style="1" bestFit="1" customWidth="1"/>
    <col min="9357" max="9575" width="11.42578125" style="1"/>
    <col min="9576" max="9576" width="15.42578125" style="1" customWidth="1"/>
    <col min="9577" max="9577" width="9.5703125" style="1" customWidth="1"/>
    <col min="9578" max="9578" width="14.42578125" style="1" customWidth="1"/>
    <col min="9579" max="9579" width="49.85546875" style="1" customWidth="1"/>
    <col min="9580" max="9580" width="22.5703125" style="1" customWidth="1"/>
    <col min="9581" max="9581" width="23" style="1" customWidth="1"/>
    <col min="9582" max="9582" width="22.85546875" style="1" customWidth="1"/>
    <col min="9583" max="9583" width="23.42578125" style="1" customWidth="1"/>
    <col min="9584" max="9584" width="22.42578125" style="1" customWidth="1"/>
    <col min="9585" max="9585" width="13.85546875" style="1" customWidth="1"/>
    <col min="9586" max="9586" width="20.7109375" style="1" customWidth="1"/>
    <col min="9587" max="9587" width="18.140625" style="1" customWidth="1"/>
    <col min="9588" max="9588" width="14.85546875" style="1" bestFit="1" customWidth="1"/>
    <col min="9589" max="9589" width="11.42578125" style="1"/>
    <col min="9590" max="9590" width="17.42578125" style="1" customWidth="1"/>
    <col min="9591" max="9593" width="18.140625" style="1" customWidth="1"/>
    <col min="9594" max="9597" width="11.42578125" style="1"/>
    <col min="9598" max="9598" width="34" style="1" customWidth="1"/>
    <col min="9599" max="9599" width="9.5703125" style="1" customWidth="1"/>
    <col min="9600" max="9600" width="16.7109375" style="1" customWidth="1"/>
    <col min="9601" max="9601" width="55.140625" style="1" customWidth="1"/>
    <col min="9602" max="9602" width="22.5703125" style="1" customWidth="1"/>
    <col min="9603" max="9603" width="23" style="1" customWidth="1"/>
    <col min="9604" max="9604" width="22.85546875" style="1" customWidth="1"/>
    <col min="9605" max="9605" width="23.42578125" style="1" customWidth="1"/>
    <col min="9606" max="9606" width="28.7109375" style="1" customWidth="1"/>
    <col min="9607" max="9607" width="12.7109375" style="1" customWidth="1"/>
    <col min="9608" max="9608" width="11.42578125" style="1"/>
    <col min="9609" max="9609" width="25.28515625" style="1" customWidth="1"/>
    <col min="9610" max="9610" width="15.85546875" style="1" bestFit="1" customWidth="1"/>
    <col min="9611" max="9612" width="18" style="1" bestFit="1" customWidth="1"/>
    <col min="9613" max="9831" width="11.42578125" style="1"/>
    <col min="9832" max="9832" width="15.42578125" style="1" customWidth="1"/>
    <col min="9833" max="9833" width="9.5703125" style="1" customWidth="1"/>
    <col min="9834" max="9834" width="14.42578125" style="1" customWidth="1"/>
    <col min="9835" max="9835" width="49.85546875" style="1" customWidth="1"/>
    <col min="9836" max="9836" width="22.5703125" style="1" customWidth="1"/>
    <col min="9837" max="9837" width="23" style="1" customWidth="1"/>
    <col min="9838" max="9838" width="22.85546875" style="1" customWidth="1"/>
    <col min="9839" max="9839" width="23.42578125" style="1" customWidth="1"/>
    <col min="9840" max="9840" width="22.42578125" style="1" customWidth="1"/>
    <col min="9841" max="9841" width="13.85546875" style="1" customWidth="1"/>
    <col min="9842" max="9842" width="20.7109375" style="1" customWidth="1"/>
    <col min="9843" max="9843" width="18.140625" style="1" customWidth="1"/>
    <col min="9844" max="9844" width="14.85546875" style="1" bestFit="1" customWidth="1"/>
    <col min="9845" max="9845" width="11.42578125" style="1"/>
    <col min="9846" max="9846" width="17.42578125" style="1" customWidth="1"/>
    <col min="9847" max="9849" width="18.140625" style="1" customWidth="1"/>
    <col min="9850" max="9853" width="11.42578125" style="1"/>
    <col min="9854" max="9854" width="34" style="1" customWidth="1"/>
    <col min="9855" max="9855" width="9.5703125" style="1" customWidth="1"/>
    <col min="9856" max="9856" width="16.7109375" style="1" customWidth="1"/>
    <col min="9857" max="9857" width="55.140625" style="1" customWidth="1"/>
    <col min="9858" max="9858" width="22.5703125" style="1" customWidth="1"/>
    <col min="9859" max="9859" width="23" style="1" customWidth="1"/>
    <col min="9860" max="9860" width="22.85546875" style="1" customWidth="1"/>
    <col min="9861" max="9861" width="23.42578125" style="1" customWidth="1"/>
    <col min="9862" max="9862" width="28.7109375" style="1" customWidth="1"/>
    <col min="9863" max="9863" width="12.7109375" style="1" customWidth="1"/>
    <col min="9864" max="9864" width="11.42578125" style="1"/>
    <col min="9865" max="9865" width="25.28515625" style="1" customWidth="1"/>
    <col min="9866" max="9866" width="15.85546875" style="1" bestFit="1" customWidth="1"/>
    <col min="9867" max="9868" width="18" style="1" bestFit="1" customWidth="1"/>
    <col min="9869" max="10087" width="11.42578125" style="1"/>
    <col min="10088" max="10088" width="15.42578125" style="1" customWidth="1"/>
    <col min="10089" max="10089" width="9.5703125" style="1" customWidth="1"/>
    <col min="10090" max="10090" width="14.42578125" style="1" customWidth="1"/>
    <col min="10091" max="10091" width="49.85546875" style="1" customWidth="1"/>
    <col min="10092" max="10092" width="22.5703125" style="1" customWidth="1"/>
    <col min="10093" max="10093" width="23" style="1" customWidth="1"/>
    <col min="10094" max="10094" width="22.85546875" style="1" customWidth="1"/>
    <col min="10095" max="10095" width="23.42578125" style="1" customWidth="1"/>
    <col min="10096" max="10096" width="22.42578125" style="1" customWidth="1"/>
    <col min="10097" max="10097" width="13.85546875" style="1" customWidth="1"/>
    <col min="10098" max="10098" width="20.7109375" style="1" customWidth="1"/>
    <col min="10099" max="10099" width="18.140625" style="1" customWidth="1"/>
    <col min="10100" max="10100" width="14.85546875" style="1" bestFit="1" customWidth="1"/>
    <col min="10101" max="10101" width="11.42578125" style="1"/>
    <col min="10102" max="10102" width="17.42578125" style="1" customWidth="1"/>
    <col min="10103" max="10105" width="18.140625" style="1" customWidth="1"/>
    <col min="10106" max="10109" width="11.42578125" style="1"/>
    <col min="10110" max="10110" width="34" style="1" customWidth="1"/>
    <col min="10111" max="10111" width="9.5703125" style="1" customWidth="1"/>
    <col min="10112" max="10112" width="16.7109375" style="1" customWidth="1"/>
    <col min="10113" max="10113" width="55.140625" style="1" customWidth="1"/>
    <col min="10114" max="10114" width="22.5703125" style="1" customWidth="1"/>
    <col min="10115" max="10115" width="23" style="1" customWidth="1"/>
    <col min="10116" max="10116" width="22.85546875" style="1" customWidth="1"/>
    <col min="10117" max="10117" width="23.42578125" style="1" customWidth="1"/>
    <col min="10118" max="10118" width="28.7109375" style="1" customWidth="1"/>
    <col min="10119" max="10119" width="12.7109375" style="1" customWidth="1"/>
    <col min="10120" max="10120" width="11.42578125" style="1"/>
    <col min="10121" max="10121" width="25.28515625" style="1" customWidth="1"/>
    <col min="10122" max="10122" width="15.85546875" style="1" bestFit="1" customWidth="1"/>
    <col min="10123" max="10124" width="18" style="1" bestFit="1" customWidth="1"/>
    <col min="10125" max="10343" width="11.42578125" style="1"/>
    <col min="10344" max="10344" width="15.42578125" style="1" customWidth="1"/>
    <col min="10345" max="10345" width="9.5703125" style="1" customWidth="1"/>
    <col min="10346" max="10346" width="14.42578125" style="1" customWidth="1"/>
    <col min="10347" max="10347" width="49.85546875" style="1" customWidth="1"/>
    <col min="10348" max="10348" width="22.5703125" style="1" customWidth="1"/>
    <col min="10349" max="10349" width="23" style="1" customWidth="1"/>
    <col min="10350" max="10350" width="22.85546875" style="1" customWidth="1"/>
    <col min="10351" max="10351" width="23.42578125" style="1" customWidth="1"/>
    <col min="10352" max="10352" width="22.42578125" style="1" customWidth="1"/>
    <col min="10353" max="10353" width="13.85546875" style="1" customWidth="1"/>
    <col min="10354" max="10354" width="20.7109375" style="1" customWidth="1"/>
    <col min="10355" max="10355" width="18.140625" style="1" customWidth="1"/>
    <col min="10356" max="10356" width="14.85546875" style="1" bestFit="1" customWidth="1"/>
    <col min="10357" max="10357" width="11.42578125" style="1"/>
    <col min="10358" max="10358" width="17.42578125" style="1" customWidth="1"/>
    <col min="10359" max="10361" width="18.140625" style="1" customWidth="1"/>
    <col min="10362" max="10365" width="11.42578125" style="1"/>
    <col min="10366" max="10366" width="34" style="1" customWidth="1"/>
    <col min="10367" max="10367" width="9.5703125" style="1" customWidth="1"/>
    <col min="10368" max="10368" width="16.7109375" style="1" customWidth="1"/>
    <col min="10369" max="10369" width="55.140625" style="1" customWidth="1"/>
    <col min="10370" max="10370" width="22.5703125" style="1" customWidth="1"/>
    <col min="10371" max="10371" width="23" style="1" customWidth="1"/>
    <col min="10372" max="10372" width="22.85546875" style="1" customWidth="1"/>
    <col min="10373" max="10373" width="23.42578125" style="1" customWidth="1"/>
    <col min="10374" max="10374" width="28.7109375" style="1" customWidth="1"/>
    <col min="10375" max="10375" width="12.7109375" style="1" customWidth="1"/>
    <col min="10376" max="10376" width="11.42578125" style="1"/>
    <col min="10377" max="10377" width="25.28515625" style="1" customWidth="1"/>
    <col min="10378" max="10378" width="15.85546875" style="1" bestFit="1" customWidth="1"/>
    <col min="10379" max="10380" width="18" style="1" bestFit="1" customWidth="1"/>
    <col min="10381" max="10599" width="11.42578125" style="1"/>
    <col min="10600" max="10600" width="15.42578125" style="1" customWidth="1"/>
    <col min="10601" max="10601" width="9.5703125" style="1" customWidth="1"/>
    <col min="10602" max="10602" width="14.42578125" style="1" customWidth="1"/>
    <col min="10603" max="10603" width="49.85546875" style="1" customWidth="1"/>
    <col min="10604" max="10604" width="22.5703125" style="1" customWidth="1"/>
    <col min="10605" max="10605" width="23" style="1" customWidth="1"/>
    <col min="10606" max="10606" width="22.85546875" style="1" customWidth="1"/>
    <col min="10607" max="10607" width="23.42578125" style="1" customWidth="1"/>
    <col min="10608" max="10608" width="22.42578125" style="1" customWidth="1"/>
    <col min="10609" max="10609" width="13.85546875" style="1" customWidth="1"/>
    <col min="10610" max="10610" width="20.7109375" style="1" customWidth="1"/>
    <col min="10611" max="10611" width="18.140625" style="1" customWidth="1"/>
    <col min="10612" max="10612" width="14.85546875" style="1" bestFit="1" customWidth="1"/>
    <col min="10613" max="10613" width="11.42578125" style="1"/>
    <col min="10614" max="10614" width="17.42578125" style="1" customWidth="1"/>
    <col min="10615" max="10617" width="18.140625" style="1" customWidth="1"/>
    <col min="10618" max="10621" width="11.42578125" style="1"/>
    <col min="10622" max="10622" width="34" style="1" customWidth="1"/>
    <col min="10623" max="10623" width="9.5703125" style="1" customWidth="1"/>
    <col min="10624" max="10624" width="16.7109375" style="1" customWidth="1"/>
    <col min="10625" max="10625" width="55.140625" style="1" customWidth="1"/>
    <col min="10626" max="10626" width="22.5703125" style="1" customWidth="1"/>
    <col min="10627" max="10627" width="23" style="1" customWidth="1"/>
    <col min="10628" max="10628" width="22.85546875" style="1" customWidth="1"/>
    <col min="10629" max="10629" width="23.42578125" style="1" customWidth="1"/>
    <col min="10630" max="10630" width="28.7109375" style="1" customWidth="1"/>
    <col min="10631" max="10631" width="12.7109375" style="1" customWidth="1"/>
    <col min="10632" max="10632" width="11.42578125" style="1"/>
    <col min="10633" max="10633" width="25.28515625" style="1" customWidth="1"/>
    <col min="10634" max="10634" width="15.85546875" style="1" bestFit="1" customWidth="1"/>
    <col min="10635" max="10636" width="18" style="1" bestFit="1" customWidth="1"/>
    <col min="10637" max="10855" width="11.42578125" style="1"/>
    <col min="10856" max="10856" width="15.42578125" style="1" customWidth="1"/>
    <col min="10857" max="10857" width="9.5703125" style="1" customWidth="1"/>
    <col min="10858" max="10858" width="14.42578125" style="1" customWidth="1"/>
    <col min="10859" max="10859" width="49.85546875" style="1" customWidth="1"/>
    <col min="10860" max="10860" width="22.5703125" style="1" customWidth="1"/>
    <col min="10861" max="10861" width="23" style="1" customWidth="1"/>
    <col min="10862" max="10862" width="22.85546875" style="1" customWidth="1"/>
    <col min="10863" max="10863" width="23.42578125" style="1" customWidth="1"/>
    <col min="10864" max="10864" width="22.42578125" style="1" customWidth="1"/>
    <col min="10865" max="10865" width="13.85546875" style="1" customWidth="1"/>
    <col min="10866" max="10866" width="20.7109375" style="1" customWidth="1"/>
    <col min="10867" max="10867" width="18.140625" style="1" customWidth="1"/>
    <col min="10868" max="10868" width="14.85546875" style="1" bestFit="1" customWidth="1"/>
    <col min="10869" max="10869" width="11.42578125" style="1"/>
    <col min="10870" max="10870" width="17.42578125" style="1" customWidth="1"/>
    <col min="10871" max="10873" width="18.140625" style="1" customWidth="1"/>
    <col min="10874" max="10877" width="11.42578125" style="1"/>
    <col min="10878" max="10878" width="34" style="1" customWidth="1"/>
    <col min="10879" max="10879" width="9.5703125" style="1" customWidth="1"/>
    <col min="10880" max="10880" width="16.7109375" style="1" customWidth="1"/>
    <col min="10881" max="10881" width="55.140625" style="1" customWidth="1"/>
    <col min="10882" max="10882" width="22.5703125" style="1" customWidth="1"/>
    <col min="10883" max="10883" width="23" style="1" customWidth="1"/>
    <col min="10884" max="10884" width="22.85546875" style="1" customWidth="1"/>
    <col min="10885" max="10885" width="23.42578125" style="1" customWidth="1"/>
    <col min="10886" max="10886" width="28.7109375" style="1" customWidth="1"/>
    <col min="10887" max="10887" width="12.7109375" style="1" customWidth="1"/>
    <col min="10888" max="10888" width="11.42578125" style="1"/>
    <col min="10889" max="10889" width="25.28515625" style="1" customWidth="1"/>
    <col min="10890" max="10890" width="15.85546875" style="1" bestFit="1" customWidth="1"/>
    <col min="10891" max="10892" width="18" style="1" bestFit="1" customWidth="1"/>
    <col min="10893" max="11111" width="11.42578125" style="1"/>
    <col min="11112" max="11112" width="15.42578125" style="1" customWidth="1"/>
    <col min="11113" max="11113" width="9.5703125" style="1" customWidth="1"/>
    <col min="11114" max="11114" width="14.42578125" style="1" customWidth="1"/>
    <col min="11115" max="11115" width="49.85546875" style="1" customWidth="1"/>
    <col min="11116" max="11116" width="22.5703125" style="1" customWidth="1"/>
    <col min="11117" max="11117" width="23" style="1" customWidth="1"/>
    <col min="11118" max="11118" width="22.85546875" style="1" customWidth="1"/>
    <col min="11119" max="11119" width="23.42578125" style="1" customWidth="1"/>
    <col min="11120" max="11120" width="22.42578125" style="1" customWidth="1"/>
    <col min="11121" max="11121" width="13.85546875" style="1" customWidth="1"/>
    <col min="11122" max="11122" width="20.7109375" style="1" customWidth="1"/>
    <col min="11123" max="11123" width="18.140625" style="1" customWidth="1"/>
    <col min="11124" max="11124" width="14.85546875" style="1" bestFit="1" customWidth="1"/>
    <col min="11125" max="11125" width="11.42578125" style="1"/>
    <col min="11126" max="11126" width="17.42578125" style="1" customWidth="1"/>
    <col min="11127" max="11129" width="18.140625" style="1" customWidth="1"/>
    <col min="11130" max="11133" width="11.42578125" style="1"/>
    <col min="11134" max="11134" width="34" style="1" customWidth="1"/>
    <col min="11135" max="11135" width="9.5703125" style="1" customWidth="1"/>
    <col min="11136" max="11136" width="16.7109375" style="1" customWidth="1"/>
    <col min="11137" max="11137" width="55.140625" style="1" customWidth="1"/>
    <col min="11138" max="11138" width="22.5703125" style="1" customWidth="1"/>
    <col min="11139" max="11139" width="23" style="1" customWidth="1"/>
    <col min="11140" max="11140" width="22.85546875" style="1" customWidth="1"/>
    <col min="11141" max="11141" width="23.42578125" style="1" customWidth="1"/>
    <col min="11142" max="11142" width="28.7109375" style="1" customWidth="1"/>
    <col min="11143" max="11143" width="12.7109375" style="1" customWidth="1"/>
    <col min="11144" max="11144" width="11.42578125" style="1"/>
    <col min="11145" max="11145" width="25.28515625" style="1" customWidth="1"/>
    <col min="11146" max="11146" width="15.85546875" style="1" bestFit="1" customWidth="1"/>
    <col min="11147" max="11148" width="18" style="1" bestFit="1" customWidth="1"/>
    <col min="11149" max="11367" width="11.42578125" style="1"/>
    <col min="11368" max="11368" width="15.42578125" style="1" customWidth="1"/>
    <col min="11369" max="11369" width="9.5703125" style="1" customWidth="1"/>
    <col min="11370" max="11370" width="14.42578125" style="1" customWidth="1"/>
    <col min="11371" max="11371" width="49.85546875" style="1" customWidth="1"/>
    <col min="11372" max="11372" width="22.5703125" style="1" customWidth="1"/>
    <col min="11373" max="11373" width="23" style="1" customWidth="1"/>
    <col min="11374" max="11374" width="22.85546875" style="1" customWidth="1"/>
    <col min="11375" max="11375" width="23.42578125" style="1" customWidth="1"/>
    <col min="11376" max="11376" width="22.42578125" style="1" customWidth="1"/>
    <col min="11377" max="11377" width="13.85546875" style="1" customWidth="1"/>
    <col min="11378" max="11378" width="20.7109375" style="1" customWidth="1"/>
    <col min="11379" max="11379" width="18.140625" style="1" customWidth="1"/>
    <col min="11380" max="11380" width="14.85546875" style="1" bestFit="1" customWidth="1"/>
    <col min="11381" max="11381" width="11.42578125" style="1"/>
    <col min="11382" max="11382" width="17.42578125" style="1" customWidth="1"/>
    <col min="11383" max="11385" width="18.140625" style="1" customWidth="1"/>
    <col min="11386" max="11389" width="11.42578125" style="1"/>
    <col min="11390" max="11390" width="34" style="1" customWidth="1"/>
    <col min="11391" max="11391" width="9.5703125" style="1" customWidth="1"/>
    <col min="11392" max="11392" width="16.7109375" style="1" customWidth="1"/>
    <col min="11393" max="11393" width="55.140625" style="1" customWidth="1"/>
    <col min="11394" max="11394" width="22.5703125" style="1" customWidth="1"/>
    <col min="11395" max="11395" width="23" style="1" customWidth="1"/>
    <col min="11396" max="11396" width="22.85546875" style="1" customWidth="1"/>
    <col min="11397" max="11397" width="23.42578125" style="1" customWidth="1"/>
    <col min="11398" max="11398" width="28.7109375" style="1" customWidth="1"/>
    <col min="11399" max="11399" width="12.7109375" style="1" customWidth="1"/>
    <col min="11400" max="11400" width="11.42578125" style="1"/>
    <col min="11401" max="11401" width="25.28515625" style="1" customWidth="1"/>
    <col min="11402" max="11402" width="15.85546875" style="1" bestFit="1" customWidth="1"/>
    <col min="11403" max="11404" width="18" style="1" bestFit="1" customWidth="1"/>
    <col min="11405" max="11623" width="11.42578125" style="1"/>
    <col min="11624" max="11624" width="15.42578125" style="1" customWidth="1"/>
    <col min="11625" max="11625" width="9.5703125" style="1" customWidth="1"/>
    <col min="11626" max="11626" width="14.42578125" style="1" customWidth="1"/>
    <col min="11627" max="11627" width="49.85546875" style="1" customWidth="1"/>
    <col min="11628" max="11628" width="22.5703125" style="1" customWidth="1"/>
    <col min="11629" max="11629" width="23" style="1" customWidth="1"/>
    <col min="11630" max="11630" width="22.85546875" style="1" customWidth="1"/>
    <col min="11631" max="11631" width="23.42578125" style="1" customWidth="1"/>
    <col min="11632" max="11632" width="22.42578125" style="1" customWidth="1"/>
    <col min="11633" max="11633" width="13.85546875" style="1" customWidth="1"/>
    <col min="11634" max="11634" width="20.7109375" style="1" customWidth="1"/>
    <col min="11635" max="11635" width="18.140625" style="1" customWidth="1"/>
    <col min="11636" max="11636" width="14.85546875" style="1" bestFit="1" customWidth="1"/>
    <col min="11637" max="11637" width="11.42578125" style="1"/>
    <col min="11638" max="11638" width="17.42578125" style="1" customWidth="1"/>
    <col min="11639" max="11641" width="18.140625" style="1" customWidth="1"/>
    <col min="11642" max="11645" width="11.42578125" style="1"/>
    <col min="11646" max="11646" width="34" style="1" customWidth="1"/>
    <col min="11647" max="11647" width="9.5703125" style="1" customWidth="1"/>
    <col min="11648" max="11648" width="16.7109375" style="1" customWidth="1"/>
    <col min="11649" max="11649" width="55.140625" style="1" customWidth="1"/>
    <col min="11650" max="11650" width="22.5703125" style="1" customWidth="1"/>
    <col min="11651" max="11651" width="23" style="1" customWidth="1"/>
    <col min="11652" max="11652" width="22.85546875" style="1" customWidth="1"/>
    <col min="11653" max="11653" width="23.42578125" style="1" customWidth="1"/>
    <col min="11654" max="11654" width="28.7109375" style="1" customWidth="1"/>
    <col min="11655" max="11655" width="12.7109375" style="1" customWidth="1"/>
    <col min="11656" max="11656" width="11.42578125" style="1"/>
    <col min="11657" max="11657" width="25.28515625" style="1" customWidth="1"/>
    <col min="11658" max="11658" width="15.85546875" style="1" bestFit="1" customWidth="1"/>
    <col min="11659" max="11660" width="18" style="1" bestFit="1" customWidth="1"/>
    <col min="11661" max="11879" width="11.42578125" style="1"/>
    <col min="11880" max="11880" width="15.42578125" style="1" customWidth="1"/>
    <col min="11881" max="11881" width="9.5703125" style="1" customWidth="1"/>
    <col min="11882" max="11882" width="14.42578125" style="1" customWidth="1"/>
    <col min="11883" max="11883" width="49.85546875" style="1" customWidth="1"/>
    <col min="11884" max="11884" width="22.5703125" style="1" customWidth="1"/>
    <col min="11885" max="11885" width="23" style="1" customWidth="1"/>
    <col min="11886" max="11886" width="22.85546875" style="1" customWidth="1"/>
    <col min="11887" max="11887" width="23.42578125" style="1" customWidth="1"/>
    <col min="11888" max="11888" width="22.42578125" style="1" customWidth="1"/>
    <col min="11889" max="11889" width="13.85546875" style="1" customWidth="1"/>
    <col min="11890" max="11890" width="20.7109375" style="1" customWidth="1"/>
    <col min="11891" max="11891" width="18.140625" style="1" customWidth="1"/>
    <col min="11892" max="11892" width="14.85546875" style="1" bestFit="1" customWidth="1"/>
    <col min="11893" max="11893" width="11.42578125" style="1"/>
    <col min="11894" max="11894" width="17.42578125" style="1" customWidth="1"/>
    <col min="11895" max="11897" width="18.140625" style="1" customWidth="1"/>
    <col min="11898" max="11901" width="11.42578125" style="1"/>
    <col min="11902" max="11902" width="34" style="1" customWidth="1"/>
    <col min="11903" max="11903" width="9.5703125" style="1" customWidth="1"/>
    <col min="11904" max="11904" width="16.7109375" style="1" customWidth="1"/>
    <col min="11905" max="11905" width="55.140625" style="1" customWidth="1"/>
    <col min="11906" max="11906" width="22.5703125" style="1" customWidth="1"/>
    <col min="11907" max="11907" width="23" style="1" customWidth="1"/>
    <col min="11908" max="11908" width="22.85546875" style="1" customWidth="1"/>
    <col min="11909" max="11909" width="23.42578125" style="1" customWidth="1"/>
    <col min="11910" max="11910" width="28.7109375" style="1" customWidth="1"/>
    <col min="11911" max="11911" width="12.7109375" style="1" customWidth="1"/>
    <col min="11912" max="11912" width="11.42578125" style="1"/>
    <col min="11913" max="11913" width="25.28515625" style="1" customWidth="1"/>
    <col min="11914" max="11914" width="15.85546875" style="1" bestFit="1" customWidth="1"/>
    <col min="11915" max="11916" width="18" style="1" bestFit="1" customWidth="1"/>
    <col min="11917" max="12135" width="11.42578125" style="1"/>
    <col min="12136" max="12136" width="15.42578125" style="1" customWidth="1"/>
    <col min="12137" max="12137" width="9.5703125" style="1" customWidth="1"/>
    <col min="12138" max="12138" width="14.42578125" style="1" customWidth="1"/>
    <col min="12139" max="12139" width="49.85546875" style="1" customWidth="1"/>
    <col min="12140" max="12140" width="22.5703125" style="1" customWidth="1"/>
    <col min="12141" max="12141" width="23" style="1" customWidth="1"/>
    <col min="12142" max="12142" width="22.85546875" style="1" customWidth="1"/>
    <col min="12143" max="12143" width="23.42578125" style="1" customWidth="1"/>
    <col min="12144" max="12144" width="22.42578125" style="1" customWidth="1"/>
    <col min="12145" max="12145" width="13.85546875" style="1" customWidth="1"/>
    <col min="12146" max="12146" width="20.7109375" style="1" customWidth="1"/>
    <col min="12147" max="12147" width="18.140625" style="1" customWidth="1"/>
    <col min="12148" max="12148" width="14.85546875" style="1" bestFit="1" customWidth="1"/>
    <col min="12149" max="12149" width="11.42578125" style="1"/>
    <col min="12150" max="12150" width="17.42578125" style="1" customWidth="1"/>
    <col min="12151" max="12153" width="18.140625" style="1" customWidth="1"/>
    <col min="12154" max="12157" width="11.42578125" style="1"/>
    <col min="12158" max="12158" width="34" style="1" customWidth="1"/>
    <col min="12159" max="12159" width="9.5703125" style="1" customWidth="1"/>
    <col min="12160" max="12160" width="16.7109375" style="1" customWidth="1"/>
    <col min="12161" max="12161" width="55.140625" style="1" customWidth="1"/>
    <col min="12162" max="12162" width="22.5703125" style="1" customWidth="1"/>
    <col min="12163" max="12163" width="23" style="1" customWidth="1"/>
    <col min="12164" max="12164" width="22.85546875" style="1" customWidth="1"/>
    <col min="12165" max="12165" width="23.42578125" style="1" customWidth="1"/>
    <col min="12166" max="12166" width="28.7109375" style="1" customWidth="1"/>
    <col min="12167" max="12167" width="12.7109375" style="1" customWidth="1"/>
    <col min="12168" max="12168" width="11.42578125" style="1"/>
    <col min="12169" max="12169" width="25.28515625" style="1" customWidth="1"/>
    <col min="12170" max="12170" width="15.85546875" style="1" bestFit="1" customWidth="1"/>
    <col min="12171" max="12172" width="18" style="1" bestFit="1" customWidth="1"/>
    <col min="12173" max="12391" width="11.42578125" style="1"/>
    <col min="12392" max="12392" width="15.42578125" style="1" customWidth="1"/>
    <col min="12393" max="12393" width="9.5703125" style="1" customWidth="1"/>
    <col min="12394" max="12394" width="14.42578125" style="1" customWidth="1"/>
    <col min="12395" max="12395" width="49.85546875" style="1" customWidth="1"/>
    <col min="12396" max="12396" width="22.5703125" style="1" customWidth="1"/>
    <col min="12397" max="12397" width="23" style="1" customWidth="1"/>
    <col min="12398" max="12398" width="22.85546875" style="1" customWidth="1"/>
    <col min="12399" max="12399" width="23.42578125" style="1" customWidth="1"/>
    <col min="12400" max="12400" width="22.42578125" style="1" customWidth="1"/>
    <col min="12401" max="12401" width="13.85546875" style="1" customWidth="1"/>
    <col min="12402" max="12402" width="20.7109375" style="1" customWidth="1"/>
    <col min="12403" max="12403" width="18.140625" style="1" customWidth="1"/>
    <col min="12404" max="12404" width="14.85546875" style="1" bestFit="1" customWidth="1"/>
    <col min="12405" max="12405" width="11.42578125" style="1"/>
    <col min="12406" max="12406" width="17.42578125" style="1" customWidth="1"/>
    <col min="12407" max="12409" width="18.140625" style="1" customWidth="1"/>
    <col min="12410" max="12413" width="11.42578125" style="1"/>
    <col min="12414" max="12414" width="34" style="1" customWidth="1"/>
    <col min="12415" max="12415" width="9.5703125" style="1" customWidth="1"/>
    <col min="12416" max="12416" width="16.7109375" style="1" customWidth="1"/>
    <col min="12417" max="12417" width="55.140625" style="1" customWidth="1"/>
    <col min="12418" max="12418" width="22.5703125" style="1" customWidth="1"/>
    <col min="12419" max="12419" width="23" style="1" customWidth="1"/>
    <col min="12420" max="12420" width="22.85546875" style="1" customWidth="1"/>
    <col min="12421" max="12421" width="23.42578125" style="1" customWidth="1"/>
    <col min="12422" max="12422" width="28.7109375" style="1" customWidth="1"/>
    <col min="12423" max="12423" width="12.7109375" style="1" customWidth="1"/>
    <col min="12424" max="12424" width="11.42578125" style="1"/>
    <col min="12425" max="12425" width="25.28515625" style="1" customWidth="1"/>
    <col min="12426" max="12426" width="15.85546875" style="1" bestFit="1" customWidth="1"/>
    <col min="12427" max="12428" width="18" style="1" bestFit="1" customWidth="1"/>
    <col min="12429" max="12647" width="11.42578125" style="1"/>
    <col min="12648" max="12648" width="15.42578125" style="1" customWidth="1"/>
    <col min="12649" max="12649" width="9.5703125" style="1" customWidth="1"/>
    <col min="12650" max="12650" width="14.42578125" style="1" customWidth="1"/>
    <col min="12651" max="12651" width="49.85546875" style="1" customWidth="1"/>
    <col min="12652" max="12652" width="22.5703125" style="1" customWidth="1"/>
    <col min="12653" max="12653" width="23" style="1" customWidth="1"/>
    <col min="12654" max="12654" width="22.85546875" style="1" customWidth="1"/>
    <col min="12655" max="12655" width="23.42578125" style="1" customWidth="1"/>
    <col min="12656" max="12656" width="22.42578125" style="1" customWidth="1"/>
    <col min="12657" max="12657" width="13.85546875" style="1" customWidth="1"/>
    <col min="12658" max="12658" width="20.7109375" style="1" customWidth="1"/>
    <col min="12659" max="12659" width="18.140625" style="1" customWidth="1"/>
    <col min="12660" max="12660" width="14.85546875" style="1" bestFit="1" customWidth="1"/>
    <col min="12661" max="12661" width="11.42578125" style="1"/>
    <col min="12662" max="12662" width="17.42578125" style="1" customWidth="1"/>
    <col min="12663" max="12665" width="18.140625" style="1" customWidth="1"/>
    <col min="12666" max="12669" width="11.42578125" style="1"/>
    <col min="12670" max="12670" width="34" style="1" customWidth="1"/>
    <col min="12671" max="12671" width="9.5703125" style="1" customWidth="1"/>
    <col min="12672" max="12672" width="16.7109375" style="1" customWidth="1"/>
    <col min="12673" max="12673" width="55.140625" style="1" customWidth="1"/>
    <col min="12674" max="12674" width="22.5703125" style="1" customWidth="1"/>
    <col min="12675" max="12675" width="23" style="1" customWidth="1"/>
    <col min="12676" max="12676" width="22.85546875" style="1" customWidth="1"/>
    <col min="12677" max="12677" width="23.42578125" style="1" customWidth="1"/>
    <col min="12678" max="12678" width="28.7109375" style="1" customWidth="1"/>
    <col min="12679" max="12679" width="12.7109375" style="1" customWidth="1"/>
    <col min="12680" max="12680" width="11.42578125" style="1"/>
    <col min="12681" max="12681" width="25.28515625" style="1" customWidth="1"/>
    <col min="12682" max="12682" width="15.85546875" style="1" bestFit="1" customWidth="1"/>
    <col min="12683" max="12684" width="18" style="1" bestFit="1" customWidth="1"/>
    <col min="12685" max="12903" width="11.42578125" style="1"/>
    <col min="12904" max="12904" width="15.42578125" style="1" customWidth="1"/>
    <col min="12905" max="12905" width="9.5703125" style="1" customWidth="1"/>
    <col min="12906" max="12906" width="14.42578125" style="1" customWidth="1"/>
    <col min="12907" max="12907" width="49.85546875" style="1" customWidth="1"/>
    <col min="12908" max="12908" width="22.5703125" style="1" customWidth="1"/>
    <col min="12909" max="12909" width="23" style="1" customWidth="1"/>
    <col min="12910" max="12910" width="22.85546875" style="1" customWidth="1"/>
    <col min="12911" max="12911" width="23.42578125" style="1" customWidth="1"/>
    <col min="12912" max="12912" width="22.42578125" style="1" customWidth="1"/>
    <col min="12913" max="12913" width="13.85546875" style="1" customWidth="1"/>
    <col min="12914" max="12914" width="20.7109375" style="1" customWidth="1"/>
    <col min="12915" max="12915" width="18.140625" style="1" customWidth="1"/>
    <col min="12916" max="12916" width="14.85546875" style="1" bestFit="1" customWidth="1"/>
    <col min="12917" max="12917" width="11.42578125" style="1"/>
    <col min="12918" max="12918" width="17.42578125" style="1" customWidth="1"/>
    <col min="12919" max="12921" width="18.140625" style="1" customWidth="1"/>
    <col min="12922" max="12925" width="11.42578125" style="1"/>
    <col min="12926" max="12926" width="34" style="1" customWidth="1"/>
    <col min="12927" max="12927" width="9.5703125" style="1" customWidth="1"/>
    <col min="12928" max="12928" width="16.7109375" style="1" customWidth="1"/>
    <col min="12929" max="12929" width="55.140625" style="1" customWidth="1"/>
    <col min="12930" max="12930" width="22.5703125" style="1" customWidth="1"/>
    <col min="12931" max="12931" width="23" style="1" customWidth="1"/>
    <col min="12932" max="12932" width="22.85546875" style="1" customWidth="1"/>
    <col min="12933" max="12933" width="23.42578125" style="1" customWidth="1"/>
    <col min="12934" max="12934" width="28.7109375" style="1" customWidth="1"/>
    <col min="12935" max="12935" width="12.7109375" style="1" customWidth="1"/>
    <col min="12936" max="12936" width="11.42578125" style="1"/>
    <col min="12937" max="12937" width="25.28515625" style="1" customWidth="1"/>
    <col min="12938" max="12938" width="15.85546875" style="1" bestFit="1" customWidth="1"/>
    <col min="12939" max="12940" width="18" style="1" bestFit="1" customWidth="1"/>
    <col min="12941" max="13159" width="11.42578125" style="1"/>
    <col min="13160" max="13160" width="15.42578125" style="1" customWidth="1"/>
    <col min="13161" max="13161" width="9.5703125" style="1" customWidth="1"/>
    <col min="13162" max="13162" width="14.42578125" style="1" customWidth="1"/>
    <col min="13163" max="13163" width="49.85546875" style="1" customWidth="1"/>
    <col min="13164" max="13164" width="22.5703125" style="1" customWidth="1"/>
    <col min="13165" max="13165" width="23" style="1" customWidth="1"/>
    <col min="13166" max="13166" width="22.85546875" style="1" customWidth="1"/>
    <col min="13167" max="13167" width="23.42578125" style="1" customWidth="1"/>
    <col min="13168" max="13168" width="22.42578125" style="1" customWidth="1"/>
    <col min="13169" max="13169" width="13.85546875" style="1" customWidth="1"/>
    <col min="13170" max="13170" width="20.7109375" style="1" customWidth="1"/>
    <col min="13171" max="13171" width="18.140625" style="1" customWidth="1"/>
    <col min="13172" max="13172" width="14.85546875" style="1" bestFit="1" customWidth="1"/>
    <col min="13173" max="13173" width="11.42578125" style="1"/>
    <col min="13174" max="13174" width="17.42578125" style="1" customWidth="1"/>
    <col min="13175" max="13177" width="18.140625" style="1" customWidth="1"/>
    <col min="13178" max="13181" width="11.42578125" style="1"/>
    <col min="13182" max="13182" width="34" style="1" customWidth="1"/>
    <col min="13183" max="13183" width="9.5703125" style="1" customWidth="1"/>
    <col min="13184" max="13184" width="16.7109375" style="1" customWidth="1"/>
    <col min="13185" max="13185" width="55.140625" style="1" customWidth="1"/>
    <col min="13186" max="13186" width="22.5703125" style="1" customWidth="1"/>
    <col min="13187" max="13187" width="23" style="1" customWidth="1"/>
    <col min="13188" max="13188" width="22.85546875" style="1" customWidth="1"/>
    <col min="13189" max="13189" width="23.42578125" style="1" customWidth="1"/>
    <col min="13190" max="13190" width="28.7109375" style="1" customWidth="1"/>
    <col min="13191" max="13191" width="12.7109375" style="1" customWidth="1"/>
    <col min="13192" max="13192" width="11.42578125" style="1"/>
    <col min="13193" max="13193" width="25.28515625" style="1" customWidth="1"/>
    <col min="13194" max="13194" width="15.85546875" style="1" bestFit="1" customWidth="1"/>
    <col min="13195" max="13196" width="18" style="1" bestFit="1" customWidth="1"/>
    <col min="13197" max="13415" width="11.42578125" style="1"/>
    <col min="13416" max="13416" width="15.42578125" style="1" customWidth="1"/>
    <col min="13417" max="13417" width="9.5703125" style="1" customWidth="1"/>
    <col min="13418" max="13418" width="14.42578125" style="1" customWidth="1"/>
    <col min="13419" max="13419" width="49.85546875" style="1" customWidth="1"/>
    <col min="13420" max="13420" width="22.5703125" style="1" customWidth="1"/>
    <col min="13421" max="13421" width="23" style="1" customWidth="1"/>
    <col min="13422" max="13422" width="22.85546875" style="1" customWidth="1"/>
    <col min="13423" max="13423" width="23.42578125" style="1" customWidth="1"/>
    <col min="13424" max="13424" width="22.42578125" style="1" customWidth="1"/>
    <col min="13425" max="13425" width="13.85546875" style="1" customWidth="1"/>
    <col min="13426" max="13426" width="20.7109375" style="1" customWidth="1"/>
    <col min="13427" max="13427" width="18.140625" style="1" customWidth="1"/>
    <col min="13428" max="13428" width="14.85546875" style="1" bestFit="1" customWidth="1"/>
    <col min="13429" max="13429" width="11.42578125" style="1"/>
    <col min="13430" max="13430" width="17.42578125" style="1" customWidth="1"/>
    <col min="13431" max="13433" width="18.140625" style="1" customWidth="1"/>
    <col min="13434" max="13437" width="11.42578125" style="1"/>
    <col min="13438" max="13438" width="34" style="1" customWidth="1"/>
    <col min="13439" max="13439" width="9.5703125" style="1" customWidth="1"/>
    <col min="13440" max="13440" width="16.7109375" style="1" customWidth="1"/>
    <col min="13441" max="13441" width="55.140625" style="1" customWidth="1"/>
    <col min="13442" max="13442" width="22.5703125" style="1" customWidth="1"/>
    <col min="13443" max="13443" width="23" style="1" customWidth="1"/>
    <col min="13444" max="13444" width="22.85546875" style="1" customWidth="1"/>
    <col min="13445" max="13445" width="23.42578125" style="1" customWidth="1"/>
    <col min="13446" max="13446" width="28.7109375" style="1" customWidth="1"/>
    <col min="13447" max="13447" width="12.7109375" style="1" customWidth="1"/>
    <col min="13448" max="13448" width="11.42578125" style="1"/>
    <col min="13449" max="13449" width="25.28515625" style="1" customWidth="1"/>
    <col min="13450" max="13450" width="15.85546875" style="1" bestFit="1" customWidth="1"/>
    <col min="13451" max="13452" width="18" style="1" bestFit="1" customWidth="1"/>
    <col min="13453" max="13671" width="11.42578125" style="1"/>
    <col min="13672" max="13672" width="15.42578125" style="1" customWidth="1"/>
    <col min="13673" max="13673" width="9.5703125" style="1" customWidth="1"/>
    <col min="13674" max="13674" width="14.42578125" style="1" customWidth="1"/>
    <col min="13675" max="13675" width="49.85546875" style="1" customWidth="1"/>
    <col min="13676" max="13676" width="22.5703125" style="1" customWidth="1"/>
    <col min="13677" max="13677" width="23" style="1" customWidth="1"/>
    <col min="13678" max="13678" width="22.85546875" style="1" customWidth="1"/>
    <col min="13679" max="13679" width="23.42578125" style="1" customWidth="1"/>
    <col min="13680" max="13680" width="22.42578125" style="1" customWidth="1"/>
    <col min="13681" max="13681" width="13.85546875" style="1" customWidth="1"/>
    <col min="13682" max="13682" width="20.7109375" style="1" customWidth="1"/>
    <col min="13683" max="13683" width="18.140625" style="1" customWidth="1"/>
    <col min="13684" max="13684" width="14.85546875" style="1" bestFit="1" customWidth="1"/>
    <col min="13685" max="13685" width="11.42578125" style="1"/>
    <col min="13686" max="13686" width="17.42578125" style="1" customWidth="1"/>
    <col min="13687" max="13689" width="18.140625" style="1" customWidth="1"/>
    <col min="13690" max="13693" width="11.42578125" style="1"/>
    <col min="13694" max="13694" width="34" style="1" customWidth="1"/>
    <col min="13695" max="13695" width="9.5703125" style="1" customWidth="1"/>
    <col min="13696" max="13696" width="16.7109375" style="1" customWidth="1"/>
    <col min="13697" max="13697" width="55.140625" style="1" customWidth="1"/>
    <col min="13698" max="13698" width="22.5703125" style="1" customWidth="1"/>
    <col min="13699" max="13699" width="23" style="1" customWidth="1"/>
    <col min="13700" max="13700" width="22.85546875" style="1" customWidth="1"/>
    <col min="13701" max="13701" width="23.42578125" style="1" customWidth="1"/>
    <col min="13702" max="13702" width="28.7109375" style="1" customWidth="1"/>
    <col min="13703" max="13703" width="12.7109375" style="1" customWidth="1"/>
    <col min="13704" max="13704" width="11.42578125" style="1"/>
    <col min="13705" max="13705" width="25.28515625" style="1" customWidth="1"/>
    <col min="13706" max="13706" width="15.85546875" style="1" bestFit="1" customWidth="1"/>
    <col min="13707" max="13708" width="18" style="1" bestFit="1" customWidth="1"/>
    <col min="13709" max="13927" width="11.42578125" style="1"/>
    <col min="13928" max="13928" width="15.42578125" style="1" customWidth="1"/>
    <col min="13929" max="13929" width="9.5703125" style="1" customWidth="1"/>
    <col min="13930" max="13930" width="14.42578125" style="1" customWidth="1"/>
    <col min="13931" max="13931" width="49.85546875" style="1" customWidth="1"/>
    <col min="13932" max="13932" width="22.5703125" style="1" customWidth="1"/>
    <col min="13933" max="13933" width="23" style="1" customWidth="1"/>
    <col min="13934" max="13934" width="22.85546875" style="1" customWidth="1"/>
    <col min="13935" max="13935" width="23.42578125" style="1" customWidth="1"/>
    <col min="13936" max="13936" width="22.42578125" style="1" customWidth="1"/>
    <col min="13937" max="13937" width="13.85546875" style="1" customWidth="1"/>
    <col min="13938" max="13938" width="20.7109375" style="1" customWidth="1"/>
    <col min="13939" max="13939" width="18.140625" style="1" customWidth="1"/>
    <col min="13940" max="13940" width="14.85546875" style="1" bestFit="1" customWidth="1"/>
    <col min="13941" max="13941" width="11.42578125" style="1"/>
    <col min="13942" max="13942" width="17.42578125" style="1" customWidth="1"/>
    <col min="13943" max="13945" width="18.140625" style="1" customWidth="1"/>
    <col min="13946" max="13949" width="11.42578125" style="1"/>
    <col min="13950" max="13950" width="34" style="1" customWidth="1"/>
    <col min="13951" max="13951" width="9.5703125" style="1" customWidth="1"/>
    <col min="13952" max="13952" width="16.7109375" style="1" customWidth="1"/>
    <col min="13953" max="13953" width="55.140625" style="1" customWidth="1"/>
    <col min="13954" max="13954" width="22.5703125" style="1" customWidth="1"/>
    <col min="13955" max="13955" width="23" style="1" customWidth="1"/>
    <col min="13956" max="13956" width="22.85546875" style="1" customWidth="1"/>
    <col min="13957" max="13957" width="23.42578125" style="1" customWidth="1"/>
    <col min="13958" max="13958" width="28.7109375" style="1" customWidth="1"/>
    <col min="13959" max="13959" width="12.7109375" style="1" customWidth="1"/>
    <col min="13960" max="13960" width="11.42578125" style="1"/>
    <col min="13961" max="13961" width="25.28515625" style="1" customWidth="1"/>
    <col min="13962" max="13962" width="15.85546875" style="1" bestFit="1" customWidth="1"/>
    <col min="13963" max="13964" width="18" style="1" bestFit="1" customWidth="1"/>
    <col min="13965" max="14183" width="11.42578125" style="1"/>
    <col min="14184" max="14184" width="15.42578125" style="1" customWidth="1"/>
    <col min="14185" max="14185" width="9.5703125" style="1" customWidth="1"/>
    <col min="14186" max="14186" width="14.42578125" style="1" customWidth="1"/>
    <col min="14187" max="14187" width="49.85546875" style="1" customWidth="1"/>
    <col min="14188" max="14188" width="22.5703125" style="1" customWidth="1"/>
    <col min="14189" max="14189" width="23" style="1" customWidth="1"/>
    <col min="14190" max="14190" width="22.85546875" style="1" customWidth="1"/>
    <col min="14191" max="14191" width="23.42578125" style="1" customWidth="1"/>
    <col min="14192" max="14192" width="22.42578125" style="1" customWidth="1"/>
    <col min="14193" max="14193" width="13.85546875" style="1" customWidth="1"/>
    <col min="14194" max="14194" width="20.7109375" style="1" customWidth="1"/>
    <col min="14195" max="14195" width="18.140625" style="1" customWidth="1"/>
    <col min="14196" max="14196" width="14.85546875" style="1" bestFit="1" customWidth="1"/>
    <col min="14197" max="14197" width="11.42578125" style="1"/>
    <col min="14198" max="14198" width="17.42578125" style="1" customWidth="1"/>
    <col min="14199" max="14201" width="18.140625" style="1" customWidth="1"/>
    <col min="14202" max="14205" width="11.42578125" style="1"/>
    <col min="14206" max="14206" width="34" style="1" customWidth="1"/>
    <col min="14207" max="14207" width="9.5703125" style="1" customWidth="1"/>
    <col min="14208" max="14208" width="16.7109375" style="1" customWidth="1"/>
    <col min="14209" max="14209" width="55.140625" style="1" customWidth="1"/>
    <col min="14210" max="14210" width="22.5703125" style="1" customWidth="1"/>
    <col min="14211" max="14211" width="23" style="1" customWidth="1"/>
    <col min="14212" max="14212" width="22.85546875" style="1" customWidth="1"/>
    <col min="14213" max="14213" width="23.42578125" style="1" customWidth="1"/>
    <col min="14214" max="14214" width="28.7109375" style="1" customWidth="1"/>
    <col min="14215" max="14215" width="12.7109375" style="1" customWidth="1"/>
    <col min="14216" max="14216" width="11.42578125" style="1"/>
    <col min="14217" max="14217" width="25.28515625" style="1" customWidth="1"/>
    <col min="14218" max="14218" width="15.85546875" style="1" bestFit="1" customWidth="1"/>
    <col min="14219" max="14220" width="18" style="1" bestFit="1" customWidth="1"/>
    <col min="14221" max="14439" width="11.42578125" style="1"/>
    <col min="14440" max="14440" width="15.42578125" style="1" customWidth="1"/>
    <col min="14441" max="14441" width="9.5703125" style="1" customWidth="1"/>
    <col min="14442" max="14442" width="14.42578125" style="1" customWidth="1"/>
    <col min="14443" max="14443" width="49.85546875" style="1" customWidth="1"/>
    <col min="14444" max="14444" width="22.5703125" style="1" customWidth="1"/>
    <col min="14445" max="14445" width="23" style="1" customWidth="1"/>
    <col min="14446" max="14446" width="22.85546875" style="1" customWidth="1"/>
    <col min="14447" max="14447" width="23.42578125" style="1" customWidth="1"/>
    <col min="14448" max="14448" width="22.42578125" style="1" customWidth="1"/>
    <col min="14449" max="14449" width="13.85546875" style="1" customWidth="1"/>
    <col min="14450" max="14450" width="20.7109375" style="1" customWidth="1"/>
    <col min="14451" max="14451" width="18.140625" style="1" customWidth="1"/>
    <col min="14452" max="14452" width="14.85546875" style="1" bestFit="1" customWidth="1"/>
    <col min="14453" max="14453" width="11.42578125" style="1"/>
    <col min="14454" max="14454" width="17.42578125" style="1" customWidth="1"/>
    <col min="14455" max="14457" width="18.140625" style="1" customWidth="1"/>
    <col min="14458" max="14461" width="11.42578125" style="1"/>
    <col min="14462" max="14462" width="34" style="1" customWidth="1"/>
    <col min="14463" max="14463" width="9.5703125" style="1" customWidth="1"/>
    <col min="14464" max="14464" width="16.7109375" style="1" customWidth="1"/>
    <col min="14465" max="14465" width="55.140625" style="1" customWidth="1"/>
    <col min="14466" max="14466" width="22.5703125" style="1" customWidth="1"/>
    <col min="14467" max="14467" width="23" style="1" customWidth="1"/>
    <col min="14468" max="14468" width="22.85546875" style="1" customWidth="1"/>
    <col min="14469" max="14469" width="23.42578125" style="1" customWidth="1"/>
    <col min="14470" max="14470" width="28.7109375" style="1" customWidth="1"/>
    <col min="14471" max="14471" width="12.7109375" style="1" customWidth="1"/>
    <col min="14472" max="14472" width="11.42578125" style="1"/>
    <col min="14473" max="14473" width="25.28515625" style="1" customWidth="1"/>
    <col min="14474" max="14474" width="15.85546875" style="1" bestFit="1" customWidth="1"/>
    <col min="14475" max="14476" width="18" style="1" bestFit="1" customWidth="1"/>
    <col min="14477" max="14695" width="11.42578125" style="1"/>
    <col min="14696" max="14696" width="15.42578125" style="1" customWidth="1"/>
    <col min="14697" max="14697" width="9.5703125" style="1" customWidth="1"/>
    <col min="14698" max="14698" width="14.42578125" style="1" customWidth="1"/>
    <col min="14699" max="14699" width="49.85546875" style="1" customWidth="1"/>
    <col min="14700" max="14700" width="22.5703125" style="1" customWidth="1"/>
    <col min="14701" max="14701" width="23" style="1" customWidth="1"/>
    <col min="14702" max="14702" width="22.85546875" style="1" customWidth="1"/>
    <col min="14703" max="14703" width="23.42578125" style="1" customWidth="1"/>
    <col min="14704" max="14704" width="22.42578125" style="1" customWidth="1"/>
    <col min="14705" max="14705" width="13.85546875" style="1" customWidth="1"/>
    <col min="14706" max="14706" width="20.7109375" style="1" customWidth="1"/>
    <col min="14707" max="14707" width="18.140625" style="1" customWidth="1"/>
    <col min="14708" max="14708" width="14.85546875" style="1" bestFit="1" customWidth="1"/>
    <col min="14709" max="14709" width="11.42578125" style="1"/>
    <col min="14710" max="14710" width="17.42578125" style="1" customWidth="1"/>
    <col min="14711" max="14713" width="18.140625" style="1" customWidth="1"/>
    <col min="14714" max="14717" width="11.42578125" style="1"/>
    <col min="14718" max="14718" width="34" style="1" customWidth="1"/>
    <col min="14719" max="14719" width="9.5703125" style="1" customWidth="1"/>
    <col min="14720" max="14720" width="16.7109375" style="1" customWidth="1"/>
    <col min="14721" max="14721" width="55.140625" style="1" customWidth="1"/>
    <col min="14722" max="14722" width="22.5703125" style="1" customWidth="1"/>
    <col min="14723" max="14723" width="23" style="1" customWidth="1"/>
    <col min="14724" max="14724" width="22.85546875" style="1" customWidth="1"/>
    <col min="14725" max="14725" width="23.42578125" style="1" customWidth="1"/>
    <col min="14726" max="14726" width="28.7109375" style="1" customWidth="1"/>
    <col min="14727" max="14727" width="12.7109375" style="1" customWidth="1"/>
    <col min="14728" max="14728" width="11.42578125" style="1"/>
    <col min="14729" max="14729" width="25.28515625" style="1" customWidth="1"/>
    <col min="14730" max="14730" width="15.85546875" style="1" bestFit="1" customWidth="1"/>
    <col min="14731" max="14732" width="18" style="1" bestFit="1" customWidth="1"/>
    <col min="14733" max="14951" width="11.42578125" style="1"/>
    <col min="14952" max="14952" width="15.42578125" style="1" customWidth="1"/>
    <col min="14953" max="14953" width="9.5703125" style="1" customWidth="1"/>
    <col min="14954" max="14954" width="14.42578125" style="1" customWidth="1"/>
    <col min="14955" max="14955" width="49.85546875" style="1" customWidth="1"/>
    <col min="14956" max="14956" width="22.5703125" style="1" customWidth="1"/>
    <col min="14957" max="14957" width="23" style="1" customWidth="1"/>
    <col min="14958" max="14958" width="22.85546875" style="1" customWidth="1"/>
    <col min="14959" max="14959" width="23.42578125" style="1" customWidth="1"/>
    <col min="14960" max="14960" width="22.42578125" style="1" customWidth="1"/>
    <col min="14961" max="14961" width="13.85546875" style="1" customWidth="1"/>
    <col min="14962" max="14962" width="20.7109375" style="1" customWidth="1"/>
    <col min="14963" max="14963" width="18.140625" style="1" customWidth="1"/>
    <col min="14964" max="14964" width="14.85546875" style="1" bestFit="1" customWidth="1"/>
    <col min="14965" max="14965" width="11.42578125" style="1"/>
    <col min="14966" max="14966" width="17.42578125" style="1" customWidth="1"/>
    <col min="14967" max="14969" width="18.140625" style="1" customWidth="1"/>
    <col min="14970" max="14973" width="11.42578125" style="1"/>
    <col min="14974" max="14974" width="34" style="1" customWidth="1"/>
    <col min="14975" max="14975" width="9.5703125" style="1" customWidth="1"/>
    <col min="14976" max="14976" width="16.7109375" style="1" customWidth="1"/>
    <col min="14977" max="14977" width="55.140625" style="1" customWidth="1"/>
    <col min="14978" max="14978" width="22.5703125" style="1" customWidth="1"/>
    <col min="14979" max="14979" width="23" style="1" customWidth="1"/>
    <col min="14980" max="14980" width="22.85546875" style="1" customWidth="1"/>
    <col min="14981" max="14981" width="23.42578125" style="1" customWidth="1"/>
    <col min="14982" max="14982" width="28.7109375" style="1" customWidth="1"/>
    <col min="14983" max="14983" width="12.7109375" style="1" customWidth="1"/>
    <col min="14984" max="14984" width="11.42578125" style="1"/>
    <col min="14985" max="14985" width="25.28515625" style="1" customWidth="1"/>
    <col min="14986" max="14986" width="15.85546875" style="1" bestFit="1" customWidth="1"/>
    <col min="14987" max="14988" width="18" style="1" bestFit="1" customWidth="1"/>
    <col min="14989" max="15207" width="11.42578125" style="1"/>
    <col min="15208" max="15208" width="15.42578125" style="1" customWidth="1"/>
    <col min="15209" max="15209" width="9.5703125" style="1" customWidth="1"/>
    <col min="15210" max="15210" width="14.42578125" style="1" customWidth="1"/>
    <col min="15211" max="15211" width="49.85546875" style="1" customWidth="1"/>
    <col min="15212" max="15212" width="22.5703125" style="1" customWidth="1"/>
    <col min="15213" max="15213" width="23" style="1" customWidth="1"/>
    <col min="15214" max="15214" width="22.85546875" style="1" customWidth="1"/>
    <col min="15215" max="15215" width="23.42578125" style="1" customWidth="1"/>
    <col min="15216" max="15216" width="22.42578125" style="1" customWidth="1"/>
    <col min="15217" max="15217" width="13.85546875" style="1" customWidth="1"/>
    <col min="15218" max="15218" width="20.7109375" style="1" customWidth="1"/>
    <col min="15219" max="15219" width="18.140625" style="1" customWidth="1"/>
    <col min="15220" max="15220" width="14.85546875" style="1" bestFit="1" customWidth="1"/>
    <col min="15221" max="15221" width="11.42578125" style="1"/>
    <col min="15222" max="15222" width="17.42578125" style="1" customWidth="1"/>
    <col min="15223" max="15225" width="18.140625" style="1" customWidth="1"/>
    <col min="15226" max="15229" width="11.42578125" style="1"/>
    <col min="15230" max="15230" width="34" style="1" customWidth="1"/>
    <col min="15231" max="15231" width="9.5703125" style="1" customWidth="1"/>
    <col min="15232" max="15232" width="16.7109375" style="1" customWidth="1"/>
    <col min="15233" max="15233" width="55.140625" style="1" customWidth="1"/>
    <col min="15234" max="15234" width="22.5703125" style="1" customWidth="1"/>
    <col min="15235" max="15235" width="23" style="1" customWidth="1"/>
    <col min="15236" max="15236" width="22.85546875" style="1" customWidth="1"/>
    <col min="15237" max="15237" width="23.42578125" style="1" customWidth="1"/>
    <col min="15238" max="15238" width="28.7109375" style="1" customWidth="1"/>
    <col min="15239" max="15239" width="12.7109375" style="1" customWidth="1"/>
    <col min="15240" max="15240" width="11.42578125" style="1"/>
    <col min="15241" max="15241" width="25.28515625" style="1" customWidth="1"/>
    <col min="15242" max="15242" width="15.85546875" style="1" bestFit="1" customWidth="1"/>
    <col min="15243" max="15244" width="18" style="1" bestFit="1" customWidth="1"/>
    <col min="15245" max="15463" width="11.42578125" style="1"/>
    <col min="15464" max="15464" width="15.42578125" style="1" customWidth="1"/>
    <col min="15465" max="15465" width="9.5703125" style="1" customWidth="1"/>
    <col min="15466" max="15466" width="14.42578125" style="1" customWidth="1"/>
    <col min="15467" max="15467" width="49.85546875" style="1" customWidth="1"/>
    <col min="15468" max="15468" width="22.5703125" style="1" customWidth="1"/>
    <col min="15469" max="15469" width="23" style="1" customWidth="1"/>
    <col min="15470" max="15470" width="22.85546875" style="1" customWidth="1"/>
    <col min="15471" max="15471" width="23.42578125" style="1" customWidth="1"/>
    <col min="15472" max="15472" width="22.42578125" style="1" customWidth="1"/>
    <col min="15473" max="15473" width="13.85546875" style="1" customWidth="1"/>
    <col min="15474" max="15474" width="20.7109375" style="1" customWidth="1"/>
    <col min="15475" max="15475" width="18.140625" style="1" customWidth="1"/>
    <col min="15476" max="15476" width="14.85546875" style="1" bestFit="1" customWidth="1"/>
    <col min="15477" max="15477" width="11.42578125" style="1"/>
    <col min="15478" max="15478" width="17.42578125" style="1" customWidth="1"/>
    <col min="15479" max="15481" width="18.140625" style="1" customWidth="1"/>
    <col min="15482" max="15485" width="11.42578125" style="1"/>
    <col min="15486" max="15486" width="34" style="1" customWidth="1"/>
    <col min="15487" max="15487" width="9.5703125" style="1" customWidth="1"/>
    <col min="15488" max="15488" width="16.7109375" style="1" customWidth="1"/>
    <col min="15489" max="15489" width="55.140625" style="1" customWidth="1"/>
    <col min="15490" max="15490" width="22.5703125" style="1" customWidth="1"/>
    <col min="15491" max="15491" width="23" style="1" customWidth="1"/>
    <col min="15492" max="15492" width="22.85546875" style="1" customWidth="1"/>
    <col min="15493" max="15493" width="23.42578125" style="1" customWidth="1"/>
    <col min="15494" max="15494" width="28.7109375" style="1" customWidth="1"/>
    <col min="15495" max="15495" width="12.7109375" style="1" customWidth="1"/>
    <col min="15496" max="15496" width="11.42578125" style="1"/>
    <col min="15497" max="15497" width="25.28515625" style="1" customWidth="1"/>
    <col min="15498" max="15498" width="15.85546875" style="1" bestFit="1" customWidth="1"/>
    <col min="15499" max="15500" width="18" style="1" bestFit="1" customWidth="1"/>
    <col min="15501" max="15719" width="11.42578125" style="1"/>
    <col min="15720" max="15720" width="15.42578125" style="1" customWidth="1"/>
    <col min="15721" max="15721" width="9.5703125" style="1" customWidth="1"/>
    <col min="15722" max="15722" width="14.42578125" style="1" customWidth="1"/>
    <col min="15723" max="15723" width="49.85546875" style="1" customWidth="1"/>
    <col min="15724" max="15724" width="22.5703125" style="1" customWidth="1"/>
    <col min="15725" max="15725" width="23" style="1" customWidth="1"/>
    <col min="15726" max="15726" width="22.85546875" style="1" customWidth="1"/>
    <col min="15727" max="15727" width="23.42578125" style="1" customWidth="1"/>
    <col min="15728" max="15728" width="22.42578125" style="1" customWidth="1"/>
    <col min="15729" max="15729" width="13.85546875" style="1" customWidth="1"/>
    <col min="15730" max="15730" width="20.7109375" style="1" customWidth="1"/>
    <col min="15731" max="15731" width="18.140625" style="1" customWidth="1"/>
    <col min="15732" max="15732" width="14.85546875" style="1" bestFit="1" customWidth="1"/>
    <col min="15733" max="15733" width="11.42578125" style="1"/>
    <col min="15734" max="15734" width="17.42578125" style="1" customWidth="1"/>
    <col min="15735" max="15737" width="18.140625" style="1" customWidth="1"/>
    <col min="15738" max="15741" width="11.42578125" style="1"/>
    <col min="15742" max="15742" width="34" style="1" customWidth="1"/>
    <col min="15743" max="15743" width="9.5703125" style="1" customWidth="1"/>
    <col min="15744" max="15744" width="16.7109375" style="1" customWidth="1"/>
    <col min="15745" max="15745" width="55.140625" style="1" customWidth="1"/>
    <col min="15746" max="15746" width="22.5703125" style="1" customWidth="1"/>
    <col min="15747" max="15747" width="23" style="1" customWidth="1"/>
    <col min="15748" max="15748" width="22.85546875" style="1" customWidth="1"/>
    <col min="15749" max="15749" width="23.42578125" style="1" customWidth="1"/>
    <col min="15750" max="15750" width="28.7109375" style="1" customWidth="1"/>
    <col min="15751" max="15751" width="12.7109375" style="1" customWidth="1"/>
    <col min="15752" max="15752" width="11.42578125" style="1"/>
    <col min="15753" max="15753" width="25.28515625" style="1" customWidth="1"/>
    <col min="15754" max="15754" width="15.85546875" style="1" bestFit="1" customWidth="1"/>
    <col min="15755" max="15756" width="18" style="1" bestFit="1" customWidth="1"/>
    <col min="15757" max="15975" width="11.42578125" style="1"/>
    <col min="15976" max="15976" width="15.42578125" style="1" customWidth="1"/>
    <col min="15977" max="15977" width="9.5703125" style="1" customWidth="1"/>
    <col min="15978" max="15978" width="14.42578125" style="1" customWidth="1"/>
    <col min="15979" max="15979" width="49.85546875" style="1" customWidth="1"/>
    <col min="15980" max="15980" width="22.5703125" style="1" customWidth="1"/>
    <col min="15981" max="15981" width="23" style="1" customWidth="1"/>
    <col min="15982" max="15982" width="22.85546875" style="1" customWidth="1"/>
    <col min="15983" max="15983" width="23.42578125" style="1" customWidth="1"/>
    <col min="15984" max="15984" width="22.42578125" style="1" customWidth="1"/>
    <col min="15985" max="15985" width="13.85546875" style="1" customWidth="1"/>
    <col min="15986" max="15986" width="20.7109375" style="1" customWidth="1"/>
    <col min="15987" max="15987" width="18.140625" style="1" customWidth="1"/>
    <col min="15988" max="15988" width="14.85546875" style="1" bestFit="1" customWidth="1"/>
    <col min="15989" max="15989" width="11.42578125" style="1"/>
    <col min="15990" max="15990" width="17.42578125" style="1" customWidth="1"/>
    <col min="15991" max="15993" width="18.140625" style="1" customWidth="1"/>
    <col min="15994" max="15997" width="11.42578125" style="1"/>
    <col min="15998" max="15998" width="34" style="1" customWidth="1"/>
    <col min="15999" max="15999" width="9.5703125" style="1" customWidth="1"/>
    <col min="16000" max="16000" width="16.7109375" style="1" customWidth="1"/>
    <col min="16001" max="16001" width="55.140625" style="1" customWidth="1"/>
    <col min="16002" max="16002" width="22.5703125" style="1" customWidth="1"/>
    <col min="16003" max="16003" width="23" style="1" customWidth="1"/>
    <col min="16004" max="16004" width="22.85546875" style="1" customWidth="1"/>
    <col min="16005" max="16005" width="23.42578125" style="1" customWidth="1"/>
    <col min="16006" max="16006" width="28.7109375" style="1" customWidth="1"/>
    <col min="16007" max="16007" width="12.7109375" style="1" customWidth="1"/>
    <col min="16008" max="16008" width="11.42578125" style="1"/>
    <col min="16009" max="16009" width="25.28515625" style="1" customWidth="1"/>
    <col min="16010" max="16010" width="15.85546875" style="1" bestFit="1" customWidth="1"/>
    <col min="16011" max="16012" width="18" style="1" bestFit="1" customWidth="1"/>
    <col min="16013" max="16231" width="11.42578125" style="1"/>
    <col min="16232" max="16232" width="15.42578125" style="1" customWidth="1"/>
    <col min="16233" max="16233" width="9.5703125" style="1" customWidth="1"/>
    <col min="16234" max="16234" width="14.42578125" style="1" customWidth="1"/>
    <col min="16235" max="16235" width="49.85546875" style="1" customWidth="1"/>
    <col min="16236" max="16236" width="22.5703125" style="1" customWidth="1"/>
    <col min="16237" max="16237" width="23" style="1" customWidth="1"/>
    <col min="16238" max="16238" width="22.85546875" style="1" customWidth="1"/>
    <col min="16239" max="16239" width="23.42578125" style="1" customWidth="1"/>
    <col min="16240" max="16240" width="22.42578125" style="1" customWidth="1"/>
    <col min="16241" max="16241" width="13.85546875" style="1" customWidth="1"/>
    <col min="16242" max="16242" width="20.7109375" style="1" customWidth="1"/>
    <col min="16243" max="16243" width="18.140625" style="1" customWidth="1"/>
    <col min="16244" max="16244" width="14.85546875" style="1" bestFit="1" customWidth="1"/>
    <col min="16245" max="16245" width="11.42578125" style="1"/>
    <col min="16246" max="16246" width="17.42578125" style="1" customWidth="1"/>
    <col min="16247" max="16249" width="18.140625" style="1" customWidth="1"/>
    <col min="16250" max="16384" width="11.42578125" style="1"/>
  </cols>
  <sheetData>
    <row r="1" spans="1:28" s="107" customFormat="1" ht="23.25" x14ac:dyDescent="0.25">
      <c r="A1" s="241"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1:28" s="107" customFormat="1" ht="24.95" customHeight="1" x14ac:dyDescent="0.25">
      <c r="A2" s="242" t="s">
        <v>219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row>
    <row r="3" spans="1:28" ht="24.95" customHeight="1" x14ac:dyDescent="0.25">
      <c r="A3" s="243" t="s">
        <v>513</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ht="15.75" customHeight="1" thickBot="1" x14ac:dyDescent="0.3">
      <c r="A4" s="2"/>
      <c r="E4" s="150"/>
      <c r="F4" s="108"/>
      <c r="I4" s="108"/>
      <c r="J4" s="108"/>
      <c r="K4" s="108"/>
      <c r="L4" s="108"/>
      <c r="M4" s="5"/>
      <c r="N4" s="109"/>
      <c r="O4" s="110"/>
      <c r="P4" s="110"/>
      <c r="Q4" s="2" t="s">
        <v>1</v>
      </c>
      <c r="R4" s="2"/>
      <c r="S4" s="6" t="s">
        <v>2</v>
      </c>
      <c r="T4" s="7" t="s">
        <v>3</v>
      </c>
      <c r="U4" s="111"/>
      <c r="W4" s="7"/>
      <c r="X4" s="112"/>
      <c r="Y4" s="112"/>
      <c r="Z4" s="112"/>
      <c r="AA4" s="112"/>
      <c r="AB4" s="112"/>
    </row>
    <row r="5" spans="1:28" ht="29.25" customHeight="1" x14ac:dyDescent="0.25">
      <c r="A5" s="244" t="s">
        <v>4</v>
      </c>
      <c r="B5" s="246" t="s">
        <v>5</v>
      </c>
      <c r="C5" s="246" t="s">
        <v>6</v>
      </c>
      <c r="D5" s="246" t="s">
        <v>7</v>
      </c>
      <c r="E5" s="246" t="s">
        <v>8</v>
      </c>
      <c r="F5" s="246" t="s">
        <v>221</v>
      </c>
      <c r="G5" s="246" t="s">
        <v>222</v>
      </c>
      <c r="H5" s="246"/>
      <c r="I5" s="246"/>
      <c r="J5" s="246"/>
      <c r="K5" s="246"/>
      <c r="L5" s="237" t="s">
        <v>223</v>
      </c>
      <c r="M5" s="239" t="s">
        <v>9</v>
      </c>
      <c r="N5" s="239" t="s">
        <v>224</v>
      </c>
      <c r="O5" s="235" t="s">
        <v>225</v>
      </c>
      <c r="P5" s="235" t="s">
        <v>226</v>
      </c>
      <c r="Q5" s="235" t="s">
        <v>227</v>
      </c>
      <c r="R5" s="235" t="s">
        <v>228</v>
      </c>
      <c r="S5" s="235" t="s">
        <v>229</v>
      </c>
      <c r="T5" s="235" t="s">
        <v>230</v>
      </c>
      <c r="U5" s="235" t="s">
        <v>231</v>
      </c>
      <c r="V5" s="235" t="s">
        <v>232</v>
      </c>
      <c r="W5" s="235" t="s">
        <v>233</v>
      </c>
      <c r="X5" s="248" t="s">
        <v>234</v>
      </c>
      <c r="Y5" s="248"/>
      <c r="Z5" s="248"/>
      <c r="AA5" s="248"/>
      <c r="AB5" s="249"/>
    </row>
    <row r="6" spans="1:28" ht="84.75" customHeight="1" thickBot="1" x14ac:dyDescent="0.3">
      <c r="A6" s="245"/>
      <c r="B6" s="247"/>
      <c r="C6" s="247"/>
      <c r="D6" s="247"/>
      <c r="E6" s="247"/>
      <c r="F6" s="247"/>
      <c r="G6" s="218" t="s">
        <v>235</v>
      </c>
      <c r="H6" s="218" t="s">
        <v>236</v>
      </c>
      <c r="I6" s="218" t="s">
        <v>237</v>
      </c>
      <c r="J6" s="218" t="s">
        <v>238</v>
      </c>
      <c r="K6" s="218" t="s">
        <v>239</v>
      </c>
      <c r="L6" s="238"/>
      <c r="M6" s="240"/>
      <c r="N6" s="240"/>
      <c r="O6" s="236"/>
      <c r="P6" s="236"/>
      <c r="Q6" s="236"/>
      <c r="R6" s="236"/>
      <c r="S6" s="236"/>
      <c r="T6" s="236"/>
      <c r="U6" s="236"/>
      <c r="V6" s="236"/>
      <c r="W6" s="236"/>
      <c r="X6" s="219" t="s">
        <v>240</v>
      </c>
      <c r="Y6" s="219" t="s">
        <v>241</v>
      </c>
      <c r="Z6" s="219" t="s">
        <v>242</v>
      </c>
      <c r="AA6" s="219" t="s">
        <v>243</v>
      </c>
      <c r="AB6" s="10" t="s">
        <v>244</v>
      </c>
    </row>
    <row r="7" spans="1:28" s="2" customFormat="1" ht="28.5" customHeight="1" thickBot="1" x14ac:dyDescent="0.3">
      <c r="A7" s="156" t="s">
        <v>10</v>
      </c>
      <c r="B7" s="157" t="s">
        <v>67</v>
      </c>
      <c r="C7" s="157">
        <v>10</v>
      </c>
      <c r="D7" s="157" t="s">
        <v>13</v>
      </c>
      <c r="E7" s="158" t="s">
        <v>11</v>
      </c>
      <c r="F7" s="159">
        <f>+F94</f>
        <v>1451042370</v>
      </c>
      <c r="G7" s="159">
        <f>+G94</f>
        <v>0</v>
      </c>
      <c r="H7" s="159">
        <f>+H94</f>
        <v>0</v>
      </c>
      <c r="I7" s="159">
        <f>+I94</f>
        <v>0</v>
      </c>
      <c r="J7" s="159">
        <f>+J94</f>
        <v>0</v>
      </c>
      <c r="K7" s="159">
        <f t="shared" ref="K7:K70" si="0">+G7-H7+I7-J7</f>
        <v>0</v>
      </c>
      <c r="L7" s="159">
        <f>+F7+K7</f>
        <v>1451042370</v>
      </c>
      <c r="M7" s="160">
        <f t="shared" ref="M7:M14" si="1">L7/$L$288</f>
        <v>2.5136841656891578E-4</v>
      </c>
      <c r="N7" s="159">
        <f t="shared" ref="N7:W7" si="2">+N94</f>
        <v>0</v>
      </c>
      <c r="O7" s="159">
        <f t="shared" si="2"/>
        <v>0</v>
      </c>
      <c r="P7" s="159">
        <f t="shared" si="2"/>
        <v>1451042370</v>
      </c>
      <c r="Q7" s="159">
        <f t="shared" si="2"/>
        <v>0</v>
      </c>
      <c r="R7" s="159">
        <f t="shared" si="2"/>
        <v>1451042370</v>
      </c>
      <c r="S7" s="159">
        <f t="shared" si="2"/>
        <v>0</v>
      </c>
      <c r="T7" s="159">
        <f t="shared" si="2"/>
        <v>0</v>
      </c>
      <c r="U7" s="159">
        <f t="shared" si="2"/>
        <v>0</v>
      </c>
      <c r="V7" s="159">
        <f t="shared" si="2"/>
        <v>0</v>
      </c>
      <c r="W7" s="159">
        <f t="shared" si="2"/>
        <v>0</v>
      </c>
      <c r="X7" s="161">
        <f t="shared" ref="X7:X70" si="3">+Q7/L7</f>
        <v>0</v>
      </c>
      <c r="Y7" s="161">
        <f t="shared" ref="Y7:Y70" si="4">+T7/L7</f>
        <v>0</v>
      </c>
      <c r="Z7" s="161">
        <f t="shared" ref="Z7:Z70" si="5">+V7/L7</f>
        <v>0</v>
      </c>
      <c r="AA7" s="161" t="s">
        <v>267</v>
      </c>
      <c r="AB7" s="162" t="s">
        <v>267</v>
      </c>
    </row>
    <row r="8" spans="1:28" s="2" customFormat="1" ht="28.5" customHeight="1" thickBot="1" x14ac:dyDescent="0.3">
      <c r="A8" s="156" t="s">
        <v>10</v>
      </c>
      <c r="B8" s="157" t="s">
        <v>12</v>
      </c>
      <c r="C8" s="157">
        <v>20</v>
      </c>
      <c r="D8" s="157" t="s">
        <v>13</v>
      </c>
      <c r="E8" s="158" t="s">
        <v>11</v>
      </c>
      <c r="F8" s="159">
        <f>+F9+F38+F85+F101</f>
        <v>98334943000</v>
      </c>
      <c r="G8" s="159">
        <f>+G9+G38+G85+G101</f>
        <v>0</v>
      </c>
      <c r="H8" s="159">
        <f>+H9+H38+H85+H101</f>
        <v>0</v>
      </c>
      <c r="I8" s="159">
        <f>+I9+I38+I85+I101</f>
        <v>118021000</v>
      </c>
      <c r="J8" s="159">
        <f>+J9+J38+J85+J101</f>
        <v>118021000</v>
      </c>
      <c r="K8" s="159">
        <f t="shared" si="0"/>
        <v>0</v>
      </c>
      <c r="L8" s="159">
        <f>+F8+K8</f>
        <v>98334943000</v>
      </c>
      <c r="M8" s="160">
        <f t="shared" si="1"/>
        <v>1.7034856752876616E-2</v>
      </c>
      <c r="N8" s="159">
        <f t="shared" ref="N8:W8" si="6">+N9+N38+N85+N101</f>
        <v>7856453000</v>
      </c>
      <c r="O8" s="159">
        <f t="shared" si="6"/>
        <v>65404981455.739998</v>
      </c>
      <c r="P8" s="159">
        <f t="shared" si="6"/>
        <v>32929961544.260002</v>
      </c>
      <c r="Q8" s="159">
        <f t="shared" si="6"/>
        <v>27959434408.560001</v>
      </c>
      <c r="R8" s="159">
        <f t="shared" si="6"/>
        <v>70375508591.440002</v>
      </c>
      <c r="S8" s="159">
        <f t="shared" si="6"/>
        <v>37445547047.18</v>
      </c>
      <c r="T8" s="159">
        <f t="shared" si="6"/>
        <v>20337191976.580002</v>
      </c>
      <c r="U8" s="159">
        <f t="shared" si="6"/>
        <v>7622242431.9800005</v>
      </c>
      <c r="V8" s="159">
        <f t="shared" si="6"/>
        <v>19373831115.580002</v>
      </c>
      <c r="W8" s="159">
        <f t="shared" si="6"/>
        <v>963360861</v>
      </c>
      <c r="X8" s="161">
        <f t="shared" si="3"/>
        <v>0.28432857695926056</v>
      </c>
      <c r="Y8" s="161">
        <f t="shared" si="4"/>
        <v>0.20681551599190942</v>
      </c>
      <c r="Z8" s="161">
        <f t="shared" si="5"/>
        <v>0.19701878624752955</v>
      </c>
      <c r="AA8" s="161">
        <f t="shared" ref="AA8:AA35" si="7">+T8/Q8</f>
        <v>0.72738209505245255</v>
      </c>
      <c r="AB8" s="162">
        <f t="shared" ref="AB8:AB35" si="8">+V8/T8</f>
        <v>0.95263058626238117</v>
      </c>
    </row>
    <row r="9" spans="1:28" ht="27" customHeight="1" x14ac:dyDescent="0.25">
      <c r="A9" s="16" t="s">
        <v>245</v>
      </c>
      <c r="B9" s="21" t="s">
        <v>12</v>
      </c>
      <c r="C9" s="21">
        <v>20</v>
      </c>
      <c r="D9" s="21" t="s">
        <v>13</v>
      </c>
      <c r="E9" s="18" t="s">
        <v>246</v>
      </c>
      <c r="F9" s="115">
        <f>+F10</f>
        <v>51464345000</v>
      </c>
      <c r="G9" s="115">
        <f>+G10</f>
        <v>0</v>
      </c>
      <c r="H9" s="115">
        <f>+H10</f>
        <v>0</v>
      </c>
      <c r="I9" s="115">
        <f>+I10</f>
        <v>0</v>
      </c>
      <c r="J9" s="115">
        <f>+J10</f>
        <v>0</v>
      </c>
      <c r="K9" s="115">
        <f t="shared" si="0"/>
        <v>0</v>
      </c>
      <c r="L9" s="115">
        <f>+L10</f>
        <v>51464345000</v>
      </c>
      <c r="M9" s="116">
        <f t="shared" si="1"/>
        <v>8.915322653470413E-3</v>
      </c>
      <c r="N9" s="115">
        <f t="shared" ref="N9:W9" si="9">+N10</f>
        <v>2282058000</v>
      </c>
      <c r="O9" s="115">
        <f t="shared" si="9"/>
        <v>49182287000</v>
      </c>
      <c r="P9" s="115">
        <f t="shared" si="9"/>
        <v>2282058000</v>
      </c>
      <c r="Q9" s="115">
        <f t="shared" si="9"/>
        <v>15115564992.41</v>
      </c>
      <c r="R9" s="115">
        <f t="shared" si="9"/>
        <v>36348780007.589996</v>
      </c>
      <c r="S9" s="115">
        <f t="shared" si="9"/>
        <v>34066722007.59</v>
      </c>
      <c r="T9" s="115">
        <f t="shared" si="9"/>
        <v>15115564992.41</v>
      </c>
      <c r="U9" s="115">
        <f t="shared" si="9"/>
        <v>0</v>
      </c>
      <c r="V9" s="115">
        <f t="shared" si="9"/>
        <v>14174328468.41</v>
      </c>
      <c r="W9" s="115">
        <f t="shared" si="9"/>
        <v>941236524</v>
      </c>
      <c r="X9" s="19">
        <f t="shared" si="3"/>
        <v>0.29370946025661065</v>
      </c>
      <c r="Y9" s="19">
        <f t="shared" si="4"/>
        <v>0.29370946025661065</v>
      </c>
      <c r="Z9" s="19">
        <f t="shared" si="5"/>
        <v>0.27542036080338728</v>
      </c>
      <c r="AA9" s="19">
        <f t="shared" si="7"/>
        <v>1</v>
      </c>
      <c r="AB9" s="19">
        <f t="shared" si="8"/>
        <v>0.93773064225699643</v>
      </c>
    </row>
    <row r="10" spans="1:28" ht="35.25" customHeight="1" x14ac:dyDescent="0.25">
      <c r="A10" s="20" t="s">
        <v>247</v>
      </c>
      <c r="B10" s="21" t="s">
        <v>12</v>
      </c>
      <c r="C10" s="21">
        <v>20</v>
      </c>
      <c r="D10" s="21" t="s">
        <v>13</v>
      </c>
      <c r="E10" s="22" t="s">
        <v>248</v>
      </c>
      <c r="F10" s="23">
        <f>+F11+F22+F30+F37</f>
        <v>51464345000</v>
      </c>
      <c r="G10" s="23">
        <f>+G11+G22+G30+G37</f>
        <v>0</v>
      </c>
      <c r="H10" s="23">
        <f>+H11+H22+H30+H37</f>
        <v>0</v>
      </c>
      <c r="I10" s="23">
        <f>+I11+I22+I30+I37</f>
        <v>0</v>
      </c>
      <c r="J10" s="23">
        <f>+J11+J22+J30+J37</f>
        <v>0</v>
      </c>
      <c r="K10" s="23">
        <f t="shared" si="0"/>
        <v>0</v>
      </c>
      <c r="L10" s="23">
        <f>+L11+L22+L30+L37</f>
        <v>51464345000</v>
      </c>
      <c r="M10" s="117">
        <f t="shared" si="1"/>
        <v>8.915322653470413E-3</v>
      </c>
      <c r="N10" s="23">
        <f t="shared" ref="N10:W10" si="10">+N11+N22+N30+N37</f>
        <v>2282058000</v>
      </c>
      <c r="O10" s="23">
        <f t="shared" si="10"/>
        <v>49182287000</v>
      </c>
      <c r="P10" s="23">
        <f t="shared" si="10"/>
        <v>2282058000</v>
      </c>
      <c r="Q10" s="23">
        <f t="shared" si="10"/>
        <v>15115564992.41</v>
      </c>
      <c r="R10" s="23">
        <f t="shared" si="10"/>
        <v>36348780007.589996</v>
      </c>
      <c r="S10" s="23">
        <f t="shared" si="10"/>
        <v>34066722007.59</v>
      </c>
      <c r="T10" s="23">
        <f t="shared" si="10"/>
        <v>15115564992.41</v>
      </c>
      <c r="U10" s="23">
        <f t="shared" si="10"/>
        <v>0</v>
      </c>
      <c r="V10" s="23">
        <f t="shared" si="10"/>
        <v>14174328468.41</v>
      </c>
      <c r="W10" s="23">
        <f t="shared" si="10"/>
        <v>941236524</v>
      </c>
      <c r="X10" s="24">
        <f t="shared" si="3"/>
        <v>0.29370946025661065</v>
      </c>
      <c r="Y10" s="24">
        <f t="shared" si="4"/>
        <v>0.29370946025661065</v>
      </c>
      <c r="Z10" s="24">
        <f t="shared" si="5"/>
        <v>0.27542036080338728</v>
      </c>
      <c r="AA10" s="24">
        <f t="shared" si="7"/>
        <v>1</v>
      </c>
      <c r="AB10" s="24">
        <f t="shared" si="8"/>
        <v>0.93773064225699643</v>
      </c>
    </row>
    <row r="11" spans="1:28" ht="27" customHeight="1" x14ac:dyDescent="0.25">
      <c r="A11" s="20" t="s">
        <v>249</v>
      </c>
      <c r="B11" s="21" t="s">
        <v>12</v>
      </c>
      <c r="C11" s="21">
        <v>20</v>
      </c>
      <c r="D11" s="21" t="s">
        <v>13</v>
      </c>
      <c r="E11" s="22" t="s">
        <v>250</v>
      </c>
      <c r="F11" s="23">
        <f>+F12</f>
        <v>32943478000</v>
      </c>
      <c r="G11" s="23">
        <f>+G12</f>
        <v>0</v>
      </c>
      <c r="H11" s="23">
        <f>+H12</f>
        <v>0</v>
      </c>
      <c r="I11" s="23">
        <f>+I12</f>
        <v>0</v>
      </c>
      <c r="J11" s="23">
        <f>+J12</f>
        <v>0</v>
      </c>
      <c r="K11" s="23">
        <f t="shared" si="0"/>
        <v>0</v>
      </c>
      <c r="L11" s="23">
        <f>+L12</f>
        <v>32943478000</v>
      </c>
      <c r="M11" s="117">
        <f t="shared" si="1"/>
        <v>5.7068973810412661E-3</v>
      </c>
      <c r="N11" s="23">
        <f t="shared" ref="N11:W11" si="11">+N12</f>
        <v>0</v>
      </c>
      <c r="O11" s="23">
        <f t="shared" si="11"/>
        <v>32943478000</v>
      </c>
      <c r="P11" s="23">
        <f t="shared" si="11"/>
        <v>0</v>
      </c>
      <c r="Q11" s="23">
        <f t="shared" si="11"/>
        <v>9873953254.7700005</v>
      </c>
      <c r="R11" s="23">
        <f t="shared" si="11"/>
        <v>23069524745.23</v>
      </c>
      <c r="S11" s="23">
        <f t="shared" si="11"/>
        <v>23069524745.23</v>
      </c>
      <c r="T11" s="23">
        <f t="shared" si="11"/>
        <v>9873953254.7700005</v>
      </c>
      <c r="U11" s="23">
        <f t="shared" si="11"/>
        <v>0</v>
      </c>
      <c r="V11" s="23">
        <f t="shared" si="11"/>
        <v>9873953254.7700005</v>
      </c>
      <c r="W11" s="23">
        <f t="shared" si="11"/>
        <v>0</v>
      </c>
      <c r="X11" s="24">
        <f t="shared" si="3"/>
        <v>0.29972406844140742</v>
      </c>
      <c r="Y11" s="24">
        <f t="shared" si="4"/>
        <v>0.29972406844140742</v>
      </c>
      <c r="Z11" s="24">
        <f t="shared" si="5"/>
        <v>0.29972406844140742</v>
      </c>
      <c r="AA11" s="24">
        <f t="shared" si="7"/>
        <v>1</v>
      </c>
      <c r="AB11" s="24">
        <f t="shared" si="8"/>
        <v>1</v>
      </c>
    </row>
    <row r="12" spans="1:28" ht="27" customHeight="1" x14ac:dyDescent="0.25">
      <c r="A12" s="20" t="s">
        <v>251</v>
      </c>
      <c r="B12" s="21" t="s">
        <v>12</v>
      </c>
      <c r="C12" s="21">
        <v>20</v>
      </c>
      <c r="D12" s="21" t="s">
        <v>13</v>
      </c>
      <c r="E12" s="22" t="s">
        <v>252</v>
      </c>
      <c r="F12" s="23">
        <f>SUM(F13:F21)</f>
        <v>32943478000</v>
      </c>
      <c r="G12" s="23">
        <f>SUM(G13:G21)</f>
        <v>0</v>
      </c>
      <c r="H12" s="23">
        <f>SUM(H13:H21)</f>
        <v>0</v>
      </c>
      <c r="I12" s="23">
        <f>SUM(I13:I21)</f>
        <v>0</v>
      </c>
      <c r="J12" s="23">
        <f>SUM(J13:J21)</f>
        <v>0</v>
      </c>
      <c r="K12" s="23">
        <f t="shared" si="0"/>
        <v>0</v>
      </c>
      <c r="L12" s="23">
        <f>SUM(L13:L21)</f>
        <v>32943478000</v>
      </c>
      <c r="M12" s="117">
        <f t="shared" si="1"/>
        <v>5.7068973810412661E-3</v>
      </c>
      <c r="N12" s="23">
        <f t="shared" ref="N12:W12" si="12">SUM(N13:N21)</f>
        <v>0</v>
      </c>
      <c r="O12" s="23">
        <f t="shared" si="12"/>
        <v>32943478000</v>
      </c>
      <c r="P12" s="23">
        <f t="shared" si="12"/>
        <v>0</v>
      </c>
      <c r="Q12" s="23">
        <f t="shared" si="12"/>
        <v>9873953254.7700005</v>
      </c>
      <c r="R12" s="23">
        <f t="shared" si="12"/>
        <v>23069524745.23</v>
      </c>
      <c r="S12" s="23">
        <f t="shared" si="12"/>
        <v>23069524745.23</v>
      </c>
      <c r="T12" s="23">
        <f t="shared" si="12"/>
        <v>9873953254.7700005</v>
      </c>
      <c r="U12" s="23">
        <f t="shared" si="12"/>
        <v>0</v>
      </c>
      <c r="V12" s="23">
        <f t="shared" si="12"/>
        <v>9873953254.7700005</v>
      </c>
      <c r="W12" s="23">
        <f t="shared" si="12"/>
        <v>0</v>
      </c>
      <c r="X12" s="24">
        <f t="shared" si="3"/>
        <v>0.29972406844140742</v>
      </c>
      <c r="Y12" s="24">
        <f t="shared" si="4"/>
        <v>0.29972406844140742</v>
      </c>
      <c r="Z12" s="24">
        <f t="shared" si="5"/>
        <v>0.29972406844140742</v>
      </c>
      <c r="AA12" s="24">
        <f t="shared" si="7"/>
        <v>1</v>
      </c>
      <c r="AB12" s="24">
        <f t="shared" si="8"/>
        <v>1</v>
      </c>
    </row>
    <row r="13" spans="1:28" ht="27" customHeight="1" x14ac:dyDescent="0.25">
      <c r="A13" s="25" t="s">
        <v>253</v>
      </c>
      <c r="B13" s="26" t="s">
        <v>12</v>
      </c>
      <c r="C13" s="26">
        <v>20</v>
      </c>
      <c r="D13" s="26" t="s">
        <v>13</v>
      </c>
      <c r="E13" s="27" t="s">
        <v>254</v>
      </c>
      <c r="F13" s="28">
        <v>24891309551</v>
      </c>
      <c r="G13" s="28">
        <v>0</v>
      </c>
      <c r="H13" s="28">
        <v>0</v>
      </c>
      <c r="I13" s="28">
        <v>0</v>
      </c>
      <c r="J13" s="28">
        <v>0</v>
      </c>
      <c r="K13" s="28">
        <f t="shared" si="0"/>
        <v>0</v>
      </c>
      <c r="L13" s="118">
        <f t="shared" ref="L13:L21" si="13">+F13+K13</f>
        <v>24891309551</v>
      </c>
      <c r="M13" s="117">
        <f t="shared" si="1"/>
        <v>4.3119961191495733E-3</v>
      </c>
      <c r="N13" s="28">
        <v>0</v>
      </c>
      <c r="O13" s="28">
        <v>24891309551</v>
      </c>
      <c r="P13" s="28">
        <f t="shared" ref="P13:P21" si="14">L13-O13</f>
        <v>0</v>
      </c>
      <c r="Q13" s="28">
        <v>8361083292.9499998</v>
      </c>
      <c r="R13" s="28">
        <f t="shared" ref="R13:R21" si="15">+L13-Q13</f>
        <v>16530226258.049999</v>
      </c>
      <c r="S13" s="28">
        <f t="shared" ref="S13:S21" si="16">O13-Q13</f>
        <v>16530226258.049999</v>
      </c>
      <c r="T13" s="28">
        <v>8361083292.9499998</v>
      </c>
      <c r="U13" s="28">
        <f t="shared" ref="U13:U21" si="17">+Q13-T13</f>
        <v>0</v>
      </c>
      <c r="V13" s="28">
        <v>8361083292.9499998</v>
      </c>
      <c r="W13" s="29">
        <f t="shared" ref="W13:W21" si="18">+T13-V13</f>
        <v>0</v>
      </c>
      <c r="X13" s="30">
        <f t="shared" si="3"/>
        <v>0.33590371273230563</v>
      </c>
      <c r="Y13" s="30">
        <f t="shared" si="4"/>
        <v>0.33590371273230563</v>
      </c>
      <c r="Z13" s="30">
        <f t="shared" si="5"/>
        <v>0.33590371273230563</v>
      </c>
      <c r="AA13" s="30">
        <f t="shared" si="7"/>
        <v>1</v>
      </c>
      <c r="AB13" s="30">
        <f t="shared" si="8"/>
        <v>1</v>
      </c>
    </row>
    <row r="14" spans="1:28" ht="27" customHeight="1" x14ac:dyDescent="0.25">
      <c r="A14" s="25" t="s">
        <v>255</v>
      </c>
      <c r="B14" s="26" t="s">
        <v>12</v>
      </c>
      <c r="C14" s="26">
        <v>20</v>
      </c>
      <c r="D14" s="26" t="s">
        <v>13</v>
      </c>
      <c r="E14" s="27" t="s">
        <v>256</v>
      </c>
      <c r="F14" s="28">
        <v>1976608680</v>
      </c>
      <c r="G14" s="28">
        <v>0</v>
      </c>
      <c r="H14" s="28">
        <v>0</v>
      </c>
      <c r="I14" s="28">
        <v>0</v>
      </c>
      <c r="J14" s="28">
        <v>0</v>
      </c>
      <c r="K14" s="28">
        <f t="shared" si="0"/>
        <v>0</v>
      </c>
      <c r="L14" s="118">
        <f t="shared" si="13"/>
        <v>1976608680</v>
      </c>
      <c r="M14" s="119">
        <f t="shared" si="1"/>
        <v>3.4241384286247596E-4</v>
      </c>
      <c r="N14" s="28">
        <v>0</v>
      </c>
      <c r="O14" s="28">
        <v>1976608680</v>
      </c>
      <c r="P14" s="28">
        <f t="shared" si="14"/>
        <v>0</v>
      </c>
      <c r="Q14" s="28">
        <v>747714783</v>
      </c>
      <c r="R14" s="28">
        <f t="shared" si="15"/>
        <v>1228893897</v>
      </c>
      <c r="S14" s="28">
        <f t="shared" si="16"/>
        <v>1228893897</v>
      </c>
      <c r="T14" s="28">
        <v>747714783</v>
      </c>
      <c r="U14" s="28">
        <f t="shared" si="17"/>
        <v>0</v>
      </c>
      <c r="V14" s="28">
        <v>747714783</v>
      </c>
      <c r="W14" s="29">
        <f t="shared" si="18"/>
        <v>0</v>
      </c>
      <c r="X14" s="30">
        <f t="shared" si="3"/>
        <v>0.37828164500420997</v>
      </c>
      <c r="Y14" s="30">
        <f t="shared" si="4"/>
        <v>0.37828164500420997</v>
      </c>
      <c r="Z14" s="30">
        <f t="shared" si="5"/>
        <v>0.37828164500420997</v>
      </c>
      <c r="AA14" s="30">
        <f t="shared" si="7"/>
        <v>1</v>
      </c>
      <c r="AB14" s="30">
        <f t="shared" si="8"/>
        <v>1</v>
      </c>
    </row>
    <row r="15" spans="1:28" ht="27" customHeight="1" x14ac:dyDescent="0.25">
      <c r="A15" s="25" t="s">
        <v>257</v>
      </c>
      <c r="B15" s="26" t="s">
        <v>12</v>
      </c>
      <c r="C15" s="26">
        <v>20</v>
      </c>
      <c r="D15" s="26" t="s">
        <v>13</v>
      </c>
      <c r="E15" s="27" t="s">
        <v>258</v>
      </c>
      <c r="F15" s="28">
        <v>3991193</v>
      </c>
      <c r="G15" s="28">
        <v>0</v>
      </c>
      <c r="H15" s="28">
        <v>0</v>
      </c>
      <c r="I15" s="28">
        <v>0</v>
      </c>
      <c r="J15" s="28">
        <v>0</v>
      </c>
      <c r="K15" s="28">
        <f t="shared" si="0"/>
        <v>0</v>
      </c>
      <c r="L15" s="118">
        <f t="shared" si="13"/>
        <v>3991193</v>
      </c>
      <c r="M15" s="120">
        <f>+L15/L288</f>
        <v>6.9140631960384493E-7</v>
      </c>
      <c r="N15" s="28">
        <v>0</v>
      </c>
      <c r="O15" s="28">
        <v>3991193</v>
      </c>
      <c r="P15" s="28">
        <f t="shared" si="14"/>
        <v>0</v>
      </c>
      <c r="Q15" s="28">
        <v>872988</v>
      </c>
      <c r="R15" s="28">
        <f t="shared" si="15"/>
        <v>3118205</v>
      </c>
      <c r="S15" s="28">
        <f t="shared" si="16"/>
        <v>3118205</v>
      </c>
      <c r="T15" s="28">
        <v>872988</v>
      </c>
      <c r="U15" s="28">
        <f t="shared" si="17"/>
        <v>0</v>
      </c>
      <c r="V15" s="28">
        <v>872988</v>
      </c>
      <c r="W15" s="29">
        <f t="shared" si="18"/>
        <v>0</v>
      </c>
      <c r="X15" s="30">
        <f t="shared" si="3"/>
        <v>0.21872858566348458</v>
      </c>
      <c r="Y15" s="30">
        <f t="shared" si="4"/>
        <v>0.21872858566348458</v>
      </c>
      <c r="Z15" s="30">
        <f t="shared" si="5"/>
        <v>0.21872858566348458</v>
      </c>
      <c r="AA15" s="30">
        <f t="shared" si="7"/>
        <v>1</v>
      </c>
      <c r="AB15" s="30">
        <f t="shared" si="8"/>
        <v>1</v>
      </c>
    </row>
    <row r="16" spans="1:28" ht="27" customHeight="1" x14ac:dyDescent="0.25">
      <c r="A16" s="25" t="s">
        <v>259</v>
      </c>
      <c r="B16" s="26" t="s">
        <v>12</v>
      </c>
      <c r="C16" s="26">
        <v>20</v>
      </c>
      <c r="D16" s="26" t="s">
        <v>13</v>
      </c>
      <c r="E16" s="27" t="s">
        <v>260</v>
      </c>
      <c r="F16" s="28">
        <v>4218200</v>
      </c>
      <c r="G16" s="28">
        <v>0</v>
      </c>
      <c r="H16" s="28">
        <v>0</v>
      </c>
      <c r="I16" s="28">
        <v>0</v>
      </c>
      <c r="J16" s="28">
        <v>0</v>
      </c>
      <c r="K16" s="28">
        <f t="shared" si="0"/>
        <v>0</v>
      </c>
      <c r="L16" s="118">
        <f t="shared" si="13"/>
        <v>4218200</v>
      </c>
      <c r="M16" s="120">
        <f>+L16/L288</f>
        <v>7.3073142224716739E-7</v>
      </c>
      <c r="N16" s="28">
        <v>0</v>
      </c>
      <c r="O16" s="28">
        <v>4218200</v>
      </c>
      <c r="P16" s="28">
        <f t="shared" si="14"/>
        <v>0</v>
      </c>
      <c r="Q16" s="28">
        <v>1406064</v>
      </c>
      <c r="R16" s="28">
        <f t="shared" si="15"/>
        <v>2812136</v>
      </c>
      <c r="S16" s="28">
        <f t="shared" si="16"/>
        <v>2812136</v>
      </c>
      <c r="T16" s="28">
        <v>1406064</v>
      </c>
      <c r="U16" s="28">
        <f t="shared" si="17"/>
        <v>0</v>
      </c>
      <c r="V16" s="28">
        <v>1406064</v>
      </c>
      <c r="W16" s="29">
        <f t="shared" si="18"/>
        <v>0</v>
      </c>
      <c r="X16" s="30">
        <f t="shared" si="3"/>
        <v>0.33333270115215019</v>
      </c>
      <c r="Y16" s="30">
        <f t="shared" si="4"/>
        <v>0.33333270115215019</v>
      </c>
      <c r="Z16" s="30">
        <f t="shared" si="5"/>
        <v>0.33333270115215019</v>
      </c>
      <c r="AA16" s="30">
        <f t="shared" si="7"/>
        <v>1</v>
      </c>
      <c r="AB16" s="30">
        <f t="shared" si="8"/>
        <v>1</v>
      </c>
    </row>
    <row r="17" spans="1:28" ht="27" customHeight="1" x14ac:dyDescent="0.25">
      <c r="A17" s="25" t="s">
        <v>261</v>
      </c>
      <c r="B17" s="26" t="s">
        <v>12</v>
      </c>
      <c r="C17" s="26">
        <v>20</v>
      </c>
      <c r="D17" s="26" t="s">
        <v>13</v>
      </c>
      <c r="E17" s="27" t="s">
        <v>262</v>
      </c>
      <c r="F17" s="28">
        <v>1317739120</v>
      </c>
      <c r="G17" s="28">
        <v>0</v>
      </c>
      <c r="H17" s="28">
        <v>0</v>
      </c>
      <c r="I17" s="28">
        <v>0</v>
      </c>
      <c r="J17" s="28">
        <v>0</v>
      </c>
      <c r="K17" s="28">
        <f t="shared" si="0"/>
        <v>0</v>
      </c>
      <c r="L17" s="118">
        <f t="shared" si="13"/>
        <v>1317739120</v>
      </c>
      <c r="M17" s="119">
        <f t="shared" ref="M17:M80" si="19">L17/$L$288</f>
        <v>2.2827589524165065E-4</v>
      </c>
      <c r="N17" s="28">
        <v>0</v>
      </c>
      <c r="O17" s="28">
        <v>1317739120</v>
      </c>
      <c r="P17" s="28">
        <f t="shared" si="14"/>
        <v>0</v>
      </c>
      <c r="Q17" s="28">
        <v>58885336</v>
      </c>
      <c r="R17" s="28">
        <f t="shared" si="15"/>
        <v>1258853784</v>
      </c>
      <c r="S17" s="28">
        <f t="shared" si="16"/>
        <v>1258853784</v>
      </c>
      <c r="T17" s="28">
        <v>58885336</v>
      </c>
      <c r="U17" s="28">
        <f t="shared" si="17"/>
        <v>0</v>
      </c>
      <c r="V17" s="28">
        <v>58885336</v>
      </c>
      <c r="W17" s="29">
        <f t="shared" si="18"/>
        <v>0</v>
      </c>
      <c r="X17" s="30">
        <f t="shared" si="3"/>
        <v>4.4686641768668142E-2</v>
      </c>
      <c r="Y17" s="30">
        <f t="shared" si="4"/>
        <v>4.4686641768668142E-2</v>
      </c>
      <c r="Z17" s="30">
        <f t="shared" si="5"/>
        <v>4.4686641768668142E-2</v>
      </c>
      <c r="AA17" s="30">
        <f t="shared" si="7"/>
        <v>1</v>
      </c>
      <c r="AB17" s="30">
        <f t="shared" si="8"/>
        <v>1</v>
      </c>
    </row>
    <row r="18" spans="1:28" ht="27" customHeight="1" x14ac:dyDescent="0.25">
      <c r="A18" s="25" t="s">
        <v>263</v>
      </c>
      <c r="B18" s="26" t="s">
        <v>12</v>
      </c>
      <c r="C18" s="26">
        <v>20</v>
      </c>
      <c r="D18" s="26" t="s">
        <v>13</v>
      </c>
      <c r="E18" s="27" t="s">
        <v>264</v>
      </c>
      <c r="F18" s="28">
        <v>859861479</v>
      </c>
      <c r="G18" s="28">
        <v>0</v>
      </c>
      <c r="H18" s="28">
        <v>0</v>
      </c>
      <c r="I18" s="28">
        <v>0</v>
      </c>
      <c r="J18" s="28">
        <v>0</v>
      </c>
      <c r="K18" s="28">
        <f t="shared" si="0"/>
        <v>0</v>
      </c>
      <c r="L18" s="118">
        <f t="shared" si="13"/>
        <v>859861479</v>
      </c>
      <c r="M18" s="119">
        <f t="shared" si="19"/>
        <v>1.4895637985046296E-4</v>
      </c>
      <c r="N18" s="28">
        <v>0</v>
      </c>
      <c r="O18" s="28">
        <v>859861479</v>
      </c>
      <c r="P18" s="28">
        <f t="shared" si="14"/>
        <v>0</v>
      </c>
      <c r="Q18" s="28">
        <v>280886697</v>
      </c>
      <c r="R18" s="28">
        <f t="shared" si="15"/>
        <v>578974782</v>
      </c>
      <c r="S18" s="28">
        <f t="shared" si="16"/>
        <v>578974782</v>
      </c>
      <c r="T18" s="28">
        <v>280886697</v>
      </c>
      <c r="U18" s="28">
        <f t="shared" si="17"/>
        <v>0</v>
      </c>
      <c r="V18" s="28">
        <v>280886697</v>
      </c>
      <c r="W18" s="29">
        <f t="shared" si="18"/>
        <v>0</v>
      </c>
      <c r="X18" s="30">
        <f t="shared" si="3"/>
        <v>0.32666505461631457</v>
      </c>
      <c r="Y18" s="30">
        <f t="shared" si="4"/>
        <v>0.32666505461631457</v>
      </c>
      <c r="Z18" s="30">
        <f t="shared" si="5"/>
        <v>0.32666505461631457</v>
      </c>
      <c r="AA18" s="30">
        <f t="shared" si="7"/>
        <v>1</v>
      </c>
      <c r="AB18" s="30">
        <f t="shared" si="8"/>
        <v>1</v>
      </c>
    </row>
    <row r="19" spans="1:28" ht="33.75" customHeight="1" x14ac:dyDescent="0.25">
      <c r="A19" s="25" t="s">
        <v>265</v>
      </c>
      <c r="B19" s="26" t="s">
        <v>12</v>
      </c>
      <c r="C19" s="26">
        <v>20</v>
      </c>
      <c r="D19" s="26" t="s">
        <v>13</v>
      </c>
      <c r="E19" s="27" t="s">
        <v>266</v>
      </c>
      <c r="F19" s="28">
        <v>129930180</v>
      </c>
      <c r="G19" s="28">
        <v>0</v>
      </c>
      <c r="H19" s="28">
        <v>0</v>
      </c>
      <c r="I19" s="28">
        <v>0</v>
      </c>
      <c r="J19" s="28">
        <v>0</v>
      </c>
      <c r="K19" s="28">
        <f t="shared" si="0"/>
        <v>0</v>
      </c>
      <c r="L19" s="118">
        <f t="shared" si="13"/>
        <v>129930180</v>
      </c>
      <c r="M19" s="121">
        <f t="shared" si="19"/>
        <v>2.25081943066309E-5</v>
      </c>
      <c r="N19" s="28">
        <v>0</v>
      </c>
      <c r="O19" s="28">
        <v>129930180</v>
      </c>
      <c r="P19" s="28">
        <f t="shared" si="14"/>
        <v>0</v>
      </c>
      <c r="Q19" s="28">
        <v>22490990</v>
      </c>
      <c r="R19" s="28">
        <f t="shared" si="15"/>
        <v>107439190</v>
      </c>
      <c r="S19" s="28">
        <f t="shared" si="16"/>
        <v>107439190</v>
      </c>
      <c r="T19" s="28">
        <v>22490990</v>
      </c>
      <c r="U19" s="28">
        <f t="shared" si="17"/>
        <v>0</v>
      </c>
      <c r="V19" s="28">
        <v>22490990</v>
      </c>
      <c r="W19" s="29">
        <f t="shared" si="18"/>
        <v>0</v>
      </c>
      <c r="X19" s="30">
        <f t="shared" si="3"/>
        <v>0.17310058371349904</v>
      </c>
      <c r="Y19" s="30">
        <f t="shared" si="4"/>
        <v>0.17310058371349904</v>
      </c>
      <c r="Z19" s="30">
        <f t="shared" si="5"/>
        <v>0.17310058371349904</v>
      </c>
      <c r="AA19" s="30">
        <f t="shared" si="7"/>
        <v>1</v>
      </c>
      <c r="AB19" s="30">
        <f t="shared" si="8"/>
        <v>1</v>
      </c>
    </row>
    <row r="20" spans="1:28" ht="27" customHeight="1" x14ac:dyDescent="0.25">
      <c r="A20" s="25" t="s">
        <v>268</v>
      </c>
      <c r="B20" s="26" t="s">
        <v>12</v>
      </c>
      <c r="C20" s="26">
        <v>20</v>
      </c>
      <c r="D20" s="26" t="s">
        <v>13</v>
      </c>
      <c r="E20" s="27" t="s">
        <v>269</v>
      </c>
      <c r="F20" s="28">
        <v>2109645697</v>
      </c>
      <c r="G20" s="28">
        <v>0</v>
      </c>
      <c r="H20" s="28">
        <v>0</v>
      </c>
      <c r="I20" s="28">
        <v>0</v>
      </c>
      <c r="J20" s="28">
        <v>0</v>
      </c>
      <c r="K20" s="28">
        <f t="shared" si="0"/>
        <v>0</v>
      </c>
      <c r="L20" s="118">
        <f t="shared" si="13"/>
        <v>2109645697</v>
      </c>
      <c r="M20" s="119">
        <f t="shared" si="19"/>
        <v>3.6546024384961044E-4</v>
      </c>
      <c r="N20" s="28">
        <v>0</v>
      </c>
      <c r="O20" s="28">
        <v>2109645697</v>
      </c>
      <c r="P20" s="28">
        <f t="shared" si="14"/>
        <v>0</v>
      </c>
      <c r="Q20" s="28">
        <v>19036885.82</v>
      </c>
      <c r="R20" s="28">
        <f t="shared" si="15"/>
        <v>2090608811.1800001</v>
      </c>
      <c r="S20" s="28">
        <f t="shared" si="16"/>
        <v>2090608811.1800001</v>
      </c>
      <c r="T20" s="28">
        <v>19036885.82</v>
      </c>
      <c r="U20" s="28">
        <f t="shared" si="17"/>
        <v>0</v>
      </c>
      <c r="V20" s="28">
        <v>19036885.82</v>
      </c>
      <c r="W20" s="29">
        <f t="shared" si="18"/>
        <v>0</v>
      </c>
      <c r="X20" s="30">
        <f t="shared" si="3"/>
        <v>9.0237359984528254E-3</v>
      </c>
      <c r="Y20" s="30">
        <f t="shared" si="4"/>
        <v>9.0237359984528254E-3</v>
      </c>
      <c r="Z20" s="30">
        <f t="shared" si="5"/>
        <v>9.0237359984528254E-3</v>
      </c>
      <c r="AA20" s="30">
        <f t="shared" si="7"/>
        <v>1</v>
      </c>
      <c r="AB20" s="30">
        <f t="shared" si="8"/>
        <v>1</v>
      </c>
    </row>
    <row r="21" spans="1:28" ht="27" customHeight="1" x14ac:dyDescent="0.25">
      <c r="A21" s="25" t="s">
        <v>270</v>
      </c>
      <c r="B21" s="26" t="s">
        <v>12</v>
      </c>
      <c r="C21" s="26">
        <v>20</v>
      </c>
      <c r="D21" s="26" t="s">
        <v>13</v>
      </c>
      <c r="E21" s="27" t="s">
        <v>271</v>
      </c>
      <c r="F21" s="28">
        <v>1650173900</v>
      </c>
      <c r="G21" s="28">
        <v>0</v>
      </c>
      <c r="H21" s="28">
        <v>0</v>
      </c>
      <c r="I21" s="28">
        <v>0</v>
      </c>
      <c r="J21" s="28">
        <v>0</v>
      </c>
      <c r="K21" s="28">
        <f t="shared" si="0"/>
        <v>0</v>
      </c>
      <c r="L21" s="118">
        <f t="shared" si="13"/>
        <v>1650173900</v>
      </c>
      <c r="M21" s="119">
        <f t="shared" si="19"/>
        <v>2.8586456803901073E-4</v>
      </c>
      <c r="N21" s="28">
        <v>0</v>
      </c>
      <c r="O21" s="28">
        <v>1650173900</v>
      </c>
      <c r="P21" s="28">
        <f t="shared" si="14"/>
        <v>0</v>
      </c>
      <c r="Q21" s="28">
        <v>381576218</v>
      </c>
      <c r="R21" s="28">
        <f t="shared" si="15"/>
        <v>1268597682</v>
      </c>
      <c r="S21" s="28">
        <f t="shared" si="16"/>
        <v>1268597682</v>
      </c>
      <c r="T21" s="28">
        <v>381576218</v>
      </c>
      <c r="U21" s="28">
        <f t="shared" si="17"/>
        <v>0</v>
      </c>
      <c r="V21" s="28">
        <v>381576218</v>
      </c>
      <c r="W21" s="29">
        <f t="shared" si="18"/>
        <v>0</v>
      </c>
      <c r="X21" s="30">
        <f t="shared" si="3"/>
        <v>0.23123394328318972</v>
      </c>
      <c r="Y21" s="30">
        <f t="shared" si="4"/>
        <v>0.23123394328318972</v>
      </c>
      <c r="Z21" s="30">
        <f t="shared" si="5"/>
        <v>0.23123394328318972</v>
      </c>
      <c r="AA21" s="30">
        <f t="shared" si="7"/>
        <v>1</v>
      </c>
      <c r="AB21" s="30">
        <f t="shared" si="8"/>
        <v>1</v>
      </c>
    </row>
    <row r="22" spans="1:28" ht="22.5" customHeight="1" x14ac:dyDescent="0.25">
      <c r="A22" s="20" t="s">
        <v>272</v>
      </c>
      <c r="B22" s="21" t="s">
        <v>12</v>
      </c>
      <c r="C22" s="21">
        <v>20</v>
      </c>
      <c r="D22" s="21" t="s">
        <v>13</v>
      </c>
      <c r="E22" s="22" t="s">
        <v>273</v>
      </c>
      <c r="F22" s="23">
        <f>SUM(F23:F29)</f>
        <v>11922438000</v>
      </c>
      <c r="G22" s="23">
        <f>SUM(G23:G29)</f>
        <v>0</v>
      </c>
      <c r="H22" s="23">
        <f>SUM(H23:H29)</f>
        <v>0</v>
      </c>
      <c r="I22" s="23">
        <f>SUM(I23:I29)</f>
        <v>0</v>
      </c>
      <c r="J22" s="23">
        <f>SUM(J23:J29)</f>
        <v>0</v>
      </c>
      <c r="K22" s="23">
        <f t="shared" si="0"/>
        <v>0</v>
      </c>
      <c r="L22" s="23">
        <f>SUM(L23:L29)</f>
        <v>11922438000</v>
      </c>
      <c r="M22" s="117">
        <f t="shared" si="19"/>
        <v>2.0653596501810428E-3</v>
      </c>
      <c r="N22" s="23">
        <f t="shared" ref="N22:W22" si="20">SUM(N23:N29)</f>
        <v>0</v>
      </c>
      <c r="O22" s="23">
        <f t="shared" si="20"/>
        <v>11922438000</v>
      </c>
      <c r="P22" s="23">
        <f t="shared" si="20"/>
        <v>0</v>
      </c>
      <c r="Q22" s="23">
        <f t="shared" si="20"/>
        <v>3787093453.6399999</v>
      </c>
      <c r="R22" s="23">
        <f t="shared" si="20"/>
        <v>8135344546.3600006</v>
      </c>
      <c r="S22" s="23">
        <f t="shared" si="20"/>
        <v>8135344546.3600006</v>
      </c>
      <c r="T22" s="23">
        <f t="shared" si="20"/>
        <v>3787093453.6399999</v>
      </c>
      <c r="U22" s="23">
        <f t="shared" si="20"/>
        <v>0</v>
      </c>
      <c r="V22" s="23">
        <f>SUM(V23:V29)</f>
        <v>2845856929.6399999</v>
      </c>
      <c r="W22" s="23">
        <f t="shared" si="20"/>
        <v>941236524</v>
      </c>
      <c r="X22" s="24">
        <f t="shared" si="3"/>
        <v>0.31764421451719854</v>
      </c>
      <c r="Y22" s="24">
        <f t="shared" si="4"/>
        <v>0.31764421451719854</v>
      </c>
      <c r="Z22" s="24">
        <f t="shared" si="5"/>
        <v>0.23869756585356114</v>
      </c>
      <c r="AA22" s="24">
        <f t="shared" si="7"/>
        <v>1</v>
      </c>
      <c r="AB22" s="24">
        <f t="shared" si="8"/>
        <v>0.75146202872408074</v>
      </c>
    </row>
    <row r="23" spans="1:28" ht="33.75" customHeight="1" x14ac:dyDescent="0.25">
      <c r="A23" s="25" t="s">
        <v>274</v>
      </c>
      <c r="B23" s="26" t="s">
        <v>12</v>
      </c>
      <c r="C23" s="26">
        <v>20</v>
      </c>
      <c r="D23" s="26" t="s">
        <v>13</v>
      </c>
      <c r="E23" s="27" t="s">
        <v>275</v>
      </c>
      <c r="F23" s="28">
        <v>3715862224</v>
      </c>
      <c r="G23" s="28">
        <v>0</v>
      </c>
      <c r="H23" s="28">
        <v>0</v>
      </c>
      <c r="I23" s="28">
        <v>0</v>
      </c>
      <c r="J23" s="28">
        <v>0</v>
      </c>
      <c r="K23" s="28">
        <f t="shared" si="0"/>
        <v>0</v>
      </c>
      <c r="L23" s="118">
        <f t="shared" ref="L23:L29" si="21">+F23+K23</f>
        <v>3715862224</v>
      </c>
      <c r="M23" s="119">
        <f t="shared" si="19"/>
        <v>6.4370994448296494E-4</v>
      </c>
      <c r="N23" s="28">
        <v>0</v>
      </c>
      <c r="O23" s="28">
        <v>3715862224</v>
      </c>
      <c r="P23" s="28">
        <f t="shared" ref="P23:P29" si="22">L23-O23</f>
        <v>0</v>
      </c>
      <c r="Q23" s="28">
        <v>1167814215.2</v>
      </c>
      <c r="R23" s="28">
        <f t="shared" ref="R23:R29" si="23">+L23-Q23</f>
        <v>2548048008.8000002</v>
      </c>
      <c r="S23" s="28">
        <f t="shared" ref="S23:S29" si="24">O23-Q23</f>
        <v>2548048008.8000002</v>
      </c>
      <c r="T23" s="28">
        <v>1167814215.2</v>
      </c>
      <c r="U23" s="28">
        <f t="shared" ref="U23:U29" si="25">+Q23-T23</f>
        <v>0</v>
      </c>
      <c r="V23" s="28">
        <v>885469915.20000005</v>
      </c>
      <c r="W23" s="29">
        <f t="shared" ref="W23:W29" si="26">+T23-V23</f>
        <v>282344300</v>
      </c>
      <c r="X23" s="30">
        <f t="shared" si="3"/>
        <v>0.31427812572202624</v>
      </c>
      <c r="Y23" s="30">
        <f t="shared" si="4"/>
        <v>0.31427812572202624</v>
      </c>
      <c r="Z23" s="30">
        <f t="shared" si="5"/>
        <v>0.23829460346536252</v>
      </c>
      <c r="AA23" s="30">
        <f t="shared" si="7"/>
        <v>1</v>
      </c>
      <c r="AB23" s="30">
        <f t="shared" si="8"/>
        <v>0.75822840968617111</v>
      </c>
    </row>
    <row r="24" spans="1:28" ht="29.25" customHeight="1" x14ac:dyDescent="0.25">
      <c r="A24" s="25" t="s">
        <v>276</v>
      </c>
      <c r="B24" s="26" t="s">
        <v>12</v>
      </c>
      <c r="C24" s="26">
        <v>20</v>
      </c>
      <c r="D24" s="26" t="s">
        <v>13</v>
      </c>
      <c r="E24" s="27" t="s">
        <v>277</v>
      </c>
      <c r="F24" s="28">
        <v>2627749752</v>
      </c>
      <c r="G24" s="28">
        <v>0</v>
      </c>
      <c r="H24" s="28">
        <v>0</v>
      </c>
      <c r="I24" s="28">
        <v>0</v>
      </c>
      <c r="J24" s="28">
        <v>0</v>
      </c>
      <c r="K24" s="28">
        <f t="shared" si="0"/>
        <v>0</v>
      </c>
      <c r="L24" s="118">
        <f t="shared" si="21"/>
        <v>2627749752</v>
      </c>
      <c r="M24" s="119">
        <f t="shared" si="19"/>
        <v>4.5521296135522294E-4</v>
      </c>
      <c r="N24" s="28">
        <v>0</v>
      </c>
      <c r="O24" s="28">
        <v>2627749752</v>
      </c>
      <c r="P24" s="28">
        <f t="shared" si="22"/>
        <v>0</v>
      </c>
      <c r="Q24" s="28">
        <v>827102000.79999995</v>
      </c>
      <c r="R24" s="28">
        <f t="shared" si="23"/>
        <v>1800647751.2</v>
      </c>
      <c r="S24" s="28">
        <f t="shared" si="24"/>
        <v>1800647751.2</v>
      </c>
      <c r="T24" s="28">
        <v>827102000.79999995</v>
      </c>
      <c r="U24" s="28">
        <f t="shared" si="25"/>
        <v>0</v>
      </c>
      <c r="V24" s="28">
        <v>627206400.79999995</v>
      </c>
      <c r="W24" s="29">
        <f t="shared" si="26"/>
        <v>199895600</v>
      </c>
      <c r="X24" s="30">
        <f t="shared" si="3"/>
        <v>0.31475676105401074</v>
      </c>
      <c r="Y24" s="30">
        <f t="shared" si="4"/>
        <v>0.31475676105401074</v>
      </c>
      <c r="Z24" s="30">
        <f t="shared" si="5"/>
        <v>0.23868574255315922</v>
      </c>
      <c r="AA24" s="30">
        <f t="shared" si="7"/>
        <v>1</v>
      </c>
      <c r="AB24" s="30">
        <f t="shared" si="8"/>
        <v>0.75831807950330854</v>
      </c>
    </row>
    <row r="25" spans="1:28" ht="21.75" customHeight="1" x14ac:dyDescent="0.25">
      <c r="A25" s="25" t="s">
        <v>278</v>
      </c>
      <c r="B25" s="26" t="s">
        <v>12</v>
      </c>
      <c r="C25" s="26">
        <v>20</v>
      </c>
      <c r="D25" s="26" t="s">
        <v>13</v>
      </c>
      <c r="E25" s="27" t="s">
        <v>279</v>
      </c>
      <c r="F25" s="28">
        <v>2520758848</v>
      </c>
      <c r="G25" s="28">
        <v>0</v>
      </c>
      <c r="H25" s="28">
        <v>0</v>
      </c>
      <c r="I25" s="28">
        <v>0</v>
      </c>
      <c r="J25" s="28">
        <v>0</v>
      </c>
      <c r="K25" s="28">
        <f t="shared" si="0"/>
        <v>0</v>
      </c>
      <c r="L25" s="118">
        <f t="shared" si="21"/>
        <v>2520758848</v>
      </c>
      <c r="M25" s="119">
        <f t="shared" si="19"/>
        <v>4.3667860654809427E-4</v>
      </c>
      <c r="N25" s="28">
        <v>0</v>
      </c>
      <c r="O25" s="28">
        <v>2520758848</v>
      </c>
      <c r="P25" s="28">
        <f t="shared" si="22"/>
        <v>0</v>
      </c>
      <c r="Q25" s="28">
        <v>871598727.24000001</v>
      </c>
      <c r="R25" s="28">
        <f t="shared" si="23"/>
        <v>1649160120.76</v>
      </c>
      <c r="S25" s="28">
        <f t="shared" si="24"/>
        <v>1649160120.76</v>
      </c>
      <c r="T25" s="28">
        <v>871598727.24000001</v>
      </c>
      <c r="U25" s="28">
        <f t="shared" si="25"/>
        <v>0</v>
      </c>
      <c r="V25" s="28">
        <v>633059003.24000001</v>
      </c>
      <c r="W25" s="29">
        <f t="shared" si="26"/>
        <v>238539724</v>
      </c>
      <c r="X25" s="30">
        <f t="shared" si="3"/>
        <v>0.34576838951950395</v>
      </c>
      <c r="Y25" s="30">
        <f t="shared" si="4"/>
        <v>0.34576838951950395</v>
      </c>
      <c r="Z25" s="30">
        <f t="shared" si="5"/>
        <v>0.25113826486903995</v>
      </c>
      <c r="AA25" s="30">
        <f t="shared" si="7"/>
        <v>1</v>
      </c>
      <c r="AB25" s="30">
        <f t="shared" si="8"/>
        <v>0.72631932958947909</v>
      </c>
    </row>
    <row r="26" spans="1:28" ht="21.75" customHeight="1" x14ac:dyDescent="0.25">
      <c r="A26" s="25" t="s">
        <v>280</v>
      </c>
      <c r="B26" s="26" t="s">
        <v>12</v>
      </c>
      <c r="C26" s="26">
        <v>20</v>
      </c>
      <c r="D26" s="26" t="s">
        <v>13</v>
      </c>
      <c r="E26" s="27" t="s">
        <v>281</v>
      </c>
      <c r="F26" s="28">
        <v>1291042158</v>
      </c>
      <c r="G26" s="28">
        <v>0</v>
      </c>
      <c r="H26" s="28">
        <v>0</v>
      </c>
      <c r="I26" s="28">
        <v>0</v>
      </c>
      <c r="J26" s="28">
        <v>0</v>
      </c>
      <c r="K26" s="28">
        <f t="shared" si="0"/>
        <v>0</v>
      </c>
      <c r="L26" s="118">
        <f t="shared" si="21"/>
        <v>1291042158</v>
      </c>
      <c r="M26" s="119">
        <f t="shared" si="19"/>
        <v>2.2365110053965961E-4</v>
      </c>
      <c r="N26" s="28">
        <v>0</v>
      </c>
      <c r="O26" s="28">
        <v>1291042158</v>
      </c>
      <c r="P26" s="28">
        <f t="shared" si="22"/>
        <v>0</v>
      </c>
      <c r="Q26" s="28">
        <v>387432612.80000001</v>
      </c>
      <c r="R26" s="28">
        <f t="shared" si="23"/>
        <v>903609545.20000005</v>
      </c>
      <c r="S26" s="28">
        <f t="shared" si="24"/>
        <v>903609545.20000005</v>
      </c>
      <c r="T26" s="28">
        <v>387432612.80000001</v>
      </c>
      <c r="U26" s="28">
        <f t="shared" si="25"/>
        <v>0</v>
      </c>
      <c r="V26" s="28">
        <v>294661812.80000001</v>
      </c>
      <c r="W26" s="29">
        <f t="shared" si="26"/>
        <v>92770800</v>
      </c>
      <c r="X26" s="30">
        <f t="shared" si="3"/>
        <v>0.30009292136531457</v>
      </c>
      <c r="Y26" s="30">
        <f t="shared" si="4"/>
        <v>0.30009292136531457</v>
      </c>
      <c r="Z26" s="30">
        <f t="shared" si="5"/>
        <v>0.22823562420027496</v>
      </c>
      <c r="AA26" s="30">
        <f t="shared" si="7"/>
        <v>1</v>
      </c>
      <c r="AB26" s="30">
        <f t="shared" si="8"/>
        <v>0.76054984290160921</v>
      </c>
    </row>
    <row r="27" spans="1:28" ht="36.75" customHeight="1" x14ac:dyDescent="0.25">
      <c r="A27" s="25" t="s">
        <v>282</v>
      </c>
      <c r="B27" s="26" t="s">
        <v>12</v>
      </c>
      <c r="C27" s="26">
        <v>20</v>
      </c>
      <c r="D27" s="26" t="s">
        <v>13</v>
      </c>
      <c r="E27" s="27" t="s">
        <v>283</v>
      </c>
      <c r="F27" s="28">
        <v>153073328</v>
      </c>
      <c r="G27" s="28">
        <v>0</v>
      </c>
      <c r="H27" s="28">
        <v>0</v>
      </c>
      <c r="I27" s="28">
        <v>0</v>
      </c>
      <c r="J27" s="28">
        <v>0</v>
      </c>
      <c r="K27" s="28">
        <f t="shared" si="0"/>
        <v>0</v>
      </c>
      <c r="L27" s="118">
        <f t="shared" si="21"/>
        <v>153073328</v>
      </c>
      <c r="M27" s="121">
        <f t="shared" si="19"/>
        <v>2.6517351163422112E-5</v>
      </c>
      <c r="N27" s="28">
        <v>0</v>
      </c>
      <c r="O27" s="28">
        <v>153073328</v>
      </c>
      <c r="P27" s="28">
        <f t="shared" si="22"/>
        <v>0</v>
      </c>
      <c r="Q27" s="28">
        <v>48810228</v>
      </c>
      <c r="R27" s="28">
        <f t="shared" si="23"/>
        <v>104263100</v>
      </c>
      <c r="S27" s="28">
        <f t="shared" si="24"/>
        <v>104263100</v>
      </c>
      <c r="T27" s="28">
        <v>48810228</v>
      </c>
      <c r="U27" s="28">
        <f t="shared" si="25"/>
        <v>0</v>
      </c>
      <c r="V27" s="28">
        <v>37098028</v>
      </c>
      <c r="W27" s="29">
        <f t="shared" si="26"/>
        <v>11712200</v>
      </c>
      <c r="X27" s="30">
        <f t="shared" si="3"/>
        <v>0.3188682746872793</v>
      </c>
      <c r="Y27" s="30">
        <f t="shared" si="4"/>
        <v>0.3188682746872793</v>
      </c>
      <c r="Z27" s="30">
        <f t="shared" si="5"/>
        <v>0.24235461843489808</v>
      </c>
      <c r="AA27" s="30">
        <f t="shared" si="7"/>
        <v>1</v>
      </c>
      <c r="AB27" s="30">
        <f t="shared" si="8"/>
        <v>0.76004619359696501</v>
      </c>
    </row>
    <row r="28" spans="1:28" ht="21.75" customHeight="1" x14ac:dyDescent="0.25">
      <c r="A28" s="25" t="s">
        <v>284</v>
      </c>
      <c r="B28" s="26" t="s">
        <v>12</v>
      </c>
      <c r="C28" s="26">
        <v>20</v>
      </c>
      <c r="D28" s="26" t="s">
        <v>13</v>
      </c>
      <c r="E28" s="27" t="s">
        <v>285</v>
      </c>
      <c r="F28" s="28">
        <v>968339892</v>
      </c>
      <c r="G28" s="28">
        <v>0</v>
      </c>
      <c r="H28" s="28">
        <v>0</v>
      </c>
      <c r="I28" s="28">
        <v>0</v>
      </c>
      <c r="J28" s="28">
        <v>0</v>
      </c>
      <c r="K28" s="28">
        <f t="shared" si="0"/>
        <v>0</v>
      </c>
      <c r="L28" s="118">
        <f t="shared" si="21"/>
        <v>968339892</v>
      </c>
      <c r="M28" s="119">
        <f t="shared" si="19"/>
        <v>1.6774842029771667E-4</v>
      </c>
      <c r="N28" s="28">
        <v>0</v>
      </c>
      <c r="O28" s="28">
        <v>968339892</v>
      </c>
      <c r="P28" s="28">
        <f t="shared" si="22"/>
        <v>0</v>
      </c>
      <c r="Q28" s="28">
        <v>290587142.39999998</v>
      </c>
      <c r="R28" s="28">
        <f t="shared" si="23"/>
        <v>677752749.60000002</v>
      </c>
      <c r="S28" s="28">
        <f t="shared" si="24"/>
        <v>677752749.60000002</v>
      </c>
      <c r="T28" s="28">
        <v>290587142.39999998</v>
      </c>
      <c r="U28" s="28">
        <f t="shared" si="25"/>
        <v>0</v>
      </c>
      <c r="V28" s="28">
        <v>221006442.40000001</v>
      </c>
      <c r="W28" s="29">
        <f t="shared" si="26"/>
        <v>69580699.99999997</v>
      </c>
      <c r="X28" s="30">
        <f t="shared" si="3"/>
        <v>0.30008795961077683</v>
      </c>
      <c r="Y28" s="30">
        <f t="shared" si="4"/>
        <v>0.30008795961077683</v>
      </c>
      <c r="Z28" s="30">
        <f t="shared" si="5"/>
        <v>0.22823230172159426</v>
      </c>
      <c r="AA28" s="30">
        <f t="shared" si="7"/>
        <v>1</v>
      </c>
      <c r="AB28" s="30">
        <f t="shared" si="8"/>
        <v>0.7605513464039626</v>
      </c>
    </row>
    <row r="29" spans="1:28" ht="39.75" customHeight="1" x14ac:dyDescent="0.25">
      <c r="A29" s="25" t="s">
        <v>286</v>
      </c>
      <c r="B29" s="26" t="s">
        <v>12</v>
      </c>
      <c r="C29" s="26">
        <v>20</v>
      </c>
      <c r="D29" s="26" t="s">
        <v>13</v>
      </c>
      <c r="E29" s="27" t="s">
        <v>287</v>
      </c>
      <c r="F29" s="28">
        <v>645611798</v>
      </c>
      <c r="G29" s="28">
        <v>0</v>
      </c>
      <c r="H29" s="28">
        <v>0</v>
      </c>
      <c r="I29" s="28">
        <v>0</v>
      </c>
      <c r="J29" s="28">
        <v>0</v>
      </c>
      <c r="K29" s="28">
        <f t="shared" si="0"/>
        <v>0</v>
      </c>
      <c r="L29" s="118">
        <f t="shared" si="21"/>
        <v>645611798</v>
      </c>
      <c r="M29" s="119">
        <f t="shared" si="19"/>
        <v>1.118412657939621E-4</v>
      </c>
      <c r="N29" s="28">
        <v>0</v>
      </c>
      <c r="O29" s="28">
        <v>645611798</v>
      </c>
      <c r="P29" s="28">
        <f t="shared" si="22"/>
        <v>0</v>
      </c>
      <c r="Q29" s="28">
        <v>193748527.19999999</v>
      </c>
      <c r="R29" s="28">
        <f t="shared" si="23"/>
        <v>451863270.80000001</v>
      </c>
      <c r="S29" s="28">
        <f t="shared" si="24"/>
        <v>451863270.80000001</v>
      </c>
      <c r="T29" s="28">
        <v>193748527.19999999</v>
      </c>
      <c r="U29" s="28">
        <f t="shared" si="25"/>
        <v>0</v>
      </c>
      <c r="V29" s="28">
        <v>147355327.19999999</v>
      </c>
      <c r="W29" s="29">
        <f t="shared" si="26"/>
        <v>46393200</v>
      </c>
      <c r="X29" s="30">
        <f t="shared" si="3"/>
        <v>0.30010066079988207</v>
      </c>
      <c r="Y29" s="30">
        <f t="shared" si="4"/>
        <v>0.30010066079988207</v>
      </c>
      <c r="Z29" s="30">
        <f t="shared" si="5"/>
        <v>0.22824137919487028</v>
      </c>
      <c r="AA29" s="30">
        <f t="shared" si="7"/>
        <v>1</v>
      </c>
      <c r="AB29" s="30">
        <f t="shared" si="8"/>
        <v>0.76054940561117201</v>
      </c>
    </row>
    <row r="30" spans="1:28" ht="41.25" customHeight="1" x14ac:dyDescent="0.25">
      <c r="A30" s="20" t="s">
        <v>288</v>
      </c>
      <c r="B30" s="21" t="s">
        <v>12</v>
      </c>
      <c r="C30" s="21">
        <v>20</v>
      </c>
      <c r="D30" s="21" t="s">
        <v>13</v>
      </c>
      <c r="E30" s="22" t="s">
        <v>289</v>
      </c>
      <c r="F30" s="23">
        <f>+F31+F35+F36</f>
        <v>4316371000</v>
      </c>
      <c r="G30" s="23">
        <f>+G31+G35+G36</f>
        <v>0</v>
      </c>
      <c r="H30" s="23">
        <f>+H31+H35+H36</f>
        <v>0</v>
      </c>
      <c r="I30" s="23">
        <f>+I31+I35+I36</f>
        <v>0</v>
      </c>
      <c r="J30" s="23">
        <f>+J31+J35+J36</f>
        <v>0</v>
      </c>
      <c r="K30" s="23">
        <f t="shared" si="0"/>
        <v>0</v>
      </c>
      <c r="L30" s="23">
        <f>+L31+L35+L36</f>
        <v>4316371000</v>
      </c>
      <c r="M30" s="117">
        <f t="shared" si="19"/>
        <v>7.4773787866303832E-4</v>
      </c>
      <c r="N30" s="23">
        <f t="shared" ref="N30:W30" si="27">+N31+N35+N36</f>
        <v>0</v>
      </c>
      <c r="O30" s="23">
        <f t="shared" si="27"/>
        <v>4316371000</v>
      </c>
      <c r="P30" s="23">
        <f t="shared" si="27"/>
        <v>0</v>
      </c>
      <c r="Q30" s="23">
        <f t="shared" si="27"/>
        <v>1454518284</v>
      </c>
      <c r="R30" s="23">
        <f t="shared" si="27"/>
        <v>2861852716</v>
      </c>
      <c r="S30" s="23">
        <f t="shared" si="27"/>
        <v>2861852716</v>
      </c>
      <c r="T30" s="23">
        <f t="shared" si="27"/>
        <v>1454518284</v>
      </c>
      <c r="U30" s="23">
        <f t="shared" si="27"/>
        <v>0</v>
      </c>
      <c r="V30" s="23">
        <f t="shared" si="27"/>
        <v>1454518284</v>
      </c>
      <c r="W30" s="23">
        <f t="shared" si="27"/>
        <v>0</v>
      </c>
      <c r="X30" s="24">
        <f t="shared" si="3"/>
        <v>0.33697712360684473</v>
      </c>
      <c r="Y30" s="24">
        <f t="shared" si="4"/>
        <v>0.33697712360684473</v>
      </c>
      <c r="Z30" s="24">
        <f t="shared" si="5"/>
        <v>0.33697712360684473</v>
      </c>
      <c r="AA30" s="24">
        <f t="shared" si="7"/>
        <v>1</v>
      </c>
      <c r="AB30" s="24">
        <f t="shared" si="8"/>
        <v>1</v>
      </c>
    </row>
    <row r="31" spans="1:28" s="2" customFormat="1" ht="39" customHeight="1" x14ac:dyDescent="0.25">
      <c r="A31" s="20" t="s">
        <v>290</v>
      </c>
      <c r="B31" s="21" t="s">
        <v>12</v>
      </c>
      <c r="C31" s="21">
        <v>20</v>
      </c>
      <c r="D31" s="21" t="s">
        <v>13</v>
      </c>
      <c r="E31" s="22" t="s">
        <v>291</v>
      </c>
      <c r="F31" s="23">
        <f>+F32+F33+F34</f>
        <v>2014091242</v>
      </c>
      <c r="G31" s="23">
        <f>+G32+G33+G34</f>
        <v>0</v>
      </c>
      <c r="H31" s="23">
        <f>+H32+H33+H34</f>
        <v>0</v>
      </c>
      <c r="I31" s="23">
        <f>+I32+I33+I34</f>
        <v>0</v>
      </c>
      <c r="J31" s="23">
        <f>+J32+J33+J34</f>
        <v>0</v>
      </c>
      <c r="K31" s="23">
        <f t="shared" si="0"/>
        <v>0</v>
      </c>
      <c r="L31" s="122">
        <f>+L32+L33+L34</f>
        <v>2014091242</v>
      </c>
      <c r="M31" s="117">
        <f t="shared" si="19"/>
        <v>3.4890705936234026E-4</v>
      </c>
      <c r="N31" s="23">
        <f t="shared" ref="N31:W31" si="28">+N32+N33+N34</f>
        <v>0</v>
      </c>
      <c r="O31" s="23">
        <f t="shared" si="28"/>
        <v>2014091242</v>
      </c>
      <c r="P31" s="122">
        <f t="shared" si="28"/>
        <v>0</v>
      </c>
      <c r="Q31" s="122">
        <f t="shared" si="28"/>
        <v>582836052</v>
      </c>
      <c r="R31" s="122">
        <f t="shared" si="28"/>
        <v>1431255190</v>
      </c>
      <c r="S31" s="23">
        <f t="shared" si="28"/>
        <v>1431255190</v>
      </c>
      <c r="T31" s="23">
        <f t="shared" si="28"/>
        <v>582836052</v>
      </c>
      <c r="U31" s="23">
        <f t="shared" si="28"/>
        <v>0</v>
      </c>
      <c r="V31" s="23">
        <f t="shared" si="28"/>
        <v>582836052</v>
      </c>
      <c r="W31" s="23">
        <f t="shared" si="28"/>
        <v>0</v>
      </c>
      <c r="X31" s="24">
        <f t="shared" si="3"/>
        <v>0.2893791700425854</v>
      </c>
      <c r="Y31" s="24">
        <f t="shared" si="4"/>
        <v>0.2893791700425854</v>
      </c>
      <c r="Z31" s="24">
        <f t="shared" si="5"/>
        <v>0.2893791700425854</v>
      </c>
      <c r="AA31" s="24">
        <f t="shared" si="7"/>
        <v>1</v>
      </c>
      <c r="AB31" s="24">
        <f t="shared" si="8"/>
        <v>1</v>
      </c>
    </row>
    <row r="32" spans="1:28" ht="21.75" customHeight="1" x14ac:dyDescent="0.25">
      <c r="A32" s="25" t="s">
        <v>292</v>
      </c>
      <c r="B32" s="26" t="s">
        <v>12</v>
      </c>
      <c r="C32" s="26">
        <v>20</v>
      </c>
      <c r="D32" s="26" t="s">
        <v>13</v>
      </c>
      <c r="E32" s="27" t="s">
        <v>293</v>
      </c>
      <c r="F32" s="28">
        <v>750824259</v>
      </c>
      <c r="G32" s="28">
        <v>0</v>
      </c>
      <c r="H32" s="28">
        <v>0</v>
      </c>
      <c r="I32" s="28">
        <v>0</v>
      </c>
      <c r="J32" s="28">
        <v>0</v>
      </c>
      <c r="K32" s="28">
        <f t="shared" si="0"/>
        <v>0</v>
      </c>
      <c r="L32" s="118">
        <f t="shared" ref="L32:L37" si="29">+F32+K32</f>
        <v>750824259</v>
      </c>
      <c r="M32" s="119">
        <f t="shared" si="19"/>
        <v>1.3006753559260953E-4</v>
      </c>
      <c r="N32" s="28">
        <v>0</v>
      </c>
      <c r="O32" s="28">
        <v>750824259</v>
      </c>
      <c r="P32" s="28">
        <f t="shared" ref="P32:P37" si="30">L32-O32</f>
        <v>0</v>
      </c>
      <c r="Q32" s="28">
        <v>264423073</v>
      </c>
      <c r="R32" s="31">
        <f t="shared" ref="R32:R37" si="31">+L32-Q32</f>
        <v>486401186</v>
      </c>
      <c r="S32" s="28">
        <f t="shared" ref="S32:S37" si="32">O32-Q32</f>
        <v>486401186</v>
      </c>
      <c r="T32" s="28">
        <v>264423073</v>
      </c>
      <c r="U32" s="28">
        <f t="shared" ref="U32:U37" si="33">+Q32-T32</f>
        <v>0</v>
      </c>
      <c r="V32" s="28">
        <v>264423073</v>
      </c>
      <c r="W32" s="29">
        <f t="shared" ref="W32:W37" si="34">+T32-V32</f>
        <v>0</v>
      </c>
      <c r="X32" s="30">
        <f t="shared" si="3"/>
        <v>0.3521770505286777</v>
      </c>
      <c r="Y32" s="30">
        <f t="shared" si="4"/>
        <v>0.3521770505286777</v>
      </c>
      <c r="Z32" s="30">
        <f t="shared" si="5"/>
        <v>0.3521770505286777</v>
      </c>
      <c r="AA32" s="30">
        <f t="shared" si="7"/>
        <v>1</v>
      </c>
      <c r="AB32" s="30">
        <f t="shared" si="8"/>
        <v>1</v>
      </c>
    </row>
    <row r="33" spans="1:28" ht="21.75" customHeight="1" x14ac:dyDescent="0.25">
      <c r="A33" s="25" t="s">
        <v>294</v>
      </c>
      <c r="B33" s="26" t="s">
        <v>12</v>
      </c>
      <c r="C33" s="26">
        <v>20</v>
      </c>
      <c r="D33" s="26" t="s">
        <v>13</v>
      </c>
      <c r="E33" s="27" t="s">
        <v>295</v>
      </c>
      <c r="F33" s="28">
        <v>1055441724</v>
      </c>
      <c r="G33" s="28">
        <v>0</v>
      </c>
      <c r="H33" s="28">
        <v>0</v>
      </c>
      <c r="I33" s="28">
        <v>0</v>
      </c>
      <c r="J33" s="28">
        <v>0</v>
      </c>
      <c r="K33" s="28">
        <f t="shared" si="0"/>
        <v>0</v>
      </c>
      <c r="L33" s="118">
        <f t="shared" si="29"/>
        <v>1055441724</v>
      </c>
      <c r="M33" s="119">
        <f t="shared" si="19"/>
        <v>1.8283733158160406E-4</v>
      </c>
      <c r="N33" s="28">
        <v>0</v>
      </c>
      <c r="O33" s="28">
        <v>1055441724</v>
      </c>
      <c r="P33" s="28">
        <f t="shared" si="30"/>
        <v>0</v>
      </c>
      <c r="Q33" s="28">
        <v>273071882</v>
      </c>
      <c r="R33" s="31">
        <f t="shared" si="31"/>
        <v>782369842</v>
      </c>
      <c r="S33" s="28">
        <f t="shared" si="32"/>
        <v>782369842</v>
      </c>
      <c r="T33" s="28">
        <v>273071882</v>
      </c>
      <c r="U33" s="28">
        <f t="shared" si="33"/>
        <v>0</v>
      </c>
      <c r="V33" s="28">
        <v>273071882</v>
      </c>
      <c r="W33" s="29">
        <f t="shared" si="34"/>
        <v>0</v>
      </c>
      <c r="X33" s="30">
        <f t="shared" si="3"/>
        <v>0.25872757897526516</v>
      </c>
      <c r="Y33" s="30">
        <f t="shared" si="4"/>
        <v>0.25872757897526516</v>
      </c>
      <c r="Z33" s="30">
        <f t="shared" si="5"/>
        <v>0.25872757897526516</v>
      </c>
      <c r="AA33" s="30">
        <f t="shared" si="7"/>
        <v>1</v>
      </c>
      <c r="AB33" s="30">
        <f t="shared" si="8"/>
        <v>1</v>
      </c>
    </row>
    <row r="34" spans="1:28" ht="21.75" customHeight="1" x14ac:dyDescent="0.25">
      <c r="A34" s="25" t="s">
        <v>296</v>
      </c>
      <c r="B34" s="26" t="s">
        <v>12</v>
      </c>
      <c r="C34" s="26">
        <v>20</v>
      </c>
      <c r="D34" s="26" t="s">
        <v>13</v>
      </c>
      <c r="E34" s="27" t="s">
        <v>297</v>
      </c>
      <c r="F34" s="28">
        <v>207825259</v>
      </c>
      <c r="G34" s="28">
        <v>0</v>
      </c>
      <c r="H34" s="28">
        <v>0</v>
      </c>
      <c r="I34" s="28">
        <v>0</v>
      </c>
      <c r="J34" s="28">
        <v>0</v>
      </c>
      <c r="K34" s="28">
        <f t="shared" si="0"/>
        <v>0</v>
      </c>
      <c r="L34" s="118">
        <f t="shared" si="29"/>
        <v>207825259</v>
      </c>
      <c r="M34" s="121">
        <f t="shared" si="19"/>
        <v>3.6002192188126672E-5</v>
      </c>
      <c r="N34" s="28">
        <v>0</v>
      </c>
      <c r="O34" s="28">
        <v>207825259</v>
      </c>
      <c r="P34" s="28">
        <f t="shared" si="30"/>
        <v>0</v>
      </c>
      <c r="Q34" s="28">
        <v>45341097</v>
      </c>
      <c r="R34" s="28">
        <f t="shared" si="31"/>
        <v>162484162</v>
      </c>
      <c r="S34" s="28">
        <f t="shared" si="32"/>
        <v>162484162</v>
      </c>
      <c r="T34" s="28">
        <v>45341097</v>
      </c>
      <c r="U34" s="28">
        <f t="shared" si="33"/>
        <v>0</v>
      </c>
      <c r="V34" s="28">
        <v>45341097</v>
      </c>
      <c r="W34" s="29">
        <f t="shared" si="34"/>
        <v>0</v>
      </c>
      <c r="X34" s="30">
        <f t="shared" si="3"/>
        <v>0.21816932753106782</v>
      </c>
      <c r="Y34" s="30">
        <f t="shared" si="4"/>
        <v>0.21816932753106782</v>
      </c>
      <c r="Z34" s="30">
        <f t="shared" si="5"/>
        <v>0.21816932753106782</v>
      </c>
      <c r="AA34" s="30">
        <f t="shared" si="7"/>
        <v>1</v>
      </c>
      <c r="AB34" s="30">
        <f t="shared" si="8"/>
        <v>1</v>
      </c>
    </row>
    <row r="35" spans="1:28" ht="21.75" customHeight="1" x14ac:dyDescent="0.25">
      <c r="A35" s="25" t="s">
        <v>298</v>
      </c>
      <c r="B35" s="26" t="s">
        <v>12</v>
      </c>
      <c r="C35" s="26">
        <v>20</v>
      </c>
      <c r="D35" s="26" t="s">
        <v>13</v>
      </c>
      <c r="E35" s="27" t="s">
        <v>299</v>
      </c>
      <c r="F35" s="28">
        <v>2176888008</v>
      </c>
      <c r="G35" s="28">
        <v>0</v>
      </c>
      <c r="H35" s="28">
        <v>0</v>
      </c>
      <c r="I35" s="28">
        <v>0</v>
      </c>
      <c r="J35" s="28">
        <v>0</v>
      </c>
      <c r="K35" s="28">
        <f t="shared" si="0"/>
        <v>0</v>
      </c>
      <c r="L35" s="118">
        <f t="shared" si="29"/>
        <v>2176888008</v>
      </c>
      <c r="M35" s="119">
        <f t="shared" si="19"/>
        <v>3.7710883081851102E-4</v>
      </c>
      <c r="N35" s="28">
        <v>0</v>
      </c>
      <c r="O35" s="28">
        <v>2176888008</v>
      </c>
      <c r="P35" s="28">
        <f t="shared" si="30"/>
        <v>0</v>
      </c>
      <c r="Q35" s="28">
        <v>871682232</v>
      </c>
      <c r="R35" s="28">
        <f t="shared" si="31"/>
        <v>1305205776</v>
      </c>
      <c r="S35" s="28">
        <f t="shared" si="32"/>
        <v>1305205776</v>
      </c>
      <c r="T35" s="28">
        <v>871682232</v>
      </c>
      <c r="U35" s="28">
        <f t="shared" si="33"/>
        <v>0</v>
      </c>
      <c r="V35" s="28">
        <v>871682232</v>
      </c>
      <c r="W35" s="29">
        <f t="shared" si="34"/>
        <v>0</v>
      </c>
      <c r="X35" s="30">
        <f t="shared" si="3"/>
        <v>0.40042585047856993</v>
      </c>
      <c r="Y35" s="30">
        <f t="shared" si="4"/>
        <v>0.40042585047856993</v>
      </c>
      <c r="Z35" s="30">
        <f t="shared" si="5"/>
        <v>0.40042585047856993</v>
      </c>
      <c r="AA35" s="30">
        <f t="shared" si="7"/>
        <v>1</v>
      </c>
      <c r="AB35" s="30">
        <f t="shared" si="8"/>
        <v>1</v>
      </c>
    </row>
    <row r="36" spans="1:28" ht="21.75" customHeight="1" x14ac:dyDescent="0.25">
      <c r="A36" s="25" t="s">
        <v>300</v>
      </c>
      <c r="B36" s="26" t="s">
        <v>12</v>
      </c>
      <c r="C36" s="26">
        <v>20</v>
      </c>
      <c r="D36" s="26" t="s">
        <v>13</v>
      </c>
      <c r="E36" s="27" t="s">
        <v>301</v>
      </c>
      <c r="F36" s="28">
        <v>125391750</v>
      </c>
      <c r="G36" s="28">
        <v>0</v>
      </c>
      <c r="H36" s="28">
        <v>0</v>
      </c>
      <c r="I36" s="28">
        <v>0</v>
      </c>
      <c r="J36" s="28">
        <v>0</v>
      </c>
      <c r="K36" s="28">
        <f t="shared" si="0"/>
        <v>0</v>
      </c>
      <c r="L36" s="118">
        <f t="shared" si="29"/>
        <v>125391750</v>
      </c>
      <c r="M36" s="121">
        <f t="shared" si="19"/>
        <v>2.1721988482187011E-5</v>
      </c>
      <c r="N36" s="28">
        <v>0</v>
      </c>
      <c r="O36" s="28">
        <v>125391750</v>
      </c>
      <c r="P36" s="28">
        <f t="shared" si="30"/>
        <v>0</v>
      </c>
      <c r="Q36" s="28">
        <v>0</v>
      </c>
      <c r="R36" s="28">
        <f t="shared" si="31"/>
        <v>125391750</v>
      </c>
      <c r="S36" s="28">
        <f t="shared" si="32"/>
        <v>125391750</v>
      </c>
      <c r="T36" s="28">
        <v>0</v>
      </c>
      <c r="U36" s="28">
        <f t="shared" si="33"/>
        <v>0</v>
      </c>
      <c r="V36" s="28">
        <v>0</v>
      </c>
      <c r="W36" s="29">
        <f t="shared" si="34"/>
        <v>0</v>
      </c>
      <c r="X36" s="30">
        <f t="shared" si="3"/>
        <v>0</v>
      </c>
      <c r="Y36" s="30">
        <f t="shared" si="4"/>
        <v>0</v>
      </c>
      <c r="Z36" s="30">
        <f t="shared" si="5"/>
        <v>0</v>
      </c>
      <c r="AA36" s="30" t="s">
        <v>267</v>
      </c>
      <c r="AB36" s="30" t="s">
        <v>267</v>
      </c>
    </row>
    <row r="37" spans="1:28" s="2" customFormat="1" ht="38.25" customHeight="1" x14ac:dyDescent="0.25">
      <c r="A37" s="20" t="s">
        <v>302</v>
      </c>
      <c r="B37" s="21" t="s">
        <v>12</v>
      </c>
      <c r="C37" s="21">
        <v>20</v>
      </c>
      <c r="D37" s="21" t="s">
        <v>13</v>
      </c>
      <c r="E37" s="22" t="s">
        <v>303</v>
      </c>
      <c r="F37" s="32">
        <v>2282058000</v>
      </c>
      <c r="G37" s="32">
        <v>0</v>
      </c>
      <c r="H37" s="32">
        <v>0</v>
      </c>
      <c r="I37" s="32">
        <v>0</v>
      </c>
      <c r="J37" s="33">
        <v>0</v>
      </c>
      <c r="K37" s="34">
        <f t="shared" si="0"/>
        <v>0</v>
      </c>
      <c r="L37" s="23">
        <f t="shared" si="29"/>
        <v>2282058000</v>
      </c>
      <c r="M37" s="117">
        <f t="shared" si="19"/>
        <v>3.9532774358506619E-4</v>
      </c>
      <c r="N37" s="32">
        <v>2282058000</v>
      </c>
      <c r="O37" s="33">
        <v>0</v>
      </c>
      <c r="P37" s="34">
        <f t="shared" si="30"/>
        <v>2282058000</v>
      </c>
      <c r="Q37" s="33">
        <v>0</v>
      </c>
      <c r="R37" s="34">
        <f t="shared" si="31"/>
        <v>2282058000</v>
      </c>
      <c r="S37" s="34">
        <f t="shared" si="32"/>
        <v>0</v>
      </c>
      <c r="T37" s="33">
        <v>0</v>
      </c>
      <c r="U37" s="34">
        <f t="shared" si="33"/>
        <v>0</v>
      </c>
      <c r="V37" s="33">
        <v>0</v>
      </c>
      <c r="W37" s="35">
        <f t="shared" si="34"/>
        <v>0</v>
      </c>
      <c r="X37" s="30">
        <f t="shared" si="3"/>
        <v>0</v>
      </c>
      <c r="Y37" s="30">
        <f t="shared" si="4"/>
        <v>0</v>
      </c>
      <c r="Z37" s="30">
        <f t="shared" si="5"/>
        <v>0</v>
      </c>
      <c r="AA37" s="30" t="s">
        <v>267</v>
      </c>
      <c r="AB37" s="30" t="s">
        <v>267</v>
      </c>
    </row>
    <row r="38" spans="1:28" ht="27.75" customHeight="1" x14ac:dyDescent="0.25">
      <c r="A38" s="20" t="s">
        <v>14</v>
      </c>
      <c r="B38" s="21" t="s">
        <v>12</v>
      </c>
      <c r="C38" s="21">
        <v>20</v>
      </c>
      <c r="D38" s="21" t="s">
        <v>13</v>
      </c>
      <c r="E38" s="22" t="s">
        <v>15</v>
      </c>
      <c r="F38" s="34">
        <f>+F39+F45</f>
        <v>19419071000</v>
      </c>
      <c r="G38" s="34">
        <f>+G39+G45</f>
        <v>0</v>
      </c>
      <c r="H38" s="34">
        <f>+H39+H45</f>
        <v>0</v>
      </c>
      <c r="I38" s="34">
        <f>+I39+I45</f>
        <v>118021000</v>
      </c>
      <c r="J38" s="34">
        <f>+J39+J45</f>
        <v>118021000</v>
      </c>
      <c r="K38" s="34">
        <f t="shared" si="0"/>
        <v>0</v>
      </c>
      <c r="L38" s="34">
        <f>+L39+L45</f>
        <v>19419071000</v>
      </c>
      <c r="M38" s="117">
        <f t="shared" si="19"/>
        <v>3.3640238420531796E-3</v>
      </c>
      <c r="N38" s="34">
        <f t="shared" ref="N38:W38" si="35">+N39+N45</f>
        <v>0</v>
      </c>
      <c r="O38" s="34">
        <f t="shared" si="35"/>
        <v>15980180455.739998</v>
      </c>
      <c r="P38" s="34">
        <f t="shared" si="35"/>
        <v>3438890544.2600002</v>
      </c>
      <c r="Q38" s="34">
        <f t="shared" si="35"/>
        <v>12797724988.110001</v>
      </c>
      <c r="R38" s="34">
        <f t="shared" si="35"/>
        <v>6621346011.8899994</v>
      </c>
      <c r="S38" s="34">
        <f t="shared" si="35"/>
        <v>3182455467.6299992</v>
      </c>
      <c r="T38" s="34">
        <f t="shared" si="35"/>
        <v>5175482556.1299992</v>
      </c>
      <c r="U38" s="34">
        <f t="shared" si="35"/>
        <v>7622242431.9800005</v>
      </c>
      <c r="V38" s="34">
        <f t="shared" si="35"/>
        <v>5153358219.1299992</v>
      </c>
      <c r="W38" s="34">
        <f t="shared" si="35"/>
        <v>22124336.999999996</v>
      </c>
      <c r="X38" s="24">
        <f t="shared" si="3"/>
        <v>0.65902869339681602</v>
      </c>
      <c r="Y38" s="24">
        <f t="shared" si="4"/>
        <v>0.26651545566366175</v>
      </c>
      <c r="Z38" s="24">
        <f t="shared" si="5"/>
        <v>0.26537614590986353</v>
      </c>
      <c r="AA38" s="24">
        <f t="shared" ref="AA38:AA49" si="36">+T38/Q38</f>
        <v>0.40440645200130426</v>
      </c>
      <c r="AB38" s="24">
        <f t="shared" ref="AB38:AB48" si="37">+V38/T38</f>
        <v>0.99572516441509495</v>
      </c>
    </row>
    <row r="39" spans="1:28" ht="27.75" customHeight="1" x14ac:dyDescent="0.25">
      <c r="A39" s="20" t="s">
        <v>489</v>
      </c>
      <c r="B39" s="21" t="s">
        <v>12</v>
      </c>
      <c r="C39" s="21">
        <v>20</v>
      </c>
      <c r="D39" s="21" t="s">
        <v>13</v>
      </c>
      <c r="E39" s="22" t="s">
        <v>490</v>
      </c>
      <c r="F39" s="33">
        <f t="shared" ref="F39:J40" si="38">+F40</f>
        <v>0</v>
      </c>
      <c r="G39" s="33">
        <f t="shared" si="38"/>
        <v>0</v>
      </c>
      <c r="H39" s="33">
        <f t="shared" si="38"/>
        <v>0</v>
      </c>
      <c r="I39" s="33">
        <f t="shared" si="38"/>
        <v>3001000</v>
      </c>
      <c r="J39" s="33">
        <f t="shared" si="38"/>
        <v>0</v>
      </c>
      <c r="K39" s="33">
        <f t="shared" si="0"/>
        <v>3001000</v>
      </c>
      <c r="L39" s="33">
        <f>+L40</f>
        <v>3001000</v>
      </c>
      <c r="M39" s="117">
        <f t="shared" si="19"/>
        <v>5.1987221994304425E-7</v>
      </c>
      <c r="N39" s="33">
        <f t="shared" ref="N39:W40" si="39">+N40</f>
        <v>0</v>
      </c>
      <c r="O39" s="33">
        <f t="shared" si="39"/>
        <v>2134506.96</v>
      </c>
      <c r="P39" s="33">
        <f t="shared" si="39"/>
        <v>866493.04</v>
      </c>
      <c r="Q39" s="33">
        <f t="shared" si="39"/>
        <v>2133582.58</v>
      </c>
      <c r="R39" s="33">
        <f t="shared" si="39"/>
        <v>867417.42</v>
      </c>
      <c r="S39" s="33">
        <f t="shared" si="39"/>
        <v>924.38000000000466</v>
      </c>
      <c r="T39" s="33">
        <f t="shared" si="39"/>
        <v>2133582.58</v>
      </c>
      <c r="U39" s="33">
        <f t="shared" si="39"/>
        <v>0</v>
      </c>
      <c r="V39" s="33">
        <f t="shared" si="39"/>
        <v>2133582.58</v>
      </c>
      <c r="W39" s="33">
        <f t="shared" si="39"/>
        <v>0</v>
      </c>
      <c r="X39" s="24">
        <f t="shared" si="3"/>
        <v>0.7109572075974675</v>
      </c>
      <c r="Y39" s="24">
        <f t="shared" si="4"/>
        <v>0.7109572075974675</v>
      </c>
      <c r="Z39" s="24">
        <f t="shared" si="5"/>
        <v>0.7109572075974675</v>
      </c>
      <c r="AA39" s="24">
        <f t="shared" si="36"/>
        <v>1</v>
      </c>
      <c r="AB39" s="24">
        <f t="shared" si="37"/>
        <v>1</v>
      </c>
    </row>
    <row r="40" spans="1:28" ht="27.75" customHeight="1" x14ac:dyDescent="0.25">
      <c r="A40" s="20" t="s">
        <v>491</v>
      </c>
      <c r="B40" s="21" t="s">
        <v>12</v>
      </c>
      <c r="C40" s="21">
        <v>20</v>
      </c>
      <c r="D40" s="21" t="s">
        <v>13</v>
      </c>
      <c r="E40" s="22" t="s">
        <v>492</v>
      </c>
      <c r="F40" s="34">
        <f t="shared" si="38"/>
        <v>0</v>
      </c>
      <c r="G40" s="34">
        <f t="shared" si="38"/>
        <v>0</v>
      </c>
      <c r="H40" s="34">
        <f t="shared" si="38"/>
        <v>0</v>
      </c>
      <c r="I40" s="34">
        <f t="shared" si="38"/>
        <v>3001000</v>
      </c>
      <c r="J40" s="34">
        <f t="shared" si="38"/>
        <v>0</v>
      </c>
      <c r="K40" s="34">
        <f t="shared" si="0"/>
        <v>3001000</v>
      </c>
      <c r="L40" s="34">
        <f>+L41</f>
        <v>3001000</v>
      </c>
      <c r="M40" s="123">
        <f t="shared" si="19"/>
        <v>5.1987221994304425E-7</v>
      </c>
      <c r="N40" s="34">
        <f t="shared" si="39"/>
        <v>0</v>
      </c>
      <c r="O40" s="34">
        <f t="shared" si="39"/>
        <v>2134506.96</v>
      </c>
      <c r="P40" s="34">
        <f t="shared" si="39"/>
        <v>866493.04</v>
      </c>
      <c r="Q40" s="34">
        <f t="shared" si="39"/>
        <v>2133582.58</v>
      </c>
      <c r="R40" s="34">
        <f t="shared" si="39"/>
        <v>867417.42</v>
      </c>
      <c r="S40" s="34">
        <f t="shared" si="39"/>
        <v>924.38000000000466</v>
      </c>
      <c r="T40" s="34">
        <f t="shared" si="39"/>
        <v>2133582.58</v>
      </c>
      <c r="U40" s="34">
        <f t="shared" si="39"/>
        <v>0</v>
      </c>
      <c r="V40" s="34">
        <f t="shared" si="39"/>
        <v>2133582.58</v>
      </c>
      <c r="W40" s="34">
        <f t="shared" si="39"/>
        <v>0</v>
      </c>
      <c r="X40" s="24">
        <f t="shared" si="3"/>
        <v>0.7109572075974675</v>
      </c>
      <c r="Y40" s="24">
        <f t="shared" si="4"/>
        <v>0.7109572075974675</v>
      </c>
      <c r="Z40" s="24">
        <f t="shared" si="5"/>
        <v>0.7109572075974675</v>
      </c>
      <c r="AA40" s="24">
        <f t="shared" si="36"/>
        <v>1</v>
      </c>
      <c r="AB40" s="24">
        <f t="shared" si="37"/>
        <v>1</v>
      </c>
    </row>
    <row r="41" spans="1:28" ht="27.75" customHeight="1" x14ac:dyDescent="0.25">
      <c r="A41" s="20" t="s">
        <v>493</v>
      </c>
      <c r="B41" s="21" t="s">
        <v>12</v>
      </c>
      <c r="C41" s="21">
        <v>20</v>
      </c>
      <c r="D41" s="21" t="s">
        <v>13</v>
      </c>
      <c r="E41" s="22" t="s">
        <v>494</v>
      </c>
      <c r="F41" s="34">
        <f>+F42+F44+F43</f>
        <v>0</v>
      </c>
      <c r="G41" s="34">
        <f>+G42+G44+G43</f>
        <v>0</v>
      </c>
      <c r="H41" s="34">
        <f>+H42+H44+H43</f>
        <v>0</v>
      </c>
      <c r="I41" s="34">
        <f>+I42+I44+I43</f>
        <v>3001000</v>
      </c>
      <c r="J41" s="34">
        <f>+J42+J44+J43</f>
        <v>0</v>
      </c>
      <c r="K41" s="34">
        <f t="shared" si="0"/>
        <v>3001000</v>
      </c>
      <c r="L41" s="34">
        <f>+L42+L44+L43</f>
        <v>3001000</v>
      </c>
      <c r="M41" s="124">
        <f t="shared" si="19"/>
        <v>5.1987221994304425E-7</v>
      </c>
      <c r="N41" s="34">
        <f t="shared" ref="N41:W41" si="40">+N42+N44+N43</f>
        <v>0</v>
      </c>
      <c r="O41" s="34">
        <f t="shared" si="40"/>
        <v>2134506.96</v>
      </c>
      <c r="P41" s="34">
        <f t="shared" si="40"/>
        <v>866493.04</v>
      </c>
      <c r="Q41" s="34">
        <f t="shared" si="40"/>
        <v>2133582.58</v>
      </c>
      <c r="R41" s="34">
        <f t="shared" si="40"/>
        <v>867417.42</v>
      </c>
      <c r="S41" s="34">
        <f t="shared" si="40"/>
        <v>924.38000000000466</v>
      </c>
      <c r="T41" s="34">
        <f t="shared" si="40"/>
        <v>2133582.58</v>
      </c>
      <c r="U41" s="34">
        <f t="shared" si="40"/>
        <v>0</v>
      </c>
      <c r="V41" s="34">
        <f t="shared" si="40"/>
        <v>2133582.58</v>
      </c>
      <c r="W41" s="34">
        <f t="shared" si="40"/>
        <v>0</v>
      </c>
      <c r="X41" s="24">
        <f t="shared" si="3"/>
        <v>0.7109572075974675</v>
      </c>
      <c r="Y41" s="24">
        <f t="shared" si="4"/>
        <v>0.7109572075974675</v>
      </c>
      <c r="Z41" s="24">
        <f t="shared" si="5"/>
        <v>0.7109572075974675</v>
      </c>
      <c r="AA41" s="24">
        <f t="shared" si="36"/>
        <v>1</v>
      </c>
      <c r="AB41" s="24">
        <f t="shared" si="37"/>
        <v>1</v>
      </c>
    </row>
    <row r="42" spans="1:28" ht="36.75" customHeight="1" x14ac:dyDescent="0.25">
      <c r="A42" s="25" t="s">
        <v>495</v>
      </c>
      <c r="B42" s="26" t="s">
        <v>12</v>
      </c>
      <c r="C42" s="26">
        <v>20</v>
      </c>
      <c r="D42" s="26" t="s">
        <v>13</v>
      </c>
      <c r="E42" s="27" t="s">
        <v>496</v>
      </c>
      <c r="F42" s="28">
        <v>0</v>
      </c>
      <c r="G42" s="28">
        <v>0</v>
      </c>
      <c r="H42" s="28">
        <v>0</v>
      </c>
      <c r="I42" s="28">
        <f>500000+501000</f>
        <v>1001000</v>
      </c>
      <c r="J42" s="28">
        <v>0</v>
      </c>
      <c r="K42" s="28">
        <f t="shared" si="0"/>
        <v>1001000</v>
      </c>
      <c r="L42" s="28">
        <f>+F42+K42</f>
        <v>1001000</v>
      </c>
      <c r="M42" s="120">
        <f t="shared" si="19"/>
        <v>1.7340622864478085E-7</v>
      </c>
      <c r="N42" s="28">
        <v>0</v>
      </c>
      <c r="O42" s="31">
        <v>501055.26</v>
      </c>
      <c r="P42" s="28">
        <f>L42-O42</f>
        <v>499944.74</v>
      </c>
      <c r="Q42" s="31">
        <v>500130.88</v>
      </c>
      <c r="R42" s="28">
        <f>+L42-Q42</f>
        <v>500869.12</v>
      </c>
      <c r="S42" s="28">
        <f>O42-Q42</f>
        <v>924.38000000000466</v>
      </c>
      <c r="T42" s="28">
        <v>500130.88</v>
      </c>
      <c r="U42" s="28">
        <f>+Q42-T42</f>
        <v>0</v>
      </c>
      <c r="V42" s="28">
        <v>500130.88</v>
      </c>
      <c r="W42" s="29">
        <f>+T42-V42</f>
        <v>0</v>
      </c>
      <c r="X42" s="30">
        <f t="shared" si="3"/>
        <v>0.49963124875124876</v>
      </c>
      <c r="Y42" s="30">
        <f t="shared" si="4"/>
        <v>0.49963124875124876</v>
      </c>
      <c r="Z42" s="30">
        <f t="shared" si="5"/>
        <v>0.49963124875124876</v>
      </c>
      <c r="AA42" s="30">
        <f t="shared" si="36"/>
        <v>1</v>
      </c>
      <c r="AB42" s="30">
        <f t="shared" si="37"/>
        <v>1</v>
      </c>
    </row>
    <row r="43" spans="1:28" ht="36.75" customHeight="1" x14ac:dyDescent="0.25">
      <c r="A43" s="25" t="s">
        <v>507</v>
      </c>
      <c r="B43" s="26" t="s">
        <v>12</v>
      </c>
      <c r="C43" s="26">
        <v>20</v>
      </c>
      <c r="D43" s="26" t="s">
        <v>13</v>
      </c>
      <c r="E43" s="27" t="s">
        <v>508</v>
      </c>
      <c r="F43" s="28">
        <v>0</v>
      </c>
      <c r="G43" s="28">
        <v>0</v>
      </c>
      <c r="H43" s="28">
        <v>0</v>
      </c>
      <c r="I43" s="28">
        <v>1000000</v>
      </c>
      <c r="J43" s="28">
        <v>0</v>
      </c>
      <c r="K43" s="28">
        <f t="shared" si="0"/>
        <v>1000000</v>
      </c>
      <c r="L43" s="28">
        <f>+F43+K43</f>
        <v>1000000</v>
      </c>
      <c r="M43" s="120">
        <f t="shared" si="19"/>
        <v>1.732329956491317E-7</v>
      </c>
      <c r="N43" s="28">
        <v>0</v>
      </c>
      <c r="O43" s="31">
        <v>636945.6</v>
      </c>
      <c r="P43" s="28">
        <f>L43-O43</f>
        <v>363054.4</v>
      </c>
      <c r="Q43" s="31">
        <v>636945.6</v>
      </c>
      <c r="R43" s="28">
        <f>+L43-Q43</f>
        <v>363054.4</v>
      </c>
      <c r="S43" s="28">
        <f>O43-Q43</f>
        <v>0</v>
      </c>
      <c r="T43" s="28">
        <v>636945.6</v>
      </c>
      <c r="U43" s="28">
        <f>+Q43-T43</f>
        <v>0</v>
      </c>
      <c r="V43" s="28">
        <v>636945.6</v>
      </c>
      <c r="W43" s="29">
        <f>+T43-V43</f>
        <v>0</v>
      </c>
      <c r="X43" s="30">
        <f t="shared" si="3"/>
        <v>0.6369456</v>
      </c>
      <c r="Y43" s="30">
        <f t="shared" si="4"/>
        <v>0.6369456</v>
      </c>
      <c r="Z43" s="30">
        <f t="shared" si="5"/>
        <v>0.6369456</v>
      </c>
      <c r="AA43" s="30">
        <f t="shared" si="36"/>
        <v>1</v>
      </c>
      <c r="AB43" s="30">
        <f t="shared" si="37"/>
        <v>1</v>
      </c>
    </row>
    <row r="44" spans="1:28" ht="44.25" customHeight="1" x14ac:dyDescent="0.25">
      <c r="A44" s="25" t="s">
        <v>497</v>
      </c>
      <c r="B44" s="26" t="s">
        <v>12</v>
      </c>
      <c r="C44" s="26">
        <v>20</v>
      </c>
      <c r="D44" s="26" t="s">
        <v>13</v>
      </c>
      <c r="E44" s="27" t="s">
        <v>498</v>
      </c>
      <c r="F44" s="28">
        <v>0</v>
      </c>
      <c r="G44" s="28">
        <v>0</v>
      </c>
      <c r="H44" s="28">
        <v>0</v>
      </c>
      <c r="I44" s="28">
        <f>500000+500000</f>
        <v>1000000</v>
      </c>
      <c r="J44" s="28">
        <v>0</v>
      </c>
      <c r="K44" s="28">
        <f t="shared" si="0"/>
        <v>1000000</v>
      </c>
      <c r="L44" s="28">
        <f>+F44+K44</f>
        <v>1000000</v>
      </c>
      <c r="M44" s="120">
        <f t="shared" si="19"/>
        <v>1.732329956491317E-7</v>
      </c>
      <c r="N44" s="28">
        <v>0</v>
      </c>
      <c r="O44" s="31">
        <v>996506.1</v>
      </c>
      <c r="P44" s="28">
        <f>L44-O44</f>
        <v>3493.9000000000233</v>
      </c>
      <c r="Q44" s="31">
        <v>996506.1</v>
      </c>
      <c r="R44" s="28">
        <f>+L44-Q44</f>
        <v>3493.9000000000233</v>
      </c>
      <c r="S44" s="28">
        <f>O44-Q44</f>
        <v>0</v>
      </c>
      <c r="T44" s="28">
        <v>996506.1</v>
      </c>
      <c r="U44" s="28">
        <f>+Q44-T44</f>
        <v>0</v>
      </c>
      <c r="V44" s="28">
        <v>996506.1</v>
      </c>
      <c r="W44" s="29">
        <f>+T44-V44</f>
        <v>0</v>
      </c>
      <c r="X44" s="30">
        <f t="shared" si="3"/>
        <v>0.99650609999999995</v>
      </c>
      <c r="Y44" s="30">
        <f t="shared" si="4"/>
        <v>0.99650609999999995</v>
      </c>
      <c r="Z44" s="36">
        <f t="shared" si="5"/>
        <v>0.99650609999999995</v>
      </c>
      <c r="AA44" s="30">
        <f t="shared" si="36"/>
        <v>1</v>
      </c>
      <c r="AB44" s="30">
        <f t="shared" si="37"/>
        <v>1</v>
      </c>
    </row>
    <row r="45" spans="1:28" ht="30" customHeight="1" x14ac:dyDescent="0.25">
      <c r="A45" s="20" t="s">
        <v>16</v>
      </c>
      <c r="B45" s="21" t="s">
        <v>12</v>
      </c>
      <c r="C45" s="21">
        <v>20</v>
      </c>
      <c r="D45" s="21" t="s">
        <v>13</v>
      </c>
      <c r="E45" s="22" t="s">
        <v>17</v>
      </c>
      <c r="F45" s="33">
        <f>+F46+F58</f>
        <v>19419071000</v>
      </c>
      <c r="G45" s="33">
        <f>+G46+G58</f>
        <v>0</v>
      </c>
      <c r="H45" s="33">
        <f>+H46+H58</f>
        <v>0</v>
      </c>
      <c r="I45" s="33">
        <f>+I46+I58</f>
        <v>115020000</v>
      </c>
      <c r="J45" s="33">
        <f>+J46+J58</f>
        <v>118021000</v>
      </c>
      <c r="K45" s="33">
        <f t="shared" si="0"/>
        <v>-3001000</v>
      </c>
      <c r="L45" s="33">
        <f>+L46+L58</f>
        <v>19416070000</v>
      </c>
      <c r="M45" s="117">
        <f t="shared" si="19"/>
        <v>3.3635039698332366E-3</v>
      </c>
      <c r="N45" s="33">
        <f t="shared" ref="N45:W45" si="41">+N46+N58</f>
        <v>0</v>
      </c>
      <c r="O45" s="33">
        <f t="shared" si="41"/>
        <v>15978045948.779999</v>
      </c>
      <c r="P45" s="33">
        <f t="shared" si="41"/>
        <v>3438024051.2200003</v>
      </c>
      <c r="Q45" s="33">
        <f t="shared" si="41"/>
        <v>12795591405.530001</v>
      </c>
      <c r="R45" s="33">
        <f t="shared" si="41"/>
        <v>6620478594.4699993</v>
      </c>
      <c r="S45" s="33">
        <f t="shared" si="41"/>
        <v>3182454543.249999</v>
      </c>
      <c r="T45" s="33">
        <f t="shared" si="41"/>
        <v>5173348973.5499992</v>
      </c>
      <c r="U45" s="33">
        <f t="shared" si="41"/>
        <v>7622242431.9800005</v>
      </c>
      <c r="V45" s="33">
        <f t="shared" si="41"/>
        <v>5151224636.5499992</v>
      </c>
      <c r="W45" s="33">
        <f t="shared" si="41"/>
        <v>22124336.999999996</v>
      </c>
      <c r="X45" s="24">
        <f t="shared" si="3"/>
        <v>0.65902066718599595</v>
      </c>
      <c r="Y45" s="24">
        <f t="shared" si="4"/>
        <v>0.26644676155112745</v>
      </c>
      <c r="Z45" s="24">
        <f t="shared" si="5"/>
        <v>0.26530727570254947</v>
      </c>
      <c r="AA45" s="24">
        <f t="shared" si="36"/>
        <v>0.40430714060736422</v>
      </c>
      <c r="AB45" s="24">
        <f t="shared" si="37"/>
        <v>0.99572340139566917</v>
      </c>
    </row>
    <row r="46" spans="1:28" ht="24.75" customHeight="1" x14ac:dyDescent="0.25">
      <c r="A46" s="20" t="s">
        <v>18</v>
      </c>
      <c r="B46" s="21" t="s">
        <v>12</v>
      </c>
      <c r="C46" s="21">
        <v>20</v>
      </c>
      <c r="D46" s="21" t="s">
        <v>13</v>
      </c>
      <c r="E46" s="22" t="s">
        <v>19</v>
      </c>
      <c r="F46" s="34">
        <f>+F47+F51</f>
        <v>189934492</v>
      </c>
      <c r="G46" s="34">
        <f>+G47+G51</f>
        <v>0</v>
      </c>
      <c r="H46" s="34">
        <f>+H47+H51</f>
        <v>0</v>
      </c>
      <c r="I46" s="34">
        <f>+I47+I51</f>
        <v>0</v>
      </c>
      <c r="J46" s="34">
        <f>+J47+J51</f>
        <v>0</v>
      </c>
      <c r="K46" s="34">
        <f t="shared" si="0"/>
        <v>0</v>
      </c>
      <c r="L46" s="34">
        <f>+L47+L51</f>
        <v>189934492</v>
      </c>
      <c r="M46" s="123">
        <f t="shared" si="19"/>
        <v>3.290292102625604E-5</v>
      </c>
      <c r="N46" s="34">
        <f t="shared" ref="N46:W46" si="42">+N47+N51</f>
        <v>0</v>
      </c>
      <c r="O46" s="34">
        <f t="shared" si="42"/>
        <v>55598789.379999995</v>
      </c>
      <c r="P46" s="34">
        <f t="shared" si="42"/>
        <v>134335702.62</v>
      </c>
      <c r="Q46" s="34">
        <f t="shared" si="42"/>
        <v>55590580.970000014</v>
      </c>
      <c r="R46" s="34">
        <f t="shared" si="42"/>
        <v>134343911.03</v>
      </c>
      <c r="S46" s="34">
        <f t="shared" si="42"/>
        <v>8208.4099999968239</v>
      </c>
      <c r="T46" s="34">
        <f t="shared" si="42"/>
        <v>26554688.369999997</v>
      </c>
      <c r="U46" s="34">
        <f t="shared" si="42"/>
        <v>29035892.600000001</v>
      </c>
      <c r="V46" s="34">
        <f t="shared" si="42"/>
        <v>26554688.369999997</v>
      </c>
      <c r="W46" s="34">
        <f t="shared" si="42"/>
        <v>0</v>
      </c>
      <c r="X46" s="24">
        <f t="shared" si="3"/>
        <v>0.29268291601295887</v>
      </c>
      <c r="Y46" s="24">
        <f t="shared" si="4"/>
        <v>0.13980972118534424</v>
      </c>
      <c r="Z46" s="24">
        <f t="shared" si="5"/>
        <v>0.13980972118534424</v>
      </c>
      <c r="AA46" s="24">
        <f t="shared" si="36"/>
        <v>0.47768323170305571</v>
      </c>
      <c r="AB46" s="24">
        <f t="shared" si="37"/>
        <v>1</v>
      </c>
    </row>
    <row r="47" spans="1:28" ht="54.75" customHeight="1" x14ac:dyDescent="0.25">
      <c r="A47" s="20" t="s">
        <v>20</v>
      </c>
      <c r="B47" s="21" t="s">
        <v>12</v>
      </c>
      <c r="C47" s="21">
        <v>20</v>
      </c>
      <c r="D47" s="21" t="s">
        <v>13</v>
      </c>
      <c r="E47" s="22" t="s">
        <v>21</v>
      </c>
      <c r="F47" s="34">
        <f>+F48+F49+F50</f>
        <v>22285314</v>
      </c>
      <c r="G47" s="34">
        <f>+G48+G49+G50</f>
        <v>0</v>
      </c>
      <c r="H47" s="34">
        <f>+H48+H49+H50</f>
        <v>0</v>
      </c>
      <c r="I47" s="34">
        <f>+I48+I49+I50</f>
        <v>0</v>
      </c>
      <c r="J47" s="34">
        <f>+J48+J49+J50</f>
        <v>0</v>
      </c>
      <c r="K47" s="34">
        <f t="shared" si="0"/>
        <v>0</v>
      </c>
      <c r="L47" s="34">
        <f>+L48+L49+L50</f>
        <v>22285314</v>
      </c>
      <c r="M47" s="124">
        <f t="shared" si="19"/>
        <v>3.8605517032015343E-6</v>
      </c>
      <c r="N47" s="34">
        <f t="shared" ref="N47:W47" si="43">+N48+N49+N50</f>
        <v>0</v>
      </c>
      <c r="O47" s="34">
        <f t="shared" si="43"/>
        <v>8349388.8599999994</v>
      </c>
      <c r="P47" s="34">
        <f t="shared" si="43"/>
        <v>13935925.140000001</v>
      </c>
      <c r="Q47" s="34">
        <f t="shared" si="43"/>
        <v>8347403.6999999993</v>
      </c>
      <c r="R47" s="34">
        <f t="shared" si="43"/>
        <v>13937910.300000001</v>
      </c>
      <c r="S47" s="34">
        <f t="shared" si="43"/>
        <v>1985.160000000149</v>
      </c>
      <c r="T47" s="34">
        <f t="shared" si="43"/>
        <v>4000070.1</v>
      </c>
      <c r="U47" s="34">
        <f t="shared" si="43"/>
        <v>4347333.5999999996</v>
      </c>
      <c r="V47" s="34">
        <f t="shared" si="43"/>
        <v>4000070.1</v>
      </c>
      <c r="W47" s="34">
        <f t="shared" si="43"/>
        <v>0</v>
      </c>
      <c r="X47" s="24">
        <f t="shared" si="3"/>
        <v>0.37456971438679298</v>
      </c>
      <c r="Y47" s="24">
        <f t="shared" si="4"/>
        <v>0.17949354898028361</v>
      </c>
      <c r="Z47" s="24">
        <f t="shared" si="5"/>
        <v>0.17949354898028361</v>
      </c>
      <c r="AA47" s="24">
        <f t="shared" si="36"/>
        <v>0.47919931079887756</v>
      </c>
      <c r="AB47" s="24">
        <f t="shared" si="37"/>
        <v>1</v>
      </c>
    </row>
    <row r="48" spans="1:28" ht="48" customHeight="1" x14ac:dyDescent="0.25">
      <c r="A48" s="25" t="s">
        <v>22</v>
      </c>
      <c r="B48" s="26" t="s">
        <v>12</v>
      </c>
      <c r="C48" s="26">
        <v>20</v>
      </c>
      <c r="D48" s="26" t="s">
        <v>13</v>
      </c>
      <c r="E48" s="27" t="s">
        <v>23</v>
      </c>
      <c r="F48" s="28">
        <v>17785314</v>
      </c>
      <c r="G48" s="28">
        <v>0</v>
      </c>
      <c r="H48" s="28">
        <v>0</v>
      </c>
      <c r="I48" s="28">
        <v>0</v>
      </c>
      <c r="J48" s="28">
        <v>0</v>
      </c>
      <c r="K48" s="28">
        <f t="shared" si="0"/>
        <v>0</v>
      </c>
      <c r="L48" s="28">
        <f>+F48+K48</f>
        <v>17785314</v>
      </c>
      <c r="M48" s="120">
        <f t="shared" si="19"/>
        <v>3.0810032227804412E-6</v>
      </c>
      <c r="N48" s="28">
        <v>0</v>
      </c>
      <c r="O48" s="31">
        <v>7015779.2599999998</v>
      </c>
      <c r="P48" s="28">
        <f>L48-O48</f>
        <v>10769534.74</v>
      </c>
      <c r="Q48" s="31">
        <v>7014794.0999999996</v>
      </c>
      <c r="R48" s="28">
        <f>+L48-Q48</f>
        <v>10770519.9</v>
      </c>
      <c r="S48" s="28">
        <f>O48-Q48</f>
        <v>985.16000000014901</v>
      </c>
      <c r="T48" s="28">
        <v>4000070.1</v>
      </c>
      <c r="U48" s="28">
        <f>+Q48-T48</f>
        <v>3014723.9999999995</v>
      </c>
      <c r="V48" s="28">
        <v>4000070.1</v>
      </c>
      <c r="W48" s="29">
        <f>+T48-V48</f>
        <v>0</v>
      </c>
      <c r="X48" s="30">
        <f t="shared" si="3"/>
        <v>0.39441497068873788</v>
      </c>
      <c r="Y48" s="30">
        <f t="shared" si="4"/>
        <v>0.22490860155744227</v>
      </c>
      <c r="Z48" s="30">
        <f t="shared" si="5"/>
        <v>0.22490860155744227</v>
      </c>
      <c r="AA48" s="30">
        <f t="shared" si="36"/>
        <v>0.5702334299448647</v>
      </c>
      <c r="AB48" s="30">
        <f t="shared" si="37"/>
        <v>1</v>
      </c>
    </row>
    <row r="49" spans="1:28" ht="30.75" customHeight="1" x14ac:dyDescent="0.25">
      <c r="A49" s="25" t="s">
        <v>304</v>
      </c>
      <c r="B49" s="26" t="s">
        <v>12</v>
      </c>
      <c r="C49" s="26">
        <v>20</v>
      </c>
      <c r="D49" s="26" t="s">
        <v>13</v>
      </c>
      <c r="E49" s="27" t="s">
        <v>305</v>
      </c>
      <c r="F49" s="28">
        <v>1500000</v>
      </c>
      <c r="G49" s="28">
        <v>0</v>
      </c>
      <c r="H49" s="28">
        <v>0</v>
      </c>
      <c r="I49" s="28">
        <v>0</v>
      </c>
      <c r="J49" s="28">
        <v>0</v>
      </c>
      <c r="K49" s="28">
        <f t="shared" si="0"/>
        <v>0</v>
      </c>
      <c r="L49" s="28">
        <f>+F49+K49</f>
        <v>1500000</v>
      </c>
      <c r="M49" s="120">
        <f t="shared" si="19"/>
        <v>2.5984949347369757E-7</v>
      </c>
      <c r="N49" s="28">
        <v>0</v>
      </c>
      <c r="O49" s="31">
        <v>1333609.6000000001</v>
      </c>
      <c r="P49" s="28">
        <f>L49-O49</f>
        <v>166390.39999999991</v>
      </c>
      <c r="Q49" s="31">
        <v>1332609.6000000001</v>
      </c>
      <c r="R49" s="28">
        <f>+L49-Q49</f>
        <v>167390.39999999991</v>
      </c>
      <c r="S49" s="28">
        <f>O49-Q49</f>
        <v>1000</v>
      </c>
      <c r="T49" s="28">
        <v>0</v>
      </c>
      <c r="U49" s="28">
        <f>+Q49-T49</f>
        <v>1332609.6000000001</v>
      </c>
      <c r="V49" s="28">
        <v>0</v>
      </c>
      <c r="W49" s="29">
        <f>+T49-V49</f>
        <v>0</v>
      </c>
      <c r="X49" s="30">
        <f t="shared" si="3"/>
        <v>0.88840640000000004</v>
      </c>
      <c r="Y49" s="30">
        <f t="shared" si="4"/>
        <v>0</v>
      </c>
      <c r="Z49" s="30">
        <f t="shared" si="5"/>
        <v>0</v>
      </c>
      <c r="AA49" s="30">
        <f t="shared" si="36"/>
        <v>0</v>
      </c>
      <c r="AB49" s="30" t="s">
        <v>267</v>
      </c>
    </row>
    <row r="50" spans="1:28" ht="30.75" customHeight="1" x14ac:dyDescent="0.25">
      <c r="A50" s="25" t="s">
        <v>306</v>
      </c>
      <c r="B50" s="26" t="s">
        <v>12</v>
      </c>
      <c r="C50" s="26">
        <v>20</v>
      </c>
      <c r="D50" s="26" t="s">
        <v>13</v>
      </c>
      <c r="E50" s="27" t="s">
        <v>307</v>
      </c>
      <c r="F50" s="28">
        <v>3000000</v>
      </c>
      <c r="G50" s="28">
        <v>0</v>
      </c>
      <c r="H50" s="28">
        <v>0</v>
      </c>
      <c r="I50" s="28">
        <v>0</v>
      </c>
      <c r="J50" s="28">
        <v>0</v>
      </c>
      <c r="K50" s="28">
        <f t="shared" si="0"/>
        <v>0</v>
      </c>
      <c r="L50" s="28">
        <f>+F50+K50</f>
        <v>3000000</v>
      </c>
      <c r="M50" s="120">
        <f t="shared" si="19"/>
        <v>5.1969898694739513E-7</v>
      </c>
      <c r="N50" s="28">
        <v>0</v>
      </c>
      <c r="O50" s="31">
        <v>0</v>
      </c>
      <c r="P50" s="28">
        <f>L50-O50</f>
        <v>3000000</v>
      </c>
      <c r="Q50" s="31">
        <v>0</v>
      </c>
      <c r="R50" s="28">
        <f>+L50-Q50</f>
        <v>3000000</v>
      </c>
      <c r="S50" s="28">
        <v>0</v>
      </c>
      <c r="T50" s="28">
        <v>0</v>
      </c>
      <c r="U50" s="28">
        <v>0</v>
      </c>
      <c r="V50" s="28">
        <v>0</v>
      </c>
      <c r="W50" s="29">
        <v>0</v>
      </c>
      <c r="X50" s="30">
        <f t="shared" si="3"/>
        <v>0</v>
      </c>
      <c r="Y50" s="30">
        <f t="shared" si="4"/>
        <v>0</v>
      </c>
      <c r="Z50" s="30">
        <f t="shared" si="5"/>
        <v>0</v>
      </c>
      <c r="AA50" s="30" t="s">
        <v>267</v>
      </c>
      <c r="AB50" s="30" t="s">
        <v>267</v>
      </c>
    </row>
    <row r="51" spans="1:28" ht="51" customHeight="1" x14ac:dyDescent="0.25">
      <c r="A51" s="37" t="s">
        <v>24</v>
      </c>
      <c r="B51" s="21" t="s">
        <v>12</v>
      </c>
      <c r="C51" s="21">
        <v>20</v>
      </c>
      <c r="D51" s="21" t="s">
        <v>13</v>
      </c>
      <c r="E51" s="22" t="s">
        <v>25</v>
      </c>
      <c r="F51" s="34">
        <f>+F52+F53+F55+F56+F57+F54</f>
        <v>167649178</v>
      </c>
      <c r="G51" s="34">
        <f>+G52+G53+G55+G56+G57+G54</f>
        <v>0</v>
      </c>
      <c r="H51" s="34">
        <f>+H52+H53+H55+H56+H57+H54</f>
        <v>0</v>
      </c>
      <c r="I51" s="34">
        <f>+I52+I53+I55+I56+I57+I54</f>
        <v>0</v>
      </c>
      <c r="J51" s="34">
        <f>+J52+J53+J55+J56+J57+J54</f>
        <v>0</v>
      </c>
      <c r="K51" s="34">
        <f t="shared" si="0"/>
        <v>0</v>
      </c>
      <c r="L51" s="34">
        <f>+L52+L53+L55+L56+L57+L54</f>
        <v>167649178</v>
      </c>
      <c r="M51" s="123">
        <f t="shared" si="19"/>
        <v>2.9042369323054507E-5</v>
      </c>
      <c r="N51" s="34">
        <f t="shared" ref="N51:W51" si="44">+N52+N53+N55+N56+N57+N54</f>
        <v>0</v>
      </c>
      <c r="O51" s="34">
        <f t="shared" si="44"/>
        <v>47249400.519999996</v>
      </c>
      <c r="P51" s="34">
        <f t="shared" si="44"/>
        <v>120399777.47999999</v>
      </c>
      <c r="Q51" s="34">
        <f t="shared" si="44"/>
        <v>47243177.270000011</v>
      </c>
      <c r="R51" s="34">
        <f t="shared" si="44"/>
        <v>120406000.73</v>
      </c>
      <c r="S51" s="34">
        <f t="shared" si="44"/>
        <v>6223.2499999966749</v>
      </c>
      <c r="T51" s="34">
        <f t="shared" si="44"/>
        <v>22554618.269999996</v>
      </c>
      <c r="U51" s="34">
        <f t="shared" si="44"/>
        <v>24688559.000000004</v>
      </c>
      <c r="V51" s="34">
        <f t="shared" si="44"/>
        <v>22554618.269999996</v>
      </c>
      <c r="W51" s="34">
        <f t="shared" si="44"/>
        <v>0</v>
      </c>
      <c r="X51" s="24">
        <f t="shared" si="3"/>
        <v>0.2817978461546648</v>
      </c>
      <c r="Y51" s="24">
        <f t="shared" si="4"/>
        <v>0.13453461889327006</v>
      </c>
      <c r="Z51" s="24">
        <f t="shared" si="5"/>
        <v>0.13453461889327006</v>
      </c>
      <c r="AA51" s="24">
        <f>+T51/Q51</f>
        <v>0.47741535547234354</v>
      </c>
      <c r="AB51" s="24">
        <f>+V51/T51</f>
        <v>1</v>
      </c>
    </row>
    <row r="52" spans="1:28" ht="38.25" customHeight="1" x14ac:dyDescent="0.25">
      <c r="A52" s="38" t="s">
        <v>26</v>
      </c>
      <c r="B52" s="26" t="s">
        <v>12</v>
      </c>
      <c r="C52" s="26">
        <v>20</v>
      </c>
      <c r="D52" s="26" t="s">
        <v>13</v>
      </c>
      <c r="E52" s="27" t="s">
        <v>27</v>
      </c>
      <c r="F52" s="28">
        <v>97696672</v>
      </c>
      <c r="G52" s="28">
        <v>0</v>
      </c>
      <c r="H52" s="28">
        <v>0</v>
      </c>
      <c r="I52" s="28">
        <v>0</v>
      </c>
      <c r="J52" s="28">
        <v>0</v>
      </c>
      <c r="K52" s="28">
        <f t="shared" si="0"/>
        <v>0</v>
      </c>
      <c r="L52" s="28">
        <f t="shared" ref="L52:L57" si="45">+F52+K52</f>
        <v>97696672</v>
      </c>
      <c r="M52" s="121">
        <f t="shared" si="19"/>
        <v>1.6924287155510649E-5</v>
      </c>
      <c r="N52" s="28">
        <v>0</v>
      </c>
      <c r="O52" s="31">
        <v>3120265.26</v>
      </c>
      <c r="P52" s="28">
        <f t="shared" ref="P52:P57" si="46">L52-O52</f>
        <v>94576406.739999995</v>
      </c>
      <c r="Q52" s="31">
        <v>3119270.74</v>
      </c>
      <c r="R52" s="28">
        <f t="shared" ref="R52:R57" si="47">+L52-Q52</f>
        <v>94577401.260000005</v>
      </c>
      <c r="S52" s="28">
        <f t="shared" ref="S52:S57" si="48">O52-Q52</f>
        <v>994.51999999955297</v>
      </c>
      <c r="T52" s="28">
        <v>1000060.74</v>
      </c>
      <c r="U52" s="28">
        <f t="shared" ref="U52:U57" si="49">+Q52-T52</f>
        <v>2119210</v>
      </c>
      <c r="V52" s="28">
        <v>1000060.74</v>
      </c>
      <c r="W52" s="29">
        <f t="shared" ref="W52:W57" si="50">+T52-V52</f>
        <v>0</v>
      </c>
      <c r="X52" s="30">
        <f t="shared" si="3"/>
        <v>3.1928116650687961E-2</v>
      </c>
      <c r="Y52" s="152">
        <f t="shared" si="4"/>
        <v>1.0236384920051319E-2</v>
      </c>
      <c r="Z52" s="152">
        <f t="shared" si="5"/>
        <v>1.0236384920051319E-2</v>
      </c>
      <c r="AA52" s="30">
        <f>+T52/Q52</f>
        <v>0.32060722629033472</v>
      </c>
      <c r="AB52" s="30">
        <f>+V52/T52</f>
        <v>1</v>
      </c>
    </row>
    <row r="53" spans="1:28" ht="46.5" customHeight="1" x14ac:dyDescent="0.25">
      <c r="A53" s="38" t="s">
        <v>308</v>
      </c>
      <c r="B53" s="26" t="s">
        <v>12</v>
      </c>
      <c r="C53" s="26">
        <v>20</v>
      </c>
      <c r="D53" s="26" t="s">
        <v>13</v>
      </c>
      <c r="E53" s="27" t="s">
        <v>309</v>
      </c>
      <c r="F53" s="28">
        <v>53360773</v>
      </c>
      <c r="G53" s="28">
        <v>0</v>
      </c>
      <c r="H53" s="28">
        <v>0</v>
      </c>
      <c r="I53" s="28">
        <v>0</v>
      </c>
      <c r="J53" s="28">
        <v>0</v>
      </c>
      <c r="K53" s="28">
        <f t="shared" si="0"/>
        <v>0</v>
      </c>
      <c r="L53" s="28">
        <f t="shared" si="45"/>
        <v>53360773</v>
      </c>
      <c r="M53" s="121">
        <f t="shared" si="19"/>
        <v>9.2438465569433044E-6</v>
      </c>
      <c r="N53" s="28">
        <v>0</v>
      </c>
      <c r="O53" s="31">
        <v>36036825</v>
      </c>
      <c r="P53" s="28">
        <f t="shared" si="46"/>
        <v>17323948</v>
      </c>
      <c r="Q53" s="31">
        <v>36035982.770000003</v>
      </c>
      <c r="R53" s="28">
        <f t="shared" si="47"/>
        <v>17324790.229999997</v>
      </c>
      <c r="S53" s="28">
        <f t="shared" si="48"/>
        <v>842.22999999672174</v>
      </c>
      <c r="T53" s="28">
        <v>20553888.77</v>
      </c>
      <c r="U53" s="28">
        <f t="shared" si="49"/>
        <v>15482094.000000004</v>
      </c>
      <c r="V53" s="28">
        <v>20553888.77</v>
      </c>
      <c r="W53" s="29">
        <f t="shared" si="50"/>
        <v>0</v>
      </c>
      <c r="X53" s="30">
        <f t="shared" si="3"/>
        <v>0.67532722530087796</v>
      </c>
      <c r="Y53" s="30">
        <f t="shared" si="4"/>
        <v>0.38518723801096361</v>
      </c>
      <c r="Z53" s="30">
        <f t="shared" si="5"/>
        <v>0.38518723801096361</v>
      </c>
      <c r="AA53" s="30">
        <f>+T53/Q53</f>
        <v>0.57037125645179121</v>
      </c>
      <c r="AB53" s="30">
        <f>+V53/T53</f>
        <v>1</v>
      </c>
    </row>
    <row r="54" spans="1:28" ht="38.25" customHeight="1" x14ac:dyDescent="0.25">
      <c r="A54" s="38" t="s">
        <v>310</v>
      </c>
      <c r="B54" s="26" t="s">
        <v>12</v>
      </c>
      <c r="C54" s="26">
        <v>20</v>
      </c>
      <c r="D54" s="26" t="s">
        <v>13</v>
      </c>
      <c r="E54" s="27" t="s">
        <v>311</v>
      </c>
      <c r="F54" s="28">
        <v>3000000</v>
      </c>
      <c r="G54" s="28">
        <v>0</v>
      </c>
      <c r="H54" s="28">
        <v>0</v>
      </c>
      <c r="I54" s="28">
        <v>0</v>
      </c>
      <c r="J54" s="28">
        <v>0</v>
      </c>
      <c r="K54" s="28">
        <f t="shared" si="0"/>
        <v>0</v>
      </c>
      <c r="L54" s="28">
        <f t="shared" si="45"/>
        <v>3000000</v>
      </c>
      <c r="M54" s="120">
        <f t="shared" si="19"/>
        <v>5.1969898694739513E-7</v>
      </c>
      <c r="N54" s="28">
        <v>0</v>
      </c>
      <c r="O54" s="31">
        <v>282700</v>
      </c>
      <c r="P54" s="28">
        <f t="shared" si="46"/>
        <v>2717300</v>
      </c>
      <c r="Q54" s="31">
        <v>281700</v>
      </c>
      <c r="R54" s="28">
        <f t="shared" si="47"/>
        <v>2718300</v>
      </c>
      <c r="S54" s="28">
        <f t="shared" si="48"/>
        <v>1000</v>
      </c>
      <c r="T54" s="28">
        <v>0</v>
      </c>
      <c r="U54" s="28">
        <f t="shared" si="49"/>
        <v>281700</v>
      </c>
      <c r="V54" s="28">
        <v>0</v>
      </c>
      <c r="W54" s="29">
        <f t="shared" si="50"/>
        <v>0</v>
      </c>
      <c r="X54" s="30">
        <f t="shared" si="3"/>
        <v>9.3899999999999997E-2</v>
      </c>
      <c r="Y54" s="30">
        <f t="shared" si="4"/>
        <v>0</v>
      </c>
      <c r="Z54" s="30">
        <f t="shared" si="5"/>
        <v>0</v>
      </c>
      <c r="AA54" s="74" t="s">
        <v>267</v>
      </c>
      <c r="AB54" s="30" t="s">
        <v>267</v>
      </c>
    </row>
    <row r="55" spans="1:28" ht="45" customHeight="1" x14ac:dyDescent="0.25">
      <c r="A55" s="38" t="s">
        <v>28</v>
      </c>
      <c r="B55" s="26" t="s">
        <v>12</v>
      </c>
      <c r="C55" s="26">
        <v>20</v>
      </c>
      <c r="D55" s="26" t="s">
        <v>13</v>
      </c>
      <c r="E55" s="27" t="s">
        <v>29</v>
      </c>
      <c r="F55" s="28">
        <v>3492117</v>
      </c>
      <c r="G55" s="28">
        <v>0</v>
      </c>
      <c r="H55" s="28">
        <v>0</v>
      </c>
      <c r="I55" s="28">
        <v>0</v>
      </c>
      <c r="J55" s="28">
        <v>0</v>
      </c>
      <c r="K55" s="28">
        <f t="shared" si="0"/>
        <v>0</v>
      </c>
      <c r="L55" s="28">
        <f t="shared" si="45"/>
        <v>3492117</v>
      </c>
      <c r="M55" s="125">
        <f t="shared" si="19"/>
        <v>6.0494988906725891E-7</v>
      </c>
      <c r="N55" s="28">
        <v>0</v>
      </c>
      <c r="O55" s="31">
        <v>1505315.26</v>
      </c>
      <c r="P55" s="28">
        <f t="shared" si="46"/>
        <v>1986801.74</v>
      </c>
      <c r="Q55" s="31">
        <v>1504316.77</v>
      </c>
      <c r="R55" s="28">
        <f t="shared" si="47"/>
        <v>1987800.23</v>
      </c>
      <c r="S55" s="28">
        <f t="shared" si="48"/>
        <v>998.48999999999069</v>
      </c>
      <c r="T55" s="28">
        <v>1000056.77</v>
      </c>
      <c r="U55" s="28">
        <f t="shared" si="49"/>
        <v>504260</v>
      </c>
      <c r="V55" s="28">
        <v>1000056.77</v>
      </c>
      <c r="W55" s="29">
        <f t="shared" si="50"/>
        <v>0</v>
      </c>
      <c r="X55" s="30">
        <f t="shared" si="3"/>
        <v>0.4307750198518549</v>
      </c>
      <c r="Y55" s="152">
        <f t="shared" si="4"/>
        <v>0.28637550517350935</v>
      </c>
      <c r="Z55" s="152">
        <f t="shared" si="5"/>
        <v>0.28637550517350935</v>
      </c>
      <c r="AA55" s="30">
        <f t="shared" ref="AA55:AA92" si="51">+T55/Q55</f>
        <v>0.66479134577486632</v>
      </c>
      <c r="AB55" s="30">
        <f t="shared" ref="AB55:AB92" si="52">+V55/T55</f>
        <v>1</v>
      </c>
    </row>
    <row r="56" spans="1:28" ht="38.25" customHeight="1" x14ac:dyDescent="0.25">
      <c r="A56" s="38" t="s">
        <v>30</v>
      </c>
      <c r="B56" s="26" t="s">
        <v>12</v>
      </c>
      <c r="C56" s="26">
        <v>20</v>
      </c>
      <c r="D56" s="26" t="s">
        <v>13</v>
      </c>
      <c r="E56" s="27" t="s">
        <v>31</v>
      </c>
      <c r="F56" s="28">
        <v>8099616</v>
      </c>
      <c r="G56" s="28">
        <v>0</v>
      </c>
      <c r="H56" s="28">
        <v>0</v>
      </c>
      <c r="I56" s="28">
        <v>0</v>
      </c>
      <c r="J56" s="28">
        <v>0</v>
      </c>
      <c r="K56" s="28">
        <f t="shared" si="0"/>
        <v>0</v>
      </c>
      <c r="L56" s="28">
        <f t="shared" si="45"/>
        <v>8099616</v>
      </c>
      <c r="M56" s="125">
        <f t="shared" si="19"/>
        <v>1.4031207432876377E-6</v>
      </c>
      <c r="N56" s="28">
        <v>0</v>
      </c>
      <c r="O56" s="31">
        <v>6302295</v>
      </c>
      <c r="P56" s="28">
        <f t="shared" si="46"/>
        <v>1797321</v>
      </c>
      <c r="Q56" s="31">
        <v>6301296.5599999996</v>
      </c>
      <c r="R56" s="28">
        <f t="shared" si="47"/>
        <v>1798319.4400000004</v>
      </c>
      <c r="S56" s="28">
        <f t="shared" si="48"/>
        <v>998.44000000040978</v>
      </c>
      <c r="T56" s="28">
        <v>1.56</v>
      </c>
      <c r="U56" s="28">
        <f t="shared" si="49"/>
        <v>6301295</v>
      </c>
      <c r="V56" s="28">
        <v>1.56</v>
      </c>
      <c r="W56" s="29">
        <f t="shared" si="50"/>
        <v>0</v>
      </c>
      <c r="X56" s="30">
        <f t="shared" si="3"/>
        <v>0.77797472867849538</v>
      </c>
      <c r="Y56" s="152">
        <f t="shared" si="4"/>
        <v>1.9260172334095839E-7</v>
      </c>
      <c r="Z56" s="152">
        <f t="shared" si="5"/>
        <v>1.9260172334095839E-7</v>
      </c>
      <c r="AA56" s="152">
        <f t="shared" si="51"/>
        <v>2.4756809731868896E-7</v>
      </c>
      <c r="AB56" s="30">
        <f t="shared" si="52"/>
        <v>1</v>
      </c>
    </row>
    <row r="57" spans="1:28" ht="25.5" customHeight="1" x14ac:dyDescent="0.25">
      <c r="A57" s="38" t="s">
        <v>32</v>
      </c>
      <c r="B57" s="26" t="s">
        <v>12</v>
      </c>
      <c r="C57" s="26">
        <v>20</v>
      </c>
      <c r="D57" s="26" t="s">
        <v>13</v>
      </c>
      <c r="E57" s="27" t="s">
        <v>33</v>
      </c>
      <c r="F57" s="28">
        <v>2000000</v>
      </c>
      <c r="G57" s="28">
        <v>0</v>
      </c>
      <c r="H57" s="28">
        <v>0</v>
      </c>
      <c r="I57" s="28">
        <v>0</v>
      </c>
      <c r="J57" s="28">
        <v>0</v>
      </c>
      <c r="K57" s="28">
        <f t="shared" si="0"/>
        <v>0</v>
      </c>
      <c r="L57" s="28">
        <f t="shared" si="45"/>
        <v>2000000</v>
      </c>
      <c r="M57" s="120">
        <f t="shared" si="19"/>
        <v>3.464659912982634E-7</v>
      </c>
      <c r="N57" s="28">
        <v>0</v>
      </c>
      <c r="O57" s="31">
        <v>2000</v>
      </c>
      <c r="P57" s="28">
        <f t="shared" si="46"/>
        <v>1998000</v>
      </c>
      <c r="Q57" s="31">
        <v>610.42999999999995</v>
      </c>
      <c r="R57" s="28">
        <f t="shared" si="47"/>
        <v>1999389.57</v>
      </c>
      <c r="S57" s="28">
        <f t="shared" si="48"/>
        <v>1389.5700000000002</v>
      </c>
      <c r="T57" s="28">
        <v>610.42999999999995</v>
      </c>
      <c r="U57" s="28">
        <f t="shared" si="49"/>
        <v>0</v>
      </c>
      <c r="V57" s="28">
        <v>610.42999999999995</v>
      </c>
      <c r="W57" s="29">
        <f t="shared" si="50"/>
        <v>0</v>
      </c>
      <c r="X57" s="30">
        <f t="shared" si="3"/>
        <v>3.0521499999999996E-4</v>
      </c>
      <c r="Y57" s="30">
        <f t="shared" si="4"/>
        <v>3.0521499999999996E-4</v>
      </c>
      <c r="Z57" s="30">
        <f t="shared" si="5"/>
        <v>3.0521499999999996E-4</v>
      </c>
      <c r="AA57" s="30">
        <f t="shared" si="51"/>
        <v>1</v>
      </c>
      <c r="AB57" s="30">
        <f t="shared" si="52"/>
        <v>1</v>
      </c>
    </row>
    <row r="58" spans="1:28" ht="27.75" customHeight="1" x14ac:dyDescent="0.25">
      <c r="A58" s="20" t="s">
        <v>34</v>
      </c>
      <c r="B58" s="21" t="s">
        <v>12</v>
      </c>
      <c r="C58" s="21">
        <v>20</v>
      </c>
      <c r="D58" s="21" t="s">
        <v>13</v>
      </c>
      <c r="E58" s="22" t="s">
        <v>35</v>
      </c>
      <c r="F58" s="34">
        <f>+F59+F70+F77+F83+F66</f>
        <v>19229136508</v>
      </c>
      <c r="G58" s="34">
        <f>+G59+G70+G77+G83+G66</f>
        <v>0</v>
      </c>
      <c r="H58" s="34">
        <f>+H59+H70+H77+H83+H66</f>
        <v>0</v>
      </c>
      <c r="I58" s="34">
        <f>+I59+I70+I77+I83+I66</f>
        <v>115020000</v>
      </c>
      <c r="J58" s="34">
        <f>+J59+J70+J77+J83+J66</f>
        <v>118021000</v>
      </c>
      <c r="K58" s="34">
        <f t="shared" si="0"/>
        <v>-3001000</v>
      </c>
      <c r="L58" s="34">
        <f>+L59+L70+L77+L83+L66</f>
        <v>19226135508</v>
      </c>
      <c r="M58" s="117">
        <f t="shared" si="19"/>
        <v>3.3306010488069809E-3</v>
      </c>
      <c r="N58" s="34">
        <f t="shared" ref="N58:W58" si="53">+N59+N70+N77+N83+N66</f>
        <v>0</v>
      </c>
      <c r="O58" s="34">
        <f t="shared" si="53"/>
        <v>15922447159.4</v>
      </c>
      <c r="P58" s="34">
        <f t="shared" si="53"/>
        <v>3303688348.6000004</v>
      </c>
      <c r="Q58" s="34">
        <f t="shared" si="53"/>
        <v>12740000824.560001</v>
      </c>
      <c r="R58" s="34">
        <f t="shared" si="53"/>
        <v>6486134683.4399996</v>
      </c>
      <c r="S58" s="34">
        <f t="shared" si="53"/>
        <v>3182446334.8399992</v>
      </c>
      <c r="T58" s="34">
        <f t="shared" si="53"/>
        <v>5146794285.1799994</v>
      </c>
      <c r="U58" s="34">
        <f t="shared" si="53"/>
        <v>7593206539.3800001</v>
      </c>
      <c r="V58" s="34">
        <f t="shared" si="53"/>
        <v>5124669948.1799994</v>
      </c>
      <c r="W58" s="34">
        <f t="shared" si="53"/>
        <v>22124336.999999996</v>
      </c>
      <c r="X58" s="24">
        <f t="shared" si="3"/>
        <v>0.66263970828973318</v>
      </c>
      <c r="Y58" s="24">
        <f t="shared" si="4"/>
        <v>0.26769780557504219</v>
      </c>
      <c r="Z58" s="24">
        <f t="shared" si="5"/>
        <v>0.26654706277544038</v>
      </c>
      <c r="AA58" s="24">
        <f t="shared" si="51"/>
        <v>0.40398696641040077</v>
      </c>
      <c r="AB58" s="24">
        <f t="shared" si="52"/>
        <v>0.99570133644865</v>
      </c>
    </row>
    <row r="59" spans="1:28" ht="79.5" customHeight="1" x14ac:dyDescent="0.25">
      <c r="A59" s="20" t="s">
        <v>36</v>
      </c>
      <c r="B59" s="21" t="s">
        <v>12</v>
      </c>
      <c r="C59" s="21">
        <v>20</v>
      </c>
      <c r="D59" s="21" t="s">
        <v>13</v>
      </c>
      <c r="E59" s="22" t="s">
        <v>37</v>
      </c>
      <c r="F59" s="34">
        <f>+F60+F63+F64+F65+F62+F61</f>
        <v>952153325</v>
      </c>
      <c r="G59" s="34">
        <f>+G60+G63+G64+G65+G62+G61</f>
        <v>0</v>
      </c>
      <c r="H59" s="34">
        <f>+H60+H63+H64+H65+H62+H61</f>
        <v>0</v>
      </c>
      <c r="I59" s="34">
        <f>+I60+I63+I64+I65+I62+I61</f>
        <v>45000000</v>
      </c>
      <c r="J59" s="34">
        <f>+J60+J63+J64+J65+J62+J61</f>
        <v>0</v>
      </c>
      <c r="K59" s="34">
        <f t="shared" si="0"/>
        <v>45000000</v>
      </c>
      <c r="L59" s="34">
        <f>+L60+L63+L64+L65+L62+L61</f>
        <v>997153325</v>
      </c>
      <c r="M59" s="117">
        <f t="shared" si="19"/>
        <v>1.7273985761124221E-4</v>
      </c>
      <c r="N59" s="34">
        <f t="shared" ref="N59:W59" si="54">+N60+N63+N64+N65+N62+N61</f>
        <v>0</v>
      </c>
      <c r="O59" s="34">
        <f t="shared" si="54"/>
        <v>752480186.58000004</v>
      </c>
      <c r="P59" s="34">
        <f t="shared" si="54"/>
        <v>244673138.42000002</v>
      </c>
      <c r="Q59" s="34">
        <f t="shared" si="54"/>
        <v>447592680.38999999</v>
      </c>
      <c r="R59" s="34">
        <f t="shared" si="54"/>
        <v>549560644.61000001</v>
      </c>
      <c r="S59" s="34">
        <f t="shared" si="54"/>
        <v>304887506.19</v>
      </c>
      <c r="T59" s="34">
        <f t="shared" si="54"/>
        <v>258698558.72999999</v>
      </c>
      <c r="U59" s="34">
        <f t="shared" si="54"/>
        <v>188894121.66</v>
      </c>
      <c r="V59" s="34">
        <f t="shared" si="54"/>
        <v>236652521.73000002</v>
      </c>
      <c r="W59" s="34">
        <f t="shared" si="54"/>
        <v>22046036.999999996</v>
      </c>
      <c r="X59" s="24">
        <f t="shared" si="3"/>
        <v>0.44887046873157643</v>
      </c>
      <c r="Y59" s="24">
        <f t="shared" si="4"/>
        <v>0.25943709181333774</v>
      </c>
      <c r="Z59" s="24">
        <f t="shared" si="5"/>
        <v>0.23732811774959484</v>
      </c>
      <c r="AA59" s="24">
        <f t="shared" si="51"/>
        <v>0.57797763472045327</v>
      </c>
      <c r="AB59" s="24">
        <f t="shared" si="52"/>
        <v>0.91478098251405759</v>
      </c>
    </row>
    <row r="60" spans="1:28" ht="36" customHeight="1" x14ac:dyDescent="0.25">
      <c r="A60" s="25" t="s">
        <v>312</v>
      </c>
      <c r="B60" s="26" t="s">
        <v>12</v>
      </c>
      <c r="C60" s="26">
        <v>20</v>
      </c>
      <c r="D60" s="26" t="s">
        <v>13</v>
      </c>
      <c r="E60" s="27" t="s">
        <v>313</v>
      </c>
      <c r="F60" s="28">
        <v>16420000</v>
      </c>
      <c r="G60" s="28">
        <v>0</v>
      </c>
      <c r="H60" s="28">
        <v>0</v>
      </c>
      <c r="I60" s="28">
        <v>0</v>
      </c>
      <c r="J60" s="28">
        <v>0</v>
      </c>
      <c r="K60" s="28">
        <f t="shared" si="0"/>
        <v>0</v>
      </c>
      <c r="L60" s="28">
        <f t="shared" ref="L60:L65" si="55">+F60+K60</f>
        <v>16420000</v>
      </c>
      <c r="M60" s="125">
        <f t="shared" si="19"/>
        <v>2.8444857885587429E-6</v>
      </c>
      <c r="N60" s="28">
        <v>0</v>
      </c>
      <c r="O60" s="31">
        <v>3138717.25</v>
      </c>
      <c r="P60" s="28">
        <f t="shared" ref="P60:P65" si="56">L60-O60</f>
        <v>13281282.75</v>
      </c>
      <c r="Q60" s="31">
        <v>3138717.25</v>
      </c>
      <c r="R60" s="28">
        <f t="shared" ref="R60:R65" si="57">+L60-Q60</f>
        <v>13281282.75</v>
      </c>
      <c r="S60" s="28">
        <f t="shared" ref="S60:S65" si="58">O60-Q60</f>
        <v>0</v>
      </c>
      <c r="T60" s="28">
        <v>3138717.25</v>
      </c>
      <c r="U60" s="28">
        <f t="shared" ref="U60:U65" si="59">+Q60-T60</f>
        <v>0</v>
      </c>
      <c r="V60" s="28">
        <v>3138717.25</v>
      </c>
      <c r="W60" s="29">
        <f t="shared" ref="W60:W65" si="60">+T60-V60</f>
        <v>0</v>
      </c>
      <c r="X60" s="30">
        <f t="shared" si="3"/>
        <v>0.19115208587088917</v>
      </c>
      <c r="Y60" s="30">
        <f t="shared" si="4"/>
        <v>0.19115208587088917</v>
      </c>
      <c r="Z60" s="30">
        <f t="shared" si="5"/>
        <v>0.19115208587088917</v>
      </c>
      <c r="AA60" s="30">
        <f t="shared" si="51"/>
        <v>1</v>
      </c>
      <c r="AB60" s="30">
        <f t="shared" si="52"/>
        <v>1</v>
      </c>
    </row>
    <row r="61" spans="1:28" ht="36" customHeight="1" x14ac:dyDescent="0.25">
      <c r="A61" s="25" t="s">
        <v>38</v>
      </c>
      <c r="B61" s="26" t="s">
        <v>12</v>
      </c>
      <c r="C61" s="26">
        <v>20</v>
      </c>
      <c r="D61" s="26" t="s">
        <v>13</v>
      </c>
      <c r="E61" s="27" t="s">
        <v>39</v>
      </c>
      <c r="F61" s="28">
        <v>86852600</v>
      </c>
      <c r="G61" s="28">
        <v>0</v>
      </c>
      <c r="H61" s="28">
        <v>0</v>
      </c>
      <c r="I61" s="28">
        <v>45000000</v>
      </c>
      <c r="J61" s="28">
        <v>0</v>
      </c>
      <c r="K61" s="28">
        <f t="shared" si="0"/>
        <v>45000000</v>
      </c>
      <c r="L61" s="28">
        <f t="shared" si="55"/>
        <v>131852600</v>
      </c>
      <c r="M61" s="125">
        <f t="shared" si="19"/>
        <v>2.2841220882126704E-5</v>
      </c>
      <c r="N61" s="28">
        <v>0</v>
      </c>
      <c r="O61" s="31">
        <v>130853600</v>
      </c>
      <c r="P61" s="28">
        <f t="shared" si="56"/>
        <v>999000</v>
      </c>
      <c r="Q61" s="31">
        <v>130852608.8</v>
      </c>
      <c r="R61" s="28">
        <f t="shared" si="57"/>
        <v>999991.20000000298</v>
      </c>
      <c r="S61" s="28">
        <f t="shared" si="58"/>
        <v>991.20000000298023</v>
      </c>
      <c r="T61" s="28">
        <v>130538056.8</v>
      </c>
      <c r="U61" s="28">
        <f t="shared" si="59"/>
        <v>314552</v>
      </c>
      <c r="V61" s="28">
        <v>130538056.8</v>
      </c>
      <c r="W61" s="29">
        <f t="shared" si="60"/>
        <v>0</v>
      </c>
      <c r="X61" s="30">
        <f t="shared" si="3"/>
        <v>0.99241584011236783</v>
      </c>
      <c r="Y61" s="30">
        <f t="shared" si="4"/>
        <v>0.99003020645781725</v>
      </c>
      <c r="Z61" s="30">
        <f t="shared" si="5"/>
        <v>0.99003020645781725</v>
      </c>
      <c r="AA61" s="30">
        <f t="shared" si="51"/>
        <v>0.9975961350493151</v>
      </c>
      <c r="AB61" s="30">
        <f t="shared" si="52"/>
        <v>1</v>
      </c>
    </row>
    <row r="62" spans="1:28" ht="36" customHeight="1" x14ac:dyDescent="0.25">
      <c r="A62" s="25" t="s">
        <v>314</v>
      </c>
      <c r="B62" s="26" t="s">
        <v>12</v>
      </c>
      <c r="C62" s="26">
        <v>20</v>
      </c>
      <c r="D62" s="26" t="s">
        <v>13</v>
      </c>
      <c r="E62" s="27" t="s">
        <v>315</v>
      </c>
      <c r="F62" s="28">
        <v>15717514</v>
      </c>
      <c r="G62" s="28">
        <v>0</v>
      </c>
      <c r="H62" s="28">
        <v>0</v>
      </c>
      <c r="I62" s="28">
        <v>0</v>
      </c>
      <c r="J62" s="28">
        <v>0</v>
      </c>
      <c r="K62" s="28">
        <f t="shared" si="0"/>
        <v>0</v>
      </c>
      <c r="L62" s="28">
        <f t="shared" si="55"/>
        <v>15717514</v>
      </c>
      <c r="M62" s="125">
        <f t="shared" si="19"/>
        <v>2.7227920343771669E-6</v>
      </c>
      <c r="N62" s="28">
        <v>0</v>
      </c>
      <c r="O62" s="31">
        <v>2942570</v>
      </c>
      <c r="P62" s="28">
        <f t="shared" si="56"/>
        <v>12774944</v>
      </c>
      <c r="Q62" s="31">
        <v>2941578.95</v>
      </c>
      <c r="R62" s="28">
        <f t="shared" si="57"/>
        <v>12775935.050000001</v>
      </c>
      <c r="S62" s="28">
        <f t="shared" si="58"/>
        <v>991.04999999981374</v>
      </c>
      <c r="T62" s="28">
        <v>120008.95</v>
      </c>
      <c r="U62" s="28">
        <f t="shared" si="59"/>
        <v>2821570</v>
      </c>
      <c r="V62" s="28">
        <v>120008.95</v>
      </c>
      <c r="W62" s="29">
        <f t="shared" si="60"/>
        <v>0</v>
      </c>
      <c r="X62" s="30">
        <f t="shared" si="3"/>
        <v>0.18715293970789529</v>
      </c>
      <c r="Y62" s="74">
        <f t="shared" si="4"/>
        <v>7.6353646002796623E-3</v>
      </c>
      <c r="Z62" s="74">
        <f t="shared" si="5"/>
        <v>7.6353646002796623E-3</v>
      </c>
      <c r="AA62" s="74">
        <f t="shared" si="51"/>
        <v>4.0797460153160256E-2</v>
      </c>
      <c r="AB62" s="30">
        <f t="shared" si="52"/>
        <v>1</v>
      </c>
    </row>
    <row r="63" spans="1:28" ht="36" customHeight="1" x14ac:dyDescent="0.25">
      <c r="A63" s="25" t="s">
        <v>316</v>
      </c>
      <c r="B63" s="26" t="s">
        <v>12</v>
      </c>
      <c r="C63" s="26">
        <v>20</v>
      </c>
      <c r="D63" s="26" t="s">
        <v>13</v>
      </c>
      <c r="E63" s="27" t="s">
        <v>317</v>
      </c>
      <c r="F63" s="28">
        <v>25215211</v>
      </c>
      <c r="G63" s="28">
        <v>0</v>
      </c>
      <c r="H63" s="28">
        <v>0</v>
      </c>
      <c r="I63" s="28">
        <v>0</v>
      </c>
      <c r="J63" s="28">
        <v>0</v>
      </c>
      <c r="K63" s="28">
        <f t="shared" si="0"/>
        <v>0</v>
      </c>
      <c r="L63" s="28">
        <f t="shared" si="55"/>
        <v>25215211</v>
      </c>
      <c r="M63" s="125">
        <f t="shared" si="19"/>
        <v>4.3681065374549381E-6</v>
      </c>
      <c r="N63" s="28">
        <v>0</v>
      </c>
      <c r="O63" s="31">
        <v>4826883.33</v>
      </c>
      <c r="P63" s="28">
        <f t="shared" si="56"/>
        <v>20388327.670000002</v>
      </c>
      <c r="Q63" s="31">
        <v>4825905.5199999996</v>
      </c>
      <c r="R63" s="28">
        <f t="shared" si="57"/>
        <v>20389305.48</v>
      </c>
      <c r="S63" s="28">
        <f t="shared" si="58"/>
        <v>977.81000000052154</v>
      </c>
      <c r="T63" s="28">
        <v>3630588.86</v>
      </c>
      <c r="U63" s="28">
        <f t="shared" si="59"/>
        <v>1195316.6599999997</v>
      </c>
      <c r="V63" s="28">
        <v>3630588.86</v>
      </c>
      <c r="W63" s="29">
        <f t="shared" si="60"/>
        <v>0</v>
      </c>
      <c r="X63" s="30">
        <f t="shared" si="3"/>
        <v>0.19138866297807303</v>
      </c>
      <c r="Y63" s="30">
        <f t="shared" si="4"/>
        <v>0.14398407611976755</v>
      </c>
      <c r="Z63" s="30">
        <f t="shared" si="5"/>
        <v>0.14398407611976755</v>
      </c>
      <c r="AA63" s="30">
        <f t="shared" si="51"/>
        <v>0.75231246135129481</v>
      </c>
      <c r="AB63" s="30">
        <f t="shared" si="52"/>
        <v>1</v>
      </c>
    </row>
    <row r="64" spans="1:28" ht="36" customHeight="1" x14ac:dyDescent="0.25">
      <c r="A64" s="25" t="s">
        <v>40</v>
      </c>
      <c r="B64" s="26" t="s">
        <v>12</v>
      </c>
      <c r="C64" s="26">
        <v>20</v>
      </c>
      <c r="D64" s="26" t="s">
        <v>13</v>
      </c>
      <c r="E64" s="27" t="s">
        <v>41</v>
      </c>
      <c r="F64" s="28">
        <v>421698000</v>
      </c>
      <c r="G64" s="28">
        <v>0</v>
      </c>
      <c r="H64" s="28">
        <v>0</v>
      </c>
      <c r="I64" s="28">
        <v>0</v>
      </c>
      <c r="J64" s="28">
        <v>0</v>
      </c>
      <c r="K64" s="28">
        <f t="shared" si="0"/>
        <v>0</v>
      </c>
      <c r="L64" s="28">
        <f t="shared" si="55"/>
        <v>421698000</v>
      </c>
      <c r="M64" s="119">
        <f t="shared" si="19"/>
        <v>7.305200779924754E-5</v>
      </c>
      <c r="N64" s="28">
        <v>0</v>
      </c>
      <c r="O64" s="31">
        <v>224468416</v>
      </c>
      <c r="P64" s="28">
        <f t="shared" si="56"/>
        <v>197229584</v>
      </c>
      <c r="Q64" s="31">
        <v>224380302.87</v>
      </c>
      <c r="R64" s="28">
        <f t="shared" si="57"/>
        <v>197317697.13</v>
      </c>
      <c r="S64" s="28">
        <f t="shared" si="58"/>
        <v>88113.129999995232</v>
      </c>
      <c r="T64" s="28">
        <v>39817619.869999997</v>
      </c>
      <c r="U64" s="28">
        <f t="shared" si="59"/>
        <v>184562683</v>
      </c>
      <c r="V64" s="28">
        <v>17771582.870000001</v>
      </c>
      <c r="W64" s="29">
        <f t="shared" si="60"/>
        <v>22046036.999999996</v>
      </c>
      <c r="X64" s="30">
        <f t="shared" si="3"/>
        <v>0.53208766195239243</v>
      </c>
      <c r="Y64" s="36">
        <f t="shared" si="4"/>
        <v>9.4422121684238483E-2</v>
      </c>
      <c r="Z64" s="36">
        <f t="shared" si="5"/>
        <v>4.2142914763646025E-2</v>
      </c>
      <c r="AA64" s="36">
        <f t="shared" si="51"/>
        <v>0.17745595028040081</v>
      </c>
      <c r="AB64" s="30">
        <f t="shared" si="52"/>
        <v>0.44632459016943249</v>
      </c>
    </row>
    <row r="65" spans="1:28" ht="36" customHeight="1" x14ac:dyDescent="0.25">
      <c r="A65" s="25" t="s">
        <v>318</v>
      </c>
      <c r="B65" s="26" t="s">
        <v>12</v>
      </c>
      <c r="C65" s="26">
        <v>20</v>
      </c>
      <c r="D65" s="26" t="s">
        <v>13</v>
      </c>
      <c r="E65" s="27" t="s">
        <v>319</v>
      </c>
      <c r="F65" s="28">
        <v>386250000</v>
      </c>
      <c r="G65" s="28">
        <v>0</v>
      </c>
      <c r="H65" s="28">
        <v>0</v>
      </c>
      <c r="I65" s="28">
        <v>0</v>
      </c>
      <c r="J65" s="28">
        <v>0</v>
      </c>
      <c r="K65" s="28">
        <f t="shared" si="0"/>
        <v>0</v>
      </c>
      <c r="L65" s="28">
        <f t="shared" si="55"/>
        <v>386250000</v>
      </c>
      <c r="M65" s="119">
        <f t="shared" si="19"/>
        <v>6.6911244569477121E-5</v>
      </c>
      <c r="N65" s="28">
        <v>0</v>
      </c>
      <c r="O65" s="31">
        <v>386250000</v>
      </c>
      <c r="P65" s="28">
        <f t="shared" si="56"/>
        <v>0</v>
      </c>
      <c r="Q65" s="31">
        <v>81453567</v>
      </c>
      <c r="R65" s="28">
        <f t="shared" si="57"/>
        <v>304796433</v>
      </c>
      <c r="S65" s="28">
        <f t="shared" si="58"/>
        <v>304796433</v>
      </c>
      <c r="T65" s="28">
        <v>81453567</v>
      </c>
      <c r="U65" s="28">
        <f t="shared" si="59"/>
        <v>0</v>
      </c>
      <c r="V65" s="28">
        <v>81453567</v>
      </c>
      <c r="W65" s="29">
        <f t="shared" si="60"/>
        <v>0</v>
      </c>
      <c r="X65" s="30">
        <f t="shared" si="3"/>
        <v>0.21088302135922329</v>
      </c>
      <c r="Y65" s="30">
        <f t="shared" si="4"/>
        <v>0.21088302135922329</v>
      </c>
      <c r="Z65" s="30">
        <f t="shared" si="5"/>
        <v>0.21088302135922329</v>
      </c>
      <c r="AA65" s="30">
        <f t="shared" si="51"/>
        <v>1</v>
      </c>
      <c r="AB65" s="30">
        <f t="shared" si="52"/>
        <v>1</v>
      </c>
    </row>
    <row r="66" spans="1:28" ht="49.5" customHeight="1" x14ac:dyDescent="0.25">
      <c r="A66" s="20" t="s">
        <v>42</v>
      </c>
      <c r="B66" s="21" t="s">
        <v>12</v>
      </c>
      <c r="C66" s="21">
        <v>20</v>
      </c>
      <c r="D66" s="21" t="s">
        <v>13</v>
      </c>
      <c r="E66" s="22" t="s">
        <v>43</v>
      </c>
      <c r="F66" s="34">
        <f>+F67+F68+F69</f>
        <v>9992637352</v>
      </c>
      <c r="G66" s="34">
        <f>+G67+G68+G69</f>
        <v>0</v>
      </c>
      <c r="H66" s="34">
        <f>+H67+H68+H69</f>
        <v>0</v>
      </c>
      <c r="I66" s="34">
        <f>+I67+I68+I69</f>
        <v>0</v>
      </c>
      <c r="J66" s="34">
        <f>+J67+J68+J69</f>
        <v>48021000</v>
      </c>
      <c r="K66" s="34">
        <f t="shared" si="0"/>
        <v>-48021000</v>
      </c>
      <c r="L66" s="34">
        <f>+L67+L68+L69</f>
        <v>9944616352</v>
      </c>
      <c r="M66" s="117">
        <f t="shared" si="19"/>
        <v>1.7227356812383001E-3</v>
      </c>
      <c r="N66" s="34">
        <f t="shared" ref="N66:W66" si="61">+N67+N68+N69</f>
        <v>0</v>
      </c>
      <c r="O66" s="34">
        <f t="shared" si="61"/>
        <v>8008362803.6099997</v>
      </c>
      <c r="P66" s="34">
        <f t="shared" si="61"/>
        <v>1936253548.3900003</v>
      </c>
      <c r="Q66" s="34">
        <f t="shared" si="61"/>
        <v>5600708858.3800001</v>
      </c>
      <c r="R66" s="34">
        <f t="shared" si="61"/>
        <v>4343907493.6199999</v>
      </c>
      <c r="S66" s="34">
        <f t="shared" si="61"/>
        <v>2407653945.2299995</v>
      </c>
      <c r="T66" s="34">
        <f t="shared" si="61"/>
        <v>3459010587.6999998</v>
      </c>
      <c r="U66" s="34">
        <f t="shared" si="61"/>
        <v>2141698270.6800001</v>
      </c>
      <c r="V66" s="34">
        <f t="shared" si="61"/>
        <v>3459010587.6999998</v>
      </c>
      <c r="W66" s="34">
        <f t="shared" si="61"/>
        <v>0</v>
      </c>
      <c r="X66" s="24">
        <f t="shared" si="3"/>
        <v>0.56319003771861142</v>
      </c>
      <c r="Y66" s="24">
        <f t="shared" si="4"/>
        <v>0.34782745409825133</v>
      </c>
      <c r="Z66" s="24">
        <f t="shared" si="5"/>
        <v>0.34782745409825133</v>
      </c>
      <c r="AA66" s="24">
        <f t="shared" si="51"/>
        <v>0.61760228484729973</v>
      </c>
      <c r="AB66" s="24">
        <f t="shared" si="52"/>
        <v>1</v>
      </c>
    </row>
    <row r="67" spans="1:28" ht="28.5" customHeight="1" x14ac:dyDescent="0.25">
      <c r="A67" s="25" t="s">
        <v>320</v>
      </c>
      <c r="B67" s="26" t="s">
        <v>12</v>
      </c>
      <c r="C67" s="26">
        <v>20</v>
      </c>
      <c r="D67" s="26" t="s">
        <v>13</v>
      </c>
      <c r="E67" s="27" t="s">
        <v>321</v>
      </c>
      <c r="F67" s="28">
        <v>1637544870</v>
      </c>
      <c r="G67" s="28">
        <v>0</v>
      </c>
      <c r="H67" s="28">
        <v>0</v>
      </c>
      <c r="I67" s="28">
        <v>0</v>
      </c>
      <c r="J67" s="28">
        <v>0</v>
      </c>
      <c r="K67" s="28">
        <f t="shared" si="0"/>
        <v>0</v>
      </c>
      <c r="L67" s="28">
        <f>+F67+K67</f>
        <v>1637544870</v>
      </c>
      <c r="M67" s="119">
        <f t="shared" si="19"/>
        <v>2.8367680333996797E-4</v>
      </c>
      <c r="N67" s="28">
        <v>0</v>
      </c>
      <c r="O67" s="28">
        <v>1172101821</v>
      </c>
      <c r="P67" s="28">
        <f>L67-O67</f>
        <v>465443049</v>
      </c>
      <c r="Q67" s="28">
        <v>1172101821</v>
      </c>
      <c r="R67" s="28">
        <f>+L67-Q67</f>
        <v>465443049</v>
      </c>
      <c r="S67" s="28">
        <f>O67-Q67</f>
        <v>0</v>
      </c>
      <c r="T67" s="28">
        <v>1137013348.99</v>
      </c>
      <c r="U67" s="28">
        <f>+Q67-T67</f>
        <v>35088472.00999999</v>
      </c>
      <c r="V67" s="28">
        <v>1137013348.99</v>
      </c>
      <c r="W67" s="29">
        <f>+T67-V67</f>
        <v>0</v>
      </c>
      <c r="X67" s="30">
        <f t="shared" si="3"/>
        <v>0.715767758473696</v>
      </c>
      <c r="Y67" s="30">
        <f t="shared" si="4"/>
        <v>0.69434027110963992</v>
      </c>
      <c r="Z67" s="30">
        <f t="shared" si="5"/>
        <v>0.69434027110963992</v>
      </c>
      <c r="AA67" s="30">
        <f t="shared" si="51"/>
        <v>0.97006363151960329</v>
      </c>
      <c r="AB67" s="30">
        <f t="shared" si="52"/>
        <v>1</v>
      </c>
    </row>
    <row r="68" spans="1:28" ht="28.5" customHeight="1" x14ac:dyDescent="0.25">
      <c r="A68" s="25" t="s">
        <v>322</v>
      </c>
      <c r="B68" s="26" t="s">
        <v>12</v>
      </c>
      <c r="C68" s="26">
        <v>20</v>
      </c>
      <c r="D68" s="26" t="s">
        <v>13</v>
      </c>
      <c r="E68" s="27" t="s">
        <v>323</v>
      </c>
      <c r="F68" s="28">
        <v>8350831932</v>
      </c>
      <c r="G68" s="28">
        <v>0</v>
      </c>
      <c r="H68" s="28">
        <v>0</v>
      </c>
      <c r="I68" s="28">
        <v>0</v>
      </c>
      <c r="J68" s="28">
        <f>46000000+2021000</f>
        <v>48021000</v>
      </c>
      <c r="K68" s="28">
        <f t="shared" si="0"/>
        <v>-48021000</v>
      </c>
      <c r="L68" s="28">
        <f>+F68+K68</f>
        <v>8302810932</v>
      </c>
      <c r="M68" s="119">
        <f t="shared" si="19"/>
        <v>1.4383208100587192E-3</v>
      </c>
      <c r="N68" s="28">
        <v>0</v>
      </c>
      <c r="O68" s="28">
        <v>6834892585.6099997</v>
      </c>
      <c r="P68" s="28">
        <f>L68-O68</f>
        <v>1467918346.3900003</v>
      </c>
      <c r="Q68" s="28">
        <v>4427240636.5</v>
      </c>
      <c r="R68" s="28">
        <f>+L68-Q68</f>
        <v>3875570295.5</v>
      </c>
      <c r="S68" s="28">
        <f>O68-Q68</f>
        <v>2407651949.1099997</v>
      </c>
      <c r="T68" s="28">
        <v>2321997234.8299999</v>
      </c>
      <c r="U68" s="28">
        <f>+Q68-T68</f>
        <v>2105243401.6700001</v>
      </c>
      <c r="V68" s="28">
        <v>2321997234.8299999</v>
      </c>
      <c r="W68" s="29">
        <f>+T68-V68</f>
        <v>0</v>
      </c>
      <c r="X68" s="30">
        <f t="shared" si="3"/>
        <v>0.53322190192684016</v>
      </c>
      <c r="Y68" s="30">
        <f t="shared" si="4"/>
        <v>0.27966399016515625</v>
      </c>
      <c r="Z68" s="30">
        <f t="shared" si="5"/>
        <v>0.27966399016515625</v>
      </c>
      <c r="AA68" s="30">
        <f t="shared" si="51"/>
        <v>0.52447956311353305</v>
      </c>
      <c r="AB68" s="30">
        <f t="shared" si="52"/>
        <v>1</v>
      </c>
    </row>
    <row r="69" spans="1:28" ht="35.25" customHeight="1" x14ac:dyDescent="0.25">
      <c r="A69" s="25" t="s">
        <v>44</v>
      </c>
      <c r="B69" s="26" t="s">
        <v>12</v>
      </c>
      <c r="C69" s="26">
        <v>20</v>
      </c>
      <c r="D69" s="26" t="s">
        <v>13</v>
      </c>
      <c r="E69" s="27" t="s">
        <v>45</v>
      </c>
      <c r="F69" s="28">
        <v>4260550</v>
      </c>
      <c r="G69" s="28">
        <v>0</v>
      </c>
      <c r="H69" s="28">
        <v>0</v>
      </c>
      <c r="I69" s="28">
        <v>0</v>
      </c>
      <c r="J69" s="28">
        <v>0</v>
      </c>
      <c r="K69" s="28">
        <f t="shared" si="0"/>
        <v>0</v>
      </c>
      <c r="L69" s="28">
        <f>+F69+K69</f>
        <v>4260550</v>
      </c>
      <c r="M69" s="120">
        <f t="shared" si="19"/>
        <v>7.3806783961290816E-7</v>
      </c>
      <c r="N69" s="28">
        <v>0</v>
      </c>
      <c r="O69" s="28">
        <v>1368397</v>
      </c>
      <c r="P69" s="28">
        <f>L69-O69</f>
        <v>2892153</v>
      </c>
      <c r="Q69" s="28">
        <v>1366400.88</v>
      </c>
      <c r="R69" s="28">
        <f>+L69-Q69</f>
        <v>2894149.12</v>
      </c>
      <c r="S69" s="28">
        <f>O69-Q69</f>
        <v>1996.1200000001118</v>
      </c>
      <c r="T69" s="28">
        <v>3.88</v>
      </c>
      <c r="U69" s="28">
        <f>+Q69-T69</f>
        <v>1366397</v>
      </c>
      <c r="V69" s="28">
        <v>3.88</v>
      </c>
      <c r="W69" s="29">
        <f>+T69-V69</f>
        <v>0</v>
      </c>
      <c r="X69" s="30">
        <f t="shared" si="3"/>
        <v>0.32070997406438134</v>
      </c>
      <c r="Y69" s="74">
        <f t="shared" si="4"/>
        <v>9.1068054593890454E-7</v>
      </c>
      <c r="Z69" s="74">
        <f t="shared" si="5"/>
        <v>9.1068054593890454E-7</v>
      </c>
      <c r="AA69" s="74">
        <f t="shared" si="51"/>
        <v>2.8395766255654052E-6</v>
      </c>
      <c r="AB69" s="30">
        <f t="shared" si="52"/>
        <v>1</v>
      </c>
    </row>
    <row r="70" spans="1:28" ht="49.5" customHeight="1" x14ac:dyDescent="0.25">
      <c r="A70" s="20" t="s">
        <v>46</v>
      </c>
      <c r="B70" s="21" t="s">
        <v>12</v>
      </c>
      <c r="C70" s="21">
        <v>20</v>
      </c>
      <c r="D70" s="21" t="s">
        <v>13</v>
      </c>
      <c r="E70" s="22" t="s">
        <v>47</v>
      </c>
      <c r="F70" s="34">
        <f>SUM(F71:F76)</f>
        <v>7651445831</v>
      </c>
      <c r="G70" s="34">
        <f>SUM(G71:G76)</f>
        <v>0</v>
      </c>
      <c r="H70" s="34">
        <f>SUM(H71:H76)</f>
        <v>0</v>
      </c>
      <c r="I70" s="34">
        <f>SUM(I71:I76)</f>
        <v>70000000</v>
      </c>
      <c r="J70" s="34">
        <f>SUM(J71:J76)</f>
        <v>70000000</v>
      </c>
      <c r="K70" s="34">
        <f t="shared" si="0"/>
        <v>0</v>
      </c>
      <c r="L70" s="34">
        <f>SUM(L71:L76)</f>
        <v>7651445831</v>
      </c>
      <c r="M70" s="117">
        <f t="shared" si="19"/>
        <v>1.3254828823511899E-3</v>
      </c>
      <c r="N70" s="34">
        <f t="shared" ref="N70:W70" si="62">SUM(N71:N76)</f>
        <v>0</v>
      </c>
      <c r="O70" s="34">
        <f t="shared" si="62"/>
        <v>6611573206.9300003</v>
      </c>
      <c r="P70" s="34">
        <f t="shared" si="62"/>
        <v>1039872624.0700001</v>
      </c>
      <c r="Q70" s="34">
        <f t="shared" si="62"/>
        <v>6328394885.3200006</v>
      </c>
      <c r="R70" s="34">
        <f t="shared" si="62"/>
        <v>1323050945.6799998</v>
      </c>
      <c r="S70" s="34">
        <f t="shared" si="62"/>
        <v>283178321.6099999</v>
      </c>
      <c r="T70" s="34">
        <f t="shared" si="62"/>
        <v>1397450739.2799997</v>
      </c>
      <c r="U70" s="34">
        <f t="shared" si="62"/>
        <v>4930944146.04</v>
      </c>
      <c r="V70" s="34">
        <f t="shared" si="62"/>
        <v>1397372439.2799997</v>
      </c>
      <c r="W70" s="34">
        <f t="shared" si="62"/>
        <v>78300</v>
      </c>
      <c r="X70" s="24">
        <f t="shared" si="3"/>
        <v>0.82708484449832609</v>
      </c>
      <c r="Y70" s="24">
        <f t="shared" si="4"/>
        <v>0.18263878097629568</v>
      </c>
      <c r="Z70" s="24">
        <f t="shared" si="5"/>
        <v>0.18262854761625766</v>
      </c>
      <c r="AA70" s="24">
        <f t="shared" si="51"/>
        <v>0.22082230401292927</v>
      </c>
      <c r="AB70" s="30">
        <f t="shared" si="52"/>
        <v>0.99994396940242747</v>
      </c>
    </row>
    <row r="71" spans="1:28" ht="32.25" customHeight="1" x14ac:dyDescent="0.25">
      <c r="A71" s="25" t="s">
        <v>48</v>
      </c>
      <c r="B71" s="26" t="s">
        <v>12</v>
      </c>
      <c r="C71" s="26">
        <v>20</v>
      </c>
      <c r="D71" s="26" t="s">
        <v>13</v>
      </c>
      <c r="E71" s="27" t="s">
        <v>49</v>
      </c>
      <c r="F71" s="28">
        <v>2184505767</v>
      </c>
      <c r="G71" s="28">
        <v>0</v>
      </c>
      <c r="H71" s="28">
        <v>0</v>
      </c>
      <c r="I71" s="28">
        <v>0</v>
      </c>
      <c r="J71" s="28">
        <v>70000000</v>
      </c>
      <c r="K71" s="28">
        <f t="shared" ref="K71:K134" si="63">+G71-H71+I71-J71</f>
        <v>-70000000</v>
      </c>
      <c r="L71" s="28">
        <f t="shared" ref="L71:L76" si="64">+F71+K71</f>
        <v>2114505767</v>
      </c>
      <c r="M71" s="119">
        <f t="shared" si="19"/>
        <v>3.6630216833477493E-4</v>
      </c>
      <c r="N71" s="28">
        <v>0</v>
      </c>
      <c r="O71" s="28">
        <v>1975657263.26</v>
      </c>
      <c r="P71" s="28">
        <f t="shared" ref="P71:P76" si="65">L71-O71</f>
        <v>138848503.74000001</v>
      </c>
      <c r="Q71" s="28">
        <v>1975343500.3900001</v>
      </c>
      <c r="R71" s="28">
        <f t="shared" ref="R71:R76" si="66">+L71-Q71</f>
        <v>139162266.6099999</v>
      </c>
      <c r="S71" s="28">
        <f t="shared" ref="S71:S76" si="67">O71-Q71</f>
        <v>313762.86999988556</v>
      </c>
      <c r="T71" s="28">
        <v>431110160.38999999</v>
      </c>
      <c r="U71" s="28">
        <f t="shared" ref="U71:U76" si="68">+Q71-T71</f>
        <v>1544233340</v>
      </c>
      <c r="V71" s="28">
        <v>431110160.38999999</v>
      </c>
      <c r="W71" s="29">
        <f t="shared" ref="W71:W76" si="69">+T71-V71</f>
        <v>0</v>
      </c>
      <c r="X71" s="30">
        <f t="shared" ref="X71:X108" si="70">+Q71/L71</f>
        <v>0.9341868588008444</v>
      </c>
      <c r="Y71" s="30">
        <f t="shared" ref="Y71:Y108" si="71">+T71/L71</f>
        <v>0.20388223438219641</v>
      </c>
      <c r="Z71" s="30">
        <f t="shared" ref="Z71:Z134" si="72">+V71/L71</f>
        <v>0.20388223438219641</v>
      </c>
      <c r="AA71" s="30">
        <f t="shared" si="51"/>
        <v>0.21824566730033745</v>
      </c>
      <c r="AB71" s="30">
        <f t="shared" si="52"/>
        <v>1</v>
      </c>
    </row>
    <row r="72" spans="1:28" ht="32.25" customHeight="1" x14ac:dyDescent="0.25">
      <c r="A72" s="25" t="s">
        <v>50</v>
      </c>
      <c r="B72" s="26" t="s">
        <v>12</v>
      </c>
      <c r="C72" s="26">
        <v>20</v>
      </c>
      <c r="D72" s="26" t="s">
        <v>13</v>
      </c>
      <c r="E72" s="27" t="s">
        <v>51</v>
      </c>
      <c r="F72" s="28">
        <v>3068205231</v>
      </c>
      <c r="G72" s="28">
        <v>0</v>
      </c>
      <c r="H72" s="28">
        <v>0</v>
      </c>
      <c r="I72" s="28">
        <v>70000000</v>
      </c>
      <c r="J72" s="28">
        <v>0</v>
      </c>
      <c r="K72" s="28">
        <f t="shared" si="63"/>
        <v>70000000</v>
      </c>
      <c r="L72" s="28">
        <f t="shared" si="64"/>
        <v>3138205231</v>
      </c>
      <c r="M72" s="119">
        <f t="shared" si="19"/>
        <v>5.4364069312790541E-4</v>
      </c>
      <c r="N72" s="28">
        <v>0</v>
      </c>
      <c r="O72" s="28">
        <v>3088528518</v>
      </c>
      <c r="P72" s="28">
        <f t="shared" si="65"/>
        <v>49676713</v>
      </c>
      <c r="Q72" s="28">
        <v>2973877816.3699999</v>
      </c>
      <c r="R72" s="28">
        <f t="shared" si="66"/>
        <v>164327414.63000011</v>
      </c>
      <c r="S72" s="28">
        <f t="shared" si="67"/>
        <v>114650701.63000011</v>
      </c>
      <c r="T72" s="28">
        <v>644223054.37</v>
      </c>
      <c r="U72" s="28">
        <f t="shared" si="68"/>
        <v>2329654762</v>
      </c>
      <c r="V72" s="28">
        <v>644144754.37</v>
      </c>
      <c r="W72" s="29">
        <f t="shared" si="69"/>
        <v>78300</v>
      </c>
      <c r="X72" s="30">
        <f t="shared" si="70"/>
        <v>0.9476364984014648</v>
      </c>
      <c r="Y72" s="30">
        <f t="shared" si="71"/>
        <v>0.20528391451463998</v>
      </c>
      <c r="Z72" s="30">
        <f t="shared" si="72"/>
        <v>0.2052589639476004</v>
      </c>
      <c r="AA72" s="30">
        <f t="shared" si="51"/>
        <v>0.21662727729559417</v>
      </c>
      <c r="AB72" s="30">
        <f t="shared" si="52"/>
        <v>0.99987845824599286</v>
      </c>
    </row>
    <row r="73" spans="1:28" ht="44.25" customHeight="1" x14ac:dyDescent="0.25">
      <c r="A73" s="25" t="s">
        <v>52</v>
      </c>
      <c r="B73" s="26" t="s">
        <v>12</v>
      </c>
      <c r="C73" s="26">
        <v>20</v>
      </c>
      <c r="D73" s="26" t="s">
        <v>13</v>
      </c>
      <c r="E73" s="27" t="s">
        <v>53</v>
      </c>
      <c r="F73" s="28">
        <v>373553600</v>
      </c>
      <c r="G73" s="28">
        <v>0</v>
      </c>
      <c r="H73" s="28">
        <v>0</v>
      </c>
      <c r="I73" s="28">
        <v>0</v>
      </c>
      <c r="J73" s="28">
        <v>0</v>
      </c>
      <c r="K73" s="28">
        <f t="shared" si="63"/>
        <v>0</v>
      </c>
      <c r="L73" s="28">
        <f t="shared" si="64"/>
        <v>373553600</v>
      </c>
      <c r="M73" s="119">
        <f t="shared" si="19"/>
        <v>6.4711809163517492E-5</v>
      </c>
      <c r="N73" s="28">
        <v>0</v>
      </c>
      <c r="O73" s="28">
        <v>233224600</v>
      </c>
      <c r="P73" s="28">
        <f t="shared" si="65"/>
        <v>140329000</v>
      </c>
      <c r="Q73" s="28">
        <v>65165169.350000001</v>
      </c>
      <c r="R73" s="28">
        <f t="shared" si="66"/>
        <v>308388430.64999998</v>
      </c>
      <c r="S73" s="28">
        <f t="shared" si="67"/>
        <v>168059430.65000001</v>
      </c>
      <c r="T73" s="28">
        <v>24466325.350000001</v>
      </c>
      <c r="U73" s="28">
        <f t="shared" si="68"/>
        <v>40698844</v>
      </c>
      <c r="V73" s="28">
        <v>24466325.350000001</v>
      </c>
      <c r="W73" s="29">
        <f t="shared" si="69"/>
        <v>0</v>
      </c>
      <c r="X73" s="30">
        <f t="shared" si="70"/>
        <v>0.17444663724295523</v>
      </c>
      <c r="Y73" s="30">
        <f t="shared" si="71"/>
        <v>6.5496157311828881E-2</v>
      </c>
      <c r="Z73" s="30">
        <f t="shared" si="72"/>
        <v>6.5496157311828881E-2</v>
      </c>
      <c r="AA73" s="30">
        <f t="shared" si="51"/>
        <v>0.37545095937052148</v>
      </c>
      <c r="AB73" s="30">
        <f t="shared" si="52"/>
        <v>1</v>
      </c>
    </row>
    <row r="74" spans="1:28" ht="32.25" customHeight="1" x14ac:dyDescent="0.25">
      <c r="A74" s="25" t="s">
        <v>54</v>
      </c>
      <c r="B74" s="26" t="s">
        <v>12</v>
      </c>
      <c r="C74" s="26">
        <v>20</v>
      </c>
      <c r="D74" s="26" t="s">
        <v>13</v>
      </c>
      <c r="E74" s="27" t="s">
        <v>55</v>
      </c>
      <c r="F74" s="28">
        <v>1353159517</v>
      </c>
      <c r="G74" s="28">
        <v>0</v>
      </c>
      <c r="H74" s="28">
        <v>0</v>
      </c>
      <c r="I74" s="28">
        <v>0</v>
      </c>
      <c r="J74" s="28">
        <v>0</v>
      </c>
      <c r="K74" s="28">
        <f t="shared" si="63"/>
        <v>0</v>
      </c>
      <c r="L74" s="28">
        <f t="shared" si="64"/>
        <v>1353159517</v>
      </c>
      <c r="M74" s="119">
        <f t="shared" si="19"/>
        <v>2.3441187672104216E-4</v>
      </c>
      <c r="N74" s="28">
        <v>0</v>
      </c>
      <c r="O74" s="28">
        <v>1012325825.67</v>
      </c>
      <c r="P74" s="28">
        <f t="shared" si="65"/>
        <v>340833691.33000004</v>
      </c>
      <c r="Q74" s="28">
        <v>1012241045.26</v>
      </c>
      <c r="R74" s="28">
        <f t="shared" si="66"/>
        <v>340918471.74000001</v>
      </c>
      <c r="S74" s="28">
        <f t="shared" si="67"/>
        <v>84780.409999966621</v>
      </c>
      <c r="T74" s="28">
        <v>227045767.97999999</v>
      </c>
      <c r="U74" s="28">
        <f t="shared" si="68"/>
        <v>785195277.27999997</v>
      </c>
      <c r="V74" s="28">
        <v>227045767.97999999</v>
      </c>
      <c r="W74" s="29">
        <f t="shared" si="69"/>
        <v>0</v>
      </c>
      <c r="X74" s="30">
        <f t="shared" si="70"/>
        <v>0.74805744078434466</v>
      </c>
      <c r="Y74" s="30">
        <f t="shared" si="71"/>
        <v>0.16778935899838923</v>
      </c>
      <c r="Z74" s="30">
        <f t="shared" si="72"/>
        <v>0.16778935899838923</v>
      </c>
      <c r="AA74" s="30">
        <f t="shared" si="51"/>
        <v>0.22430010030040026</v>
      </c>
      <c r="AB74" s="30">
        <f t="shared" si="52"/>
        <v>1</v>
      </c>
    </row>
    <row r="75" spans="1:28" ht="50.25" customHeight="1" x14ac:dyDescent="0.25">
      <c r="A75" s="25" t="s">
        <v>56</v>
      </c>
      <c r="B75" s="26" t="s">
        <v>12</v>
      </c>
      <c r="C75" s="26">
        <v>20</v>
      </c>
      <c r="D75" s="26" t="s">
        <v>13</v>
      </c>
      <c r="E75" s="27" t="s">
        <v>57</v>
      </c>
      <c r="F75" s="28">
        <v>213650000</v>
      </c>
      <c r="G75" s="28">
        <v>0</v>
      </c>
      <c r="H75" s="28">
        <v>0</v>
      </c>
      <c r="I75" s="28">
        <v>0</v>
      </c>
      <c r="J75" s="28">
        <v>0</v>
      </c>
      <c r="K75" s="28">
        <f t="shared" si="63"/>
        <v>0</v>
      </c>
      <c r="L75" s="28">
        <f t="shared" si="64"/>
        <v>213650000</v>
      </c>
      <c r="M75" s="121">
        <f t="shared" si="19"/>
        <v>3.7011229520436987E-5</v>
      </c>
      <c r="N75" s="28">
        <v>0</v>
      </c>
      <c r="O75" s="28">
        <v>83700000</v>
      </c>
      <c r="P75" s="28">
        <f t="shared" si="65"/>
        <v>129950000</v>
      </c>
      <c r="Q75" s="28">
        <v>83651679.840000004</v>
      </c>
      <c r="R75" s="28">
        <f t="shared" si="66"/>
        <v>129998320.16</v>
      </c>
      <c r="S75" s="28">
        <f t="shared" si="67"/>
        <v>48320.159999996424</v>
      </c>
      <c r="T75" s="28">
        <v>1679.84</v>
      </c>
      <c r="U75" s="28">
        <f t="shared" si="68"/>
        <v>83650000</v>
      </c>
      <c r="V75" s="28">
        <v>1679.84</v>
      </c>
      <c r="W75" s="29">
        <f t="shared" si="69"/>
        <v>0</v>
      </c>
      <c r="X75" s="74">
        <f t="shared" si="70"/>
        <v>0.39153606290662302</v>
      </c>
      <c r="Y75" s="74">
        <f t="shared" si="71"/>
        <v>7.8625789843201487E-6</v>
      </c>
      <c r="Z75" s="74">
        <f t="shared" si="72"/>
        <v>7.8625789843201487E-6</v>
      </c>
      <c r="AA75" s="36">
        <f t="shared" si="51"/>
        <v>2.0081366007389432E-5</v>
      </c>
      <c r="AB75" s="30">
        <f t="shared" si="52"/>
        <v>1</v>
      </c>
    </row>
    <row r="76" spans="1:28" ht="49.5" customHeight="1" x14ac:dyDescent="0.25">
      <c r="A76" s="25" t="s">
        <v>324</v>
      </c>
      <c r="B76" s="26" t="s">
        <v>12</v>
      </c>
      <c r="C76" s="26">
        <v>20</v>
      </c>
      <c r="D76" s="26" t="s">
        <v>13</v>
      </c>
      <c r="E76" s="27" t="s">
        <v>325</v>
      </c>
      <c r="F76" s="28">
        <v>458371716</v>
      </c>
      <c r="G76" s="28">
        <v>0</v>
      </c>
      <c r="H76" s="28">
        <v>0</v>
      </c>
      <c r="I76" s="28">
        <v>0</v>
      </c>
      <c r="J76" s="28">
        <v>0</v>
      </c>
      <c r="K76" s="28">
        <f t="shared" si="63"/>
        <v>0</v>
      </c>
      <c r="L76" s="28">
        <f t="shared" si="64"/>
        <v>458371716</v>
      </c>
      <c r="M76" s="119">
        <f t="shared" si="19"/>
        <v>7.9405105483513041E-5</v>
      </c>
      <c r="N76" s="28">
        <v>0</v>
      </c>
      <c r="O76" s="28">
        <v>218137000</v>
      </c>
      <c r="P76" s="28">
        <f t="shared" si="65"/>
        <v>240234716</v>
      </c>
      <c r="Q76" s="28">
        <v>218115674.11000001</v>
      </c>
      <c r="R76" s="28">
        <f t="shared" si="66"/>
        <v>240256041.88999999</v>
      </c>
      <c r="S76" s="28">
        <f t="shared" si="67"/>
        <v>21325.889999985695</v>
      </c>
      <c r="T76" s="28">
        <v>70603751.349999994</v>
      </c>
      <c r="U76" s="28">
        <f t="shared" si="68"/>
        <v>147511922.76000002</v>
      </c>
      <c r="V76" s="28">
        <v>70603751.349999994</v>
      </c>
      <c r="W76" s="29">
        <f t="shared" si="69"/>
        <v>0</v>
      </c>
      <c r="X76" s="30">
        <f t="shared" si="70"/>
        <v>0.47584889402294622</v>
      </c>
      <c r="Y76" s="74">
        <f t="shared" si="71"/>
        <v>0.15403164917357159</v>
      </c>
      <c r="Z76" s="74">
        <f t="shared" si="72"/>
        <v>0.15403164917357159</v>
      </c>
      <c r="AA76" s="30">
        <f t="shared" si="51"/>
        <v>0.3236986596130324</v>
      </c>
      <c r="AB76" s="30">
        <f t="shared" si="52"/>
        <v>1</v>
      </c>
    </row>
    <row r="77" spans="1:28" ht="32.25" customHeight="1" x14ac:dyDescent="0.25">
      <c r="A77" s="20" t="s">
        <v>58</v>
      </c>
      <c r="B77" s="21" t="s">
        <v>12</v>
      </c>
      <c r="C77" s="21">
        <v>20</v>
      </c>
      <c r="D77" s="21" t="s">
        <v>13</v>
      </c>
      <c r="E77" s="22" t="s">
        <v>59</v>
      </c>
      <c r="F77" s="34">
        <f>SUM(F78:F82)</f>
        <v>587900000</v>
      </c>
      <c r="G77" s="34">
        <f>SUM(G78:G82)</f>
        <v>0</v>
      </c>
      <c r="H77" s="34">
        <f>SUM(H78:H82)</f>
        <v>0</v>
      </c>
      <c r="I77" s="34">
        <f>SUM(I78:I82)</f>
        <v>20000</v>
      </c>
      <c r="J77" s="34">
        <f>SUM(J78:J82)</f>
        <v>0</v>
      </c>
      <c r="K77" s="34">
        <f t="shared" si="63"/>
        <v>20000</v>
      </c>
      <c r="L77" s="34">
        <f>SUM(L78:L82)</f>
        <v>587920000</v>
      </c>
      <c r="M77" s="117">
        <f t="shared" si="19"/>
        <v>1.0184714280203752E-4</v>
      </c>
      <c r="N77" s="34">
        <f t="shared" ref="N77:W77" si="73">SUM(N78:N82)</f>
        <v>0</v>
      </c>
      <c r="O77" s="34">
        <f t="shared" si="73"/>
        <v>543576150</v>
      </c>
      <c r="P77" s="34">
        <f t="shared" si="73"/>
        <v>44343850</v>
      </c>
      <c r="Q77" s="34">
        <f t="shared" si="73"/>
        <v>356849588.19</v>
      </c>
      <c r="R77" s="34">
        <f t="shared" si="73"/>
        <v>231070411.81</v>
      </c>
      <c r="S77" s="34">
        <f t="shared" si="73"/>
        <v>186726561.81</v>
      </c>
      <c r="T77" s="34">
        <f t="shared" si="73"/>
        <v>25179587.190000001</v>
      </c>
      <c r="U77" s="34">
        <f t="shared" si="73"/>
        <v>331670001</v>
      </c>
      <c r="V77" s="34">
        <f t="shared" si="73"/>
        <v>25179587.190000001</v>
      </c>
      <c r="W77" s="34">
        <f t="shared" si="73"/>
        <v>0</v>
      </c>
      <c r="X77" s="24">
        <f t="shared" si="70"/>
        <v>0.60696963564770712</v>
      </c>
      <c r="Y77" s="24">
        <f t="shared" si="71"/>
        <v>4.282825416723364E-2</v>
      </c>
      <c r="Z77" s="24">
        <f t="shared" si="72"/>
        <v>4.282825416723364E-2</v>
      </c>
      <c r="AA77" s="24">
        <f t="shared" si="51"/>
        <v>7.0560785337360266E-2</v>
      </c>
      <c r="AB77" s="24">
        <f t="shared" si="52"/>
        <v>1</v>
      </c>
    </row>
    <row r="78" spans="1:28" ht="33" customHeight="1" x14ac:dyDescent="0.25">
      <c r="A78" s="25" t="s">
        <v>326</v>
      </c>
      <c r="B78" s="26" t="s">
        <v>12</v>
      </c>
      <c r="C78" s="26">
        <v>20</v>
      </c>
      <c r="D78" s="26" t="s">
        <v>13</v>
      </c>
      <c r="E78" s="27" t="s">
        <v>327</v>
      </c>
      <c r="F78" s="28">
        <v>282000000</v>
      </c>
      <c r="G78" s="28">
        <v>0</v>
      </c>
      <c r="H78" s="28">
        <v>0</v>
      </c>
      <c r="I78" s="28">
        <v>0</v>
      </c>
      <c r="J78" s="28">
        <v>0</v>
      </c>
      <c r="K78" s="28">
        <f t="shared" si="63"/>
        <v>0</v>
      </c>
      <c r="L78" s="28">
        <f t="shared" ref="L78:L83" si="74">+F78+K78</f>
        <v>282000000</v>
      </c>
      <c r="M78" s="121">
        <f t="shared" si="19"/>
        <v>4.8851704773055146E-5</v>
      </c>
      <c r="N78" s="28">
        <v>0</v>
      </c>
      <c r="O78" s="28">
        <v>282000000</v>
      </c>
      <c r="P78" s="28">
        <f t="shared" ref="P78:P83" si="75">L78-O78</f>
        <v>0</v>
      </c>
      <c r="Q78" s="28">
        <v>126646400</v>
      </c>
      <c r="R78" s="28">
        <f t="shared" ref="R78:R83" si="76">+L78-Q78</f>
        <v>155353600</v>
      </c>
      <c r="S78" s="28">
        <f t="shared" ref="S78:S83" si="77">O78-Q78</f>
        <v>155353600</v>
      </c>
      <c r="T78" s="28">
        <v>6646400</v>
      </c>
      <c r="U78" s="28">
        <f t="shared" ref="U78:U83" si="78">+Q78-T78</f>
        <v>120000000</v>
      </c>
      <c r="V78" s="28">
        <v>6646400</v>
      </c>
      <c r="W78" s="29">
        <f t="shared" ref="W78:W83" si="79">+T78-V78</f>
        <v>0</v>
      </c>
      <c r="X78" s="30">
        <f t="shared" si="70"/>
        <v>0.44910070921985817</v>
      </c>
      <c r="Y78" s="30">
        <f t="shared" si="71"/>
        <v>2.3568794326241135E-2</v>
      </c>
      <c r="Z78" s="30">
        <f t="shared" si="72"/>
        <v>2.3568794326241135E-2</v>
      </c>
      <c r="AA78" s="30">
        <f t="shared" si="51"/>
        <v>5.2479975743487381E-2</v>
      </c>
      <c r="AB78" s="30">
        <f t="shared" si="52"/>
        <v>1</v>
      </c>
    </row>
    <row r="79" spans="1:28" ht="33" customHeight="1" x14ac:dyDescent="0.25">
      <c r="A79" s="25" t="s">
        <v>60</v>
      </c>
      <c r="B79" s="26" t="s">
        <v>12</v>
      </c>
      <c r="C79" s="26">
        <v>20</v>
      </c>
      <c r="D79" s="26" t="s">
        <v>13</v>
      </c>
      <c r="E79" s="27" t="s">
        <v>61</v>
      </c>
      <c r="F79" s="28">
        <v>35000000</v>
      </c>
      <c r="G79" s="28">
        <v>0</v>
      </c>
      <c r="H79" s="28">
        <v>0</v>
      </c>
      <c r="I79" s="28">
        <v>0</v>
      </c>
      <c r="J79" s="28">
        <v>0</v>
      </c>
      <c r="K79" s="28">
        <f t="shared" si="63"/>
        <v>0</v>
      </c>
      <c r="L79" s="28">
        <f t="shared" si="74"/>
        <v>35000000</v>
      </c>
      <c r="M79" s="121">
        <f t="shared" si="19"/>
        <v>6.0631548477196096E-6</v>
      </c>
      <c r="N79" s="28">
        <v>0</v>
      </c>
      <c r="O79" s="28">
        <v>30005350</v>
      </c>
      <c r="P79" s="28">
        <f t="shared" si="75"/>
        <v>4994650</v>
      </c>
      <c r="Q79" s="28">
        <v>408.5</v>
      </c>
      <c r="R79" s="28">
        <f t="shared" si="76"/>
        <v>34999591.5</v>
      </c>
      <c r="S79" s="28">
        <f t="shared" si="77"/>
        <v>30004941.5</v>
      </c>
      <c r="T79" s="28">
        <v>408.5</v>
      </c>
      <c r="U79" s="28">
        <f t="shared" si="78"/>
        <v>0</v>
      </c>
      <c r="V79" s="28">
        <v>408.5</v>
      </c>
      <c r="W79" s="29">
        <f t="shared" si="79"/>
        <v>0</v>
      </c>
      <c r="X79" s="36">
        <f t="shared" si="70"/>
        <v>1.1671428571428572E-5</v>
      </c>
      <c r="Y79" s="36">
        <f t="shared" si="71"/>
        <v>1.1671428571428572E-5</v>
      </c>
      <c r="Z79" s="36">
        <f t="shared" si="72"/>
        <v>1.1671428571428572E-5</v>
      </c>
      <c r="AA79" s="30">
        <f t="shared" si="51"/>
        <v>1</v>
      </c>
      <c r="AB79" s="30">
        <f t="shared" si="52"/>
        <v>1</v>
      </c>
    </row>
    <row r="80" spans="1:28" ht="62.25" customHeight="1" x14ac:dyDescent="0.25">
      <c r="A80" s="25" t="s">
        <v>328</v>
      </c>
      <c r="B80" s="26" t="s">
        <v>12</v>
      </c>
      <c r="C80" s="26">
        <v>20</v>
      </c>
      <c r="D80" s="26" t="s">
        <v>13</v>
      </c>
      <c r="E80" s="27" t="s">
        <v>329</v>
      </c>
      <c r="F80" s="28">
        <v>1500000</v>
      </c>
      <c r="G80" s="28">
        <v>0</v>
      </c>
      <c r="H80" s="28">
        <v>0</v>
      </c>
      <c r="I80" s="28">
        <v>10000</v>
      </c>
      <c r="J80" s="28">
        <v>0</v>
      </c>
      <c r="K80" s="28">
        <f t="shared" si="63"/>
        <v>10000</v>
      </c>
      <c r="L80" s="28">
        <f t="shared" si="74"/>
        <v>1510000</v>
      </c>
      <c r="M80" s="120">
        <f t="shared" si="19"/>
        <v>2.6158182343018891E-7</v>
      </c>
      <c r="N80" s="28">
        <v>0</v>
      </c>
      <c r="O80" s="28">
        <v>1510000</v>
      </c>
      <c r="P80" s="28">
        <f t="shared" si="75"/>
        <v>0</v>
      </c>
      <c r="Q80" s="28">
        <v>197425</v>
      </c>
      <c r="R80" s="28">
        <f t="shared" si="76"/>
        <v>1312575</v>
      </c>
      <c r="S80" s="28">
        <f t="shared" si="77"/>
        <v>1312575</v>
      </c>
      <c r="T80" s="28">
        <v>197425</v>
      </c>
      <c r="U80" s="28">
        <f t="shared" si="78"/>
        <v>0</v>
      </c>
      <c r="V80" s="28">
        <v>197425</v>
      </c>
      <c r="W80" s="29">
        <f t="shared" si="79"/>
        <v>0</v>
      </c>
      <c r="X80" s="30">
        <f t="shared" si="70"/>
        <v>0.13074503311258279</v>
      </c>
      <c r="Y80" s="30">
        <f t="shared" si="71"/>
        <v>0.13074503311258279</v>
      </c>
      <c r="Z80" s="30">
        <f t="shared" si="72"/>
        <v>0.13074503311258279</v>
      </c>
      <c r="AA80" s="30">
        <f t="shared" si="51"/>
        <v>1</v>
      </c>
      <c r="AB80" s="30">
        <f t="shared" si="52"/>
        <v>1</v>
      </c>
    </row>
    <row r="81" spans="1:29" ht="33" customHeight="1" x14ac:dyDescent="0.25">
      <c r="A81" s="25" t="s">
        <v>330</v>
      </c>
      <c r="B81" s="26" t="s">
        <v>12</v>
      </c>
      <c r="C81" s="26">
        <v>20</v>
      </c>
      <c r="D81" s="26" t="s">
        <v>13</v>
      </c>
      <c r="E81" s="27" t="s">
        <v>331</v>
      </c>
      <c r="F81" s="28">
        <v>239400000</v>
      </c>
      <c r="G81" s="28">
        <v>0</v>
      </c>
      <c r="H81" s="28">
        <v>0</v>
      </c>
      <c r="I81" s="28">
        <v>0</v>
      </c>
      <c r="J81" s="28">
        <v>0</v>
      </c>
      <c r="K81" s="28">
        <f t="shared" si="63"/>
        <v>0</v>
      </c>
      <c r="L81" s="31">
        <f t="shared" si="74"/>
        <v>239400000</v>
      </c>
      <c r="M81" s="121">
        <f t="shared" ref="M81:M144" si="80">L81/$L$288</f>
        <v>4.1471979158402135E-5</v>
      </c>
      <c r="N81" s="28">
        <v>0</v>
      </c>
      <c r="O81" s="28">
        <v>200050800</v>
      </c>
      <c r="P81" s="28">
        <f t="shared" si="75"/>
        <v>39349200</v>
      </c>
      <c r="Q81" s="28">
        <v>200004122.37</v>
      </c>
      <c r="R81" s="28">
        <f t="shared" si="76"/>
        <v>39395877.629999995</v>
      </c>
      <c r="S81" s="28">
        <f t="shared" si="77"/>
        <v>46677.629999995232</v>
      </c>
      <c r="T81" s="28">
        <v>18334121.370000001</v>
      </c>
      <c r="U81" s="28">
        <f t="shared" si="78"/>
        <v>181670001</v>
      </c>
      <c r="V81" s="28">
        <v>18334121.370000001</v>
      </c>
      <c r="W81" s="29">
        <f t="shared" si="79"/>
        <v>0</v>
      </c>
      <c r="X81" s="36">
        <f t="shared" si="70"/>
        <v>0.83543910764411033</v>
      </c>
      <c r="Y81" s="36">
        <f t="shared" si="71"/>
        <v>7.6583631453634088E-2</v>
      </c>
      <c r="Z81" s="36">
        <f t="shared" si="72"/>
        <v>7.6583631453634088E-2</v>
      </c>
      <c r="AA81" s="30">
        <f t="shared" si="51"/>
        <v>9.1668717388147511E-2</v>
      </c>
      <c r="AB81" s="30">
        <f t="shared" si="52"/>
        <v>1</v>
      </c>
    </row>
    <row r="82" spans="1:29" ht="33" customHeight="1" x14ac:dyDescent="0.25">
      <c r="A82" s="25" t="s">
        <v>332</v>
      </c>
      <c r="B82" s="26" t="s">
        <v>12</v>
      </c>
      <c r="C82" s="26">
        <v>20</v>
      </c>
      <c r="D82" s="26" t="s">
        <v>13</v>
      </c>
      <c r="E82" s="27" t="s">
        <v>333</v>
      </c>
      <c r="F82" s="28">
        <v>30000000</v>
      </c>
      <c r="G82" s="28">
        <v>0</v>
      </c>
      <c r="H82" s="28">
        <v>0</v>
      </c>
      <c r="I82" s="28">
        <v>10000</v>
      </c>
      <c r="J82" s="28">
        <v>0</v>
      </c>
      <c r="K82" s="28">
        <f t="shared" si="63"/>
        <v>10000</v>
      </c>
      <c r="L82" s="31">
        <f t="shared" si="74"/>
        <v>30010000</v>
      </c>
      <c r="M82" s="121">
        <f t="shared" si="80"/>
        <v>5.1987221994304423E-6</v>
      </c>
      <c r="N82" s="28">
        <v>0</v>
      </c>
      <c r="O82" s="28">
        <v>30010000</v>
      </c>
      <c r="P82" s="28">
        <f t="shared" si="75"/>
        <v>0</v>
      </c>
      <c r="Q82" s="28">
        <v>30001232.32</v>
      </c>
      <c r="R82" s="28">
        <f t="shared" si="76"/>
        <v>8767.679999999702</v>
      </c>
      <c r="S82" s="28">
        <f t="shared" si="77"/>
        <v>8767.679999999702</v>
      </c>
      <c r="T82" s="28">
        <v>1232.32</v>
      </c>
      <c r="U82" s="28">
        <f t="shared" si="78"/>
        <v>30000000</v>
      </c>
      <c r="V82" s="28">
        <v>1232.32</v>
      </c>
      <c r="W82" s="29">
        <f t="shared" si="79"/>
        <v>0</v>
      </c>
      <c r="X82" s="30">
        <f t="shared" si="70"/>
        <v>0.99970784138620461</v>
      </c>
      <c r="Y82" s="36">
        <f t="shared" si="71"/>
        <v>4.1063645451516158E-5</v>
      </c>
      <c r="Z82" s="36">
        <f t="shared" si="72"/>
        <v>4.1063645451516158E-5</v>
      </c>
      <c r="AA82" s="30">
        <f t="shared" si="51"/>
        <v>4.1075646055328432E-5</v>
      </c>
      <c r="AB82" s="30">
        <f t="shared" si="52"/>
        <v>1</v>
      </c>
    </row>
    <row r="83" spans="1:29" ht="26.25" customHeight="1" x14ac:dyDescent="0.25">
      <c r="A83" s="20" t="s">
        <v>62</v>
      </c>
      <c r="B83" s="21" t="s">
        <v>12</v>
      </c>
      <c r="C83" s="21">
        <v>20</v>
      </c>
      <c r="D83" s="21" t="s">
        <v>13</v>
      </c>
      <c r="E83" s="22" t="s">
        <v>63</v>
      </c>
      <c r="F83" s="34">
        <v>45000000</v>
      </c>
      <c r="G83" s="34">
        <v>0</v>
      </c>
      <c r="H83" s="34">
        <v>0</v>
      </c>
      <c r="I83" s="34">
        <v>0</v>
      </c>
      <c r="J83" s="34">
        <v>0</v>
      </c>
      <c r="K83" s="34">
        <f t="shared" si="63"/>
        <v>0</v>
      </c>
      <c r="L83" s="34">
        <f t="shared" si="74"/>
        <v>45000000</v>
      </c>
      <c r="M83" s="123">
        <f t="shared" si="80"/>
        <v>7.795484804210927E-6</v>
      </c>
      <c r="N83" s="34">
        <v>0</v>
      </c>
      <c r="O83" s="34">
        <v>6454812.2800000003</v>
      </c>
      <c r="P83" s="34">
        <f t="shared" si="75"/>
        <v>38545187.719999999</v>
      </c>
      <c r="Q83" s="34">
        <v>6454812.2800000003</v>
      </c>
      <c r="R83" s="34">
        <f t="shared" si="76"/>
        <v>38545187.719999999</v>
      </c>
      <c r="S83" s="34">
        <f t="shared" si="77"/>
        <v>0</v>
      </c>
      <c r="T83" s="34">
        <v>6454812.2800000003</v>
      </c>
      <c r="U83" s="34">
        <f t="shared" si="78"/>
        <v>0</v>
      </c>
      <c r="V83" s="34">
        <v>6454812.2800000003</v>
      </c>
      <c r="W83" s="35">
        <f t="shared" si="79"/>
        <v>0</v>
      </c>
      <c r="X83" s="24">
        <f t="shared" si="70"/>
        <v>0.14344027288888889</v>
      </c>
      <c r="Y83" s="24">
        <f t="shared" si="71"/>
        <v>0.14344027288888889</v>
      </c>
      <c r="Z83" s="24">
        <f t="shared" si="72"/>
        <v>0.14344027288888889</v>
      </c>
      <c r="AA83" s="24">
        <f t="shared" si="51"/>
        <v>1</v>
      </c>
      <c r="AB83" s="24">
        <f t="shared" si="52"/>
        <v>1</v>
      </c>
    </row>
    <row r="84" spans="1:29" ht="26.25" customHeight="1" x14ac:dyDescent="0.25">
      <c r="A84" s="20" t="s">
        <v>64</v>
      </c>
      <c r="B84" s="21" t="s">
        <v>67</v>
      </c>
      <c r="C84" s="21">
        <v>10</v>
      </c>
      <c r="D84" s="21" t="s">
        <v>13</v>
      </c>
      <c r="E84" s="22" t="s">
        <v>65</v>
      </c>
      <c r="F84" s="34">
        <f>+F96</f>
        <v>1451042370</v>
      </c>
      <c r="G84" s="34">
        <f>+G96</f>
        <v>0</v>
      </c>
      <c r="H84" s="34">
        <f>+H96</f>
        <v>0</v>
      </c>
      <c r="I84" s="34">
        <f>+I96</f>
        <v>0</v>
      </c>
      <c r="J84" s="34">
        <f>+J96</f>
        <v>0</v>
      </c>
      <c r="K84" s="34">
        <f t="shared" si="63"/>
        <v>0</v>
      </c>
      <c r="L84" s="34">
        <f>+L96</f>
        <v>1451042370</v>
      </c>
      <c r="M84" s="123">
        <f t="shared" si="80"/>
        <v>2.5136841656891578E-4</v>
      </c>
      <c r="N84" s="34">
        <f t="shared" ref="N84:W84" si="81">+N96</f>
        <v>0</v>
      </c>
      <c r="O84" s="34">
        <f t="shared" si="81"/>
        <v>0</v>
      </c>
      <c r="P84" s="34">
        <f t="shared" si="81"/>
        <v>1451042370</v>
      </c>
      <c r="Q84" s="34">
        <f t="shared" si="81"/>
        <v>0</v>
      </c>
      <c r="R84" s="34">
        <f t="shared" si="81"/>
        <v>1451042370</v>
      </c>
      <c r="S84" s="34">
        <f t="shared" si="81"/>
        <v>0</v>
      </c>
      <c r="T84" s="34">
        <f t="shared" si="81"/>
        <v>0</v>
      </c>
      <c r="U84" s="34">
        <f t="shared" si="81"/>
        <v>0</v>
      </c>
      <c r="V84" s="34">
        <f t="shared" si="81"/>
        <v>0</v>
      </c>
      <c r="W84" s="34">
        <f t="shared" si="81"/>
        <v>0</v>
      </c>
      <c r="X84" s="24">
        <f t="shared" si="70"/>
        <v>0</v>
      </c>
      <c r="Y84" s="24">
        <f t="shared" si="71"/>
        <v>0</v>
      </c>
      <c r="Z84" s="24">
        <f t="shared" si="72"/>
        <v>0</v>
      </c>
      <c r="AA84" s="24" t="s">
        <v>267</v>
      </c>
      <c r="AB84" s="24" t="s">
        <v>267</v>
      </c>
    </row>
    <row r="85" spans="1:29" ht="26.25" customHeight="1" x14ac:dyDescent="0.25">
      <c r="A85" s="20" t="s">
        <v>64</v>
      </c>
      <c r="B85" s="21" t="s">
        <v>12</v>
      </c>
      <c r="C85" s="21">
        <v>20</v>
      </c>
      <c r="D85" s="21" t="s">
        <v>13</v>
      </c>
      <c r="E85" s="22" t="s">
        <v>65</v>
      </c>
      <c r="F85" s="34">
        <f>+F86+F89+F95</f>
        <v>13400055000</v>
      </c>
      <c r="G85" s="34">
        <f>+G86+G89+G95</f>
        <v>0</v>
      </c>
      <c r="H85" s="34">
        <f>+H86+H89+H95</f>
        <v>0</v>
      </c>
      <c r="I85" s="34">
        <f>+I86+I89+I95</f>
        <v>0</v>
      </c>
      <c r="J85" s="34">
        <f>+J86+J89+J95</f>
        <v>0</v>
      </c>
      <c r="K85" s="34">
        <f t="shared" si="63"/>
        <v>0</v>
      </c>
      <c r="L85" s="34">
        <f>+L86+L89+L95</f>
        <v>13400055000</v>
      </c>
      <c r="M85" s="123">
        <f t="shared" si="80"/>
        <v>2.3213316695131258E-3</v>
      </c>
      <c r="N85" s="34">
        <f t="shared" ref="N85:W85" si="82">+N86+N89+N95</f>
        <v>5574395000</v>
      </c>
      <c r="O85" s="34">
        <f t="shared" si="82"/>
        <v>242514000</v>
      </c>
      <c r="P85" s="34">
        <f t="shared" si="82"/>
        <v>13157541000</v>
      </c>
      <c r="Q85" s="34">
        <f t="shared" si="82"/>
        <v>46144428.039999999</v>
      </c>
      <c r="R85" s="34">
        <f t="shared" si="82"/>
        <v>13353910571.960001</v>
      </c>
      <c r="S85" s="34">
        <f t="shared" si="82"/>
        <v>196369571.96000001</v>
      </c>
      <c r="T85" s="34">
        <f t="shared" si="82"/>
        <v>46144428.039999999</v>
      </c>
      <c r="U85" s="34">
        <f t="shared" si="82"/>
        <v>0</v>
      </c>
      <c r="V85" s="34">
        <f t="shared" si="82"/>
        <v>46144428.039999999</v>
      </c>
      <c r="W85" s="34">
        <f t="shared" si="82"/>
        <v>0</v>
      </c>
      <c r="X85" s="24">
        <f t="shared" si="70"/>
        <v>3.4435998986571321E-3</v>
      </c>
      <c r="Y85" s="24">
        <f t="shared" si="71"/>
        <v>3.4435998986571321E-3</v>
      </c>
      <c r="Z85" s="24">
        <f t="shared" si="72"/>
        <v>3.4435998986571321E-3</v>
      </c>
      <c r="AA85" s="24">
        <f t="shared" si="51"/>
        <v>1</v>
      </c>
      <c r="AB85" s="24">
        <f t="shared" si="52"/>
        <v>1</v>
      </c>
    </row>
    <row r="86" spans="1:29" ht="26.25" customHeight="1" x14ac:dyDescent="0.25">
      <c r="A86" s="20" t="s">
        <v>334</v>
      </c>
      <c r="B86" s="21" t="s">
        <v>12</v>
      </c>
      <c r="C86" s="21">
        <v>20</v>
      </c>
      <c r="D86" s="21" t="s">
        <v>13</v>
      </c>
      <c r="E86" s="22" t="s">
        <v>335</v>
      </c>
      <c r="F86" s="34">
        <f t="shared" ref="F86:J87" si="83">+F87</f>
        <v>5574395000</v>
      </c>
      <c r="G86" s="34">
        <f t="shared" si="83"/>
        <v>0</v>
      </c>
      <c r="H86" s="34">
        <f t="shared" si="83"/>
        <v>0</v>
      </c>
      <c r="I86" s="34">
        <f t="shared" si="83"/>
        <v>0</v>
      </c>
      <c r="J86" s="34">
        <f t="shared" si="83"/>
        <v>0</v>
      </c>
      <c r="K86" s="34">
        <f t="shared" si="63"/>
        <v>0</v>
      </c>
      <c r="L86" s="34">
        <f>+L87</f>
        <v>5574395000</v>
      </c>
      <c r="M86" s="117">
        <f t="shared" si="80"/>
        <v>9.6566914478154152E-4</v>
      </c>
      <c r="N86" s="34">
        <f t="shared" ref="N86:W87" si="84">+N87</f>
        <v>5574395000</v>
      </c>
      <c r="O86" s="34">
        <f t="shared" si="84"/>
        <v>0</v>
      </c>
      <c r="P86" s="34">
        <f t="shared" si="84"/>
        <v>5574395000</v>
      </c>
      <c r="Q86" s="34">
        <f t="shared" si="84"/>
        <v>0</v>
      </c>
      <c r="R86" s="34">
        <f t="shared" si="84"/>
        <v>5574395000</v>
      </c>
      <c r="S86" s="34">
        <f t="shared" si="84"/>
        <v>0</v>
      </c>
      <c r="T86" s="34">
        <f t="shared" si="84"/>
        <v>0</v>
      </c>
      <c r="U86" s="34">
        <f t="shared" si="84"/>
        <v>0</v>
      </c>
      <c r="V86" s="34">
        <f t="shared" si="84"/>
        <v>0</v>
      </c>
      <c r="W86" s="34">
        <f t="shared" si="84"/>
        <v>0</v>
      </c>
      <c r="X86" s="24">
        <f t="shared" si="70"/>
        <v>0</v>
      </c>
      <c r="Y86" s="24">
        <f t="shared" si="71"/>
        <v>0</v>
      </c>
      <c r="Z86" s="24">
        <f t="shared" si="72"/>
        <v>0</v>
      </c>
      <c r="AA86" s="24" t="s">
        <v>267</v>
      </c>
      <c r="AB86" s="24" t="s">
        <v>267</v>
      </c>
    </row>
    <row r="87" spans="1:29" ht="26.25" customHeight="1" x14ac:dyDescent="0.25">
      <c r="A87" s="20" t="s">
        <v>336</v>
      </c>
      <c r="B87" s="21" t="s">
        <v>12</v>
      </c>
      <c r="C87" s="21">
        <v>20</v>
      </c>
      <c r="D87" s="21" t="s">
        <v>13</v>
      </c>
      <c r="E87" s="22" t="s">
        <v>337</v>
      </c>
      <c r="F87" s="34">
        <f t="shared" si="83"/>
        <v>5574395000</v>
      </c>
      <c r="G87" s="34">
        <f t="shared" si="83"/>
        <v>0</v>
      </c>
      <c r="H87" s="34">
        <f t="shared" si="83"/>
        <v>0</v>
      </c>
      <c r="I87" s="34">
        <f t="shared" si="83"/>
        <v>0</v>
      </c>
      <c r="J87" s="34">
        <f t="shared" si="83"/>
        <v>0</v>
      </c>
      <c r="K87" s="34">
        <f t="shared" si="63"/>
        <v>0</v>
      </c>
      <c r="L87" s="34">
        <f>+L88</f>
        <v>5574395000</v>
      </c>
      <c r="M87" s="117">
        <f t="shared" si="80"/>
        <v>9.6566914478154152E-4</v>
      </c>
      <c r="N87" s="34">
        <f t="shared" si="84"/>
        <v>5574395000</v>
      </c>
      <c r="O87" s="34">
        <f t="shared" si="84"/>
        <v>0</v>
      </c>
      <c r="P87" s="34">
        <f t="shared" si="84"/>
        <v>5574395000</v>
      </c>
      <c r="Q87" s="34">
        <f t="shared" si="84"/>
        <v>0</v>
      </c>
      <c r="R87" s="34">
        <f t="shared" si="84"/>
        <v>5574395000</v>
      </c>
      <c r="S87" s="34">
        <f t="shared" si="84"/>
        <v>0</v>
      </c>
      <c r="T87" s="34">
        <f t="shared" si="84"/>
        <v>0</v>
      </c>
      <c r="U87" s="34">
        <f t="shared" si="84"/>
        <v>0</v>
      </c>
      <c r="V87" s="34">
        <f t="shared" si="84"/>
        <v>0</v>
      </c>
      <c r="W87" s="34">
        <f t="shared" si="84"/>
        <v>0</v>
      </c>
      <c r="X87" s="24">
        <f t="shared" si="70"/>
        <v>0</v>
      </c>
      <c r="Y87" s="24">
        <f t="shared" si="71"/>
        <v>0</v>
      </c>
      <c r="Z87" s="24">
        <f t="shared" si="72"/>
        <v>0</v>
      </c>
      <c r="AA87" s="24" t="s">
        <v>267</v>
      </c>
      <c r="AB87" s="24" t="s">
        <v>267</v>
      </c>
      <c r="AC87" s="1" t="s">
        <v>338</v>
      </c>
    </row>
    <row r="88" spans="1:29" ht="49.5" customHeight="1" x14ac:dyDescent="0.25">
      <c r="A88" s="25" t="s">
        <v>339</v>
      </c>
      <c r="B88" s="26" t="s">
        <v>12</v>
      </c>
      <c r="C88" s="26">
        <v>20</v>
      </c>
      <c r="D88" s="26" t="s">
        <v>13</v>
      </c>
      <c r="E88" s="27" t="s">
        <v>340</v>
      </c>
      <c r="F88" s="39">
        <v>5574395000</v>
      </c>
      <c r="G88" s="28">
        <v>0</v>
      </c>
      <c r="H88" s="28">
        <v>0</v>
      </c>
      <c r="I88" s="28">
        <v>0</v>
      </c>
      <c r="J88" s="28">
        <v>0</v>
      </c>
      <c r="K88" s="28">
        <f t="shared" si="63"/>
        <v>0</v>
      </c>
      <c r="L88" s="28">
        <f>+F88+K88</f>
        <v>5574395000</v>
      </c>
      <c r="M88" s="119">
        <f t="shared" si="80"/>
        <v>9.6566914478154152E-4</v>
      </c>
      <c r="N88" s="39">
        <v>5574395000</v>
      </c>
      <c r="O88" s="28">
        <v>0</v>
      </c>
      <c r="P88" s="28">
        <f>L88-O88</f>
        <v>5574395000</v>
      </c>
      <c r="Q88" s="28">
        <v>0</v>
      </c>
      <c r="R88" s="28">
        <f>+L88-Q88</f>
        <v>5574395000</v>
      </c>
      <c r="S88" s="28">
        <f>O88-Q88</f>
        <v>0</v>
      </c>
      <c r="T88" s="28">
        <v>0</v>
      </c>
      <c r="U88" s="28">
        <f>+Q88-T88</f>
        <v>0</v>
      </c>
      <c r="V88" s="28">
        <v>0</v>
      </c>
      <c r="W88" s="29">
        <f>+T88-V88</f>
        <v>0</v>
      </c>
      <c r="X88" s="30">
        <f t="shared" si="70"/>
        <v>0</v>
      </c>
      <c r="Y88" s="30">
        <f t="shared" si="71"/>
        <v>0</v>
      </c>
      <c r="Z88" s="30">
        <f t="shared" si="72"/>
        <v>0</v>
      </c>
      <c r="AA88" s="30" t="s">
        <v>267</v>
      </c>
      <c r="AB88" s="30" t="s">
        <v>267</v>
      </c>
    </row>
    <row r="89" spans="1:29" ht="31.5" customHeight="1" x14ac:dyDescent="0.25">
      <c r="A89" s="20" t="s">
        <v>341</v>
      </c>
      <c r="B89" s="21" t="s">
        <v>12</v>
      </c>
      <c r="C89" s="21">
        <v>20</v>
      </c>
      <c r="D89" s="21" t="s">
        <v>13</v>
      </c>
      <c r="E89" s="22" t="s">
        <v>342</v>
      </c>
      <c r="F89" s="34">
        <f t="shared" ref="F89:J90" si="85">+F90</f>
        <v>193264000</v>
      </c>
      <c r="G89" s="34">
        <f t="shared" si="85"/>
        <v>0</v>
      </c>
      <c r="H89" s="34">
        <f t="shared" si="85"/>
        <v>0</v>
      </c>
      <c r="I89" s="34">
        <f t="shared" si="85"/>
        <v>0</v>
      </c>
      <c r="J89" s="34">
        <f t="shared" si="85"/>
        <v>0</v>
      </c>
      <c r="K89" s="34">
        <f t="shared" si="63"/>
        <v>0</v>
      </c>
      <c r="L89" s="34">
        <f>+L90</f>
        <v>193264000</v>
      </c>
      <c r="M89" s="123">
        <f t="shared" si="80"/>
        <v>3.3479701671133789E-5</v>
      </c>
      <c r="N89" s="34">
        <f t="shared" ref="N89:W90" si="86">+N90</f>
        <v>0</v>
      </c>
      <c r="O89" s="34">
        <f t="shared" si="86"/>
        <v>193264000</v>
      </c>
      <c r="P89" s="34">
        <f t="shared" si="86"/>
        <v>0</v>
      </c>
      <c r="Q89" s="34">
        <f t="shared" si="86"/>
        <v>5311944</v>
      </c>
      <c r="R89" s="34">
        <f t="shared" si="86"/>
        <v>187952056</v>
      </c>
      <c r="S89" s="34">
        <f t="shared" si="86"/>
        <v>187952056</v>
      </c>
      <c r="T89" s="34">
        <f t="shared" si="86"/>
        <v>5311944</v>
      </c>
      <c r="U89" s="34">
        <f t="shared" si="86"/>
        <v>0</v>
      </c>
      <c r="V89" s="34">
        <f t="shared" si="86"/>
        <v>5311944</v>
      </c>
      <c r="W89" s="34">
        <f t="shared" si="86"/>
        <v>0</v>
      </c>
      <c r="X89" s="24">
        <f t="shared" si="70"/>
        <v>2.7485429257388855E-2</v>
      </c>
      <c r="Y89" s="24">
        <f t="shared" si="71"/>
        <v>2.7485429257388855E-2</v>
      </c>
      <c r="Z89" s="24">
        <f t="shared" si="72"/>
        <v>2.7485429257388855E-2</v>
      </c>
      <c r="AA89" s="24">
        <f t="shared" si="51"/>
        <v>1</v>
      </c>
      <c r="AB89" s="24">
        <f t="shared" si="52"/>
        <v>1</v>
      </c>
    </row>
    <row r="90" spans="1:29" ht="31.5" customHeight="1" x14ac:dyDescent="0.25">
      <c r="A90" s="20" t="s">
        <v>343</v>
      </c>
      <c r="B90" s="21" t="s">
        <v>12</v>
      </c>
      <c r="C90" s="21">
        <v>20</v>
      </c>
      <c r="D90" s="21" t="s">
        <v>13</v>
      </c>
      <c r="E90" s="22" t="s">
        <v>344</v>
      </c>
      <c r="F90" s="34">
        <f t="shared" si="85"/>
        <v>193264000</v>
      </c>
      <c r="G90" s="34">
        <f t="shared" si="85"/>
        <v>0</v>
      </c>
      <c r="H90" s="34">
        <f t="shared" si="85"/>
        <v>0</v>
      </c>
      <c r="I90" s="34">
        <f t="shared" si="85"/>
        <v>0</v>
      </c>
      <c r="J90" s="34">
        <f t="shared" si="85"/>
        <v>0</v>
      </c>
      <c r="K90" s="34">
        <f t="shared" si="63"/>
        <v>0</v>
      </c>
      <c r="L90" s="34">
        <f>+L91</f>
        <v>193264000</v>
      </c>
      <c r="M90" s="123">
        <f t="shared" si="80"/>
        <v>3.3479701671133789E-5</v>
      </c>
      <c r="N90" s="34">
        <f t="shared" si="86"/>
        <v>0</v>
      </c>
      <c r="O90" s="34">
        <f t="shared" si="86"/>
        <v>193264000</v>
      </c>
      <c r="P90" s="34">
        <f t="shared" si="86"/>
        <v>0</v>
      </c>
      <c r="Q90" s="34">
        <f t="shared" si="86"/>
        <v>5311944</v>
      </c>
      <c r="R90" s="34">
        <f t="shared" si="86"/>
        <v>187952056</v>
      </c>
      <c r="S90" s="34">
        <f t="shared" si="86"/>
        <v>187952056</v>
      </c>
      <c r="T90" s="34">
        <f t="shared" si="86"/>
        <v>5311944</v>
      </c>
      <c r="U90" s="34">
        <f t="shared" si="86"/>
        <v>0</v>
      </c>
      <c r="V90" s="34">
        <f t="shared" si="86"/>
        <v>5311944</v>
      </c>
      <c r="W90" s="34">
        <f t="shared" si="86"/>
        <v>0</v>
      </c>
      <c r="X90" s="24">
        <f t="shared" si="70"/>
        <v>2.7485429257388855E-2</v>
      </c>
      <c r="Y90" s="24">
        <f t="shared" si="71"/>
        <v>2.7485429257388855E-2</v>
      </c>
      <c r="Z90" s="24">
        <f t="shared" si="72"/>
        <v>2.7485429257388855E-2</v>
      </c>
      <c r="AA90" s="24">
        <f t="shared" si="51"/>
        <v>1</v>
      </c>
      <c r="AB90" s="24">
        <f t="shared" si="52"/>
        <v>1</v>
      </c>
    </row>
    <row r="91" spans="1:29" ht="34.5" customHeight="1" x14ac:dyDescent="0.25">
      <c r="A91" s="20" t="s">
        <v>345</v>
      </c>
      <c r="B91" s="21" t="s">
        <v>12</v>
      </c>
      <c r="C91" s="21">
        <v>20</v>
      </c>
      <c r="D91" s="21" t="s">
        <v>13</v>
      </c>
      <c r="E91" s="22" t="s">
        <v>346</v>
      </c>
      <c r="F91" s="34">
        <f>+F92+F93</f>
        <v>193264000</v>
      </c>
      <c r="G91" s="34">
        <f>+G92+G93</f>
        <v>0</v>
      </c>
      <c r="H91" s="34">
        <f>+H92+H93</f>
        <v>0</v>
      </c>
      <c r="I91" s="34">
        <f>+I92+I93</f>
        <v>0</v>
      </c>
      <c r="J91" s="34">
        <f>+J92+J93</f>
        <v>0</v>
      </c>
      <c r="K91" s="34">
        <f t="shared" si="63"/>
        <v>0</v>
      </c>
      <c r="L91" s="34">
        <f>+L92+L93</f>
        <v>193264000</v>
      </c>
      <c r="M91" s="123">
        <f t="shared" si="80"/>
        <v>3.3479701671133789E-5</v>
      </c>
      <c r="N91" s="34">
        <f t="shared" ref="N91:W91" si="87">+N92+N93</f>
        <v>0</v>
      </c>
      <c r="O91" s="34">
        <f t="shared" si="87"/>
        <v>193264000</v>
      </c>
      <c r="P91" s="34">
        <f t="shared" si="87"/>
        <v>0</v>
      </c>
      <c r="Q91" s="34">
        <f t="shared" si="87"/>
        <v>5311944</v>
      </c>
      <c r="R91" s="34">
        <f t="shared" si="87"/>
        <v>187952056</v>
      </c>
      <c r="S91" s="34">
        <f t="shared" si="87"/>
        <v>187952056</v>
      </c>
      <c r="T91" s="34">
        <f t="shared" si="87"/>
        <v>5311944</v>
      </c>
      <c r="U91" s="34">
        <f t="shared" si="87"/>
        <v>0</v>
      </c>
      <c r="V91" s="34">
        <f t="shared" si="87"/>
        <v>5311944</v>
      </c>
      <c r="W91" s="34">
        <f t="shared" si="87"/>
        <v>0</v>
      </c>
      <c r="X91" s="24">
        <f t="shared" si="70"/>
        <v>2.7485429257388855E-2</v>
      </c>
      <c r="Y91" s="24">
        <f t="shared" si="71"/>
        <v>2.7485429257388855E-2</v>
      </c>
      <c r="Z91" s="24">
        <f t="shared" si="72"/>
        <v>2.7485429257388855E-2</v>
      </c>
      <c r="AA91" s="24">
        <f t="shared" si="51"/>
        <v>1</v>
      </c>
      <c r="AB91" s="24">
        <f t="shared" si="52"/>
        <v>1</v>
      </c>
    </row>
    <row r="92" spans="1:29" ht="30" customHeight="1" x14ac:dyDescent="0.25">
      <c r="A92" s="25" t="s">
        <v>347</v>
      </c>
      <c r="B92" s="26" t="s">
        <v>12</v>
      </c>
      <c r="C92" s="26">
        <v>20</v>
      </c>
      <c r="D92" s="26" t="s">
        <v>13</v>
      </c>
      <c r="E92" s="27" t="s">
        <v>348</v>
      </c>
      <c r="F92" s="28">
        <v>92662153</v>
      </c>
      <c r="G92" s="28">
        <v>0</v>
      </c>
      <c r="H92" s="28">
        <v>0</v>
      </c>
      <c r="I92" s="28">
        <v>0</v>
      </c>
      <c r="J92" s="28">
        <v>0</v>
      </c>
      <c r="K92" s="28">
        <f t="shared" si="63"/>
        <v>0</v>
      </c>
      <c r="L92" s="28">
        <f t="shared" ref="L92:L100" si="88">+F92+K92</f>
        <v>92662153</v>
      </c>
      <c r="M92" s="121">
        <f t="shared" si="80"/>
        <v>1.6052142347488179E-5</v>
      </c>
      <c r="N92" s="28">
        <v>0</v>
      </c>
      <c r="O92" s="28">
        <v>92662153</v>
      </c>
      <c r="P92" s="28">
        <f>L92-O92</f>
        <v>0</v>
      </c>
      <c r="Q92" s="28">
        <v>5311944</v>
      </c>
      <c r="R92" s="28">
        <f>+L92-Q92</f>
        <v>87350209</v>
      </c>
      <c r="S92" s="28">
        <f>O92-Q92</f>
        <v>87350209</v>
      </c>
      <c r="T92" s="28">
        <v>5311944</v>
      </c>
      <c r="U92" s="28">
        <f>+Q92-T92</f>
        <v>0</v>
      </c>
      <c r="V92" s="28">
        <v>5311944</v>
      </c>
      <c r="W92" s="29">
        <f>+T92-V92</f>
        <v>0</v>
      </c>
      <c r="X92" s="30">
        <f t="shared" si="70"/>
        <v>5.7325928958287857E-2</v>
      </c>
      <c r="Y92" s="30">
        <f t="shared" si="71"/>
        <v>5.7325928958287857E-2</v>
      </c>
      <c r="Z92" s="30">
        <f t="shared" si="72"/>
        <v>5.7325928958287857E-2</v>
      </c>
      <c r="AA92" s="30">
        <f t="shared" si="51"/>
        <v>1</v>
      </c>
      <c r="AB92" s="30">
        <f t="shared" si="52"/>
        <v>1</v>
      </c>
    </row>
    <row r="93" spans="1:29" ht="37.5" customHeight="1" x14ac:dyDescent="0.25">
      <c r="A93" s="25" t="s">
        <v>349</v>
      </c>
      <c r="B93" s="26" t="s">
        <v>12</v>
      </c>
      <c r="C93" s="26">
        <v>20</v>
      </c>
      <c r="D93" s="26" t="s">
        <v>13</v>
      </c>
      <c r="E93" s="27" t="s">
        <v>350</v>
      </c>
      <c r="F93" s="28">
        <v>100601847</v>
      </c>
      <c r="G93" s="28">
        <v>0</v>
      </c>
      <c r="H93" s="28">
        <v>0</v>
      </c>
      <c r="I93" s="28">
        <v>0</v>
      </c>
      <c r="J93" s="28">
        <v>0</v>
      </c>
      <c r="K93" s="28">
        <f t="shared" si="63"/>
        <v>0</v>
      </c>
      <c r="L93" s="28">
        <f t="shared" si="88"/>
        <v>100601847</v>
      </c>
      <c r="M93" s="121">
        <f t="shared" si="80"/>
        <v>1.7427559323645614E-5</v>
      </c>
      <c r="N93" s="28">
        <v>0</v>
      </c>
      <c r="O93" s="28">
        <v>100601847</v>
      </c>
      <c r="P93" s="28">
        <f>L93-O93</f>
        <v>0</v>
      </c>
      <c r="Q93" s="28">
        <v>0</v>
      </c>
      <c r="R93" s="28">
        <f>+L93-Q93</f>
        <v>100601847</v>
      </c>
      <c r="S93" s="28">
        <f>O93-Q93</f>
        <v>100601847</v>
      </c>
      <c r="T93" s="28">
        <v>0</v>
      </c>
      <c r="U93" s="28">
        <f>+Q93-T93</f>
        <v>0</v>
      </c>
      <c r="V93" s="28">
        <v>0</v>
      </c>
      <c r="W93" s="29">
        <f>+T93-V93</f>
        <v>0</v>
      </c>
      <c r="X93" s="30">
        <f t="shared" si="70"/>
        <v>0</v>
      </c>
      <c r="Y93" s="30">
        <f t="shared" si="71"/>
        <v>0</v>
      </c>
      <c r="Z93" s="30">
        <f t="shared" si="72"/>
        <v>0</v>
      </c>
      <c r="AA93" s="36" t="s">
        <v>267</v>
      </c>
      <c r="AB93" s="30" t="s">
        <v>267</v>
      </c>
    </row>
    <row r="94" spans="1:29" ht="29.25" customHeight="1" x14ac:dyDescent="0.25">
      <c r="A94" s="20" t="s">
        <v>66</v>
      </c>
      <c r="B94" s="21" t="s">
        <v>67</v>
      </c>
      <c r="C94" s="21">
        <v>10</v>
      </c>
      <c r="D94" s="21" t="s">
        <v>13</v>
      </c>
      <c r="E94" s="22" t="s">
        <v>68</v>
      </c>
      <c r="F94" s="34">
        <f t="shared" ref="F94:J96" si="89">+F96</f>
        <v>1451042370</v>
      </c>
      <c r="G94" s="34">
        <f t="shared" si="89"/>
        <v>0</v>
      </c>
      <c r="H94" s="34">
        <f t="shared" si="89"/>
        <v>0</v>
      </c>
      <c r="I94" s="34">
        <f t="shared" si="89"/>
        <v>0</v>
      </c>
      <c r="J94" s="34">
        <f t="shared" si="89"/>
        <v>0</v>
      </c>
      <c r="K94" s="34">
        <f t="shared" si="63"/>
        <v>0</v>
      </c>
      <c r="L94" s="34">
        <f t="shared" si="88"/>
        <v>1451042370</v>
      </c>
      <c r="M94" s="123">
        <f t="shared" si="80"/>
        <v>2.5136841656891578E-4</v>
      </c>
      <c r="N94" s="34">
        <f t="shared" ref="N94:V96" si="90">+N96</f>
        <v>0</v>
      </c>
      <c r="O94" s="34">
        <f t="shared" si="90"/>
        <v>0</v>
      </c>
      <c r="P94" s="34">
        <f t="shared" si="90"/>
        <v>1451042370</v>
      </c>
      <c r="Q94" s="34">
        <f t="shared" si="90"/>
        <v>0</v>
      </c>
      <c r="R94" s="34">
        <f t="shared" si="90"/>
        <v>1451042370</v>
      </c>
      <c r="S94" s="34">
        <f t="shared" si="90"/>
        <v>0</v>
      </c>
      <c r="T94" s="34">
        <f t="shared" si="90"/>
        <v>0</v>
      </c>
      <c r="U94" s="34">
        <f t="shared" si="90"/>
        <v>0</v>
      </c>
      <c r="V94" s="34">
        <f t="shared" si="90"/>
        <v>0</v>
      </c>
      <c r="W94" s="34">
        <f>+W95+W96</f>
        <v>0</v>
      </c>
      <c r="X94" s="24">
        <f t="shared" si="70"/>
        <v>0</v>
      </c>
      <c r="Y94" s="24">
        <f t="shared" si="71"/>
        <v>0</v>
      </c>
      <c r="Z94" s="24">
        <f t="shared" si="72"/>
        <v>0</v>
      </c>
      <c r="AA94" s="24" t="s">
        <v>267</v>
      </c>
      <c r="AB94" s="24" t="s">
        <v>267</v>
      </c>
    </row>
    <row r="95" spans="1:29" ht="29.25" customHeight="1" x14ac:dyDescent="0.25">
      <c r="A95" s="20" t="s">
        <v>66</v>
      </c>
      <c r="B95" s="21" t="s">
        <v>12</v>
      </c>
      <c r="C95" s="21">
        <v>20</v>
      </c>
      <c r="D95" s="21" t="s">
        <v>13</v>
      </c>
      <c r="E95" s="22" t="s">
        <v>68</v>
      </c>
      <c r="F95" s="34">
        <f t="shared" si="89"/>
        <v>7632396000</v>
      </c>
      <c r="G95" s="34">
        <f t="shared" si="89"/>
        <v>0</v>
      </c>
      <c r="H95" s="34">
        <f t="shared" si="89"/>
        <v>0</v>
      </c>
      <c r="I95" s="34">
        <f t="shared" si="89"/>
        <v>0</v>
      </c>
      <c r="J95" s="34">
        <f t="shared" si="89"/>
        <v>0</v>
      </c>
      <c r="K95" s="34">
        <f t="shared" si="63"/>
        <v>0</v>
      </c>
      <c r="L95" s="34">
        <f t="shared" si="88"/>
        <v>7632396000</v>
      </c>
      <c r="M95" s="123">
        <f t="shared" si="80"/>
        <v>1.3221828230604502E-3</v>
      </c>
      <c r="N95" s="34">
        <f t="shared" si="90"/>
        <v>0</v>
      </c>
      <c r="O95" s="34">
        <f t="shared" si="90"/>
        <v>49250000</v>
      </c>
      <c r="P95" s="34">
        <f t="shared" si="90"/>
        <v>7583146000</v>
      </c>
      <c r="Q95" s="34">
        <f t="shared" si="90"/>
        <v>40832484.039999999</v>
      </c>
      <c r="R95" s="34">
        <f t="shared" si="90"/>
        <v>7591563515.960001</v>
      </c>
      <c r="S95" s="34">
        <f t="shared" si="90"/>
        <v>8417515.9600000009</v>
      </c>
      <c r="T95" s="34">
        <f t="shared" si="90"/>
        <v>40832484.039999999</v>
      </c>
      <c r="U95" s="34">
        <f t="shared" si="90"/>
        <v>0</v>
      </c>
      <c r="V95" s="34">
        <f t="shared" si="90"/>
        <v>40832484.039999999</v>
      </c>
      <c r="W95" s="34">
        <f>+W96+W97</f>
        <v>0</v>
      </c>
      <c r="X95" s="24">
        <f t="shared" si="70"/>
        <v>5.3498906555687099E-3</v>
      </c>
      <c r="Y95" s="24">
        <f t="shared" si="71"/>
        <v>5.3498906555687099E-3</v>
      </c>
      <c r="Z95" s="24">
        <f t="shared" si="72"/>
        <v>5.3498906555687099E-3</v>
      </c>
      <c r="AA95" s="24">
        <f t="shared" ref="AA95:AB95" si="91">+T95/Q95</f>
        <v>1</v>
      </c>
      <c r="AB95" s="24">
        <f t="shared" si="91"/>
        <v>0</v>
      </c>
    </row>
    <row r="96" spans="1:29" ht="29.25" customHeight="1" x14ac:dyDescent="0.25">
      <c r="A96" s="20" t="s">
        <v>189</v>
      </c>
      <c r="B96" s="21" t="s">
        <v>67</v>
      </c>
      <c r="C96" s="21">
        <v>10</v>
      </c>
      <c r="D96" s="21" t="s">
        <v>13</v>
      </c>
      <c r="E96" s="22" t="s">
        <v>190</v>
      </c>
      <c r="F96" s="34">
        <f t="shared" si="89"/>
        <v>1451042370</v>
      </c>
      <c r="G96" s="34">
        <f t="shared" si="89"/>
        <v>0</v>
      </c>
      <c r="H96" s="34">
        <f t="shared" si="89"/>
        <v>0</v>
      </c>
      <c r="I96" s="34">
        <f t="shared" si="89"/>
        <v>0</v>
      </c>
      <c r="J96" s="34">
        <f t="shared" si="89"/>
        <v>0</v>
      </c>
      <c r="K96" s="34">
        <f t="shared" si="63"/>
        <v>0</v>
      </c>
      <c r="L96" s="34">
        <f t="shared" si="88"/>
        <v>1451042370</v>
      </c>
      <c r="M96" s="123">
        <f t="shared" si="80"/>
        <v>2.5136841656891578E-4</v>
      </c>
      <c r="N96" s="34">
        <f t="shared" si="90"/>
        <v>0</v>
      </c>
      <c r="O96" s="34">
        <f t="shared" si="90"/>
        <v>0</v>
      </c>
      <c r="P96" s="34">
        <f t="shared" si="90"/>
        <v>1451042370</v>
      </c>
      <c r="Q96" s="34">
        <f t="shared" si="90"/>
        <v>0</v>
      </c>
      <c r="R96" s="34">
        <f t="shared" si="90"/>
        <v>1451042370</v>
      </c>
      <c r="S96" s="34">
        <f t="shared" si="90"/>
        <v>0</v>
      </c>
      <c r="T96" s="34">
        <f t="shared" si="90"/>
        <v>0</v>
      </c>
      <c r="U96" s="34">
        <f t="shared" si="90"/>
        <v>0</v>
      </c>
      <c r="V96" s="34">
        <f t="shared" si="90"/>
        <v>0</v>
      </c>
      <c r="W96" s="34">
        <f>+W97+W98</f>
        <v>0</v>
      </c>
      <c r="X96" s="24">
        <f t="shared" si="70"/>
        <v>0</v>
      </c>
      <c r="Y96" s="24">
        <f t="shared" si="71"/>
        <v>0</v>
      </c>
      <c r="Z96" s="24">
        <f t="shared" si="72"/>
        <v>0</v>
      </c>
      <c r="AA96" s="24" t="s">
        <v>267</v>
      </c>
      <c r="AB96" s="24" t="s">
        <v>267</v>
      </c>
    </row>
    <row r="97" spans="1:28" ht="29.25" customHeight="1" x14ac:dyDescent="0.25">
      <c r="A97" s="20" t="s">
        <v>189</v>
      </c>
      <c r="B97" s="21" t="s">
        <v>12</v>
      </c>
      <c r="C97" s="21">
        <v>20</v>
      </c>
      <c r="D97" s="21" t="s">
        <v>13</v>
      </c>
      <c r="E97" s="22" t="s">
        <v>190</v>
      </c>
      <c r="F97" s="34">
        <f>+F99+F100</f>
        <v>7632396000</v>
      </c>
      <c r="G97" s="34">
        <f>+G99+G100</f>
        <v>0</v>
      </c>
      <c r="H97" s="34">
        <f>+H99+H100</f>
        <v>0</v>
      </c>
      <c r="I97" s="34">
        <f>+I99+I100</f>
        <v>0</v>
      </c>
      <c r="J97" s="34">
        <f>+J99+J100</f>
        <v>0</v>
      </c>
      <c r="K97" s="34">
        <f t="shared" si="63"/>
        <v>0</v>
      </c>
      <c r="L97" s="34">
        <f t="shared" si="88"/>
        <v>7632396000</v>
      </c>
      <c r="M97" s="123">
        <f t="shared" si="80"/>
        <v>1.3221828230604502E-3</v>
      </c>
      <c r="N97" s="34">
        <f t="shared" ref="N97:V97" si="92">+N99+N100</f>
        <v>0</v>
      </c>
      <c r="O97" s="34">
        <f t="shared" si="92"/>
        <v>49250000</v>
      </c>
      <c r="P97" s="34">
        <f t="shared" si="92"/>
        <v>7583146000</v>
      </c>
      <c r="Q97" s="34">
        <f t="shared" si="92"/>
        <v>40832484.039999999</v>
      </c>
      <c r="R97" s="34">
        <f t="shared" si="92"/>
        <v>7591563515.960001</v>
      </c>
      <c r="S97" s="34">
        <f t="shared" si="92"/>
        <v>8417515.9600000009</v>
      </c>
      <c r="T97" s="34">
        <f t="shared" si="92"/>
        <v>40832484.039999999</v>
      </c>
      <c r="U97" s="34">
        <f t="shared" si="92"/>
        <v>0</v>
      </c>
      <c r="V97" s="34">
        <f t="shared" si="92"/>
        <v>40832484.039999999</v>
      </c>
      <c r="W97" s="34">
        <f>+W98+W99</f>
        <v>0</v>
      </c>
      <c r="X97" s="24">
        <f t="shared" si="70"/>
        <v>5.3498906555687099E-3</v>
      </c>
      <c r="Y97" s="24">
        <f t="shared" si="71"/>
        <v>5.3498906555687099E-3</v>
      </c>
      <c r="Z97" s="24">
        <f t="shared" si="72"/>
        <v>5.3498906555687099E-3</v>
      </c>
      <c r="AA97" s="24">
        <f>+T97/Q97</f>
        <v>1</v>
      </c>
      <c r="AB97" s="24">
        <f>+V97/T97</f>
        <v>1</v>
      </c>
    </row>
    <row r="98" spans="1:28" ht="29.25" customHeight="1" x14ac:dyDescent="0.25">
      <c r="A98" s="25" t="s">
        <v>191</v>
      </c>
      <c r="B98" s="26" t="s">
        <v>67</v>
      </c>
      <c r="C98" s="26">
        <v>10</v>
      </c>
      <c r="D98" s="26" t="s">
        <v>13</v>
      </c>
      <c r="E98" s="27" t="s">
        <v>192</v>
      </c>
      <c r="F98" s="28">
        <v>1451042370</v>
      </c>
      <c r="G98" s="28">
        <v>0</v>
      </c>
      <c r="H98" s="28">
        <v>0</v>
      </c>
      <c r="I98" s="28">
        <v>0</v>
      </c>
      <c r="J98" s="28">
        <v>0</v>
      </c>
      <c r="K98" s="28">
        <f t="shared" si="63"/>
        <v>0</v>
      </c>
      <c r="L98" s="28">
        <f t="shared" si="88"/>
        <v>1451042370</v>
      </c>
      <c r="M98" s="121">
        <f t="shared" si="80"/>
        <v>2.5136841656891578E-4</v>
      </c>
      <c r="N98" s="28">
        <v>0</v>
      </c>
      <c r="O98" s="28">
        <v>0</v>
      </c>
      <c r="P98" s="28">
        <f>L98-O98</f>
        <v>1451042370</v>
      </c>
      <c r="Q98" s="28">
        <v>0</v>
      </c>
      <c r="R98" s="28">
        <f>+L98-Q98</f>
        <v>1451042370</v>
      </c>
      <c r="S98" s="28">
        <f>O98-Q98</f>
        <v>0</v>
      </c>
      <c r="T98" s="28">
        <v>0</v>
      </c>
      <c r="U98" s="28">
        <f>+Q98-T98</f>
        <v>0</v>
      </c>
      <c r="V98" s="28">
        <v>0</v>
      </c>
      <c r="W98" s="29">
        <f>+T98-V98</f>
        <v>0</v>
      </c>
      <c r="X98" s="30">
        <f t="shared" si="70"/>
        <v>0</v>
      </c>
      <c r="Y98" s="30">
        <f t="shared" si="71"/>
        <v>0</v>
      </c>
      <c r="Z98" s="30">
        <f t="shared" si="72"/>
        <v>0</v>
      </c>
      <c r="AA98" s="30" t="s">
        <v>267</v>
      </c>
      <c r="AB98" s="30" t="s">
        <v>267</v>
      </c>
    </row>
    <row r="99" spans="1:28" ht="29.25" customHeight="1" x14ac:dyDescent="0.25">
      <c r="A99" s="25" t="s">
        <v>191</v>
      </c>
      <c r="B99" s="26" t="s">
        <v>12</v>
      </c>
      <c r="C99" s="26">
        <v>20</v>
      </c>
      <c r="D99" s="26" t="s">
        <v>13</v>
      </c>
      <c r="E99" s="27" t="s">
        <v>192</v>
      </c>
      <c r="F99" s="28">
        <v>3100000000</v>
      </c>
      <c r="G99" s="28">
        <v>0</v>
      </c>
      <c r="H99" s="28">
        <v>0</v>
      </c>
      <c r="I99" s="28">
        <v>0</v>
      </c>
      <c r="J99" s="28">
        <v>0</v>
      </c>
      <c r="K99" s="28">
        <f t="shared" si="63"/>
        <v>0</v>
      </c>
      <c r="L99" s="28">
        <f t="shared" si="88"/>
        <v>3100000000</v>
      </c>
      <c r="M99" s="121">
        <f t="shared" si="80"/>
        <v>5.370222865123083E-4</v>
      </c>
      <c r="N99" s="28">
        <v>0</v>
      </c>
      <c r="O99" s="28">
        <v>17200000</v>
      </c>
      <c r="P99" s="28">
        <f>L99-O99</f>
        <v>3082800000</v>
      </c>
      <c r="Q99" s="28">
        <v>9637398.6799999997</v>
      </c>
      <c r="R99" s="28">
        <f>+L99-Q99</f>
        <v>3090362601.3200002</v>
      </c>
      <c r="S99" s="28">
        <f>O99-Q99</f>
        <v>7562601.3200000003</v>
      </c>
      <c r="T99" s="28">
        <v>9637398.6799999997</v>
      </c>
      <c r="U99" s="28">
        <f>+Q99-T99</f>
        <v>0</v>
      </c>
      <c r="V99" s="28">
        <v>9637398.6799999997</v>
      </c>
      <c r="W99" s="29">
        <f>+T99-V99</f>
        <v>0</v>
      </c>
      <c r="X99" s="30">
        <f t="shared" si="70"/>
        <v>3.1088382838709676E-3</v>
      </c>
      <c r="Y99" s="30">
        <f t="shared" si="71"/>
        <v>3.1088382838709676E-3</v>
      </c>
      <c r="Z99" s="30">
        <f t="shared" si="72"/>
        <v>3.1088382838709676E-3</v>
      </c>
      <c r="AA99" s="30">
        <f>+T99/Q99</f>
        <v>1</v>
      </c>
      <c r="AB99" s="30">
        <f>+V99/T99</f>
        <v>1</v>
      </c>
    </row>
    <row r="100" spans="1:28" ht="29.25" customHeight="1" x14ac:dyDescent="0.25">
      <c r="A100" s="25" t="s">
        <v>201</v>
      </c>
      <c r="B100" s="26" t="s">
        <v>12</v>
      </c>
      <c r="C100" s="26">
        <v>20</v>
      </c>
      <c r="D100" s="26" t="s">
        <v>13</v>
      </c>
      <c r="E100" s="27" t="s">
        <v>200</v>
      </c>
      <c r="F100" s="28">
        <v>4532396000</v>
      </c>
      <c r="G100" s="28">
        <v>0</v>
      </c>
      <c r="H100" s="28">
        <v>0</v>
      </c>
      <c r="I100" s="28">
        <v>0</v>
      </c>
      <c r="J100" s="28">
        <v>0</v>
      </c>
      <c r="K100" s="28">
        <f t="shared" si="63"/>
        <v>0</v>
      </c>
      <c r="L100" s="28">
        <f t="shared" si="88"/>
        <v>4532396000</v>
      </c>
      <c r="M100" s="121">
        <f t="shared" si="80"/>
        <v>7.8516053654814199E-4</v>
      </c>
      <c r="N100" s="28">
        <v>0</v>
      </c>
      <c r="O100" s="28">
        <v>32050000</v>
      </c>
      <c r="P100" s="28">
        <f>L100-O100</f>
        <v>4500346000</v>
      </c>
      <c r="Q100" s="28">
        <v>31195085.359999999</v>
      </c>
      <c r="R100" s="28">
        <f>+L100-Q100</f>
        <v>4501200914.6400003</v>
      </c>
      <c r="S100" s="28">
        <f>O100-Q100</f>
        <v>854914.6400000006</v>
      </c>
      <c r="T100" s="28">
        <v>31195085.359999999</v>
      </c>
      <c r="U100" s="28">
        <f>+Q100-T100</f>
        <v>0</v>
      </c>
      <c r="V100" s="28">
        <v>31195085.359999999</v>
      </c>
      <c r="W100" s="29">
        <f>+T100-V100</f>
        <v>0</v>
      </c>
      <c r="X100" s="30">
        <f t="shared" si="70"/>
        <v>6.8826919271837679E-3</v>
      </c>
      <c r="Y100" s="30">
        <f t="shared" si="71"/>
        <v>6.8826919271837679E-3</v>
      </c>
      <c r="Z100" s="30">
        <f t="shared" si="72"/>
        <v>6.8826919271837679E-3</v>
      </c>
      <c r="AA100" s="30">
        <f>+T100/Q100</f>
        <v>1</v>
      </c>
      <c r="AB100" s="30">
        <f>+V100/T100</f>
        <v>1</v>
      </c>
    </row>
    <row r="101" spans="1:28" ht="33" customHeight="1" x14ac:dyDescent="0.25">
      <c r="A101" s="20" t="s">
        <v>351</v>
      </c>
      <c r="B101" s="153" t="s">
        <v>12</v>
      </c>
      <c r="C101" s="153">
        <v>20</v>
      </c>
      <c r="D101" s="153" t="s">
        <v>13</v>
      </c>
      <c r="E101" s="22" t="s">
        <v>352</v>
      </c>
      <c r="F101" s="34">
        <f t="shared" ref="F101:J102" si="93">+F102</f>
        <v>14051472000</v>
      </c>
      <c r="G101" s="34">
        <f t="shared" si="93"/>
        <v>0</v>
      </c>
      <c r="H101" s="34">
        <f t="shared" si="93"/>
        <v>0</v>
      </c>
      <c r="I101" s="34">
        <f t="shared" si="93"/>
        <v>0</v>
      </c>
      <c r="J101" s="34">
        <f t="shared" si="93"/>
        <v>0</v>
      </c>
      <c r="K101" s="34">
        <f t="shared" si="63"/>
        <v>0</v>
      </c>
      <c r="L101" s="34">
        <f>+L102</f>
        <v>14051472000</v>
      </c>
      <c r="M101" s="117">
        <f t="shared" si="80"/>
        <v>2.4341785878398961E-3</v>
      </c>
      <c r="N101" s="34">
        <f t="shared" ref="N101:W102" si="94">+N102</f>
        <v>0</v>
      </c>
      <c r="O101" s="34">
        <f t="shared" si="94"/>
        <v>0</v>
      </c>
      <c r="P101" s="34">
        <f t="shared" si="94"/>
        <v>14051472000</v>
      </c>
      <c r="Q101" s="34">
        <f t="shared" si="94"/>
        <v>0</v>
      </c>
      <c r="R101" s="34">
        <f t="shared" si="94"/>
        <v>14051472000</v>
      </c>
      <c r="S101" s="34">
        <f t="shared" si="94"/>
        <v>0</v>
      </c>
      <c r="T101" s="34">
        <f t="shared" si="94"/>
        <v>0</v>
      </c>
      <c r="U101" s="34">
        <f t="shared" si="94"/>
        <v>0</v>
      </c>
      <c r="V101" s="34">
        <f t="shared" si="94"/>
        <v>0</v>
      </c>
      <c r="W101" s="34">
        <f t="shared" si="94"/>
        <v>0</v>
      </c>
      <c r="X101" s="24">
        <f t="shared" si="70"/>
        <v>0</v>
      </c>
      <c r="Y101" s="24">
        <f t="shared" si="71"/>
        <v>0</v>
      </c>
      <c r="Z101" s="24">
        <f t="shared" si="72"/>
        <v>0</v>
      </c>
      <c r="AA101" s="24" t="s">
        <v>267</v>
      </c>
      <c r="AB101" s="24" t="s">
        <v>267</v>
      </c>
    </row>
    <row r="102" spans="1:28" ht="33" customHeight="1" x14ac:dyDescent="0.25">
      <c r="A102" s="20" t="s">
        <v>353</v>
      </c>
      <c r="B102" s="153" t="s">
        <v>12</v>
      </c>
      <c r="C102" s="153">
        <v>20</v>
      </c>
      <c r="D102" s="153" t="s">
        <v>13</v>
      </c>
      <c r="E102" s="22" t="s">
        <v>354</v>
      </c>
      <c r="F102" s="34">
        <f t="shared" si="93"/>
        <v>14051472000</v>
      </c>
      <c r="G102" s="34">
        <f t="shared" si="93"/>
        <v>0</v>
      </c>
      <c r="H102" s="34">
        <f t="shared" si="93"/>
        <v>0</v>
      </c>
      <c r="I102" s="34">
        <f t="shared" si="93"/>
        <v>0</v>
      </c>
      <c r="J102" s="34">
        <f t="shared" si="93"/>
        <v>0</v>
      </c>
      <c r="K102" s="34">
        <f t="shared" si="63"/>
        <v>0</v>
      </c>
      <c r="L102" s="34">
        <f>+L103</f>
        <v>14051472000</v>
      </c>
      <c r="M102" s="117">
        <f t="shared" si="80"/>
        <v>2.4341785878398961E-3</v>
      </c>
      <c r="N102" s="34">
        <f t="shared" si="94"/>
        <v>0</v>
      </c>
      <c r="O102" s="34">
        <f t="shared" si="94"/>
        <v>0</v>
      </c>
      <c r="P102" s="34">
        <f t="shared" si="94"/>
        <v>14051472000</v>
      </c>
      <c r="Q102" s="34">
        <f t="shared" si="94"/>
        <v>0</v>
      </c>
      <c r="R102" s="34">
        <f t="shared" si="94"/>
        <v>14051472000</v>
      </c>
      <c r="S102" s="34">
        <f t="shared" si="94"/>
        <v>0</v>
      </c>
      <c r="T102" s="34">
        <f t="shared" si="94"/>
        <v>0</v>
      </c>
      <c r="U102" s="34">
        <f t="shared" si="94"/>
        <v>0</v>
      </c>
      <c r="V102" s="34">
        <f t="shared" si="94"/>
        <v>0</v>
      </c>
      <c r="W102" s="34">
        <f t="shared" si="94"/>
        <v>0</v>
      </c>
      <c r="X102" s="24">
        <f t="shared" si="70"/>
        <v>0</v>
      </c>
      <c r="Y102" s="24">
        <f t="shared" si="71"/>
        <v>0</v>
      </c>
      <c r="Z102" s="24">
        <f t="shared" si="72"/>
        <v>0</v>
      </c>
      <c r="AA102" s="24" t="s">
        <v>267</v>
      </c>
      <c r="AB102" s="24" t="s">
        <v>267</v>
      </c>
    </row>
    <row r="103" spans="1:28" ht="28.5" customHeight="1" thickBot="1" x14ac:dyDescent="0.3">
      <c r="A103" s="40" t="s">
        <v>355</v>
      </c>
      <c r="B103" s="41" t="s">
        <v>12</v>
      </c>
      <c r="C103" s="41">
        <v>20</v>
      </c>
      <c r="D103" s="41" t="s">
        <v>13</v>
      </c>
      <c r="E103" s="128" t="s">
        <v>356</v>
      </c>
      <c r="F103" s="42">
        <v>14051472000</v>
      </c>
      <c r="G103" s="42">
        <v>0</v>
      </c>
      <c r="H103" s="42">
        <v>0</v>
      </c>
      <c r="I103" s="42"/>
      <c r="J103" s="42">
        <v>0</v>
      </c>
      <c r="K103" s="42">
        <f t="shared" si="63"/>
        <v>0</v>
      </c>
      <c r="L103" s="42">
        <f>+F103+K103</f>
        <v>14051472000</v>
      </c>
      <c r="M103" s="129">
        <f t="shared" si="80"/>
        <v>2.4341785878398961E-3</v>
      </c>
      <c r="N103" s="42">
        <v>0</v>
      </c>
      <c r="O103" s="28">
        <v>0</v>
      </c>
      <c r="P103" s="28">
        <f>L103-O103</f>
        <v>14051472000</v>
      </c>
      <c r="Q103" s="28">
        <v>0</v>
      </c>
      <c r="R103" s="42">
        <f>+L103-Q103</f>
        <v>14051472000</v>
      </c>
      <c r="S103" s="28">
        <f>O103-Q103</f>
        <v>0</v>
      </c>
      <c r="T103" s="28">
        <v>0</v>
      </c>
      <c r="U103" s="42">
        <f>+Q103-T103</f>
        <v>0</v>
      </c>
      <c r="V103" s="28">
        <v>0</v>
      </c>
      <c r="W103" s="43">
        <f>+T103-V103</f>
        <v>0</v>
      </c>
      <c r="X103" s="30">
        <f t="shared" si="70"/>
        <v>0</v>
      </c>
      <c r="Y103" s="30">
        <f t="shared" si="71"/>
        <v>0</v>
      </c>
      <c r="Z103" s="130">
        <f t="shared" si="72"/>
        <v>0</v>
      </c>
      <c r="AA103" s="30" t="s">
        <v>267</v>
      </c>
      <c r="AB103" s="30" t="s">
        <v>267</v>
      </c>
    </row>
    <row r="104" spans="1:28" s="2" customFormat="1" ht="28.5" customHeight="1" thickBot="1" x14ac:dyDescent="0.3">
      <c r="A104" s="156" t="s">
        <v>357</v>
      </c>
      <c r="B104" s="163" t="s">
        <v>67</v>
      </c>
      <c r="C104" s="164">
        <v>11</v>
      </c>
      <c r="D104" s="163" t="s">
        <v>366</v>
      </c>
      <c r="E104" s="158" t="s">
        <v>358</v>
      </c>
      <c r="F104" s="159">
        <f t="shared" ref="F104:J106" si="95">+F106</f>
        <v>139786580047</v>
      </c>
      <c r="G104" s="159">
        <f t="shared" si="95"/>
        <v>0</v>
      </c>
      <c r="H104" s="159">
        <f t="shared" si="95"/>
        <v>0</v>
      </c>
      <c r="I104" s="159">
        <f t="shared" si="95"/>
        <v>0</v>
      </c>
      <c r="J104" s="159">
        <f t="shared" si="95"/>
        <v>0</v>
      </c>
      <c r="K104" s="159">
        <f t="shared" si="63"/>
        <v>0</v>
      </c>
      <c r="L104" s="159">
        <f>+L106</f>
        <v>139786580047</v>
      </c>
      <c r="M104" s="160">
        <f t="shared" si="80"/>
        <v>2.4215648013088953E-2</v>
      </c>
      <c r="N104" s="159">
        <f t="shared" ref="N104:V106" si="96">+N106</f>
        <v>0</v>
      </c>
      <c r="O104" s="159">
        <f t="shared" si="96"/>
        <v>0</v>
      </c>
      <c r="P104" s="159">
        <f t="shared" si="96"/>
        <v>139786580047</v>
      </c>
      <c r="Q104" s="159">
        <f t="shared" si="96"/>
        <v>0</v>
      </c>
      <c r="R104" s="159">
        <f t="shared" si="96"/>
        <v>139786580047</v>
      </c>
      <c r="S104" s="159">
        <f t="shared" si="96"/>
        <v>0</v>
      </c>
      <c r="T104" s="159">
        <f t="shared" si="96"/>
        <v>0</v>
      </c>
      <c r="U104" s="159">
        <f t="shared" si="96"/>
        <v>0</v>
      </c>
      <c r="V104" s="159">
        <f t="shared" si="96"/>
        <v>0</v>
      </c>
      <c r="W104" s="159">
        <f>+W106+W107</f>
        <v>0</v>
      </c>
      <c r="X104" s="161">
        <f t="shared" si="70"/>
        <v>0</v>
      </c>
      <c r="Y104" s="161">
        <f t="shared" si="71"/>
        <v>0</v>
      </c>
      <c r="Z104" s="161">
        <f t="shared" si="72"/>
        <v>0</v>
      </c>
      <c r="AA104" s="161" t="s">
        <v>267</v>
      </c>
      <c r="AB104" s="161" t="s">
        <v>267</v>
      </c>
    </row>
    <row r="105" spans="1:28" s="2" customFormat="1" ht="28.5" customHeight="1" thickBot="1" x14ac:dyDescent="0.3">
      <c r="A105" s="156" t="s">
        <v>357</v>
      </c>
      <c r="B105" s="163" t="s">
        <v>67</v>
      </c>
      <c r="C105" s="164">
        <v>11</v>
      </c>
      <c r="D105" s="163" t="s">
        <v>13</v>
      </c>
      <c r="E105" s="158" t="s">
        <v>358</v>
      </c>
      <c r="F105" s="159">
        <f t="shared" si="95"/>
        <v>1027817755000</v>
      </c>
      <c r="G105" s="159">
        <f t="shared" si="95"/>
        <v>0</v>
      </c>
      <c r="H105" s="159">
        <f t="shared" si="95"/>
        <v>0</v>
      </c>
      <c r="I105" s="159">
        <f t="shared" si="95"/>
        <v>0</v>
      </c>
      <c r="J105" s="159">
        <f t="shared" si="95"/>
        <v>0</v>
      </c>
      <c r="K105" s="159">
        <f t="shared" si="63"/>
        <v>0</v>
      </c>
      <c r="L105" s="159">
        <f>+L107</f>
        <v>1027817755000</v>
      </c>
      <c r="M105" s="160">
        <f t="shared" si="80"/>
        <v>0.17805194868001534</v>
      </c>
      <c r="N105" s="159">
        <f t="shared" si="96"/>
        <v>0</v>
      </c>
      <c r="O105" s="159">
        <f t="shared" si="96"/>
        <v>157603582277</v>
      </c>
      <c r="P105" s="159">
        <f t="shared" si="96"/>
        <v>870214172723</v>
      </c>
      <c r="Q105" s="159">
        <f t="shared" si="96"/>
        <v>157603582277</v>
      </c>
      <c r="R105" s="159">
        <f t="shared" si="96"/>
        <v>870214172723</v>
      </c>
      <c r="S105" s="159">
        <f t="shared" si="96"/>
        <v>0</v>
      </c>
      <c r="T105" s="159">
        <f t="shared" si="96"/>
        <v>157603582277</v>
      </c>
      <c r="U105" s="159">
        <f t="shared" si="96"/>
        <v>0</v>
      </c>
      <c r="V105" s="159">
        <f t="shared" si="96"/>
        <v>157603582277</v>
      </c>
      <c r="W105" s="159">
        <f>+W107+W108</f>
        <v>0</v>
      </c>
      <c r="X105" s="161">
        <f t="shared" si="70"/>
        <v>0.15333806164595784</v>
      </c>
      <c r="Y105" s="176">
        <f t="shared" si="71"/>
        <v>0.15333806164595784</v>
      </c>
      <c r="Z105" s="176">
        <f t="shared" si="72"/>
        <v>0.15333806164595784</v>
      </c>
      <c r="AA105" s="176">
        <f t="shared" ref="AA105" si="97">+T105/Q105</f>
        <v>1</v>
      </c>
      <c r="AB105" s="176">
        <f t="shared" ref="AB105" si="98">+V105/T105</f>
        <v>1</v>
      </c>
    </row>
    <row r="106" spans="1:28" ht="23.25" customHeight="1" x14ac:dyDescent="0.25">
      <c r="A106" s="20" t="s">
        <v>359</v>
      </c>
      <c r="B106" s="21" t="s">
        <v>67</v>
      </c>
      <c r="C106" s="21">
        <v>11</v>
      </c>
      <c r="D106" s="21" t="s">
        <v>366</v>
      </c>
      <c r="E106" s="22" t="s">
        <v>360</v>
      </c>
      <c r="F106" s="35">
        <f t="shared" si="95"/>
        <v>139786580047</v>
      </c>
      <c r="G106" s="35">
        <f t="shared" si="95"/>
        <v>0</v>
      </c>
      <c r="H106" s="35">
        <f t="shared" si="95"/>
        <v>0</v>
      </c>
      <c r="I106" s="35">
        <f t="shared" si="95"/>
        <v>0</v>
      </c>
      <c r="J106" s="35">
        <f t="shared" si="95"/>
        <v>0</v>
      </c>
      <c r="K106" s="35">
        <f t="shared" si="63"/>
        <v>0</v>
      </c>
      <c r="L106" s="35">
        <f>+L108</f>
        <v>139786580047</v>
      </c>
      <c r="M106" s="117">
        <f t="shared" si="80"/>
        <v>2.4215648013088953E-2</v>
      </c>
      <c r="N106" s="35">
        <f t="shared" si="96"/>
        <v>0</v>
      </c>
      <c r="O106" s="35">
        <f t="shared" si="96"/>
        <v>0</v>
      </c>
      <c r="P106" s="35">
        <f t="shared" si="96"/>
        <v>139786580047</v>
      </c>
      <c r="Q106" s="35">
        <f t="shared" si="96"/>
        <v>0</v>
      </c>
      <c r="R106" s="35">
        <f t="shared" si="96"/>
        <v>139786580047</v>
      </c>
      <c r="S106" s="35">
        <f t="shared" si="96"/>
        <v>0</v>
      </c>
      <c r="T106" s="35">
        <f t="shared" si="96"/>
        <v>0</v>
      </c>
      <c r="U106" s="35">
        <f t="shared" si="96"/>
        <v>0</v>
      </c>
      <c r="V106" s="35">
        <f t="shared" si="96"/>
        <v>0</v>
      </c>
      <c r="W106" s="35">
        <f>+W108</f>
        <v>0</v>
      </c>
      <c r="X106" s="24">
        <f t="shared" si="70"/>
        <v>0</v>
      </c>
      <c r="Y106" s="24">
        <f t="shared" si="71"/>
        <v>0</v>
      </c>
      <c r="Z106" s="24">
        <f t="shared" si="72"/>
        <v>0</v>
      </c>
      <c r="AA106" s="24" t="s">
        <v>267</v>
      </c>
      <c r="AB106" s="24" t="s">
        <v>267</v>
      </c>
    </row>
    <row r="107" spans="1:28" ht="23.25" customHeight="1" x14ac:dyDescent="0.25">
      <c r="A107" s="20" t="s">
        <v>359</v>
      </c>
      <c r="B107" s="153" t="s">
        <v>67</v>
      </c>
      <c r="C107" s="153">
        <v>11</v>
      </c>
      <c r="D107" s="153" t="s">
        <v>13</v>
      </c>
      <c r="E107" s="22" t="s">
        <v>360</v>
      </c>
      <c r="F107" s="35">
        <f>+F111</f>
        <v>1027817755000</v>
      </c>
      <c r="G107" s="35">
        <f>+G111</f>
        <v>0</v>
      </c>
      <c r="H107" s="35">
        <f>+H111</f>
        <v>0</v>
      </c>
      <c r="I107" s="35">
        <f>+I111</f>
        <v>0</v>
      </c>
      <c r="J107" s="35">
        <f>+J111</f>
        <v>0</v>
      </c>
      <c r="K107" s="35">
        <f t="shared" si="63"/>
        <v>0</v>
      </c>
      <c r="L107" s="35">
        <f>+L111</f>
        <v>1027817755000</v>
      </c>
      <c r="M107" s="117">
        <f t="shared" si="80"/>
        <v>0.17805194868001534</v>
      </c>
      <c r="N107" s="35">
        <f t="shared" ref="N107:W107" si="99">+N111</f>
        <v>0</v>
      </c>
      <c r="O107" s="35">
        <f t="shared" si="99"/>
        <v>157603582277</v>
      </c>
      <c r="P107" s="35">
        <f t="shared" si="99"/>
        <v>870214172723</v>
      </c>
      <c r="Q107" s="35">
        <f t="shared" si="99"/>
        <v>157603582277</v>
      </c>
      <c r="R107" s="35">
        <f t="shared" si="99"/>
        <v>870214172723</v>
      </c>
      <c r="S107" s="35">
        <f t="shared" si="99"/>
        <v>0</v>
      </c>
      <c r="T107" s="35">
        <f t="shared" si="99"/>
        <v>157603582277</v>
      </c>
      <c r="U107" s="35">
        <f t="shared" si="99"/>
        <v>0</v>
      </c>
      <c r="V107" s="35">
        <f t="shared" si="99"/>
        <v>157603582277</v>
      </c>
      <c r="W107" s="35">
        <f t="shared" si="99"/>
        <v>0</v>
      </c>
      <c r="X107" s="24">
        <f t="shared" si="70"/>
        <v>0.15333806164595784</v>
      </c>
      <c r="Y107" s="24">
        <f t="shared" si="71"/>
        <v>0.15333806164595784</v>
      </c>
      <c r="Z107" s="24">
        <f t="shared" si="72"/>
        <v>0.15333806164595784</v>
      </c>
      <c r="AA107" s="24">
        <f t="shared" ref="AA107" si="100">+T107/Q107</f>
        <v>1</v>
      </c>
      <c r="AB107" s="24">
        <f t="shared" ref="AB107" si="101">+V107/T107</f>
        <v>1</v>
      </c>
    </row>
    <row r="108" spans="1:28" ht="23.25" customHeight="1" x14ac:dyDescent="0.25">
      <c r="A108" s="20" t="s">
        <v>361</v>
      </c>
      <c r="B108" s="21" t="s">
        <v>67</v>
      </c>
      <c r="C108" s="21">
        <v>11</v>
      </c>
      <c r="D108" s="21" t="s">
        <v>366</v>
      </c>
      <c r="E108" s="22" t="s">
        <v>362</v>
      </c>
      <c r="F108" s="35">
        <f t="shared" ref="F108:J109" si="102">+F109</f>
        <v>139786580047</v>
      </c>
      <c r="G108" s="35">
        <f t="shared" si="102"/>
        <v>0</v>
      </c>
      <c r="H108" s="35">
        <f t="shared" si="102"/>
        <v>0</v>
      </c>
      <c r="I108" s="35">
        <f t="shared" si="102"/>
        <v>0</v>
      </c>
      <c r="J108" s="35">
        <f t="shared" si="102"/>
        <v>0</v>
      </c>
      <c r="K108" s="35">
        <f t="shared" si="63"/>
        <v>0</v>
      </c>
      <c r="L108" s="35">
        <f>+L109</f>
        <v>139786580047</v>
      </c>
      <c r="M108" s="117">
        <f t="shared" si="80"/>
        <v>2.4215648013088953E-2</v>
      </c>
      <c r="N108" s="35">
        <f>+N109+N111</f>
        <v>0</v>
      </c>
      <c r="O108" s="35">
        <f t="shared" ref="O108:R109" si="103">+O109</f>
        <v>0</v>
      </c>
      <c r="P108" s="35">
        <f t="shared" si="103"/>
        <v>139786580047</v>
      </c>
      <c r="Q108" s="35">
        <f t="shared" si="103"/>
        <v>0</v>
      </c>
      <c r="R108" s="35">
        <f t="shared" si="103"/>
        <v>139786580047</v>
      </c>
      <c r="S108" s="35">
        <f>+S109+S111</f>
        <v>0</v>
      </c>
      <c r="T108" s="35">
        <f>+T109</f>
        <v>0</v>
      </c>
      <c r="U108" s="35">
        <f>+U109+U111</f>
        <v>0</v>
      </c>
      <c r="V108" s="35">
        <f>+V109</f>
        <v>0</v>
      </c>
      <c r="W108" s="35">
        <f>+W109+W111</f>
        <v>0</v>
      </c>
      <c r="X108" s="24">
        <f t="shared" si="70"/>
        <v>0</v>
      </c>
      <c r="Y108" s="24">
        <f t="shared" si="71"/>
        <v>0</v>
      </c>
      <c r="Z108" s="24">
        <f t="shared" si="72"/>
        <v>0</v>
      </c>
      <c r="AA108" s="24" t="s">
        <v>267</v>
      </c>
      <c r="AB108" s="24" t="s">
        <v>267</v>
      </c>
    </row>
    <row r="109" spans="1:28" s="2" customFormat="1" ht="23.25" customHeight="1" x14ac:dyDescent="0.25">
      <c r="A109" s="20" t="s">
        <v>363</v>
      </c>
      <c r="B109" s="21" t="s">
        <v>67</v>
      </c>
      <c r="C109" s="21">
        <v>11</v>
      </c>
      <c r="D109" s="21" t="s">
        <v>366</v>
      </c>
      <c r="E109" s="22" t="s">
        <v>364</v>
      </c>
      <c r="F109" s="35">
        <f t="shared" si="102"/>
        <v>139786580047</v>
      </c>
      <c r="G109" s="35">
        <f t="shared" si="102"/>
        <v>0</v>
      </c>
      <c r="H109" s="35">
        <f t="shared" si="102"/>
        <v>0</v>
      </c>
      <c r="I109" s="35">
        <f t="shared" si="102"/>
        <v>0</v>
      </c>
      <c r="J109" s="35">
        <f t="shared" si="102"/>
        <v>0</v>
      </c>
      <c r="K109" s="35">
        <f t="shared" si="63"/>
        <v>0</v>
      </c>
      <c r="L109" s="35">
        <f>+L110</f>
        <v>139786580047</v>
      </c>
      <c r="M109" s="117">
        <f t="shared" si="80"/>
        <v>2.4215648013088953E-2</v>
      </c>
      <c r="N109" s="35">
        <f>+N110</f>
        <v>0</v>
      </c>
      <c r="O109" s="35">
        <f t="shared" si="103"/>
        <v>0</v>
      </c>
      <c r="P109" s="35">
        <f t="shared" si="103"/>
        <v>139786580047</v>
      </c>
      <c r="Q109" s="35">
        <f t="shared" si="103"/>
        <v>0</v>
      </c>
      <c r="R109" s="35">
        <f t="shared" si="103"/>
        <v>139786580047</v>
      </c>
      <c r="S109" s="35">
        <f>+S110</f>
        <v>0</v>
      </c>
      <c r="T109" s="35">
        <f>+T110</f>
        <v>0</v>
      </c>
      <c r="U109" s="35">
        <f>+U110</f>
        <v>0</v>
      </c>
      <c r="V109" s="35">
        <f>+V110</f>
        <v>0</v>
      </c>
      <c r="W109" s="35">
        <f>+W110</f>
        <v>0</v>
      </c>
      <c r="X109" s="24">
        <f>+X110</f>
        <v>0</v>
      </c>
      <c r="Y109" s="24">
        <f>+Y110</f>
        <v>0</v>
      </c>
      <c r="Z109" s="24">
        <f t="shared" si="72"/>
        <v>0</v>
      </c>
      <c r="AA109" s="24" t="s">
        <v>267</v>
      </c>
      <c r="AB109" s="24" t="s">
        <v>267</v>
      </c>
    </row>
    <row r="110" spans="1:28" ht="23.25" customHeight="1" x14ac:dyDescent="0.25">
      <c r="A110" s="25" t="s">
        <v>365</v>
      </c>
      <c r="B110" s="26" t="s">
        <v>67</v>
      </c>
      <c r="C110" s="26">
        <v>11</v>
      </c>
      <c r="D110" s="26" t="s">
        <v>366</v>
      </c>
      <c r="E110" s="27" t="s">
        <v>67</v>
      </c>
      <c r="F110" s="29">
        <v>139786580047</v>
      </c>
      <c r="G110" s="29">
        <v>0</v>
      </c>
      <c r="H110" s="29">
        <v>0</v>
      </c>
      <c r="I110" s="29"/>
      <c r="J110" s="29">
        <v>0</v>
      </c>
      <c r="K110" s="29">
        <f t="shared" si="63"/>
        <v>0</v>
      </c>
      <c r="L110" s="29">
        <f>+F110+K110</f>
        <v>139786580047</v>
      </c>
      <c r="M110" s="117">
        <f t="shared" si="80"/>
        <v>2.4215648013088953E-2</v>
      </c>
      <c r="N110" s="29">
        <v>0</v>
      </c>
      <c r="O110" s="28">
        <v>0</v>
      </c>
      <c r="P110" s="43">
        <f>L110-O110</f>
        <v>139786580047</v>
      </c>
      <c r="Q110" s="28">
        <v>0</v>
      </c>
      <c r="R110" s="43">
        <f>+L110-Q110</f>
        <v>139786580047</v>
      </c>
      <c r="S110" s="28">
        <f>O110-Q110</f>
        <v>0</v>
      </c>
      <c r="T110" s="28">
        <v>0</v>
      </c>
      <c r="U110" s="43">
        <f>+Q110-T110</f>
        <v>0</v>
      </c>
      <c r="V110" s="28">
        <v>0</v>
      </c>
      <c r="W110" s="43">
        <f>+T110-V110</f>
        <v>0</v>
      </c>
      <c r="X110" s="130">
        <f t="shared" ref="X110:X173" si="104">+Q110/L110</f>
        <v>0</v>
      </c>
      <c r="Y110" s="30">
        <f t="shared" ref="Y110:Y173" si="105">+T110/L110</f>
        <v>0</v>
      </c>
      <c r="Z110" s="30">
        <f t="shared" si="72"/>
        <v>0</v>
      </c>
      <c r="AA110" s="30" t="s">
        <v>267</v>
      </c>
      <c r="AB110" s="30" t="s">
        <v>267</v>
      </c>
    </row>
    <row r="111" spans="1:28" ht="23.25" customHeight="1" x14ac:dyDescent="0.25">
      <c r="A111" s="20" t="s">
        <v>367</v>
      </c>
      <c r="B111" s="153" t="s">
        <v>67</v>
      </c>
      <c r="C111" s="153">
        <v>11</v>
      </c>
      <c r="D111" s="153" t="s">
        <v>13</v>
      </c>
      <c r="E111" s="22" t="s">
        <v>368</v>
      </c>
      <c r="F111" s="35">
        <f>+F112</f>
        <v>1027817755000</v>
      </c>
      <c r="G111" s="35">
        <f>+G112</f>
        <v>0</v>
      </c>
      <c r="H111" s="35">
        <f>+H112</f>
        <v>0</v>
      </c>
      <c r="I111" s="35">
        <f>+I112</f>
        <v>0</v>
      </c>
      <c r="J111" s="35">
        <f>+J112</f>
        <v>0</v>
      </c>
      <c r="K111" s="35">
        <f t="shared" si="63"/>
        <v>0</v>
      </c>
      <c r="L111" s="35">
        <f>+L112</f>
        <v>1027817755000</v>
      </c>
      <c r="M111" s="117">
        <f t="shared" si="80"/>
        <v>0.17805194868001534</v>
      </c>
      <c r="N111" s="35">
        <f t="shared" ref="N111:W111" si="106">+N112</f>
        <v>0</v>
      </c>
      <c r="O111" s="35">
        <f t="shared" si="106"/>
        <v>157603582277</v>
      </c>
      <c r="P111" s="35">
        <f t="shared" si="106"/>
        <v>870214172723</v>
      </c>
      <c r="Q111" s="35">
        <f t="shared" si="106"/>
        <v>157603582277</v>
      </c>
      <c r="R111" s="35">
        <f t="shared" si="106"/>
        <v>870214172723</v>
      </c>
      <c r="S111" s="35">
        <f t="shared" si="106"/>
        <v>0</v>
      </c>
      <c r="T111" s="35">
        <f t="shared" si="106"/>
        <v>157603582277</v>
      </c>
      <c r="U111" s="35">
        <f t="shared" si="106"/>
        <v>0</v>
      </c>
      <c r="V111" s="35">
        <f t="shared" si="106"/>
        <v>157603582277</v>
      </c>
      <c r="W111" s="35">
        <f t="shared" si="106"/>
        <v>0</v>
      </c>
      <c r="X111" s="24">
        <f t="shared" si="104"/>
        <v>0.15333806164595784</v>
      </c>
      <c r="Y111" s="24">
        <f t="shared" si="105"/>
        <v>0.15333806164595784</v>
      </c>
      <c r="Z111" s="24">
        <f t="shared" si="72"/>
        <v>0.15333806164595784</v>
      </c>
      <c r="AA111" s="24">
        <f t="shared" ref="AA111:AA174" si="107">+T111/Q111</f>
        <v>1</v>
      </c>
      <c r="AB111" s="24">
        <f>+V111/T111</f>
        <v>1</v>
      </c>
    </row>
    <row r="112" spans="1:28" ht="23.25" customHeight="1" thickBot="1" x14ac:dyDescent="0.3">
      <c r="A112" s="40" t="s">
        <v>369</v>
      </c>
      <c r="B112" s="41" t="s">
        <v>67</v>
      </c>
      <c r="C112" s="41">
        <v>11</v>
      </c>
      <c r="D112" s="41" t="s">
        <v>13</v>
      </c>
      <c r="E112" s="128" t="s">
        <v>370</v>
      </c>
      <c r="F112" s="28">
        <v>1027817755000</v>
      </c>
      <c r="G112" s="43">
        <v>0</v>
      </c>
      <c r="H112" s="43">
        <v>0</v>
      </c>
      <c r="I112" s="43">
        <v>0</v>
      </c>
      <c r="J112" s="43">
        <v>0</v>
      </c>
      <c r="K112" s="43">
        <f t="shared" si="63"/>
        <v>0</v>
      </c>
      <c r="L112" s="43">
        <f>+F112+K112</f>
        <v>1027817755000</v>
      </c>
      <c r="M112" s="129">
        <f t="shared" si="80"/>
        <v>0.17805194868001534</v>
      </c>
      <c r="N112" s="43">
        <v>0</v>
      </c>
      <c r="O112" s="28">
        <v>157603582277</v>
      </c>
      <c r="P112" s="43">
        <f>L112-O112</f>
        <v>870214172723</v>
      </c>
      <c r="Q112" s="28">
        <v>157603582277</v>
      </c>
      <c r="R112" s="43">
        <f>+L112-Q112</f>
        <v>870214172723</v>
      </c>
      <c r="S112" s="28">
        <f>O112-Q112</f>
        <v>0</v>
      </c>
      <c r="T112" s="28">
        <v>157603582277</v>
      </c>
      <c r="U112" s="43">
        <f>+Q112-T112</f>
        <v>0</v>
      </c>
      <c r="V112" s="28">
        <v>157603582277</v>
      </c>
      <c r="W112" s="43">
        <f>+T112-V112</f>
        <v>0</v>
      </c>
      <c r="X112" s="130">
        <f t="shared" si="104"/>
        <v>0.15333806164595784</v>
      </c>
      <c r="Y112" s="130">
        <f t="shared" si="105"/>
        <v>0.15333806164595784</v>
      </c>
      <c r="Z112" s="130">
        <f t="shared" si="72"/>
        <v>0.15333806164595784</v>
      </c>
      <c r="AA112" s="30">
        <f t="shared" si="107"/>
        <v>1</v>
      </c>
      <c r="AB112" s="30">
        <f>+V112/T112</f>
        <v>1</v>
      </c>
    </row>
    <row r="113" spans="1:28" s="2" customFormat="1" ht="28.5" customHeight="1" thickBot="1" x14ac:dyDescent="0.3">
      <c r="A113" s="156" t="s">
        <v>69</v>
      </c>
      <c r="B113" s="163" t="s">
        <v>67</v>
      </c>
      <c r="C113" s="164">
        <v>11</v>
      </c>
      <c r="D113" s="163" t="s">
        <v>13</v>
      </c>
      <c r="E113" s="158" t="s">
        <v>501</v>
      </c>
      <c r="F113" s="159">
        <f>+F116</f>
        <v>25000000000</v>
      </c>
      <c r="G113" s="159">
        <f>+G116</f>
        <v>0</v>
      </c>
      <c r="H113" s="159">
        <f>+H116</f>
        <v>0</v>
      </c>
      <c r="I113" s="159">
        <f>+I116</f>
        <v>0</v>
      </c>
      <c r="J113" s="159">
        <f>+J116</f>
        <v>0</v>
      </c>
      <c r="K113" s="159">
        <f t="shared" si="63"/>
        <v>0</v>
      </c>
      <c r="L113" s="159">
        <f>+L116</f>
        <v>25000000000</v>
      </c>
      <c r="M113" s="160">
        <f t="shared" si="80"/>
        <v>4.330824891228293E-3</v>
      </c>
      <c r="N113" s="159">
        <f t="shared" ref="N113:W113" si="108">+N116</f>
        <v>0</v>
      </c>
      <c r="O113" s="159">
        <f t="shared" si="108"/>
        <v>4234124000</v>
      </c>
      <c r="P113" s="159">
        <f t="shared" si="108"/>
        <v>20765876000</v>
      </c>
      <c r="Q113" s="159">
        <f t="shared" si="108"/>
        <v>715167733.46000004</v>
      </c>
      <c r="R113" s="159">
        <f t="shared" si="108"/>
        <v>24284832266.540001</v>
      </c>
      <c r="S113" s="159">
        <f t="shared" si="108"/>
        <v>3518956266.54</v>
      </c>
      <c r="T113" s="159">
        <f t="shared" si="108"/>
        <v>715167733.46000004</v>
      </c>
      <c r="U113" s="159">
        <f t="shared" si="108"/>
        <v>0</v>
      </c>
      <c r="V113" s="159">
        <f t="shared" si="108"/>
        <v>715167733.46000004</v>
      </c>
      <c r="W113" s="159">
        <f t="shared" si="108"/>
        <v>0</v>
      </c>
      <c r="X113" s="165">
        <f t="shared" si="104"/>
        <v>2.86067093384E-2</v>
      </c>
      <c r="Y113" s="165">
        <f t="shared" si="105"/>
        <v>2.86067093384E-2</v>
      </c>
      <c r="Z113" s="165">
        <f t="shared" si="72"/>
        <v>2.86067093384E-2</v>
      </c>
      <c r="AA113" s="161">
        <f t="shared" si="107"/>
        <v>1</v>
      </c>
      <c r="AB113" s="161">
        <f>+V113/T113</f>
        <v>1</v>
      </c>
    </row>
    <row r="114" spans="1:28" s="2" customFormat="1" ht="28.5" customHeight="1" thickBot="1" x14ac:dyDescent="0.3">
      <c r="A114" s="156" t="s">
        <v>69</v>
      </c>
      <c r="B114" s="163" t="s">
        <v>67</v>
      </c>
      <c r="C114" s="164">
        <v>13</v>
      </c>
      <c r="D114" s="163" t="s">
        <v>13</v>
      </c>
      <c r="E114" s="158" t="s">
        <v>501</v>
      </c>
      <c r="F114" s="159">
        <f>+F117+F222+F232+F246+F256+F262</f>
        <v>4393946143700</v>
      </c>
      <c r="G114" s="159">
        <f>+G117+G222+G232+G246+G256+G262</f>
        <v>0</v>
      </c>
      <c r="H114" s="159">
        <f>+H117+H222+H232+H246+H256+H262</f>
        <v>0</v>
      </c>
      <c r="I114" s="159">
        <f>+I117+I222+I232+I246+I256+I262</f>
        <v>0</v>
      </c>
      <c r="J114" s="159">
        <f>+J117+J222+J232+J246+J256+J262</f>
        <v>0</v>
      </c>
      <c r="K114" s="159">
        <f t="shared" si="63"/>
        <v>0</v>
      </c>
      <c r="L114" s="159">
        <f>+L117+L222+L232+L246+L256+L262</f>
        <v>4393946143700</v>
      </c>
      <c r="M114" s="160">
        <f t="shared" si="80"/>
        <v>0.76117645319410121</v>
      </c>
      <c r="N114" s="159">
        <f t="shared" ref="N114:W114" si="109">+N117+N222+N232+N246+N256+N262</f>
        <v>0</v>
      </c>
      <c r="O114" s="159">
        <f t="shared" si="109"/>
        <v>4273024415934.6099</v>
      </c>
      <c r="P114" s="159">
        <f t="shared" si="109"/>
        <v>120921727765.39</v>
      </c>
      <c r="Q114" s="159">
        <f t="shared" si="109"/>
        <v>4270172490013.9404</v>
      </c>
      <c r="R114" s="159">
        <f t="shared" si="109"/>
        <v>123773653686.06</v>
      </c>
      <c r="S114" s="159">
        <f t="shared" si="109"/>
        <v>2851925920.6699982</v>
      </c>
      <c r="T114" s="159">
        <f t="shared" si="109"/>
        <v>326018937562.82007</v>
      </c>
      <c r="U114" s="159">
        <f t="shared" si="109"/>
        <v>3944153552451.1201</v>
      </c>
      <c r="V114" s="159">
        <f t="shared" si="109"/>
        <v>325997638458.82007</v>
      </c>
      <c r="W114" s="159">
        <f t="shared" si="109"/>
        <v>21299104</v>
      </c>
      <c r="X114" s="161">
        <f t="shared" si="104"/>
        <v>0.97183086691594411</v>
      </c>
      <c r="Y114" s="161">
        <f t="shared" si="105"/>
        <v>7.4197299398005373E-2</v>
      </c>
      <c r="Z114" s="161">
        <f t="shared" si="72"/>
        <v>7.4192452023162034E-2</v>
      </c>
      <c r="AA114" s="161">
        <f t="shared" si="107"/>
        <v>7.6347955106084192E-2</v>
      </c>
      <c r="AB114" s="161">
        <f t="shared" ref="AB114:AB177" si="110">+V114/T114</f>
        <v>0.99993466912026885</v>
      </c>
    </row>
    <row r="115" spans="1:28" s="2" customFormat="1" ht="28.5" customHeight="1" x14ac:dyDescent="0.25">
      <c r="A115" s="172" t="s">
        <v>69</v>
      </c>
      <c r="B115" s="222" t="s">
        <v>12</v>
      </c>
      <c r="C115" s="223">
        <v>20</v>
      </c>
      <c r="D115" s="222" t="s">
        <v>13</v>
      </c>
      <c r="E115" s="174" t="s">
        <v>501</v>
      </c>
      <c r="F115" s="175">
        <f>+F233+F263</f>
        <v>86235881312</v>
      </c>
      <c r="G115" s="175">
        <f>+G233+G263</f>
        <v>0</v>
      </c>
      <c r="H115" s="175">
        <f>+H233+H263</f>
        <v>0</v>
      </c>
      <c r="I115" s="175">
        <f>+I233+I263</f>
        <v>0</v>
      </c>
      <c r="J115" s="175">
        <f>+J233+J263</f>
        <v>0</v>
      </c>
      <c r="K115" s="175">
        <f t="shared" si="63"/>
        <v>0</v>
      </c>
      <c r="L115" s="175">
        <f>+L233+L263</f>
        <v>86235881312</v>
      </c>
      <c r="M115" s="224">
        <f t="shared" si="80"/>
        <v>1.4938900052120735E-2</v>
      </c>
      <c r="N115" s="175">
        <f t="shared" ref="N115:W115" si="111">+N233+N263</f>
        <v>0</v>
      </c>
      <c r="O115" s="175">
        <f t="shared" si="111"/>
        <v>49002053305</v>
      </c>
      <c r="P115" s="175">
        <f t="shared" si="111"/>
        <v>37233828007</v>
      </c>
      <c r="Q115" s="175">
        <f t="shared" si="111"/>
        <v>46317131484</v>
      </c>
      <c r="R115" s="175">
        <f t="shared" si="111"/>
        <v>39918749828</v>
      </c>
      <c r="S115" s="175">
        <f t="shared" si="111"/>
        <v>2684921821</v>
      </c>
      <c r="T115" s="175">
        <f t="shared" si="111"/>
        <v>5697780308.3000002</v>
      </c>
      <c r="U115" s="175">
        <f t="shared" si="111"/>
        <v>40619351175.699997</v>
      </c>
      <c r="V115" s="175">
        <f t="shared" si="111"/>
        <v>5697780308.3000002</v>
      </c>
      <c r="W115" s="175">
        <f t="shared" si="111"/>
        <v>0</v>
      </c>
      <c r="X115" s="176">
        <f t="shared" si="104"/>
        <v>0.53709814034862569</v>
      </c>
      <c r="Y115" s="176">
        <f t="shared" si="105"/>
        <v>6.607203662342738E-2</v>
      </c>
      <c r="Z115" s="176">
        <f t="shared" si="72"/>
        <v>6.607203662342738E-2</v>
      </c>
      <c r="AA115" s="176">
        <f t="shared" si="107"/>
        <v>0.12301669222042101</v>
      </c>
      <c r="AB115" s="176">
        <f t="shared" si="110"/>
        <v>1</v>
      </c>
    </row>
    <row r="116" spans="1:28" ht="24" customHeight="1" x14ac:dyDescent="0.25">
      <c r="A116" s="20" t="s">
        <v>71</v>
      </c>
      <c r="B116" s="21" t="s">
        <v>67</v>
      </c>
      <c r="C116" s="21">
        <v>11</v>
      </c>
      <c r="D116" s="21" t="s">
        <v>13</v>
      </c>
      <c r="E116" s="22" t="s">
        <v>72</v>
      </c>
      <c r="F116" s="34">
        <f t="shared" ref="F116:J117" si="112">+F118</f>
        <v>25000000000</v>
      </c>
      <c r="G116" s="34">
        <f t="shared" si="112"/>
        <v>0</v>
      </c>
      <c r="H116" s="34">
        <f t="shared" si="112"/>
        <v>0</v>
      </c>
      <c r="I116" s="34">
        <f t="shared" si="112"/>
        <v>0</v>
      </c>
      <c r="J116" s="34">
        <f t="shared" si="112"/>
        <v>0</v>
      </c>
      <c r="K116" s="34">
        <f t="shared" si="63"/>
        <v>0</v>
      </c>
      <c r="L116" s="34">
        <f>+L118</f>
        <v>25000000000</v>
      </c>
      <c r="M116" s="117">
        <f t="shared" si="80"/>
        <v>4.330824891228293E-3</v>
      </c>
      <c r="N116" s="34">
        <f t="shared" ref="N116:W117" si="113">+N118</f>
        <v>0</v>
      </c>
      <c r="O116" s="34">
        <f t="shared" si="113"/>
        <v>4234124000</v>
      </c>
      <c r="P116" s="34">
        <f t="shared" si="113"/>
        <v>20765876000</v>
      </c>
      <c r="Q116" s="34">
        <f t="shared" si="113"/>
        <v>715167733.46000004</v>
      </c>
      <c r="R116" s="34">
        <f t="shared" si="113"/>
        <v>24284832266.540001</v>
      </c>
      <c r="S116" s="34">
        <f t="shared" si="113"/>
        <v>3518956266.54</v>
      </c>
      <c r="T116" s="34">
        <f t="shared" si="113"/>
        <v>715167733.46000004</v>
      </c>
      <c r="U116" s="34">
        <f t="shared" si="113"/>
        <v>0</v>
      </c>
      <c r="V116" s="34">
        <f t="shared" si="113"/>
        <v>715167733.46000004</v>
      </c>
      <c r="W116" s="34">
        <f t="shared" si="113"/>
        <v>0</v>
      </c>
      <c r="X116" s="151">
        <f t="shared" si="104"/>
        <v>2.86067093384E-2</v>
      </c>
      <c r="Y116" s="151">
        <f t="shared" si="105"/>
        <v>2.86067093384E-2</v>
      </c>
      <c r="Z116" s="151">
        <f t="shared" si="72"/>
        <v>2.86067093384E-2</v>
      </c>
      <c r="AA116" s="24">
        <f t="shared" si="107"/>
        <v>1</v>
      </c>
      <c r="AB116" s="24">
        <f t="shared" si="110"/>
        <v>1</v>
      </c>
    </row>
    <row r="117" spans="1:28" ht="24" customHeight="1" x14ac:dyDescent="0.25">
      <c r="A117" s="20" t="s">
        <v>71</v>
      </c>
      <c r="B117" s="21" t="s">
        <v>67</v>
      </c>
      <c r="C117" s="21">
        <v>13</v>
      </c>
      <c r="D117" s="21" t="s">
        <v>13</v>
      </c>
      <c r="E117" s="22" t="s">
        <v>72</v>
      </c>
      <c r="F117" s="34">
        <f t="shared" si="112"/>
        <v>4326815240292</v>
      </c>
      <c r="G117" s="34">
        <f t="shared" si="112"/>
        <v>0</v>
      </c>
      <c r="H117" s="34">
        <f t="shared" si="112"/>
        <v>0</v>
      </c>
      <c r="I117" s="34">
        <f t="shared" si="112"/>
        <v>0</v>
      </c>
      <c r="J117" s="34">
        <f t="shared" si="112"/>
        <v>0</v>
      </c>
      <c r="K117" s="34">
        <f t="shared" si="63"/>
        <v>0</v>
      </c>
      <c r="L117" s="34">
        <f>+L119</f>
        <v>4326815240292</v>
      </c>
      <c r="M117" s="117">
        <f t="shared" si="80"/>
        <v>0.7495471656961008</v>
      </c>
      <c r="N117" s="34">
        <f t="shared" si="113"/>
        <v>0</v>
      </c>
      <c r="O117" s="34">
        <f t="shared" si="113"/>
        <v>4246071918663.5</v>
      </c>
      <c r="P117" s="34">
        <f t="shared" si="113"/>
        <v>80743321628.5</v>
      </c>
      <c r="Q117" s="34">
        <f t="shared" si="113"/>
        <v>4245248317160.6899</v>
      </c>
      <c r="R117" s="34">
        <f t="shared" si="113"/>
        <v>81566923131.309998</v>
      </c>
      <c r="S117" s="34">
        <f t="shared" si="113"/>
        <v>823601502.80999947</v>
      </c>
      <c r="T117" s="34">
        <f t="shared" si="113"/>
        <v>319671526563.08002</v>
      </c>
      <c r="U117" s="34">
        <f t="shared" si="113"/>
        <v>3925576790597.6104</v>
      </c>
      <c r="V117" s="34">
        <f t="shared" si="113"/>
        <v>319665010014.08002</v>
      </c>
      <c r="W117" s="34">
        <f t="shared" si="113"/>
        <v>6516549</v>
      </c>
      <c r="X117" s="24">
        <f t="shared" si="104"/>
        <v>0.98114850794373054</v>
      </c>
      <c r="Y117" s="24">
        <f t="shared" si="105"/>
        <v>7.3881482986896993E-2</v>
      </c>
      <c r="Z117" s="24">
        <f t="shared" si="72"/>
        <v>7.3879976902481992E-2</v>
      </c>
      <c r="AA117" s="24">
        <f t="shared" si="107"/>
        <v>7.5301019558941362E-2</v>
      </c>
      <c r="AB117" s="24">
        <f t="shared" si="110"/>
        <v>0.99997961485944631</v>
      </c>
    </row>
    <row r="118" spans="1:28" ht="24" customHeight="1" x14ac:dyDescent="0.25">
      <c r="A118" s="20" t="s">
        <v>73</v>
      </c>
      <c r="B118" s="21" t="s">
        <v>67</v>
      </c>
      <c r="C118" s="21">
        <v>11</v>
      </c>
      <c r="D118" s="21" t="s">
        <v>13</v>
      </c>
      <c r="E118" s="22" t="s">
        <v>74</v>
      </c>
      <c r="F118" s="34">
        <f>+F214</f>
        <v>25000000000</v>
      </c>
      <c r="G118" s="34">
        <f>+G214</f>
        <v>0</v>
      </c>
      <c r="H118" s="34">
        <f>+H214</f>
        <v>0</v>
      </c>
      <c r="I118" s="34">
        <f>+I214</f>
        <v>0</v>
      </c>
      <c r="J118" s="34">
        <f>+J214</f>
        <v>0</v>
      </c>
      <c r="K118" s="34">
        <f t="shared" si="63"/>
        <v>0</v>
      </c>
      <c r="L118" s="34">
        <f>+L214</f>
        <v>25000000000</v>
      </c>
      <c r="M118" s="117">
        <f t="shared" si="80"/>
        <v>4.330824891228293E-3</v>
      </c>
      <c r="N118" s="34">
        <f t="shared" ref="N118:W118" si="114">+N214</f>
        <v>0</v>
      </c>
      <c r="O118" s="34">
        <f t="shared" si="114"/>
        <v>4234124000</v>
      </c>
      <c r="P118" s="34">
        <f t="shared" si="114"/>
        <v>20765876000</v>
      </c>
      <c r="Q118" s="34">
        <f t="shared" si="114"/>
        <v>715167733.46000004</v>
      </c>
      <c r="R118" s="34">
        <f t="shared" si="114"/>
        <v>24284832266.540001</v>
      </c>
      <c r="S118" s="34">
        <f t="shared" si="114"/>
        <v>3518956266.54</v>
      </c>
      <c r="T118" s="34">
        <f t="shared" si="114"/>
        <v>715167733.46000004</v>
      </c>
      <c r="U118" s="34">
        <f t="shared" si="114"/>
        <v>0</v>
      </c>
      <c r="V118" s="34">
        <f t="shared" si="114"/>
        <v>715167733.46000004</v>
      </c>
      <c r="W118" s="34">
        <f t="shared" si="114"/>
        <v>0</v>
      </c>
      <c r="X118" s="151">
        <f t="shared" si="104"/>
        <v>2.86067093384E-2</v>
      </c>
      <c r="Y118" s="151">
        <f t="shared" si="105"/>
        <v>2.86067093384E-2</v>
      </c>
      <c r="Z118" s="151">
        <f t="shared" si="72"/>
        <v>2.86067093384E-2</v>
      </c>
      <c r="AA118" s="24">
        <f t="shared" si="107"/>
        <v>1</v>
      </c>
      <c r="AB118" s="24">
        <f t="shared" si="110"/>
        <v>1</v>
      </c>
    </row>
    <row r="119" spans="1:28" ht="24" customHeight="1" x14ac:dyDescent="0.25">
      <c r="A119" s="20" t="s">
        <v>73</v>
      </c>
      <c r="B119" s="21" t="s">
        <v>67</v>
      </c>
      <c r="C119" s="21">
        <v>13</v>
      </c>
      <c r="D119" s="21" t="s">
        <v>13</v>
      </c>
      <c r="E119" s="22" t="s">
        <v>74</v>
      </c>
      <c r="F119" s="34">
        <f>+F121+F125+F129+F133+F137+F141+F145+F149+F153+F157+F161+F165+F169+F173+F177+F181+F185+F190+F193+F197+F201+F205+F209+F213</f>
        <v>4326815240292</v>
      </c>
      <c r="G119" s="34">
        <f>+G121+G125+G129+G133+G137+G141+G145+G149+G153+G157+G161+G165+G169+G173+G177+G181+G185+G190+G193+G197+G201+G205+G209+G213</f>
        <v>0</v>
      </c>
      <c r="H119" s="34">
        <f>+H121+H125+H129+H133+H137+H141+H145+H149+H153+H157+H161+H165+H169+H173+H177+H181+H185+H190+H193+H197+H201+H205+H209+H213</f>
        <v>0</v>
      </c>
      <c r="I119" s="34">
        <f>+I121+I125+I129+I133+I137+I141+I145+I149+I153+I157+I161+I165+I169+I173+I177+I181+I185+I190+I193+I197+I201+I205+I209+I213</f>
        <v>0</v>
      </c>
      <c r="J119" s="34">
        <f>+J121+J125+J129+J133+J137+J141+J145+J149+J153+J157+J161+J165+J169+J173+J177+J181+J185+J190+J193+J197+J201+J205+J209+J213</f>
        <v>0</v>
      </c>
      <c r="K119" s="34">
        <f t="shared" si="63"/>
        <v>0</v>
      </c>
      <c r="L119" s="34">
        <f>+L121+L125+L129+L133+L137+L141+L145+L149+L153+L157+L161+L165+L169+L173+L177+L181+L185+L190+L193+L197+L201+L205+L209+L213</f>
        <v>4326815240292</v>
      </c>
      <c r="M119" s="117">
        <f t="shared" si="80"/>
        <v>0.7495471656961008</v>
      </c>
      <c r="N119" s="34">
        <f t="shared" ref="N119:W119" si="115">+N121+N125+N129+N133+N137+N141+N145+N149+N153+N157+N161+N165+N169+N173+N177+N181+N185+N190+N193+N197+N201+N205+N209+N213</f>
        <v>0</v>
      </c>
      <c r="O119" s="34">
        <f t="shared" si="115"/>
        <v>4246071918663.5</v>
      </c>
      <c r="P119" s="34">
        <f t="shared" si="115"/>
        <v>80743321628.5</v>
      </c>
      <c r="Q119" s="34">
        <f t="shared" si="115"/>
        <v>4245248317160.6899</v>
      </c>
      <c r="R119" s="34">
        <f t="shared" si="115"/>
        <v>81566923131.309998</v>
      </c>
      <c r="S119" s="34">
        <f t="shared" si="115"/>
        <v>823601502.80999947</v>
      </c>
      <c r="T119" s="34">
        <f t="shared" si="115"/>
        <v>319671526563.08002</v>
      </c>
      <c r="U119" s="34">
        <f t="shared" si="115"/>
        <v>3925576790597.6104</v>
      </c>
      <c r="V119" s="34">
        <f t="shared" si="115"/>
        <v>319665010014.08002</v>
      </c>
      <c r="W119" s="34">
        <f t="shared" si="115"/>
        <v>6516549</v>
      </c>
      <c r="X119" s="24">
        <f t="shared" si="104"/>
        <v>0.98114850794373054</v>
      </c>
      <c r="Y119" s="24">
        <f t="shared" si="105"/>
        <v>7.3881482986896993E-2</v>
      </c>
      <c r="Z119" s="24">
        <f t="shared" si="72"/>
        <v>7.3879976902481992E-2</v>
      </c>
      <c r="AA119" s="24">
        <f t="shared" si="107"/>
        <v>7.5301019558941362E-2</v>
      </c>
      <c r="AB119" s="24">
        <f t="shared" si="110"/>
        <v>0.99997961485944631</v>
      </c>
    </row>
    <row r="120" spans="1:28" ht="54" customHeight="1" x14ac:dyDescent="0.25">
      <c r="A120" s="20" t="s">
        <v>371</v>
      </c>
      <c r="B120" s="21" t="s">
        <v>67</v>
      </c>
      <c r="C120" s="21">
        <v>13</v>
      </c>
      <c r="D120" s="21" t="s">
        <v>13</v>
      </c>
      <c r="E120" s="22" t="s">
        <v>372</v>
      </c>
      <c r="F120" s="34">
        <f t="shared" ref="F120:J122" si="116">+F121</f>
        <v>199229942693</v>
      </c>
      <c r="G120" s="34">
        <f t="shared" si="116"/>
        <v>0</v>
      </c>
      <c r="H120" s="34">
        <f t="shared" si="116"/>
        <v>0</v>
      </c>
      <c r="I120" s="34">
        <f t="shared" si="116"/>
        <v>0</v>
      </c>
      <c r="J120" s="34">
        <f t="shared" si="116"/>
        <v>0</v>
      </c>
      <c r="K120" s="34">
        <f t="shared" si="63"/>
        <v>0</v>
      </c>
      <c r="L120" s="34">
        <f>+L121</f>
        <v>199229942693</v>
      </c>
      <c r="M120" s="117">
        <f t="shared" si="80"/>
        <v>3.4513199795713233E-2</v>
      </c>
      <c r="N120" s="34">
        <f t="shared" ref="N120:W122" si="117">+N121</f>
        <v>0</v>
      </c>
      <c r="O120" s="34">
        <f t="shared" si="117"/>
        <v>199229942693</v>
      </c>
      <c r="P120" s="34">
        <f t="shared" si="117"/>
        <v>0</v>
      </c>
      <c r="Q120" s="34">
        <f t="shared" si="117"/>
        <v>199229942693</v>
      </c>
      <c r="R120" s="34">
        <f t="shared" si="117"/>
        <v>0</v>
      </c>
      <c r="S120" s="34">
        <f t="shared" si="117"/>
        <v>0</v>
      </c>
      <c r="T120" s="34">
        <f t="shared" si="117"/>
        <v>667460180</v>
      </c>
      <c r="U120" s="34">
        <f t="shared" si="117"/>
        <v>198562482513</v>
      </c>
      <c r="V120" s="34">
        <f t="shared" si="117"/>
        <v>667460180</v>
      </c>
      <c r="W120" s="34">
        <f t="shared" si="117"/>
        <v>0</v>
      </c>
      <c r="X120" s="24">
        <f t="shared" si="104"/>
        <v>1</v>
      </c>
      <c r="Y120" s="24">
        <f t="shared" si="105"/>
        <v>3.350200130451834E-3</v>
      </c>
      <c r="Z120" s="24">
        <f t="shared" si="72"/>
        <v>3.350200130451834E-3</v>
      </c>
      <c r="AA120" s="24">
        <f t="shared" si="107"/>
        <v>3.350200130451834E-3</v>
      </c>
      <c r="AB120" s="24">
        <f t="shared" si="110"/>
        <v>1</v>
      </c>
    </row>
    <row r="121" spans="1:28" ht="54" customHeight="1" x14ac:dyDescent="0.25">
      <c r="A121" s="20" t="s">
        <v>373</v>
      </c>
      <c r="B121" s="21" t="s">
        <v>67</v>
      </c>
      <c r="C121" s="21">
        <v>13</v>
      </c>
      <c r="D121" s="21" t="s">
        <v>13</v>
      </c>
      <c r="E121" s="22" t="s">
        <v>372</v>
      </c>
      <c r="F121" s="34">
        <f t="shared" si="116"/>
        <v>199229942693</v>
      </c>
      <c r="G121" s="34">
        <f t="shared" si="116"/>
        <v>0</v>
      </c>
      <c r="H121" s="34">
        <f t="shared" si="116"/>
        <v>0</v>
      </c>
      <c r="I121" s="34">
        <f t="shared" si="116"/>
        <v>0</v>
      </c>
      <c r="J121" s="34">
        <f t="shared" si="116"/>
        <v>0</v>
      </c>
      <c r="K121" s="34">
        <f t="shared" si="63"/>
        <v>0</v>
      </c>
      <c r="L121" s="34">
        <f>+L122</f>
        <v>199229942693</v>
      </c>
      <c r="M121" s="117">
        <f t="shared" si="80"/>
        <v>3.4513199795713233E-2</v>
      </c>
      <c r="N121" s="34">
        <f t="shared" si="117"/>
        <v>0</v>
      </c>
      <c r="O121" s="34">
        <f t="shared" si="117"/>
        <v>199229942693</v>
      </c>
      <c r="P121" s="34">
        <f t="shared" si="117"/>
        <v>0</v>
      </c>
      <c r="Q121" s="34">
        <f t="shared" si="117"/>
        <v>199229942693</v>
      </c>
      <c r="R121" s="34">
        <f t="shared" si="117"/>
        <v>0</v>
      </c>
      <c r="S121" s="34">
        <f t="shared" si="117"/>
        <v>0</v>
      </c>
      <c r="T121" s="34">
        <f t="shared" si="117"/>
        <v>667460180</v>
      </c>
      <c r="U121" s="34">
        <f t="shared" si="117"/>
        <v>198562482513</v>
      </c>
      <c r="V121" s="34">
        <f t="shared" si="117"/>
        <v>667460180</v>
      </c>
      <c r="W121" s="34">
        <f t="shared" si="117"/>
        <v>0</v>
      </c>
      <c r="X121" s="24">
        <f t="shared" si="104"/>
        <v>1</v>
      </c>
      <c r="Y121" s="24">
        <f t="shared" si="105"/>
        <v>3.350200130451834E-3</v>
      </c>
      <c r="Z121" s="24">
        <f t="shared" si="72"/>
        <v>3.350200130451834E-3</v>
      </c>
      <c r="AA121" s="24">
        <f t="shared" si="107"/>
        <v>3.350200130451834E-3</v>
      </c>
      <c r="AB121" s="24">
        <f t="shared" si="110"/>
        <v>1</v>
      </c>
    </row>
    <row r="122" spans="1:28" ht="30" customHeight="1" x14ac:dyDescent="0.25">
      <c r="A122" s="20" t="s">
        <v>374</v>
      </c>
      <c r="B122" s="21" t="s">
        <v>67</v>
      </c>
      <c r="C122" s="21">
        <v>13</v>
      </c>
      <c r="D122" s="21" t="s">
        <v>13</v>
      </c>
      <c r="E122" s="22" t="s">
        <v>375</v>
      </c>
      <c r="F122" s="34">
        <f t="shared" si="116"/>
        <v>199229942693</v>
      </c>
      <c r="G122" s="34">
        <f t="shared" si="116"/>
        <v>0</v>
      </c>
      <c r="H122" s="34">
        <f t="shared" si="116"/>
        <v>0</v>
      </c>
      <c r="I122" s="34">
        <f t="shared" si="116"/>
        <v>0</v>
      </c>
      <c r="J122" s="34">
        <f t="shared" si="116"/>
        <v>0</v>
      </c>
      <c r="K122" s="34">
        <f t="shared" si="63"/>
        <v>0</v>
      </c>
      <c r="L122" s="34">
        <f>+L123</f>
        <v>199229942693</v>
      </c>
      <c r="M122" s="117">
        <f t="shared" si="80"/>
        <v>3.4513199795713233E-2</v>
      </c>
      <c r="N122" s="34">
        <f t="shared" si="117"/>
        <v>0</v>
      </c>
      <c r="O122" s="34">
        <f t="shared" si="117"/>
        <v>199229942693</v>
      </c>
      <c r="P122" s="34">
        <f t="shared" si="117"/>
        <v>0</v>
      </c>
      <c r="Q122" s="34">
        <f t="shared" si="117"/>
        <v>199229942693</v>
      </c>
      <c r="R122" s="34">
        <f t="shared" si="117"/>
        <v>0</v>
      </c>
      <c r="S122" s="34">
        <f t="shared" si="117"/>
        <v>0</v>
      </c>
      <c r="T122" s="34">
        <f t="shared" si="117"/>
        <v>667460180</v>
      </c>
      <c r="U122" s="34">
        <f t="shared" si="117"/>
        <v>198562482513</v>
      </c>
      <c r="V122" s="34">
        <f t="shared" si="117"/>
        <v>667460180</v>
      </c>
      <c r="W122" s="34">
        <f t="shared" si="117"/>
        <v>0</v>
      </c>
      <c r="X122" s="24">
        <f t="shared" si="104"/>
        <v>1</v>
      </c>
      <c r="Y122" s="24">
        <f t="shared" si="105"/>
        <v>3.350200130451834E-3</v>
      </c>
      <c r="Z122" s="24">
        <f t="shared" si="72"/>
        <v>3.350200130451834E-3</v>
      </c>
      <c r="AA122" s="24">
        <f t="shared" si="107"/>
        <v>3.350200130451834E-3</v>
      </c>
      <c r="AB122" s="24">
        <f t="shared" si="110"/>
        <v>1</v>
      </c>
    </row>
    <row r="123" spans="1:28" ht="30" customHeight="1" x14ac:dyDescent="0.25">
      <c r="A123" s="25" t="s">
        <v>376</v>
      </c>
      <c r="B123" s="26" t="s">
        <v>67</v>
      </c>
      <c r="C123" s="26">
        <v>13</v>
      </c>
      <c r="D123" s="26" t="s">
        <v>13</v>
      </c>
      <c r="E123" s="27" t="s">
        <v>75</v>
      </c>
      <c r="F123" s="28">
        <v>199229942693</v>
      </c>
      <c r="G123" s="28">
        <v>0</v>
      </c>
      <c r="H123" s="28">
        <v>0</v>
      </c>
      <c r="I123" s="28">
        <v>0</v>
      </c>
      <c r="J123" s="28">
        <v>0</v>
      </c>
      <c r="K123" s="28">
        <f t="shared" si="63"/>
        <v>0</v>
      </c>
      <c r="L123" s="28">
        <f>+F123+K123</f>
        <v>199229942693</v>
      </c>
      <c r="M123" s="119">
        <f t="shared" si="80"/>
        <v>3.4513199795713233E-2</v>
      </c>
      <c r="N123" s="28">
        <v>0</v>
      </c>
      <c r="O123" s="28">
        <v>199229942693</v>
      </c>
      <c r="P123" s="28">
        <f>L123-O123</f>
        <v>0</v>
      </c>
      <c r="Q123" s="28">
        <v>199229942693</v>
      </c>
      <c r="R123" s="28">
        <f>+L123-Q123</f>
        <v>0</v>
      </c>
      <c r="S123" s="28">
        <f>O123-Q123</f>
        <v>0</v>
      </c>
      <c r="T123" s="28">
        <v>667460180</v>
      </c>
      <c r="U123" s="28">
        <f>+Q123-T123</f>
        <v>198562482513</v>
      </c>
      <c r="V123" s="28">
        <v>667460180</v>
      </c>
      <c r="W123" s="29">
        <f>+T123-V123</f>
        <v>0</v>
      </c>
      <c r="X123" s="30">
        <f t="shared" si="104"/>
        <v>1</v>
      </c>
      <c r="Y123" s="30">
        <f t="shared" si="105"/>
        <v>3.350200130451834E-3</v>
      </c>
      <c r="Z123" s="30">
        <f t="shared" si="72"/>
        <v>3.350200130451834E-3</v>
      </c>
      <c r="AA123" s="30">
        <f t="shared" si="107"/>
        <v>3.350200130451834E-3</v>
      </c>
      <c r="AB123" s="30">
        <f t="shared" si="110"/>
        <v>1</v>
      </c>
    </row>
    <row r="124" spans="1:28" ht="49.5" customHeight="1" x14ac:dyDescent="0.25">
      <c r="A124" s="20" t="s">
        <v>377</v>
      </c>
      <c r="B124" s="21" t="s">
        <v>67</v>
      </c>
      <c r="C124" s="21">
        <v>13</v>
      </c>
      <c r="D124" s="21" t="s">
        <v>13</v>
      </c>
      <c r="E124" s="22" t="s">
        <v>378</v>
      </c>
      <c r="F124" s="34">
        <f t="shared" ref="F124:J126" si="118">+F125</f>
        <v>3111246158</v>
      </c>
      <c r="G124" s="34">
        <f t="shared" si="118"/>
        <v>0</v>
      </c>
      <c r="H124" s="34">
        <f t="shared" si="118"/>
        <v>0</v>
      </c>
      <c r="I124" s="34">
        <f t="shared" si="118"/>
        <v>0</v>
      </c>
      <c r="J124" s="34">
        <f t="shared" si="118"/>
        <v>0</v>
      </c>
      <c r="K124" s="34">
        <f t="shared" si="63"/>
        <v>0</v>
      </c>
      <c r="L124" s="34">
        <f>+L125</f>
        <v>3111246158</v>
      </c>
      <c r="M124" s="117">
        <f t="shared" si="80"/>
        <v>5.3897049215219177E-4</v>
      </c>
      <c r="N124" s="34">
        <f t="shared" ref="N124:R126" si="119">+N125</f>
        <v>0</v>
      </c>
      <c r="O124" s="34">
        <f t="shared" si="119"/>
        <v>3111246158</v>
      </c>
      <c r="P124" s="34">
        <f t="shared" si="119"/>
        <v>0</v>
      </c>
      <c r="Q124" s="34">
        <f t="shared" si="119"/>
        <v>3111246158</v>
      </c>
      <c r="R124" s="34">
        <f t="shared" si="119"/>
        <v>0</v>
      </c>
      <c r="S124" s="34">
        <v>0</v>
      </c>
      <c r="T124" s="34">
        <f t="shared" ref="T124:W126" si="120">+T125</f>
        <v>0</v>
      </c>
      <c r="U124" s="34">
        <f t="shared" si="120"/>
        <v>3111246158</v>
      </c>
      <c r="V124" s="34">
        <f t="shared" si="120"/>
        <v>0</v>
      </c>
      <c r="W124" s="34">
        <f t="shared" si="120"/>
        <v>0</v>
      </c>
      <c r="X124" s="24">
        <f t="shared" si="104"/>
        <v>1</v>
      </c>
      <c r="Y124" s="24">
        <f t="shared" si="105"/>
        <v>0</v>
      </c>
      <c r="Z124" s="24">
        <f t="shared" si="72"/>
        <v>0</v>
      </c>
      <c r="AA124" s="24">
        <f t="shared" si="107"/>
        <v>0</v>
      </c>
      <c r="AB124" s="24" t="s">
        <v>267</v>
      </c>
    </row>
    <row r="125" spans="1:28" ht="49.5" customHeight="1" x14ac:dyDescent="0.25">
      <c r="A125" s="20" t="s">
        <v>379</v>
      </c>
      <c r="B125" s="21" t="s">
        <v>67</v>
      </c>
      <c r="C125" s="21">
        <v>13</v>
      </c>
      <c r="D125" s="21" t="s">
        <v>13</v>
      </c>
      <c r="E125" s="47" t="s">
        <v>378</v>
      </c>
      <c r="F125" s="34">
        <f t="shared" si="118"/>
        <v>3111246158</v>
      </c>
      <c r="G125" s="34">
        <f t="shared" si="118"/>
        <v>0</v>
      </c>
      <c r="H125" s="34">
        <f t="shared" si="118"/>
        <v>0</v>
      </c>
      <c r="I125" s="34">
        <f t="shared" si="118"/>
        <v>0</v>
      </c>
      <c r="J125" s="34">
        <f t="shared" si="118"/>
        <v>0</v>
      </c>
      <c r="K125" s="34">
        <f t="shared" si="63"/>
        <v>0</v>
      </c>
      <c r="L125" s="34">
        <f>+L126</f>
        <v>3111246158</v>
      </c>
      <c r="M125" s="117">
        <f t="shared" si="80"/>
        <v>5.3897049215219177E-4</v>
      </c>
      <c r="N125" s="34">
        <f t="shared" si="119"/>
        <v>0</v>
      </c>
      <c r="O125" s="34">
        <f t="shared" si="119"/>
        <v>3111246158</v>
      </c>
      <c r="P125" s="34">
        <f t="shared" si="119"/>
        <v>0</v>
      </c>
      <c r="Q125" s="34">
        <f t="shared" si="119"/>
        <v>3111246158</v>
      </c>
      <c r="R125" s="34">
        <f t="shared" si="119"/>
        <v>0</v>
      </c>
      <c r="S125" s="34">
        <v>0</v>
      </c>
      <c r="T125" s="34">
        <f t="shared" si="120"/>
        <v>0</v>
      </c>
      <c r="U125" s="34">
        <f t="shared" si="120"/>
        <v>3111246158</v>
      </c>
      <c r="V125" s="34">
        <f t="shared" si="120"/>
        <v>0</v>
      </c>
      <c r="W125" s="34">
        <f t="shared" si="120"/>
        <v>0</v>
      </c>
      <c r="X125" s="24">
        <f t="shared" si="104"/>
        <v>1</v>
      </c>
      <c r="Y125" s="24">
        <f t="shared" si="105"/>
        <v>0</v>
      </c>
      <c r="Z125" s="24">
        <f t="shared" si="72"/>
        <v>0</v>
      </c>
      <c r="AA125" s="24">
        <f t="shared" si="107"/>
        <v>0</v>
      </c>
      <c r="AB125" s="24" t="s">
        <v>267</v>
      </c>
    </row>
    <row r="126" spans="1:28" ht="32.25" customHeight="1" x14ac:dyDescent="0.25">
      <c r="A126" s="20" t="s">
        <v>380</v>
      </c>
      <c r="B126" s="21" t="s">
        <v>67</v>
      </c>
      <c r="C126" s="21">
        <v>13</v>
      </c>
      <c r="D126" s="21" t="s">
        <v>13</v>
      </c>
      <c r="E126" s="22" t="s">
        <v>375</v>
      </c>
      <c r="F126" s="34">
        <f t="shared" si="118"/>
        <v>3111246158</v>
      </c>
      <c r="G126" s="34">
        <f t="shared" si="118"/>
        <v>0</v>
      </c>
      <c r="H126" s="34">
        <f t="shared" si="118"/>
        <v>0</v>
      </c>
      <c r="I126" s="34">
        <f t="shared" si="118"/>
        <v>0</v>
      </c>
      <c r="J126" s="34">
        <f t="shared" si="118"/>
        <v>0</v>
      </c>
      <c r="K126" s="34">
        <f t="shared" si="63"/>
        <v>0</v>
      </c>
      <c r="L126" s="34">
        <f>+L127</f>
        <v>3111246158</v>
      </c>
      <c r="M126" s="117">
        <f t="shared" si="80"/>
        <v>5.3897049215219177E-4</v>
      </c>
      <c r="N126" s="34">
        <f t="shared" si="119"/>
        <v>0</v>
      </c>
      <c r="O126" s="34">
        <f t="shared" si="119"/>
        <v>3111246158</v>
      </c>
      <c r="P126" s="34">
        <f t="shared" si="119"/>
        <v>0</v>
      </c>
      <c r="Q126" s="34">
        <f t="shared" si="119"/>
        <v>3111246158</v>
      </c>
      <c r="R126" s="34">
        <f t="shared" si="119"/>
        <v>0</v>
      </c>
      <c r="S126" s="34">
        <v>0</v>
      </c>
      <c r="T126" s="34">
        <f t="shared" si="120"/>
        <v>0</v>
      </c>
      <c r="U126" s="34">
        <f t="shared" si="120"/>
        <v>3111246158</v>
      </c>
      <c r="V126" s="34">
        <f t="shared" si="120"/>
        <v>0</v>
      </c>
      <c r="W126" s="34">
        <f t="shared" si="120"/>
        <v>0</v>
      </c>
      <c r="X126" s="24">
        <f t="shared" si="104"/>
        <v>1</v>
      </c>
      <c r="Y126" s="24">
        <f t="shared" si="105"/>
        <v>0</v>
      </c>
      <c r="Z126" s="24">
        <f t="shared" si="72"/>
        <v>0</v>
      </c>
      <c r="AA126" s="24">
        <f t="shared" si="107"/>
        <v>0</v>
      </c>
      <c r="AB126" s="24" t="s">
        <v>267</v>
      </c>
    </row>
    <row r="127" spans="1:28" ht="30" customHeight="1" x14ac:dyDescent="0.25">
      <c r="A127" s="25" t="s">
        <v>381</v>
      </c>
      <c r="B127" s="26" t="s">
        <v>67</v>
      </c>
      <c r="C127" s="26">
        <v>13</v>
      </c>
      <c r="D127" s="26" t="s">
        <v>13</v>
      </c>
      <c r="E127" s="27" t="s">
        <v>75</v>
      </c>
      <c r="F127" s="28">
        <v>3111246158</v>
      </c>
      <c r="G127" s="28">
        <v>0</v>
      </c>
      <c r="H127" s="28">
        <v>0</v>
      </c>
      <c r="I127" s="28">
        <v>0</v>
      </c>
      <c r="J127" s="28">
        <v>0</v>
      </c>
      <c r="K127" s="28">
        <f t="shared" si="63"/>
        <v>0</v>
      </c>
      <c r="L127" s="28">
        <f>+F127+K127</f>
        <v>3111246158</v>
      </c>
      <c r="M127" s="119">
        <f t="shared" si="80"/>
        <v>5.3897049215219177E-4</v>
      </c>
      <c r="N127" s="28">
        <v>0</v>
      </c>
      <c r="O127" s="28">
        <v>3111246158</v>
      </c>
      <c r="P127" s="28">
        <f>L127-O127</f>
        <v>0</v>
      </c>
      <c r="Q127" s="28">
        <v>3111246158</v>
      </c>
      <c r="R127" s="28">
        <f>+L127-Q127</f>
        <v>0</v>
      </c>
      <c r="S127" s="28">
        <f>O127-Q127</f>
        <v>0</v>
      </c>
      <c r="T127" s="28">
        <v>0</v>
      </c>
      <c r="U127" s="28">
        <f>+Q127-T127</f>
        <v>3111246158</v>
      </c>
      <c r="V127" s="28">
        <v>0</v>
      </c>
      <c r="W127" s="29">
        <f>+T127-V127</f>
        <v>0</v>
      </c>
      <c r="X127" s="30">
        <f t="shared" si="104"/>
        <v>1</v>
      </c>
      <c r="Y127" s="30">
        <f t="shared" si="105"/>
        <v>0</v>
      </c>
      <c r="Z127" s="30">
        <f t="shared" si="72"/>
        <v>0</v>
      </c>
      <c r="AA127" s="30">
        <f t="shared" si="107"/>
        <v>0</v>
      </c>
      <c r="AB127" s="30" t="s">
        <v>267</v>
      </c>
    </row>
    <row r="128" spans="1:28" ht="87" customHeight="1" x14ac:dyDescent="0.25">
      <c r="A128" s="20" t="s">
        <v>382</v>
      </c>
      <c r="B128" s="21" t="s">
        <v>67</v>
      </c>
      <c r="C128" s="21">
        <v>13</v>
      </c>
      <c r="D128" s="21" t="s">
        <v>13</v>
      </c>
      <c r="E128" s="22" t="s">
        <v>383</v>
      </c>
      <c r="F128" s="34">
        <f t="shared" ref="F128:J130" si="121">+F129</f>
        <v>267568660974</v>
      </c>
      <c r="G128" s="34">
        <f t="shared" si="121"/>
        <v>0</v>
      </c>
      <c r="H128" s="34">
        <f t="shared" si="121"/>
        <v>0</v>
      </c>
      <c r="I128" s="34">
        <f t="shared" si="121"/>
        <v>0</v>
      </c>
      <c r="J128" s="34">
        <f t="shared" si="121"/>
        <v>0</v>
      </c>
      <c r="K128" s="34">
        <f t="shared" si="63"/>
        <v>0</v>
      </c>
      <c r="L128" s="34">
        <f>+L129</f>
        <v>267568660974</v>
      </c>
      <c r="M128" s="117">
        <f t="shared" si="80"/>
        <v>4.6351720682352937E-2</v>
      </c>
      <c r="N128" s="34">
        <f t="shared" ref="N128:R130" si="122">+N129</f>
        <v>0</v>
      </c>
      <c r="O128" s="34">
        <f t="shared" si="122"/>
        <v>267568660974</v>
      </c>
      <c r="P128" s="34">
        <f t="shared" si="122"/>
        <v>0</v>
      </c>
      <c r="Q128" s="34">
        <f t="shared" si="122"/>
        <v>267568660974</v>
      </c>
      <c r="R128" s="34">
        <f t="shared" si="122"/>
        <v>0</v>
      </c>
      <c r="S128" s="34">
        <v>0</v>
      </c>
      <c r="T128" s="34">
        <f t="shared" ref="T128:W130" si="123">+T129</f>
        <v>515340818</v>
      </c>
      <c r="U128" s="34">
        <f t="shared" si="123"/>
        <v>267053320156</v>
      </c>
      <c r="V128" s="34">
        <f t="shared" si="123"/>
        <v>515340818</v>
      </c>
      <c r="W128" s="34">
        <f t="shared" si="123"/>
        <v>0</v>
      </c>
      <c r="X128" s="24">
        <f t="shared" si="104"/>
        <v>1</v>
      </c>
      <c r="Y128" s="24">
        <f t="shared" si="105"/>
        <v>1.9260133683969677E-3</v>
      </c>
      <c r="Z128" s="24">
        <f t="shared" si="72"/>
        <v>1.9260133683969677E-3</v>
      </c>
      <c r="AA128" s="24">
        <f t="shared" si="107"/>
        <v>1.9260133683969677E-3</v>
      </c>
      <c r="AB128" s="24">
        <f t="shared" si="110"/>
        <v>1</v>
      </c>
    </row>
    <row r="129" spans="1:28" ht="84" customHeight="1" x14ac:dyDescent="0.25">
      <c r="A129" s="20" t="s">
        <v>384</v>
      </c>
      <c r="B129" s="21" t="s">
        <v>67</v>
      </c>
      <c r="C129" s="21">
        <v>13</v>
      </c>
      <c r="D129" s="21" t="s">
        <v>13</v>
      </c>
      <c r="E129" s="22" t="s">
        <v>383</v>
      </c>
      <c r="F129" s="34">
        <f t="shared" si="121"/>
        <v>267568660974</v>
      </c>
      <c r="G129" s="34">
        <f t="shared" si="121"/>
        <v>0</v>
      </c>
      <c r="H129" s="34">
        <f t="shared" si="121"/>
        <v>0</v>
      </c>
      <c r="I129" s="34">
        <f t="shared" si="121"/>
        <v>0</v>
      </c>
      <c r="J129" s="34">
        <f t="shared" si="121"/>
        <v>0</v>
      </c>
      <c r="K129" s="34">
        <f t="shared" si="63"/>
        <v>0</v>
      </c>
      <c r="L129" s="34">
        <f>+L130</f>
        <v>267568660974</v>
      </c>
      <c r="M129" s="117">
        <f t="shared" si="80"/>
        <v>4.6351720682352937E-2</v>
      </c>
      <c r="N129" s="34">
        <f t="shared" si="122"/>
        <v>0</v>
      </c>
      <c r="O129" s="34">
        <f t="shared" si="122"/>
        <v>267568660974</v>
      </c>
      <c r="P129" s="34">
        <f t="shared" si="122"/>
        <v>0</v>
      </c>
      <c r="Q129" s="34">
        <f t="shared" si="122"/>
        <v>267568660974</v>
      </c>
      <c r="R129" s="34">
        <f t="shared" si="122"/>
        <v>0</v>
      </c>
      <c r="S129" s="34">
        <v>0</v>
      </c>
      <c r="T129" s="34">
        <f t="shared" si="123"/>
        <v>515340818</v>
      </c>
      <c r="U129" s="34">
        <f t="shared" si="123"/>
        <v>267053320156</v>
      </c>
      <c r="V129" s="34">
        <f t="shared" si="123"/>
        <v>515340818</v>
      </c>
      <c r="W129" s="34">
        <f t="shared" si="123"/>
        <v>0</v>
      </c>
      <c r="X129" s="24">
        <f t="shared" si="104"/>
        <v>1</v>
      </c>
      <c r="Y129" s="24">
        <f t="shared" si="105"/>
        <v>1.9260133683969677E-3</v>
      </c>
      <c r="Z129" s="24">
        <f t="shared" si="72"/>
        <v>1.9260133683969677E-3</v>
      </c>
      <c r="AA129" s="24">
        <f t="shared" si="107"/>
        <v>1.9260133683969677E-3</v>
      </c>
      <c r="AB129" s="24">
        <f t="shared" si="110"/>
        <v>1</v>
      </c>
    </row>
    <row r="130" spans="1:28" ht="32.25" customHeight="1" x14ac:dyDescent="0.25">
      <c r="A130" s="20" t="s">
        <v>385</v>
      </c>
      <c r="B130" s="21" t="s">
        <v>67</v>
      </c>
      <c r="C130" s="21">
        <v>13</v>
      </c>
      <c r="D130" s="21" t="s">
        <v>13</v>
      </c>
      <c r="E130" s="22" t="s">
        <v>76</v>
      </c>
      <c r="F130" s="34">
        <f t="shared" si="121"/>
        <v>267568660974</v>
      </c>
      <c r="G130" s="34">
        <f t="shared" si="121"/>
        <v>0</v>
      </c>
      <c r="H130" s="34">
        <f t="shared" si="121"/>
        <v>0</v>
      </c>
      <c r="I130" s="34">
        <f t="shared" si="121"/>
        <v>0</v>
      </c>
      <c r="J130" s="34">
        <f t="shared" si="121"/>
        <v>0</v>
      </c>
      <c r="K130" s="34">
        <f t="shared" si="63"/>
        <v>0</v>
      </c>
      <c r="L130" s="34">
        <f>+L131</f>
        <v>267568660974</v>
      </c>
      <c r="M130" s="117">
        <f t="shared" si="80"/>
        <v>4.6351720682352937E-2</v>
      </c>
      <c r="N130" s="34">
        <f t="shared" si="122"/>
        <v>0</v>
      </c>
      <c r="O130" s="34">
        <f t="shared" si="122"/>
        <v>267568660974</v>
      </c>
      <c r="P130" s="34">
        <f t="shared" si="122"/>
        <v>0</v>
      </c>
      <c r="Q130" s="34">
        <f t="shared" si="122"/>
        <v>267568660974</v>
      </c>
      <c r="R130" s="34">
        <f t="shared" si="122"/>
        <v>0</v>
      </c>
      <c r="S130" s="34">
        <v>0</v>
      </c>
      <c r="T130" s="34">
        <f t="shared" si="123"/>
        <v>515340818</v>
      </c>
      <c r="U130" s="34">
        <f t="shared" si="123"/>
        <v>267053320156</v>
      </c>
      <c r="V130" s="34">
        <f t="shared" si="123"/>
        <v>515340818</v>
      </c>
      <c r="W130" s="34">
        <f t="shared" si="123"/>
        <v>0</v>
      </c>
      <c r="X130" s="24">
        <f t="shared" si="104"/>
        <v>1</v>
      </c>
      <c r="Y130" s="24">
        <f t="shared" si="105"/>
        <v>1.9260133683969677E-3</v>
      </c>
      <c r="Z130" s="24">
        <f t="shared" si="72"/>
        <v>1.9260133683969677E-3</v>
      </c>
      <c r="AA130" s="24">
        <f t="shared" si="107"/>
        <v>1.9260133683969677E-3</v>
      </c>
      <c r="AB130" s="24">
        <f t="shared" si="110"/>
        <v>1</v>
      </c>
    </row>
    <row r="131" spans="1:28" ht="30" customHeight="1" x14ac:dyDescent="0.25">
      <c r="A131" s="25" t="s">
        <v>386</v>
      </c>
      <c r="B131" s="26" t="s">
        <v>67</v>
      </c>
      <c r="C131" s="26">
        <v>13</v>
      </c>
      <c r="D131" s="26" t="s">
        <v>13</v>
      </c>
      <c r="E131" s="27" t="s">
        <v>75</v>
      </c>
      <c r="F131" s="28">
        <v>267568660974</v>
      </c>
      <c r="G131" s="28">
        <v>0</v>
      </c>
      <c r="H131" s="28">
        <v>0</v>
      </c>
      <c r="I131" s="28">
        <v>0</v>
      </c>
      <c r="J131" s="28">
        <v>0</v>
      </c>
      <c r="K131" s="28">
        <f t="shared" si="63"/>
        <v>0</v>
      </c>
      <c r="L131" s="28">
        <f>+F131+K131</f>
        <v>267568660974</v>
      </c>
      <c r="M131" s="119">
        <f t="shared" si="80"/>
        <v>4.6351720682352937E-2</v>
      </c>
      <c r="N131" s="28">
        <v>0</v>
      </c>
      <c r="O131" s="28">
        <v>267568660974</v>
      </c>
      <c r="P131" s="28">
        <f>L131-O131</f>
        <v>0</v>
      </c>
      <c r="Q131" s="28">
        <v>267568660974</v>
      </c>
      <c r="R131" s="28">
        <f>+L131-Q131</f>
        <v>0</v>
      </c>
      <c r="S131" s="28">
        <f>O131-Q131</f>
        <v>0</v>
      </c>
      <c r="T131" s="28">
        <v>515340818</v>
      </c>
      <c r="U131" s="28">
        <f>+Q131-T131</f>
        <v>267053320156</v>
      </c>
      <c r="V131" s="28">
        <v>515340818</v>
      </c>
      <c r="W131" s="29">
        <f>+T131-V131</f>
        <v>0</v>
      </c>
      <c r="X131" s="30">
        <f t="shared" si="104"/>
        <v>1</v>
      </c>
      <c r="Y131" s="30">
        <f t="shared" si="105"/>
        <v>1.9260133683969677E-3</v>
      </c>
      <c r="Z131" s="30">
        <f t="shared" si="72"/>
        <v>1.9260133683969677E-3</v>
      </c>
      <c r="AA131" s="30">
        <f t="shared" si="107"/>
        <v>1.9260133683969677E-3</v>
      </c>
      <c r="AB131" s="30">
        <f t="shared" si="110"/>
        <v>1</v>
      </c>
    </row>
    <row r="132" spans="1:28" ht="80.25" customHeight="1" x14ac:dyDescent="0.25">
      <c r="A132" s="20" t="s">
        <v>387</v>
      </c>
      <c r="B132" s="21" t="s">
        <v>67</v>
      </c>
      <c r="C132" s="21">
        <v>13</v>
      </c>
      <c r="D132" s="21" t="s">
        <v>13</v>
      </c>
      <c r="E132" s="47" t="s">
        <v>388</v>
      </c>
      <c r="F132" s="34">
        <f t="shared" ref="F132:J134" si="124">+F133</f>
        <v>175859178607</v>
      </c>
      <c r="G132" s="34">
        <f t="shared" si="124"/>
        <v>0</v>
      </c>
      <c r="H132" s="34">
        <f t="shared" si="124"/>
        <v>0</v>
      </c>
      <c r="I132" s="34">
        <f t="shared" si="124"/>
        <v>0</v>
      </c>
      <c r="J132" s="34">
        <f t="shared" si="124"/>
        <v>0</v>
      </c>
      <c r="K132" s="34">
        <f t="shared" si="63"/>
        <v>0</v>
      </c>
      <c r="L132" s="34">
        <f>+L133</f>
        <v>175859178607</v>
      </c>
      <c r="M132" s="117">
        <f t="shared" si="80"/>
        <v>3.0464612322486307E-2</v>
      </c>
      <c r="N132" s="34">
        <f t="shared" ref="N132:W134" si="125">+N133</f>
        <v>0</v>
      </c>
      <c r="O132" s="34">
        <f t="shared" si="125"/>
        <v>175859178607</v>
      </c>
      <c r="P132" s="34">
        <f t="shared" si="125"/>
        <v>0</v>
      </c>
      <c r="Q132" s="34">
        <f t="shared" si="125"/>
        <v>175859178607</v>
      </c>
      <c r="R132" s="34">
        <f t="shared" si="125"/>
        <v>0</v>
      </c>
      <c r="S132" s="34">
        <f t="shared" si="125"/>
        <v>0</v>
      </c>
      <c r="T132" s="34">
        <f t="shared" si="125"/>
        <v>589163443</v>
      </c>
      <c r="U132" s="34">
        <f t="shared" si="125"/>
        <v>175270015164</v>
      </c>
      <c r="V132" s="34">
        <f t="shared" si="125"/>
        <v>589163443</v>
      </c>
      <c r="W132" s="34">
        <f t="shared" si="125"/>
        <v>0</v>
      </c>
      <c r="X132" s="24">
        <f t="shared" si="104"/>
        <v>1</v>
      </c>
      <c r="Y132" s="24">
        <f t="shared" si="105"/>
        <v>3.3502001298244925E-3</v>
      </c>
      <c r="Z132" s="24">
        <f t="shared" si="72"/>
        <v>3.3502001298244925E-3</v>
      </c>
      <c r="AA132" s="24">
        <f t="shared" si="107"/>
        <v>3.3502001298244925E-3</v>
      </c>
      <c r="AB132" s="24">
        <f t="shared" si="110"/>
        <v>1</v>
      </c>
    </row>
    <row r="133" spans="1:28" ht="80.25" customHeight="1" x14ac:dyDescent="0.25">
      <c r="A133" s="20" t="s">
        <v>389</v>
      </c>
      <c r="B133" s="21" t="s">
        <v>67</v>
      </c>
      <c r="C133" s="21">
        <v>13</v>
      </c>
      <c r="D133" s="21" t="s">
        <v>13</v>
      </c>
      <c r="E133" s="47" t="s">
        <v>388</v>
      </c>
      <c r="F133" s="34">
        <f t="shared" si="124"/>
        <v>175859178607</v>
      </c>
      <c r="G133" s="34">
        <f t="shared" si="124"/>
        <v>0</v>
      </c>
      <c r="H133" s="34">
        <f t="shared" si="124"/>
        <v>0</v>
      </c>
      <c r="I133" s="34">
        <f t="shared" si="124"/>
        <v>0</v>
      </c>
      <c r="J133" s="34">
        <f t="shared" si="124"/>
        <v>0</v>
      </c>
      <c r="K133" s="34">
        <f t="shared" si="63"/>
        <v>0</v>
      </c>
      <c r="L133" s="34">
        <f>+L134</f>
        <v>175859178607</v>
      </c>
      <c r="M133" s="117">
        <f t="shared" si="80"/>
        <v>3.0464612322486307E-2</v>
      </c>
      <c r="N133" s="34">
        <f t="shared" si="125"/>
        <v>0</v>
      </c>
      <c r="O133" s="34">
        <f t="shared" si="125"/>
        <v>175859178607</v>
      </c>
      <c r="P133" s="34">
        <f t="shared" si="125"/>
        <v>0</v>
      </c>
      <c r="Q133" s="34">
        <f t="shared" si="125"/>
        <v>175859178607</v>
      </c>
      <c r="R133" s="34">
        <f t="shared" si="125"/>
        <v>0</v>
      </c>
      <c r="S133" s="34">
        <f t="shared" si="125"/>
        <v>0</v>
      </c>
      <c r="T133" s="34">
        <f t="shared" si="125"/>
        <v>589163443</v>
      </c>
      <c r="U133" s="34">
        <f t="shared" si="125"/>
        <v>175270015164</v>
      </c>
      <c r="V133" s="34">
        <f t="shared" si="125"/>
        <v>589163443</v>
      </c>
      <c r="W133" s="34">
        <f t="shared" si="125"/>
        <v>0</v>
      </c>
      <c r="X133" s="24">
        <f t="shared" si="104"/>
        <v>1</v>
      </c>
      <c r="Y133" s="24">
        <f t="shared" si="105"/>
        <v>3.3502001298244925E-3</v>
      </c>
      <c r="Z133" s="24">
        <f t="shared" si="72"/>
        <v>3.3502001298244925E-3</v>
      </c>
      <c r="AA133" s="24">
        <f t="shared" si="107"/>
        <v>3.3502001298244925E-3</v>
      </c>
      <c r="AB133" s="24">
        <f t="shared" si="110"/>
        <v>1</v>
      </c>
    </row>
    <row r="134" spans="1:28" ht="28.5" customHeight="1" x14ac:dyDescent="0.25">
      <c r="A134" s="20" t="s">
        <v>390</v>
      </c>
      <c r="B134" s="21" t="s">
        <v>67</v>
      </c>
      <c r="C134" s="21">
        <v>13</v>
      </c>
      <c r="D134" s="21" t="s">
        <v>13</v>
      </c>
      <c r="E134" s="22" t="s">
        <v>76</v>
      </c>
      <c r="F134" s="34">
        <f t="shared" si="124"/>
        <v>175859178607</v>
      </c>
      <c r="G134" s="34">
        <f t="shared" si="124"/>
        <v>0</v>
      </c>
      <c r="H134" s="34">
        <f t="shared" si="124"/>
        <v>0</v>
      </c>
      <c r="I134" s="34">
        <f t="shared" si="124"/>
        <v>0</v>
      </c>
      <c r="J134" s="34">
        <f t="shared" si="124"/>
        <v>0</v>
      </c>
      <c r="K134" s="34">
        <f t="shared" si="63"/>
        <v>0</v>
      </c>
      <c r="L134" s="34">
        <f>+L135</f>
        <v>175859178607</v>
      </c>
      <c r="M134" s="117">
        <f t="shared" si="80"/>
        <v>3.0464612322486307E-2</v>
      </c>
      <c r="N134" s="34">
        <f t="shared" si="125"/>
        <v>0</v>
      </c>
      <c r="O134" s="34">
        <f t="shared" si="125"/>
        <v>175859178607</v>
      </c>
      <c r="P134" s="34">
        <f t="shared" si="125"/>
        <v>0</v>
      </c>
      <c r="Q134" s="34">
        <f t="shared" si="125"/>
        <v>175859178607</v>
      </c>
      <c r="R134" s="34">
        <f t="shared" si="125"/>
        <v>0</v>
      </c>
      <c r="S134" s="34">
        <f t="shared" si="125"/>
        <v>0</v>
      </c>
      <c r="T134" s="34">
        <f t="shared" si="125"/>
        <v>589163443</v>
      </c>
      <c r="U134" s="34">
        <f t="shared" si="125"/>
        <v>175270015164</v>
      </c>
      <c r="V134" s="34">
        <f t="shared" si="125"/>
        <v>589163443</v>
      </c>
      <c r="W134" s="34">
        <f t="shared" si="125"/>
        <v>0</v>
      </c>
      <c r="X134" s="24">
        <f t="shared" si="104"/>
        <v>1</v>
      </c>
      <c r="Y134" s="24">
        <f t="shared" si="105"/>
        <v>3.3502001298244925E-3</v>
      </c>
      <c r="Z134" s="24">
        <f t="shared" si="72"/>
        <v>3.3502001298244925E-3</v>
      </c>
      <c r="AA134" s="24">
        <f t="shared" si="107"/>
        <v>3.3502001298244925E-3</v>
      </c>
      <c r="AB134" s="24">
        <f t="shared" si="110"/>
        <v>1</v>
      </c>
    </row>
    <row r="135" spans="1:28" ht="30" customHeight="1" x14ac:dyDescent="0.25">
      <c r="A135" s="25" t="s">
        <v>391</v>
      </c>
      <c r="B135" s="26" t="s">
        <v>67</v>
      </c>
      <c r="C135" s="26">
        <v>13</v>
      </c>
      <c r="D135" s="26" t="s">
        <v>13</v>
      </c>
      <c r="E135" s="27" t="s">
        <v>75</v>
      </c>
      <c r="F135" s="28">
        <v>175859178607</v>
      </c>
      <c r="G135" s="28">
        <v>0</v>
      </c>
      <c r="H135" s="28">
        <v>0</v>
      </c>
      <c r="I135" s="28">
        <v>0</v>
      </c>
      <c r="J135" s="28">
        <v>0</v>
      </c>
      <c r="K135" s="28">
        <f t="shared" ref="K135:K198" si="126">+G135-H135+I135-J135</f>
        <v>0</v>
      </c>
      <c r="L135" s="28">
        <f>+F135+K135</f>
        <v>175859178607</v>
      </c>
      <c r="M135" s="119">
        <f t="shared" si="80"/>
        <v>3.0464612322486307E-2</v>
      </c>
      <c r="N135" s="28">
        <v>0</v>
      </c>
      <c r="O135" s="28">
        <v>175859178607</v>
      </c>
      <c r="P135" s="28">
        <f>L135-O135</f>
        <v>0</v>
      </c>
      <c r="Q135" s="28">
        <v>175859178607</v>
      </c>
      <c r="R135" s="28">
        <f>+L135-Q135</f>
        <v>0</v>
      </c>
      <c r="S135" s="28">
        <f>O135-Q135</f>
        <v>0</v>
      </c>
      <c r="T135" s="28">
        <v>589163443</v>
      </c>
      <c r="U135" s="28">
        <f>+Q135-T135</f>
        <v>175270015164</v>
      </c>
      <c r="V135" s="28">
        <v>589163443</v>
      </c>
      <c r="W135" s="29">
        <f>+T135-V135</f>
        <v>0</v>
      </c>
      <c r="X135" s="30">
        <f t="shared" si="104"/>
        <v>1</v>
      </c>
      <c r="Y135" s="30">
        <f t="shared" si="105"/>
        <v>3.3502001298244925E-3</v>
      </c>
      <c r="Z135" s="30">
        <f t="shared" ref="Z135:Z198" si="127">+V135/L135</f>
        <v>3.3502001298244925E-3</v>
      </c>
      <c r="AA135" s="30">
        <f t="shared" si="107"/>
        <v>3.3502001298244925E-3</v>
      </c>
      <c r="AB135" s="30">
        <f t="shared" si="110"/>
        <v>1</v>
      </c>
    </row>
    <row r="136" spans="1:28" ht="61.5" customHeight="1" x14ac:dyDescent="0.25">
      <c r="A136" s="20" t="s">
        <v>392</v>
      </c>
      <c r="B136" s="21" t="s">
        <v>67</v>
      </c>
      <c r="C136" s="21">
        <v>13</v>
      </c>
      <c r="D136" s="21" t="s">
        <v>13</v>
      </c>
      <c r="E136" s="22" t="s">
        <v>393</v>
      </c>
      <c r="F136" s="34">
        <f t="shared" ref="F136:J138" si="128">+F137</f>
        <v>253083219752</v>
      </c>
      <c r="G136" s="34">
        <f t="shared" si="128"/>
        <v>0</v>
      </c>
      <c r="H136" s="34">
        <f t="shared" si="128"/>
        <v>0</v>
      </c>
      <c r="I136" s="34">
        <f t="shared" si="128"/>
        <v>0</v>
      </c>
      <c r="J136" s="34">
        <f t="shared" si="128"/>
        <v>0</v>
      </c>
      <c r="K136" s="34">
        <f t="shared" si="126"/>
        <v>0</v>
      </c>
      <c r="L136" s="34">
        <f>+L137</f>
        <v>253083219752</v>
      </c>
      <c r="M136" s="117">
        <f t="shared" si="80"/>
        <v>4.3842364306166462E-2</v>
      </c>
      <c r="N136" s="34">
        <f t="shared" ref="N136:R138" si="129">+N137</f>
        <v>0</v>
      </c>
      <c r="O136" s="34">
        <f t="shared" si="129"/>
        <v>253083219752</v>
      </c>
      <c r="P136" s="34">
        <f t="shared" si="129"/>
        <v>0</v>
      </c>
      <c r="Q136" s="34">
        <f t="shared" si="129"/>
        <v>253083219752</v>
      </c>
      <c r="R136" s="34">
        <f t="shared" si="129"/>
        <v>0</v>
      </c>
      <c r="S136" s="34">
        <v>0</v>
      </c>
      <c r="T136" s="34">
        <f t="shared" ref="T136:W138" si="130">+T137</f>
        <v>8076357952</v>
      </c>
      <c r="U136" s="34">
        <f t="shared" si="130"/>
        <v>245006861800</v>
      </c>
      <c r="V136" s="34">
        <f t="shared" si="130"/>
        <v>8076357952</v>
      </c>
      <c r="W136" s="34">
        <f t="shared" si="130"/>
        <v>0</v>
      </c>
      <c r="X136" s="24">
        <f t="shared" si="104"/>
        <v>1</v>
      </c>
      <c r="Y136" s="24">
        <f t="shared" si="105"/>
        <v>3.1911866618079786E-2</v>
      </c>
      <c r="Z136" s="24">
        <f t="shared" si="127"/>
        <v>3.1911866618079786E-2</v>
      </c>
      <c r="AA136" s="24">
        <f t="shared" si="107"/>
        <v>3.1911866618079786E-2</v>
      </c>
      <c r="AB136" s="24">
        <f t="shared" si="110"/>
        <v>1</v>
      </c>
    </row>
    <row r="137" spans="1:28" ht="61.5" customHeight="1" x14ac:dyDescent="0.25">
      <c r="A137" s="20" t="s">
        <v>394</v>
      </c>
      <c r="B137" s="21" t="s">
        <v>67</v>
      </c>
      <c r="C137" s="21">
        <v>13</v>
      </c>
      <c r="D137" s="21" t="s">
        <v>13</v>
      </c>
      <c r="E137" s="47" t="s">
        <v>393</v>
      </c>
      <c r="F137" s="34">
        <f t="shared" si="128"/>
        <v>253083219752</v>
      </c>
      <c r="G137" s="34">
        <f t="shared" si="128"/>
        <v>0</v>
      </c>
      <c r="H137" s="34">
        <f t="shared" si="128"/>
        <v>0</v>
      </c>
      <c r="I137" s="34">
        <f t="shared" si="128"/>
        <v>0</v>
      </c>
      <c r="J137" s="34">
        <f t="shared" si="128"/>
        <v>0</v>
      </c>
      <c r="K137" s="34">
        <f t="shared" si="126"/>
        <v>0</v>
      </c>
      <c r="L137" s="34">
        <f>+L138</f>
        <v>253083219752</v>
      </c>
      <c r="M137" s="117">
        <f t="shared" si="80"/>
        <v>4.3842364306166462E-2</v>
      </c>
      <c r="N137" s="34">
        <f t="shared" si="129"/>
        <v>0</v>
      </c>
      <c r="O137" s="34">
        <f t="shared" si="129"/>
        <v>253083219752</v>
      </c>
      <c r="P137" s="34">
        <f t="shared" si="129"/>
        <v>0</v>
      </c>
      <c r="Q137" s="34">
        <f t="shared" si="129"/>
        <v>253083219752</v>
      </c>
      <c r="R137" s="34">
        <f t="shared" si="129"/>
        <v>0</v>
      </c>
      <c r="S137" s="34">
        <v>0</v>
      </c>
      <c r="T137" s="34">
        <f t="shared" si="130"/>
        <v>8076357952</v>
      </c>
      <c r="U137" s="34">
        <f t="shared" si="130"/>
        <v>245006861800</v>
      </c>
      <c r="V137" s="34">
        <f t="shared" si="130"/>
        <v>8076357952</v>
      </c>
      <c r="W137" s="34">
        <f t="shared" si="130"/>
        <v>0</v>
      </c>
      <c r="X137" s="24">
        <f t="shared" si="104"/>
        <v>1</v>
      </c>
      <c r="Y137" s="24">
        <f t="shared" si="105"/>
        <v>3.1911866618079786E-2</v>
      </c>
      <c r="Z137" s="24">
        <f t="shared" si="127"/>
        <v>3.1911866618079786E-2</v>
      </c>
      <c r="AA137" s="24">
        <f t="shared" si="107"/>
        <v>3.1911866618079786E-2</v>
      </c>
      <c r="AB137" s="24">
        <f t="shared" si="110"/>
        <v>1</v>
      </c>
    </row>
    <row r="138" spans="1:28" ht="35.25" customHeight="1" x14ac:dyDescent="0.25">
      <c r="A138" s="20" t="s">
        <v>395</v>
      </c>
      <c r="B138" s="21" t="s">
        <v>67</v>
      </c>
      <c r="C138" s="21">
        <v>13</v>
      </c>
      <c r="D138" s="21" t="s">
        <v>13</v>
      </c>
      <c r="E138" s="22" t="s">
        <v>76</v>
      </c>
      <c r="F138" s="34">
        <f t="shared" si="128"/>
        <v>253083219752</v>
      </c>
      <c r="G138" s="34">
        <f t="shared" si="128"/>
        <v>0</v>
      </c>
      <c r="H138" s="34">
        <f t="shared" si="128"/>
        <v>0</v>
      </c>
      <c r="I138" s="34">
        <f t="shared" si="128"/>
        <v>0</v>
      </c>
      <c r="J138" s="34">
        <f t="shared" si="128"/>
        <v>0</v>
      </c>
      <c r="K138" s="34">
        <f t="shared" si="126"/>
        <v>0</v>
      </c>
      <c r="L138" s="34">
        <f>+L139</f>
        <v>253083219752</v>
      </c>
      <c r="M138" s="117">
        <f t="shared" si="80"/>
        <v>4.3842364306166462E-2</v>
      </c>
      <c r="N138" s="34">
        <f t="shared" si="129"/>
        <v>0</v>
      </c>
      <c r="O138" s="34">
        <f t="shared" si="129"/>
        <v>253083219752</v>
      </c>
      <c r="P138" s="34">
        <f t="shared" si="129"/>
        <v>0</v>
      </c>
      <c r="Q138" s="34">
        <f t="shared" si="129"/>
        <v>253083219752</v>
      </c>
      <c r="R138" s="34">
        <f t="shared" si="129"/>
        <v>0</v>
      </c>
      <c r="S138" s="34">
        <v>0</v>
      </c>
      <c r="T138" s="34">
        <f t="shared" si="130"/>
        <v>8076357952</v>
      </c>
      <c r="U138" s="34">
        <f t="shared" si="130"/>
        <v>245006861800</v>
      </c>
      <c r="V138" s="34">
        <f t="shared" si="130"/>
        <v>8076357952</v>
      </c>
      <c r="W138" s="34">
        <f t="shared" si="130"/>
        <v>0</v>
      </c>
      <c r="X138" s="24">
        <f t="shared" si="104"/>
        <v>1</v>
      </c>
      <c r="Y138" s="24">
        <f t="shared" si="105"/>
        <v>3.1911866618079786E-2</v>
      </c>
      <c r="Z138" s="24">
        <f t="shared" si="127"/>
        <v>3.1911866618079786E-2</v>
      </c>
      <c r="AA138" s="24">
        <f t="shared" si="107"/>
        <v>3.1911866618079786E-2</v>
      </c>
      <c r="AB138" s="24">
        <f t="shared" si="110"/>
        <v>1</v>
      </c>
    </row>
    <row r="139" spans="1:28" ht="30" customHeight="1" x14ac:dyDescent="0.25">
      <c r="A139" s="25" t="s">
        <v>396</v>
      </c>
      <c r="B139" s="26" t="s">
        <v>67</v>
      </c>
      <c r="C139" s="26">
        <v>13</v>
      </c>
      <c r="D139" s="26" t="s">
        <v>13</v>
      </c>
      <c r="E139" s="27" t="s">
        <v>75</v>
      </c>
      <c r="F139" s="28">
        <v>253083219752</v>
      </c>
      <c r="G139" s="28">
        <v>0</v>
      </c>
      <c r="H139" s="28">
        <v>0</v>
      </c>
      <c r="I139" s="28">
        <v>0</v>
      </c>
      <c r="J139" s="28">
        <v>0</v>
      </c>
      <c r="K139" s="28">
        <f t="shared" si="126"/>
        <v>0</v>
      </c>
      <c r="L139" s="28">
        <f>+F139+K139</f>
        <v>253083219752</v>
      </c>
      <c r="M139" s="119">
        <f t="shared" si="80"/>
        <v>4.3842364306166462E-2</v>
      </c>
      <c r="N139" s="28">
        <v>0</v>
      </c>
      <c r="O139" s="28">
        <v>253083219752</v>
      </c>
      <c r="P139" s="28">
        <f>L139-O139</f>
        <v>0</v>
      </c>
      <c r="Q139" s="28">
        <v>253083219752</v>
      </c>
      <c r="R139" s="28">
        <f>+L139-Q139</f>
        <v>0</v>
      </c>
      <c r="S139" s="28">
        <f>O139-Q139</f>
        <v>0</v>
      </c>
      <c r="T139" s="28">
        <v>8076357952</v>
      </c>
      <c r="U139" s="28">
        <f>+Q139-T139</f>
        <v>245006861800</v>
      </c>
      <c r="V139" s="28">
        <v>8076357952</v>
      </c>
      <c r="W139" s="29">
        <f>+T139-V139</f>
        <v>0</v>
      </c>
      <c r="X139" s="30">
        <f t="shared" si="104"/>
        <v>1</v>
      </c>
      <c r="Y139" s="30">
        <f t="shared" si="105"/>
        <v>3.1911866618079786E-2</v>
      </c>
      <c r="Z139" s="30">
        <f t="shared" si="127"/>
        <v>3.1911866618079786E-2</v>
      </c>
      <c r="AA139" s="30">
        <f t="shared" si="107"/>
        <v>3.1911866618079786E-2</v>
      </c>
      <c r="AB139" s="30">
        <f t="shared" si="110"/>
        <v>1</v>
      </c>
    </row>
    <row r="140" spans="1:28" ht="81.75" customHeight="1" x14ac:dyDescent="0.25">
      <c r="A140" s="20" t="s">
        <v>397</v>
      </c>
      <c r="B140" s="21" t="s">
        <v>67</v>
      </c>
      <c r="C140" s="21">
        <v>13</v>
      </c>
      <c r="D140" s="21" t="s">
        <v>13</v>
      </c>
      <c r="E140" s="22" t="s">
        <v>398</v>
      </c>
      <c r="F140" s="34">
        <f t="shared" ref="F140:J142" si="131">+F141</f>
        <v>243923443489</v>
      </c>
      <c r="G140" s="34">
        <f t="shared" si="131"/>
        <v>0</v>
      </c>
      <c r="H140" s="34">
        <f t="shared" si="131"/>
        <v>0</v>
      </c>
      <c r="I140" s="34">
        <f t="shared" si="131"/>
        <v>0</v>
      </c>
      <c r="J140" s="34">
        <f t="shared" si="131"/>
        <v>0</v>
      </c>
      <c r="K140" s="34">
        <f t="shared" si="126"/>
        <v>0</v>
      </c>
      <c r="L140" s="34">
        <f>+L141</f>
        <v>243923443489</v>
      </c>
      <c r="M140" s="117">
        <f t="shared" si="80"/>
        <v>4.2255588824651164E-2</v>
      </c>
      <c r="N140" s="34">
        <f t="shared" ref="N140:R142" si="132">+N141</f>
        <v>0</v>
      </c>
      <c r="O140" s="34">
        <f t="shared" si="132"/>
        <v>243923443489</v>
      </c>
      <c r="P140" s="34">
        <f t="shared" si="132"/>
        <v>0</v>
      </c>
      <c r="Q140" s="34">
        <f t="shared" si="132"/>
        <v>243923443489</v>
      </c>
      <c r="R140" s="34">
        <f t="shared" si="132"/>
        <v>0</v>
      </c>
      <c r="S140" s="34">
        <v>0</v>
      </c>
      <c r="T140" s="34">
        <f t="shared" ref="T140:W142" si="133">+T141</f>
        <v>21653320129</v>
      </c>
      <c r="U140" s="34">
        <f t="shared" si="133"/>
        <v>222270123360</v>
      </c>
      <c r="V140" s="34">
        <f t="shared" si="133"/>
        <v>21653320129</v>
      </c>
      <c r="W140" s="34">
        <f t="shared" si="133"/>
        <v>0</v>
      </c>
      <c r="X140" s="24">
        <f t="shared" si="104"/>
        <v>1</v>
      </c>
      <c r="Y140" s="24">
        <f t="shared" si="105"/>
        <v>8.8770967723635311E-2</v>
      </c>
      <c r="Z140" s="24">
        <f t="shared" si="127"/>
        <v>8.8770967723635311E-2</v>
      </c>
      <c r="AA140" s="24">
        <f t="shared" si="107"/>
        <v>8.8770967723635311E-2</v>
      </c>
      <c r="AB140" s="24">
        <f t="shared" si="110"/>
        <v>1</v>
      </c>
    </row>
    <row r="141" spans="1:28" ht="78.75" customHeight="1" x14ac:dyDescent="0.25">
      <c r="A141" s="20" t="s">
        <v>399</v>
      </c>
      <c r="B141" s="21" t="s">
        <v>67</v>
      </c>
      <c r="C141" s="21">
        <v>13</v>
      </c>
      <c r="D141" s="21" t="s">
        <v>13</v>
      </c>
      <c r="E141" s="22" t="s">
        <v>398</v>
      </c>
      <c r="F141" s="34">
        <f t="shared" si="131"/>
        <v>243923443489</v>
      </c>
      <c r="G141" s="34">
        <f t="shared" si="131"/>
        <v>0</v>
      </c>
      <c r="H141" s="34">
        <f t="shared" si="131"/>
        <v>0</v>
      </c>
      <c r="I141" s="34">
        <f t="shared" si="131"/>
        <v>0</v>
      </c>
      <c r="J141" s="34">
        <f t="shared" si="131"/>
        <v>0</v>
      </c>
      <c r="K141" s="34">
        <f t="shared" si="126"/>
        <v>0</v>
      </c>
      <c r="L141" s="34">
        <f>+L142</f>
        <v>243923443489</v>
      </c>
      <c r="M141" s="117">
        <f t="shared" si="80"/>
        <v>4.2255588824651164E-2</v>
      </c>
      <c r="N141" s="34">
        <f t="shared" si="132"/>
        <v>0</v>
      </c>
      <c r="O141" s="34">
        <f t="shared" si="132"/>
        <v>243923443489</v>
      </c>
      <c r="P141" s="34">
        <f t="shared" si="132"/>
        <v>0</v>
      </c>
      <c r="Q141" s="34">
        <f t="shared" si="132"/>
        <v>243923443489</v>
      </c>
      <c r="R141" s="34">
        <f t="shared" si="132"/>
        <v>0</v>
      </c>
      <c r="S141" s="34">
        <v>0</v>
      </c>
      <c r="T141" s="34">
        <f t="shared" si="133"/>
        <v>21653320129</v>
      </c>
      <c r="U141" s="34">
        <f t="shared" si="133"/>
        <v>222270123360</v>
      </c>
      <c r="V141" s="34">
        <f t="shared" si="133"/>
        <v>21653320129</v>
      </c>
      <c r="W141" s="34">
        <f t="shared" si="133"/>
        <v>0</v>
      </c>
      <c r="X141" s="24">
        <f t="shared" si="104"/>
        <v>1</v>
      </c>
      <c r="Y141" s="24">
        <f t="shared" si="105"/>
        <v>8.8770967723635311E-2</v>
      </c>
      <c r="Z141" s="24">
        <f t="shared" si="127"/>
        <v>8.8770967723635311E-2</v>
      </c>
      <c r="AA141" s="24">
        <f t="shared" si="107"/>
        <v>8.8770967723635311E-2</v>
      </c>
      <c r="AB141" s="24">
        <f t="shared" si="110"/>
        <v>1</v>
      </c>
    </row>
    <row r="142" spans="1:28" ht="40.5" customHeight="1" x14ac:dyDescent="0.25">
      <c r="A142" s="20" t="s">
        <v>400</v>
      </c>
      <c r="B142" s="21" t="s">
        <v>67</v>
      </c>
      <c r="C142" s="21">
        <v>13</v>
      </c>
      <c r="D142" s="21" t="s">
        <v>13</v>
      </c>
      <c r="E142" s="22" t="s">
        <v>76</v>
      </c>
      <c r="F142" s="34">
        <f t="shared" si="131"/>
        <v>243923443489</v>
      </c>
      <c r="G142" s="34">
        <f t="shared" si="131"/>
        <v>0</v>
      </c>
      <c r="H142" s="34">
        <f t="shared" si="131"/>
        <v>0</v>
      </c>
      <c r="I142" s="34">
        <f t="shared" si="131"/>
        <v>0</v>
      </c>
      <c r="J142" s="34">
        <f t="shared" si="131"/>
        <v>0</v>
      </c>
      <c r="K142" s="34">
        <f t="shared" si="126"/>
        <v>0</v>
      </c>
      <c r="L142" s="34">
        <f>+L143</f>
        <v>243923443489</v>
      </c>
      <c r="M142" s="117">
        <f t="shared" si="80"/>
        <v>4.2255588824651164E-2</v>
      </c>
      <c r="N142" s="34">
        <f t="shared" si="132"/>
        <v>0</v>
      </c>
      <c r="O142" s="34">
        <f t="shared" si="132"/>
        <v>243923443489</v>
      </c>
      <c r="P142" s="34">
        <f t="shared" si="132"/>
        <v>0</v>
      </c>
      <c r="Q142" s="34">
        <f t="shared" si="132"/>
        <v>243923443489</v>
      </c>
      <c r="R142" s="34">
        <f t="shared" si="132"/>
        <v>0</v>
      </c>
      <c r="S142" s="34">
        <v>0</v>
      </c>
      <c r="T142" s="34">
        <f t="shared" si="133"/>
        <v>21653320129</v>
      </c>
      <c r="U142" s="34">
        <f t="shared" si="133"/>
        <v>222270123360</v>
      </c>
      <c r="V142" s="34">
        <f t="shared" si="133"/>
        <v>21653320129</v>
      </c>
      <c r="W142" s="34">
        <f t="shared" si="133"/>
        <v>0</v>
      </c>
      <c r="X142" s="24">
        <f t="shared" si="104"/>
        <v>1</v>
      </c>
      <c r="Y142" s="24">
        <f t="shared" si="105"/>
        <v>8.8770967723635311E-2</v>
      </c>
      <c r="Z142" s="24">
        <f t="shared" si="127"/>
        <v>8.8770967723635311E-2</v>
      </c>
      <c r="AA142" s="24">
        <f t="shared" si="107"/>
        <v>8.8770967723635311E-2</v>
      </c>
      <c r="AB142" s="24">
        <f t="shared" si="110"/>
        <v>1</v>
      </c>
    </row>
    <row r="143" spans="1:28" ht="30" customHeight="1" x14ac:dyDescent="0.25">
      <c r="A143" s="25" t="s">
        <v>401</v>
      </c>
      <c r="B143" s="26" t="s">
        <v>67</v>
      </c>
      <c r="C143" s="26">
        <v>13</v>
      </c>
      <c r="D143" s="26" t="s">
        <v>13</v>
      </c>
      <c r="E143" s="27" t="s">
        <v>75</v>
      </c>
      <c r="F143" s="28">
        <v>243923443489</v>
      </c>
      <c r="G143" s="28">
        <v>0</v>
      </c>
      <c r="H143" s="28">
        <v>0</v>
      </c>
      <c r="I143" s="28">
        <v>0</v>
      </c>
      <c r="J143" s="28">
        <v>0</v>
      </c>
      <c r="K143" s="28">
        <f t="shared" si="126"/>
        <v>0</v>
      </c>
      <c r="L143" s="28">
        <f>+F143+K143</f>
        <v>243923443489</v>
      </c>
      <c r="M143" s="119">
        <f t="shared" si="80"/>
        <v>4.2255588824651164E-2</v>
      </c>
      <c r="N143" s="28">
        <v>0</v>
      </c>
      <c r="O143" s="28">
        <v>243923443489</v>
      </c>
      <c r="P143" s="28">
        <f>L143-O143</f>
        <v>0</v>
      </c>
      <c r="Q143" s="28">
        <v>243923443489</v>
      </c>
      <c r="R143" s="28">
        <f>+L143-Q143</f>
        <v>0</v>
      </c>
      <c r="S143" s="28">
        <f>O143-Q143</f>
        <v>0</v>
      </c>
      <c r="T143" s="28">
        <v>21653320129</v>
      </c>
      <c r="U143" s="28">
        <f>+Q143-T143</f>
        <v>222270123360</v>
      </c>
      <c r="V143" s="28">
        <v>21653320129</v>
      </c>
      <c r="W143" s="29">
        <f>+T143-V143</f>
        <v>0</v>
      </c>
      <c r="X143" s="30">
        <f t="shared" si="104"/>
        <v>1</v>
      </c>
      <c r="Y143" s="30">
        <f t="shared" si="105"/>
        <v>8.8770967723635311E-2</v>
      </c>
      <c r="Z143" s="30">
        <f t="shared" si="127"/>
        <v>8.8770967723635311E-2</v>
      </c>
      <c r="AA143" s="30">
        <f t="shared" si="107"/>
        <v>8.8770967723635311E-2</v>
      </c>
      <c r="AB143" s="30">
        <f t="shared" si="110"/>
        <v>1</v>
      </c>
    </row>
    <row r="144" spans="1:28" ht="72.75" customHeight="1" x14ac:dyDescent="0.25">
      <c r="A144" s="20" t="s">
        <v>402</v>
      </c>
      <c r="B144" s="21" t="s">
        <v>67</v>
      </c>
      <c r="C144" s="21">
        <v>13</v>
      </c>
      <c r="D144" s="21" t="s">
        <v>13</v>
      </c>
      <c r="E144" s="22" t="s">
        <v>403</v>
      </c>
      <c r="F144" s="34">
        <f t="shared" ref="F144:J146" si="134">+F145</f>
        <v>173754342655</v>
      </c>
      <c r="G144" s="34">
        <f t="shared" si="134"/>
        <v>0</v>
      </c>
      <c r="H144" s="34">
        <f t="shared" si="134"/>
        <v>0</v>
      </c>
      <c r="I144" s="34">
        <f t="shared" si="134"/>
        <v>0</v>
      </c>
      <c r="J144" s="34">
        <f t="shared" si="134"/>
        <v>0</v>
      </c>
      <c r="K144" s="34">
        <f t="shared" si="126"/>
        <v>0</v>
      </c>
      <c r="L144" s="34">
        <f>+L145</f>
        <v>173754342655</v>
      </c>
      <c r="M144" s="117">
        <f t="shared" si="80"/>
        <v>3.0099985285171355E-2</v>
      </c>
      <c r="N144" s="34">
        <f t="shared" ref="N144:R146" si="135">+N145</f>
        <v>0</v>
      </c>
      <c r="O144" s="34">
        <f t="shared" si="135"/>
        <v>173754342655</v>
      </c>
      <c r="P144" s="34">
        <f t="shared" si="135"/>
        <v>0</v>
      </c>
      <c r="Q144" s="34">
        <f t="shared" si="135"/>
        <v>173754342655</v>
      </c>
      <c r="R144" s="34">
        <f t="shared" si="135"/>
        <v>0</v>
      </c>
      <c r="S144" s="34">
        <v>0</v>
      </c>
      <c r="T144" s="34">
        <f t="shared" ref="T144:W146" si="136">+T145</f>
        <v>26218470693</v>
      </c>
      <c r="U144" s="34">
        <f t="shared" si="136"/>
        <v>147535871962</v>
      </c>
      <c r="V144" s="34">
        <f t="shared" si="136"/>
        <v>26218470693</v>
      </c>
      <c r="W144" s="34">
        <f t="shared" si="136"/>
        <v>0</v>
      </c>
      <c r="X144" s="24">
        <f t="shared" si="104"/>
        <v>1</v>
      </c>
      <c r="Y144" s="24">
        <f t="shared" si="105"/>
        <v>0.15089390165665326</v>
      </c>
      <c r="Z144" s="24">
        <f t="shared" si="127"/>
        <v>0.15089390165665326</v>
      </c>
      <c r="AA144" s="24">
        <f t="shared" si="107"/>
        <v>0.15089390165665326</v>
      </c>
      <c r="AB144" s="24">
        <f t="shared" si="110"/>
        <v>1</v>
      </c>
    </row>
    <row r="145" spans="1:28" ht="72.75" customHeight="1" x14ac:dyDescent="0.25">
      <c r="A145" s="20" t="s">
        <v>404</v>
      </c>
      <c r="B145" s="21" t="s">
        <v>67</v>
      </c>
      <c r="C145" s="21">
        <v>13</v>
      </c>
      <c r="D145" s="21" t="s">
        <v>13</v>
      </c>
      <c r="E145" s="47" t="s">
        <v>403</v>
      </c>
      <c r="F145" s="34">
        <f t="shared" si="134"/>
        <v>173754342655</v>
      </c>
      <c r="G145" s="34">
        <f t="shared" si="134"/>
        <v>0</v>
      </c>
      <c r="H145" s="34">
        <f t="shared" si="134"/>
        <v>0</v>
      </c>
      <c r="I145" s="34">
        <f t="shared" si="134"/>
        <v>0</v>
      </c>
      <c r="J145" s="34">
        <f t="shared" si="134"/>
        <v>0</v>
      </c>
      <c r="K145" s="34">
        <f t="shared" si="126"/>
        <v>0</v>
      </c>
      <c r="L145" s="34">
        <f>+L146</f>
        <v>173754342655</v>
      </c>
      <c r="M145" s="117">
        <f t="shared" ref="M145:M208" si="137">L145/$L$288</f>
        <v>3.0099985285171355E-2</v>
      </c>
      <c r="N145" s="34">
        <f t="shared" si="135"/>
        <v>0</v>
      </c>
      <c r="O145" s="34">
        <f t="shared" si="135"/>
        <v>173754342655</v>
      </c>
      <c r="P145" s="34">
        <f t="shared" si="135"/>
        <v>0</v>
      </c>
      <c r="Q145" s="34">
        <f t="shared" si="135"/>
        <v>173754342655</v>
      </c>
      <c r="R145" s="34">
        <f t="shared" si="135"/>
        <v>0</v>
      </c>
      <c r="S145" s="34">
        <v>0</v>
      </c>
      <c r="T145" s="34">
        <f t="shared" si="136"/>
        <v>26218470693</v>
      </c>
      <c r="U145" s="34">
        <f t="shared" si="136"/>
        <v>147535871962</v>
      </c>
      <c r="V145" s="34">
        <f t="shared" si="136"/>
        <v>26218470693</v>
      </c>
      <c r="W145" s="34">
        <f t="shared" si="136"/>
        <v>0</v>
      </c>
      <c r="X145" s="24">
        <f t="shared" si="104"/>
        <v>1</v>
      </c>
      <c r="Y145" s="24">
        <f t="shared" si="105"/>
        <v>0.15089390165665326</v>
      </c>
      <c r="Z145" s="24">
        <f t="shared" si="127"/>
        <v>0.15089390165665326</v>
      </c>
      <c r="AA145" s="24">
        <f t="shared" si="107"/>
        <v>0.15089390165665326</v>
      </c>
      <c r="AB145" s="24">
        <f t="shared" si="110"/>
        <v>1</v>
      </c>
    </row>
    <row r="146" spans="1:28" ht="32.25" customHeight="1" x14ac:dyDescent="0.25">
      <c r="A146" s="20" t="s">
        <v>405</v>
      </c>
      <c r="B146" s="21" t="s">
        <v>67</v>
      </c>
      <c r="C146" s="21">
        <v>13</v>
      </c>
      <c r="D146" s="21" t="s">
        <v>13</v>
      </c>
      <c r="E146" s="22" t="s">
        <v>76</v>
      </c>
      <c r="F146" s="34">
        <f t="shared" si="134"/>
        <v>173754342655</v>
      </c>
      <c r="G146" s="34">
        <f t="shared" si="134"/>
        <v>0</v>
      </c>
      <c r="H146" s="34">
        <f t="shared" si="134"/>
        <v>0</v>
      </c>
      <c r="I146" s="34">
        <f t="shared" si="134"/>
        <v>0</v>
      </c>
      <c r="J146" s="34">
        <f t="shared" si="134"/>
        <v>0</v>
      </c>
      <c r="K146" s="34">
        <f t="shared" si="126"/>
        <v>0</v>
      </c>
      <c r="L146" s="34">
        <f>+L147</f>
        <v>173754342655</v>
      </c>
      <c r="M146" s="117">
        <f t="shared" si="137"/>
        <v>3.0099985285171355E-2</v>
      </c>
      <c r="N146" s="34">
        <f t="shared" si="135"/>
        <v>0</v>
      </c>
      <c r="O146" s="34">
        <f t="shared" si="135"/>
        <v>173754342655</v>
      </c>
      <c r="P146" s="34">
        <f t="shared" si="135"/>
        <v>0</v>
      </c>
      <c r="Q146" s="34">
        <f t="shared" si="135"/>
        <v>173754342655</v>
      </c>
      <c r="R146" s="34">
        <f t="shared" si="135"/>
        <v>0</v>
      </c>
      <c r="S146" s="34">
        <v>0</v>
      </c>
      <c r="T146" s="34">
        <f t="shared" si="136"/>
        <v>26218470693</v>
      </c>
      <c r="U146" s="34">
        <f t="shared" si="136"/>
        <v>147535871962</v>
      </c>
      <c r="V146" s="34">
        <f t="shared" si="136"/>
        <v>26218470693</v>
      </c>
      <c r="W146" s="34">
        <f t="shared" si="136"/>
        <v>0</v>
      </c>
      <c r="X146" s="24">
        <f t="shared" si="104"/>
        <v>1</v>
      </c>
      <c r="Y146" s="24">
        <f t="shared" si="105"/>
        <v>0.15089390165665326</v>
      </c>
      <c r="Z146" s="24">
        <f t="shared" si="127"/>
        <v>0.15089390165665326</v>
      </c>
      <c r="AA146" s="24">
        <f t="shared" si="107"/>
        <v>0.15089390165665326</v>
      </c>
      <c r="AB146" s="24">
        <f t="shared" si="110"/>
        <v>1</v>
      </c>
    </row>
    <row r="147" spans="1:28" ht="30" customHeight="1" x14ac:dyDescent="0.25">
      <c r="A147" s="25" t="s">
        <v>406</v>
      </c>
      <c r="B147" s="26" t="s">
        <v>67</v>
      </c>
      <c r="C147" s="26">
        <v>13</v>
      </c>
      <c r="D147" s="26" t="s">
        <v>13</v>
      </c>
      <c r="E147" s="27" t="s">
        <v>75</v>
      </c>
      <c r="F147" s="28">
        <v>173754342655</v>
      </c>
      <c r="G147" s="28">
        <v>0</v>
      </c>
      <c r="H147" s="28">
        <v>0</v>
      </c>
      <c r="I147" s="28">
        <v>0</v>
      </c>
      <c r="J147" s="28">
        <v>0</v>
      </c>
      <c r="K147" s="28">
        <f t="shared" si="126"/>
        <v>0</v>
      </c>
      <c r="L147" s="28">
        <f>+F147+K147</f>
        <v>173754342655</v>
      </c>
      <c r="M147" s="119">
        <f t="shared" si="137"/>
        <v>3.0099985285171355E-2</v>
      </c>
      <c r="N147" s="28">
        <v>0</v>
      </c>
      <c r="O147" s="28">
        <v>173754342655</v>
      </c>
      <c r="P147" s="28">
        <f>L147-O147</f>
        <v>0</v>
      </c>
      <c r="Q147" s="28">
        <v>173754342655</v>
      </c>
      <c r="R147" s="28">
        <f>+L147-Q147</f>
        <v>0</v>
      </c>
      <c r="S147" s="28">
        <f>O147-Q147</f>
        <v>0</v>
      </c>
      <c r="T147" s="28">
        <v>26218470693</v>
      </c>
      <c r="U147" s="28">
        <f>+Q147-T147</f>
        <v>147535871962</v>
      </c>
      <c r="V147" s="28">
        <v>26218470693</v>
      </c>
      <c r="W147" s="29">
        <f>+T147-V147</f>
        <v>0</v>
      </c>
      <c r="X147" s="30">
        <f t="shared" si="104"/>
        <v>1</v>
      </c>
      <c r="Y147" s="30">
        <f t="shared" si="105"/>
        <v>0.15089390165665326</v>
      </c>
      <c r="Z147" s="30">
        <f t="shared" si="127"/>
        <v>0.15089390165665326</v>
      </c>
      <c r="AA147" s="30">
        <f t="shared" si="107"/>
        <v>0.15089390165665326</v>
      </c>
      <c r="AB147" s="30">
        <f t="shared" si="110"/>
        <v>1</v>
      </c>
    </row>
    <row r="148" spans="1:28" ht="87" customHeight="1" x14ac:dyDescent="0.25">
      <c r="A148" s="20" t="s">
        <v>407</v>
      </c>
      <c r="B148" s="21" t="s">
        <v>67</v>
      </c>
      <c r="C148" s="21">
        <v>13</v>
      </c>
      <c r="D148" s="21" t="s">
        <v>13</v>
      </c>
      <c r="E148" s="22" t="s">
        <v>408</v>
      </c>
      <c r="F148" s="34">
        <f t="shared" ref="F148:J150" si="138">+F149</f>
        <v>188036887431</v>
      </c>
      <c r="G148" s="34">
        <f t="shared" si="138"/>
        <v>0</v>
      </c>
      <c r="H148" s="34">
        <f t="shared" si="138"/>
        <v>0</v>
      </c>
      <c r="I148" s="34">
        <f t="shared" si="138"/>
        <v>0</v>
      </c>
      <c r="J148" s="34">
        <f t="shared" si="138"/>
        <v>0</v>
      </c>
      <c r="K148" s="34">
        <f t="shared" si="126"/>
        <v>0</v>
      </c>
      <c r="L148" s="34">
        <f>+L149</f>
        <v>188036887431</v>
      </c>
      <c r="M148" s="117">
        <f t="shared" si="137"/>
        <v>3.2574193302210695E-2</v>
      </c>
      <c r="N148" s="34">
        <f t="shared" ref="N148:R150" si="139">+N149</f>
        <v>0</v>
      </c>
      <c r="O148" s="34">
        <f t="shared" si="139"/>
        <v>188036887431</v>
      </c>
      <c r="P148" s="34">
        <f t="shared" si="139"/>
        <v>0</v>
      </c>
      <c r="Q148" s="34">
        <f t="shared" si="139"/>
        <v>188036887431</v>
      </c>
      <c r="R148" s="34">
        <f t="shared" si="139"/>
        <v>0</v>
      </c>
      <c r="S148" s="34">
        <v>0</v>
      </c>
      <c r="T148" s="34">
        <f t="shared" ref="T148:W150" si="140">+T149</f>
        <v>31914916292</v>
      </c>
      <c r="U148" s="34">
        <f t="shared" si="140"/>
        <v>156121971139</v>
      </c>
      <c r="V148" s="34">
        <f t="shared" si="140"/>
        <v>31914916292</v>
      </c>
      <c r="W148" s="34">
        <f t="shared" si="140"/>
        <v>0</v>
      </c>
      <c r="X148" s="24">
        <f t="shared" si="104"/>
        <v>1</v>
      </c>
      <c r="Y148" s="24">
        <f t="shared" si="105"/>
        <v>0.1697268909735126</v>
      </c>
      <c r="Z148" s="24">
        <f t="shared" si="127"/>
        <v>0.1697268909735126</v>
      </c>
      <c r="AA148" s="24">
        <f t="shared" si="107"/>
        <v>0.1697268909735126</v>
      </c>
      <c r="AB148" s="24">
        <f t="shared" si="110"/>
        <v>1</v>
      </c>
    </row>
    <row r="149" spans="1:28" ht="85.5" customHeight="1" x14ac:dyDescent="0.25">
      <c r="A149" s="20" t="s">
        <v>409</v>
      </c>
      <c r="B149" s="21" t="s">
        <v>67</v>
      </c>
      <c r="C149" s="21">
        <v>13</v>
      </c>
      <c r="D149" s="21" t="s">
        <v>13</v>
      </c>
      <c r="E149" s="47" t="s">
        <v>408</v>
      </c>
      <c r="F149" s="34">
        <f t="shared" si="138"/>
        <v>188036887431</v>
      </c>
      <c r="G149" s="34">
        <f t="shared" si="138"/>
        <v>0</v>
      </c>
      <c r="H149" s="34">
        <f t="shared" si="138"/>
        <v>0</v>
      </c>
      <c r="I149" s="34">
        <f t="shared" si="138"/>
        <v>0</v>
      </c>
      <c r="J149" s="34">
        <f t="shared" si="138"/>
        <v>0</v>
      </c>
      <c r="K149" s="34">
        <f t="shared" si="126"/>
        <v>0</v>
      </c>
      <c r="L149" s="34">
        <f>+L150</f>
        <v>188036887431</v>
      </c>
      <c r="M149" s="117">
        <f t="shared" si="137"/>
        <v>3.2574193302210695E-2</v>
      </c>
      <c r="N149" s="34">
        <f t="shared" si="139"/>
        <v>0</v>
      </c>
      <c r="O149" s="34">
        <f t="shared" si="139"/>
        <v>188036887431</v>
      </c>
      <c r="P149" s="34">
        <f t="shared" si="139"/>
        <v>0</v>
      </c>
      <c r="Q149" s="34">
        <f t="shared" si="139"/>
        <v>188036887431</v>
      </c>
      <c r="R149" s="34">
        <f t="shared" si="139"/>
        <v>0</v>
      </c>
      <c r="S149" s="34">
        <v>0</v>
      </c>
      <c r="T149" s="34">
        <f t="shared" si="140"/>
        <v>31914916292</v>
      </c>
      <c r="U149" s="34">
        <f t="shared" si="140"/>
        <v>156121971139</v>
      </c>
      <c r="V149" s="34">
        <f t="shared" si="140"/>
        <v>31914916292</v>
      </c>
      <c r="W149" s="34">
        <f t="shared" si="140"/>
        <v>0</v>
      </c>
      <c r="X149" s="24">
        <f t="shared" si="104"/>
        <v>1</v>
      </c>
      <c r="Y149" s="24">
        <f t="shared" si="105"/>
        <v>0.1697268909735126</v>
      </c>
      <c r="Z149" s="24">
        <f t="shared" si="127"/>
        <v>0.1697268909735126</v>
      </c>
      <c r="AA149" s="24">
        <f t="shared" si="107"/>
        <v>0.1697268909735126</v>
      </c>
      <c r="AB149" s="24">
        <f t="shared" si="110"/>
        <v>1</v>
      </c>
    </row>
    <row r="150" spans="1:28" ht="31.5" customHeight="1" x14ac:dyDescent="0.25">
      <c r="A150" s="20" t="s">
        <v>410</v>
      </c>
      <c r="B150" s="21" t="s">
        <v>67</v>
      </c>
      <c r="C150" s="21">
        <v>13</v>
      </c>
      <c r="D150" s="21" t="s">
        <v>13</v>
      </c>
      <c r="E150" s="22" t="s">
        <v>76</v>
      </c>
      <c r="F150" s="34">
        <f t="shared" si="138"/>
        <v>188036887431</v>
      </c>
      <c r="G150" s="34">
        <f t="shared" si="138"/>
        <v>0</v>
      </c>
      <c r="H150" s="34">
        <f t="shared" si="138"/>
        <v>0</v>
      </c>
      <c r="I150" s="34">
        <f t="shared" si="138"/>
        <v>0</v>
      </c>
      <c r="J150" s="34">
        <f t="shared" si="138"/>
        <v>0</v>
      </c>
      <c r="K150" s="34">
        <f t="shared" si="126"/>
        <v>0</v>
      </c>
      <c r="L150" s="34">
        <f>+L151</f>
        <v>188036887431</v>
      </c>
      <c r="M150" s="117">
        <f t="shared" si="137"/>
        <v>3.2574193302210695E-2</v>
      </c>
      <c r="N150" s="34">
        <f t="shared" si="139"/>
        <v>0</v>
      </c>
      <c r="O150" s="34">
        <f t="shared" si="139"/>
        <v>188036887431</v>
      </c>
      <c r="P150" s="34">
        <f t="shared" si="139"/>
        <v>0</v>
      </c>
      <c r="Q150" s="34">
        <f t="shared" si="139"/>
        <v>188036887431</v>
      </c>
      <c r="R150" s="34">
        <f t="shared" si="139"/>
        <v>0</v>
      </c>
      <c r="S150" s="34">
        <v>0</v>
      </c>
      <c r="T150" s="34">
        <f t="shared" si="140"/>
        <v>31914916292</v>
      </c>
      <c r="U150" s="34">
        <f t="shared" si="140"/>
        <v>156121971139</v>
      </c>
      <c r="V150" s="34">
        <f t="shared" si="140"/>
        <v>31914916292</v>
      </c>
      <c r="W150" s="34">
        <f t="shared" si="140"/>
        <v>0</v>
      </c>
      <c r="X150" s="24">
        <f t="shared" si="104"/>
        <v>1</v>
      </c>
      <c r="Y150" s="24">
        <f t="shared" si="105"/>
        <v>0.1697268909735126</v>
      </c>
      <c r="Z150" s="24">
        <f t="shared" si="127"/>
        <v>0.1697268909735126</v>
      </c>
      <c r="AA150" s="24">
        <f t="shared" si="107"/>
        <v>0.1697268909735126</v>
      </c>
      <c r="AB150" s="24">
        <f t="shared" si="110"/>
        <v>1</v>
      </c>
    </row>
    <row r="151" spans="1:28" ht="30" customHeight="1" x14ac:dyDescent="0.25">
      <c r="A151" s="25" t="s">
        <v>411</v>
      </c>
      <c r="B151" s="26" t="s">
        <v>67</v>
      </c>
      <c r="C151" s="26">
        <v>13</v>
      </c>
      <c r="D151" s="26" t="s">
        <v>13</v>
      </c>
      <c r="E151" s="27" t="s">
        <v>75</v>
      </c>
      <c r="F151" s="28">
        <v>188036887431</v>
      </c>
      <c r="G151" s="28">
        <v>0</v>
      </c>
      <c r="H151" s="28">
        <v>0</v>
      </c>
      <c r="I151" s="28">
        <v>0</v>
      </c>
      <c r="J151" s="28">
        <v>0</v>
      </c>
      <c r="K151" s="28">
        <f t="shared" si="126"/>
        <v>0</v>
      </c>
      <c r="L151" s="28">
        <f>+F151+K151</f>
        <v>188036887431</v>
      </c>
      <c r="M151" s="119">
        <f t="shared" si="137"/>
        <v>3.2574193302210695E-2</v>
      </c>
      <c r="N151" s="28">
        <v>0</v>
      </c>
      <c r="O151" s="28">
        <v>188036887431</v>
      </c>
      <c r="P151" s="28">
        <f>L151-O151</f>
        <v>0</v>
      </c>
      <c r="Q151" s="28">
        <v>188036887431</v>
      </c>
      <c r="R151" s="28">
        <f>+L151-Q151</f>
        <v>0</v>
      </c>
      <c r="S151" s="28">
        <f>O151-Q151</f>
        <v>0</v>
      </c>
      <c r="T151" s="28">
        <v>31914916292</v>
      </c>
      <c r="U151" s="28">
        <f>+Q151-T151</f>
        <v>156121971139</v>
      </c>
      <c r="V151" s="28">
        <v>31914916292</v>
      </c>
      <c r="W151" s="29">
        <f>+T151-V151</f>
        <v>0</v>
      </c>
      <c r="X151" s="30">
        <f t="shared" si="104"/>
        <v>1</v>
      </c>
      <c r="Y151" s="30">
        <f t="shared" si="105"/>
        <v>0.1697268909735126</v>
      </c>
      <c r="Z151" s="30">
        <f t="shared" si="127"/>
        <v>0.1697268909735126</v>
      </c>
      <c r="AA151" s="30">
        <f t="shared" si="107"/>
        <v>0.1697268909735126</v>
      </c>
      <c r="AB151" s="30">
        <f t="shared" si="110"/>
        <v>1</v>
      </c>
    </row>
    <row r="152" spans="1:28" ht="65.25" customHeight="1" x14ac:dyDescent="0.25">
      <c r="A152" s="20" t="s">
        <v>412</v>
      </c>
      <c r="B152" s="21" t="s">
        <v>67</v>
      </c>
      <c r="C152" s="21">
        <v>13</v>
      </c>
      <c r="D152" s="21" t="s">
        <v>13</v>
      </c>
      <c r="E152" s="22" t="s">
        <v>413</v>
      </c>
      <c r="F152" s="34">
        <f t="shared" ref="F152:J154" si="141">+F153</f>
        <v>230526549416</v>
      </c>
      <c r="G152" s="34">
        <f t="shared" si="141"/>
        <v>0</v>
      </c>
      <c r="H152" s="34">
        <f t="shared" si="141"/>
        <v>0</v>
      </c>
      <c r="I152" s="34">
        <f t="shared" si="141"/>
        <v>0</v>
      </c>
      <c r="J152" s="34">
        <f t="shared" si="141"/>
        <v>0</v>
      </c>
      <c r="K152" s="34">
        <f t="shared" si="126"/>
        <v>0</v>
      </c>
      <c r="L152" s="34">
        <f>+L153</f>
        <v>230526549416</v>
      </c>
      <c r="M152" s="117">
        <f t="shared" si="137"/>
        <v>3.9934804731991277E-2</v>
      </c>
      <c r="N152" s="34">
        <f t="shared" ref="N152:R154" si="142">+N153</f>
        <v>0</v>
      </c>
      <c r="O152" s="34">
        <f t="shared" si="142"/>
        <v>230526549416</v>
      </c>
      <c r="P152" s="34">
        <f t="shared" si="142"/>
        <v>0</v>
      </c>
      <c r="Q152" s="34">
        <f t="shared" si="142"/>
        <v>230526549416</v>
      </c>
      <c r="R152" s="34">
        <f t="shared" si="142"/>
        <v>0</v>
      </c>
      <c r="S152" s="34">
        <v>0</v>
      </c>
      <c r="T152" s="34">
        <f t="shared" ref="T152:W154" si="143">+T153</f>
        <v>27184528940</v>
      </c>
      <c r="U152" s="34">
        <f t="shared" si="143"/>
        <v>203342020476</v>
      </c>
      <c r="V152" s="34">
        <f t="shared" si="143"/>
        <v>27184528940</v>
      </c>
      <c r="W152" s="34">
        <f t="shared" si="143"/>
        <v>0</v>
      </c>
      <c r="X152" s="24">
        <f t="shared" si="104"/>
        <v>1</v>
      </c>
      <c r="Y152" s="24">
        <f t="shared" si="105"/>
        <v>0.11792363616627848</v>
      </c>
      <c r="Z152" s="24">
        <f t="shared" si="127"/>
        <v>0.11792363616627848</v>
      </c>
      <c r="AA152" s="24">
        <f t="shared" si="107"/>
        <v>0.11792363616627848</v>
      </c>
      <c r="AB152" s="24">
        <f t="shared" si="110"/>
        <v>1</v>
      </c>
    </row>
    <row r="153" spans="1:28" ht="63.75" customHeight="1" x14ac:dyDescent="0.25">
      <c r="A153" s="20" t="s">
        <v>414</v>
      </c>
      <c r="B153" s="21" t="s">
        <v>67</v>
      </c>
      <c r="C153" s="21">
        <v>13</v>
      </c>
      <c r="D153" s="21" t="s">
        <v>13</v>
      </c>
      <c r="E153" s="47" t="s">
        <v>413</v>
      </c>
      <c r="F153" s="34">
        <f t="shared" si="141"/>
        <v>230526549416</v>
      </c>
      <c r="G153" s="34">
        <f t="shared" si="141"/>
        <v>0</v>
      </c>
      <c r="H153" s="34">
        <f t="shared" si="141"/>
        <v>0</v>
      </c>
      <c r="I153" s="34">
        <f t="shared" si="141"/>
        <v>0</v>
      </c>
      <c r="J153" s="34">
        <f t="shared" si="141"/>
        <v>0</v>
      </c>
      <c r="K153" s="34">
        <f t="shared" si="126"/>
        <v>0</v>
      </c>
      <c r="L153" s="34">
        <f>+L154</f>
        <v>230526549416</v>
      </c>
      <c r="M153" s="117">
        <f t="shared" si="137"/>
        <v>3.9934804731991277E-2</v>
      </c>
      <c r="N153" s="34">
        <f t="shared" si="142"/>
        <v>0</v>
      </c>
      <c r="O153" s="34">
        <f t="shared" si="142"/>
        <v>230526549416</v>
      </c>
      <c r="P153" s="34">
        <f t="shared" si="142"/>
        <v>0</v>
      </c>
      <c r="Q153" s="34">
        <f t="shared" si="142"/>
        <v>230526549416</v>
      </c>
      <c r="R153" s="34">
        <f t="shared" si="142"/>
        <v>0</v>
      </c>
      <c r="S153" s="34">
        <v>0</v>
      </c>
      <c r="T153" s="34">
        <f t="shared" si="143"/>
        <v>27184528940</v>
      </c>
      <c r="U153" s="34">
        <f t="shared" si="143"/>
        <v>203342020476</v>
      </c>
      <c r="V153" s="34">
        <f t="shared" si="143"/>
        <v>27184528940</v>
      </c>
      <c r="W153" s="34">
        <f t="shared" si="143"/>
        <v>0</v>
      </c>
      <c r="X153" s="24">
        <f t="shared" si="104"/>
        <v>1</v>
      </c>
      <c r="Y153" s="24">
        <f t="shared" si="105"/>
        <v>0.11792363616627848</v>
      </c>
      <c r="Z153" s="24">
        <f t="shared" si="127"/>
        <v>0.11792363616627848</v>
      </c>
      <c r="AA153" s="24">
        <f t="shared" si="107"/>
        <v>0.11792363616627848</v>
      </c>
      <c r="AB153" s="24">
        <f t="shared" si="110"/>
        <v>1</v>
      </c>
    </row>
    <row r="154" spans="1:28" ht="38.25" customHeight="1" x14ac:dyDescent="0.25">
      <c r="A154" s="20" t="s">
        <v>415</v>
      </c>
      <c r="B154" s="21" t="s">
        <v>67</v>
      </c>
      <c r="C154" s="21">
        <v>13</v>
      </c>
      <c r="D154" s="21" t="s">
        <v>13</v>
      </c>
      <c r="E154" s="22" t="s">
        <v>76</v>
      </c>
      <c r="F154" s="34">
        <f t="shared" si="141"/>
        <v>230526549416</v>
      </c>
      <c r="G154" s="34">
        <f t="shared" si="141"/>
        <v>0</v>
      </c>
      <c r="H154" s="34">
        <f t="shared" si="141"/>
        <v>0</v>
      </c>
      <c r="I154" s="34">
        <f t="shared" si="141"/>
        <v>0</v>
      </c>
      <c r="J154" s="34">
        <f t="shared" si="141"/>
        <v>0</v>
      </c>
      <c r="K154" s="34">
        <f t="shared" si="126"/>
        <v>0</v>
      </c>
      <c r="L154" s="34">
        <f>+L155</f>
        <v>230526549416</v>
      </c>
      <c r="M154" s="117">
        <f t="shared" si="137"/>
        <v>3.9934804731991277E-2</v>
      </c>
      <c r="N154" s="34">
        <f t="shared" si="142"/>
        <v>0</v>
      </c>
      <c r="O154" s="34">
        <f t="shared" si="142"/>
        <v>230526549416</v>
      </c>
      <c r="P154" s="34">
        <f t="shared" si="142"/>
        <v>0</v>
      </c>
      <c r="Q154" s="34">
        <f t="shared" si="142"/>
        <v>230526549416</v>
      </c>
      <c r="R154" s="34">
        <f t="shared" si="142"/>
        <v>0</v>
      </c>
      <c r="S154" s="34">
        <v>0</v>
      </c>
      <c r="T154" s="34">
        <f t="shared" si="143"/>
        <v>27184528940</v>
      </c>
      <c r="U154" s="34">
        <f t="shared" si="143"/>
        <v>203342020476</v>
      </c>
      <c r="V154" s="34">
        <f t="shared" si="143"/>
        <v>27184528940</v>
      </c>
      <c r="W154" s="34">
        <f t="shared" si="143"/>
        <v>0</v>
      </c>
      <c r="X154" s="24">
        <f t="shared" si="104"/>
        <v>1</v>
      </c>
      <c r="Y154" s="24">
        <f t="shared" si="105"/>
        <v>0.11792363616627848</v>
      </c>
      <c r="Z154" s="24">
        <f t="shared" si="127"/>
        <v>0.11792363616627848</v>
      </c>
      <c r="AA154" s="24">
        <f t="shared" si="107"/>
        <v>0.11792363616627848</v>
      </c>
      <c r="AB154" s="24">
        <f t="shared" si="110"/>
        <v>1</v>
      </c>
    </row>
    <row r="155" spans="1:28" ht="30" customHeight="1" x14ac:dyDescent="0.25">
      <c r="A155" s="25" t="s">
        <v>416</v>
      </c>
      <c r="B155" s="26" t="s">
        <v>67</v>
      </c>
      <c r="C155" s="26">
        <v>13</v>
      </c>
      <c r="D155" s="26" t="s">
        <v>13</v>
      </c>
      <c r="E155" s="27" t="s">
        <v>75</v>
      </c>
      <c r="F155" s="28">
        <v>230526549416</v>
      </c>
      <c r="G155" s="28">
        <v>0</v>
      </c>
      <c r="H155" s="28">
        <v>0</v>
      </c>
      <c r="I155" s="28">
        <v>0</v>
      </c>
      <c r="J155" s="28">
        <v>0</v>
      </c>
      <c r="K155" s="28">
        <f t="shared" si="126"/>
        <v>0</v>
      </c>
      <c r="L155" s="28">
        <f>+F155+K155</f>
        <v>230526549416</v>
      </c>
      <c r="M155" s="119">
        <f t="shared" si="137"/>
        <v>3.9934804731991277E-2</v>
      </c>
      <c r="N155" s="28">
        <v>0</v>
      </c>
      <c r="O155" s="28">
        <v>230526549416</v>
      </c>
      <c r="P155" s="28">
        <f>L155-O155</f>
        <v>0</v>
      </c>
      <c r="Q155" s="28">
        <v>230526549416</v>
      </c>
      <c r="R155" s="28">
        <f>+L155-Q155</f>
        <v>0</v>
      </c>
      <c r="S155" s="28">
        <f>O155-Q155</f>
        <v>0</v>
      </c>
      <c r="T155" s="28">
        <v>27184528940</v>
      </c>
      <c r="U155" s="28">
        <f>+Q155-T155</f>
        <v>203342020476</v>
      </c>
      <c r="V155" s="28">
        <v>27184528940</v>
      </c>
      <c r="W155" s="29">
        <f>+T155-V155</f>
        <v>0</v>
      </c>
      <c r="X155" s="30">
        <f t="shared" si="104"/>
        <v>1</v>
      </c>
      <c r="Y155" s="30">
        <f t="shared" si="105"/>
        <v>0.11792363616627848</v>
      </c>
      <c r="Z155" s="30">
        <f t="shared" si="127"/>
        <v>0.11792363616627848</v>
      </c>
      <c r="AA155" s="30">
        <f t="shared" si="107"/>
        <v>0.11792363616627848</v>
      </c>
      <c r="AB155" s="30">
        <f t="shared" si="110"/>
        <v>1</v>
      </c>
    </row>
    <row r="156" spans="1:28" ht="49.5" customHeight="1" x14ac:dyDescent="0.25">
      <c r="A156" s="49" t="s">
        <v>77</v>
      </c>
      <c r="B156" s="21" t="s">
        <v>67</v>
      </c>
      <c r="C156" s="21">
        <v>13</v>
      </c>
      <c r="D156" s="21" t="s">
        <v>13</v>
      </c>
      <c r="E156" s="22" t="s">
        <v>78</v>
      </c>
      <c r="F156" s="34">
        <f t="shared" ref="F156:J157" si="144">+F157</f>
        <v>12654096592</v>
      </c>
      <c r="G156" s="34">
        <f t="shared" si="144"/>
        <v>0</v>
      </c>
      <c r="H156" s="34">
        <f t="shared" si="144"/>
        <v>0</v>
      </c>
      <c r="I156" s="34">
        <f t="shared" si="144"/>
        <v>0</v>
      </c>
      <c r="J156" s="34">
        <f t="shared" si="144"/>
        <v>0</v>
      </c>
      <c r="K156" s="34">
        <f t="shared" si="126"/>
        <v>0</v>
      </c>
      <c r="L156" s="34">
        <f>+F156+K156</f>
        <v>12654096592</v>
      </c>
      <c r="M156" s="117">
        <f t="shared" si="137"/>
        <v>2.1921070598656285E-3</v>
      </c>
      <c r="N156" s="34">
        <f>+N157</f>
        <v>0</v>
      </c>
      <c r="O156" s="34">
        <f>+O157</f>
        <v>11910774963.5</v>
      </c>
      <c r="P156" s="34">
        <f>L156-O156</f>
        <v>743321628.5</v>
      </c>
      <c r="Q156" s="34">
        <f>+Q157</f>
        <v>11087173460.690001</v>
      </c>
      <c r="R156" s="34">
        <f>+L156-Q156</f>
        <v>1566923131.3099995</v>
      </c>
      <c r="S156" s="34">
        <f t="shared" ref="S156:W157" si="145">+S157</f>
        <v>823601502.80999947</v>
      </c>
      <c r="T156" s="34">
        <f t="shared" si="145"/>
        <v>2406423354.0799999</v>
      </c>
      <c r="U156" s="34">
        <f t="shared" si="145"/>
        <v>8680750106.6100006</v>
      </c>
      <c r="V156" s="34">
        <f t="shared" si="145"/>
        <v>2399906805.0799999</v>
      </c>
      <c r="W156" s="34">
        <f t="shared" si="145"/>
        <v>6516549</v>
      </c>
      <c r="X156" s="24">
        <f t="shared" si="104"/>
        <v>0.87617265919239007</v>
      </c>
      <c r="Y156" s="24">
        <f t="shared" si="105"/>
        <v>0.19016951044939517</v>
      </c>
      <c r="Z156" s="24">
        <f t="shared" si="127"/>
        <v>0.18965453500625531</v>
      </c>
      <c r="AA156" s="24">
        <f t="shared" si="107"/>
        <v>0.21704570264117057</v>
      </c>
      <c r="AB156" s="24">
        <f t="shared" si="110"/>
        <v>0.99729201888397923</v>
      </c>
    </row>
    <row r="157" spans="1:28" ht="49.5" customHeight="1" x14ac:dyDescent="0.25">
      <c r="A157" s="20" t="s">
        <v>79</v>
      </c>
      <c r="B157" s="21" t="s">
        <v>67</v>
      </c>
      <c r="C157" s="21">
        <v>13</v>
      </c>
      <c r="D157" s="21" t="s">
        <v>13</v>
      </c>
      <c r="E157" s="22" t="s">
        <v>78</v>
      </c>
      <c r="F157" s="34">
        <f t="shared" si="144"/>
        <v>12654096592</v>
      </c>
      <c r="G157" s="34">
        <f t="shared" si="144"/>
        <v>0</v>
      </c>
      <c r="H157" s="34">
        <f t="shared" si="144"/>
        <v>0</v>
      </c>
      <c r="I157" s="34">
        <f t="shared" si="144"/>
        <v>0</v>
      </c>
      <c r="J157" s="34">
        <f t="shared" si="144"/>
        <v>0</v>
      </c>
      <c r="K157" s="34">
        <f t="shared" si="126"/>
        <v>0</v>
      </c>
      <c r="L157" s="34">
        <f>+L158</f>
        <v>12654096592</v>
      </c>
      <c r="M157" s="117">
        <f t="shared" si="137"/>
        <v>2.1921070598656285E-3</v>
      </c>
      <c r="N157" s="34">
        <f>+N158</f>
        <v>0</v>
      </c>
      <c r="O157" s="34">
        <f>+O158</f>
        <v>11910774963.5</v>
      </c>
      <c r="P157" s="34">
        <f>+P158</f>
        <v>743321628.5</v>
      </c>
      <c r="Q157" s="34">
        <f>+Q158</f>
        <v>11087173460.690001</v>
      </c>
      <c r="R157" s="34">
        <f>+R158</f>
        <v>1566923131.3099995</v>
      </c>
      <c r="S157" s="34">
        <f t="shared" si="145"/>
        <v>823601502.80999947</v>
      </c>
      <c r="T157" s="34">
        <f t="shared" si="145"/>
        <v>2406423354.0799999</v>
      </c>
      <c r="U157" s="34">
        <f t="shared" si="145"/>
        <v>8680750106.6100006</v>
      </c>
      <c r="V157" s="34">
        <f t="shared" si="145"/>
        <v>2399906805.0799999</v>
      </c>
      <c r="W157" s="34">
        <f t="shared" si="145"/>
        <v>6516549</v>
      </c>
      <c r="X157" s="24">
        <f t="shared" si="104"/>
        <v>0.87617265919239007</v>
      </c>
      <c r="Y157" s="24">
        <f t="shared" si="105"/>
        <v>0.19016951044939517</v>
      </c>
      <c r="Z157" s="24">
        <f t="shared" si="127"/>
        <v>0.18965453500625531</v>
      </c>
      <c r="AA157" s="24">
        <f t="shared" si="107"/>
        <v>0.21704570264117057</v>
      </c>
      <c r="AB157" s="24">
        <f t="shared" si="110"/>
        <v>0.99729201888397923</v>
      </c>
    </row>
    <row r="158" spans="1:28" ht="49.5" customHeight="1" x14ac:dyDescent="0.25">
      <c r="A158" s="20" t="s">
        <v>80</v>
      </c>
      <c r="B158" s="21" t="s">
        <v>67</v>
      </c>
      <c r="C158" s="21">
        <v>13</v>
      </c>
      <c r="D158" s="21" t="s">
        <v>13</v>
      </c>
      <c r="E158" s="22" t="s">
        <v>81</v>
      </c>
      <c r="F158" s="34">
        <f>SUM(F159:F159)</f>
        <v>12654096592</v>
      </c>
      <c r="G158" s="34">
        <f>SUM(G159:G159)</f>
        <v>0</v>
      </c>
      <c r="H158" s="34">
        <f>SUM(H159:H159)</f>
        <v>0</v>
      </c>
      <c r="I158" s="34">
        <f>SUM(I159:I159)</f>
        <v>0</v>
      </c>
      <c r="J158" s="34">
        <f>SUM(J159:J159)</f>
        <v>0</v>
      </c>
      <c r="K158" s="34">
        <f t="shared" si="126"/>
        <v>0</v>
      </c>
      <c r="L158" s="34">
        <f>SUM(L159:L159)</f>
        <v>12654096592</v>
      </c>
      <c r="M158" s="117">
        <f t="shared" si="137"/>
        <v>2.1921070598656285E-3</v>
      </c>
      <c r="N158" s="34">
        <f t="shared" ref="N158:W158" si="146">SUM(N159:N159)</f>
        <v>0</v>
      </c>
      <c r="O158" s="34">
        <f t="shared" si="146"/>
        <v>11910774963.5</v>
      </c>
      <c r="P158" s="34">
        <f t="shared" si="146"/>
        <v>743321628.5</v>
      </c>
      <c r="Q158" s="34">
        <f t="shared" si="146"/>
        <v>11087173460.690001</v>
      </c>
      <c r="R158" s="34">
        <f t="shared" si="146"/>
        <v>1566923131.3099995</v>
      </c>
      <c r="S158" s="34">
        <f t="shared" si="146"/>
        <v>823601502.80999947</v>
      </c>
      <c r="T158" s="34">
        <f t="shared" si="146"/>
        <v>2406423354.0799999</v>
      </c>
      <c r="U158" s="34">
        <f t="shared" si="146"/>
        <v>8680750106.6100006</v>
      </c>
      <c r="V158" s="34">
        <f t="shared" si="146"/>
        <v>2399906805.0799999</v>
      </c>
      <c r="W158" s="34">
        <f t="shared" si="146"/>
        <v>6516549</v>
      </c>
      <c r="X158" s="24">
        <f t="shared" si="104"/>
        <v>0.87617265919239007</v>
      </c>
      <c r="Y158" s="24">
        <f t="shared" si="105"/>
        <v>0.19016951044939517</v>
      </c>
      <c r="Z158" s="24">
        <f t="shared" si="127"/>
        <v>0.18965453500625531</v>
      </c>
      <c r="AA158" s="24">
        <f t="shared" si="107"/>
        <v>0.21704570264117057</v>
      </c>
      <c r="AB158" s="24">
        <f t="shared" si="110"/>
        <v>0.99729201888397923</v>
      </c>
    </row>
    <row r="159" spans="1:28" ht="30" customHeight="1" x14ac:dyDescent="0.25">
      <c r="A159" s="25" t="s">
        <v>82</v>
      </c>
      <c r="B159" s="26" t="s">
        <v>67</v>
      </c>
      <c r="C159" s="26">
        <v>13</v>
      </c>
      <c r="D159" s="26" t="s">
        <v>13</v>
      </c>
      <c r="E159" s="27" t="s">
        <v>75</v>
      </c>
      <c r="F159" s="28">
        <v>12654096592</v>
      </c>
      <c r="G159" s="28">
        <v>0</v>
      </c>
      <c r="H159" s="28">
        <v>0</v>
      </c>
      <c r="I159" s="28">
        <v>0</v>
      </c>
      <c r="J159" s="28">
        <v>0</v>
      </c>
      <c r="K159" s="28">
        <f t="shared" si="126"/>
        <v>0</v>
      </c>
      <c r="L159" s="28">
        <f>+F159+K159</f>
        <v>12654096592</v>
      </c>
      <c r="M159" s="119">
        <f t="shared" si="137"/>
        <v>2.1921070598656285E-3</v>
      </c>
      <c r="N159" s="28">
        <v>0</v>
      </c>
      <c r="O159" s="28">
        <v>11910774963.5</v>
      </c>
      <c r="P159" s="28">
        <f>L159-O159</f>
        <v>743321628.5</v>
      </c>
      <c r="Q159" s="28">
        <v>11087173460.690001</v>
      </c>
      <c r="R159" s="28">
        <f>+L159-Q159</f>
        <v>1566923131.3099995</v>
      </c>
      <c r="S159" s="28">
        <f>O159-Q159</f>
        <v>823601502.80999947</v>
      </c>
      <c r="T159" s="28">
        <v>2406423354.0799999</v>
      </c>
      <c r="U159" s="28">
        <f>+Q159-T159</f>
        <v>8680750106.6100006</v>
      </c>
      <c r="V159" s="28">
        <v>2399906805.0799999</v>
      </c>
      <c r="W159" s="29">
        <f>+T159-V159</f>
        <v>6516549</v>
      </c>
      <c r="X159" s="30">
        <f t="shared" si="104"/>
        <v>0.87617265919239007</v>
      </c>
      <c r="Y159" s="30">
        <f t="shared" si="105"/>
        <v>0.19016951044939517</v>
      </c>
      <c r="Z159" s="30">
        <f t="shared" si="127"/>
        <v>0.18965453500625531</v>
      </c>
      <c r="AA159" s="30">
        <f t="shared" si="107"/>
        <v>0.21704570264117057</v>
      </c>
      <c r="AB159" s="30">
        <f t="shared" si="110"/>
        <v>0.99729201888397923</v>
      </c>
    </row>
    <row r="160" spans="1:28" ht="69.75" customHeight="1" x14ac:dyDescent="0.25">
      <c r="A160" s="20" t="s">
        <v>417</v>
      </c>
      <c r="B160" s="21" t="s">
        <v>67</v>
      </c>
      <c r="C160" s="21">
        <v>13</v>
      </c>
      <c r="D160" s="21" t="s">
        <v>13</v>
      </c>
      <c r="E160" s="22" t="s">
        <v>418</v>
      </c>
      <c r="F160" s="34">
        <f t="shared" ref="F160:J162" si="147">+F161</f>
        <v>222571821813</v>
      </c>
      <c r="G160" s="34">
        <f t="shared" si="147"/>
        <v>0</v>
      </c>
      <c r="H160" s="34">
        <f t="shared" si="147"/>
        <v>0</v>
      </c>
      <c r="I160" s="34">
        <f t="shared" si="147"/>
        <v>0</v>
      </c>
      <c r="J160" s="34">
        <f t="shared" si="147"/>
        <v>0</v>
      </c>
      <c r="K160" s="34">
        <f t="shared" si="126"/>
        <v>0</v>
      </c>
      <c r="L160" s="34">
        <f>+L161</f>
        <v>222571821813</v>
      </c>
      <c r="M160" s="117">
        <f t="shared" si="137"/>
        <v>3.8556783439750747E-2</v>
      </c>
      <c r="N160" s="34">
        <f t="shared" ref="N160:W162" si="148">+N161</f>
        <v>0</v>
      </c>
      <c r="O160" s="34">
        <f t="shared" si="148"/>
        <v>222571821813</v>
      </c>
      <c r="P160" s="34">
        <f t="shared" si="148"/>
        <v>0</v>
      </c>
      <c r="Q160" s="34">
        <f t="shared" si="148"/>
        <v>222571821813</v>
      </c>
      <c r="R160" s="34">
        <f t="shared" si="148"/>
        <v>0</v>
      </c>
      <c r="S160" s="34">
        <f t="shared" si="148"/>
        <v>0</v>
      </c>
      <c r="T160" s="34">
        <f t="shared" si="148"/>
        <v>7839829655</v>
      </c>
      <c r="U160" s="34">
        <f t="shared" si="148"/>
        <v>214731992158</v>
      </c>
      <c r="V160" s="34">
        <f t="shared" si="148"/>
        <v>7839829655</v>
      </c>
      <c r="W160" s="34">
        <f t="shared" si="148"/>
        <v>0</v>
      </c>
      <c r="X160" s="24">
        <f t="shared" si="104"/>
        <v>1</v>
      </c>
      <c r="Y160" s="24">
        <f t="shared" si="105"/>
        <v>3.522381939968508E-2</v>
      </c>
      <c r="Z160" s="24">
        <f t="shared" si="127"/>
        <v>3.522381939968508E-2</v>
      </c>
      <c r="AA160" s="24">
        <f t="shared" si="107"/>
        <v>3.522381939968508E-2</v>
      </c>
      <c r="AB160" s="24">
        <f t="shared" si="110"/>
        <v>1</v>
      </c>
    </row>
    <row r="161" spans="1:28" ht="70.5" customHeight="1" x14ac:dyDescent="0.25">
      <c r="A161" s="20" t="s">
        <v>419</v>
      </c>
      <c r="B161" s="21" t="s">
        <v>67</v>
      </c>
      <c r="C161" s="21">
        <v>13</v>
      </c>
      <c r="D161" s="21" t="s">
        <v>13</v>
      </c>
      <c r="E161" s="47" t="s">
        <v>418</v>
      </c>
      <c r="F161" s="34">
        <f t="shared" si="147"/>
        <v>222571821813</v>
      </c>
      <c r="G161" s="34">
        <f t="shared" si="147"/>
        <v>0</v>
      </c>
      <c r="H161" s="34">
        <f t="shared" si="147"/>
        <v>0</v>
      </c>
      <c r="I161" s="34">
        <f t="shared" si="147"/>
        <v>0</v>
      </c>
      <c r="J161" s="34">
        <f t="shared" si="147"/>
        <v>0</v>
      </c>
      <c r="K161" s="34">
        <f t="shared" si="126"/>
        <v>0</v>
      </c>
      <c r="L161" s="34">
        <f>+L162</f>
        <v>222571821813</v>
      </c>
      <c r="M161" s="117">
        <f t="shared" si="137"/>
        <v>3.8556783439750747E-2</v>
      </c>
      <c r="N161" s="34">
        <f t="shared" si="148"/>
        <v>0</v>
      </c>
      <c r="O161" s="34">
        <f t="shared" si="148"/>
        <v>222571821813</v>
      </c>
      <c r="P161" s="34">
        <f t="shared" si="148"/>
        <v>0</v>
      </c>
      <c r="Q161" s="34">
        <f t="shared" si="148"/>
        <v>222571821813</v>
      </c>
      <c r="R161" s="34">
        <f t="shared" si="148"/>
        <v>0</v>
      </c>
      <c r="S161" s="34">
        <f t="shared" si="148"/>
        <v>0</v>
      </c>
      <c r="T161" s="34">
        <f t="shared" si="148"/>
        <v>7839829655</v>
      </c>
      <c r="U161" s="34">
        <f t="shared" si="148"/>
        <v>214731992158</v>
      </c>
      <c r="V161" s="34">
        <f t="shared" si="148"/>
        <v>7839829655</v>
      </c>
      <c r="W161" s="34">
        <f t="shared" si="148"/>
        <v>0</v>
      </c>
      <c r="X161" s="24">
        <f t="shared" si="104"/>
        <v>1</v>
      </c>
      <c r="Y161" s="24">
        <f t="shared" si="105"/>
        <v>3.522381939968508E-2</v>
      </c>
      <c r="Z161" s="24">
        <f t="shared" si="127"/>
        <v>3.522381939968508E-2</v>
      </c>
      <c r="AA161" s="24">
        <f t="shared" si="107"/>
        <v>3.522381939968508E-2</v>
      </c>
      <c r="AB161" s="24">
        <f t="shared" si="110"/>
        <v>1</v>
      </c>
    </row>
    <row r="162" spans="1:28" ht="29.25" customHeight="1" x14ac:dyDescent="0.25">
      <c r="A162" s="20" t="s">
        <v>420</v>
      </c>
      <c r="B162" s="21" t="s">
        <v>67</v>
      </c>
      <c r="C162" s="21">
        <v>13</v>
      </c>
      <c r="D162" s="21" t="s">
        <v>13</v>
      </c>
      <c r="E162" s="22" t="s">
        <v>76</v>
      </c>
      <c r="F162" s="34">
        <f t="shared" si="147"/>
        <v>222571821813</v>
      </c>
      <c r="G162" s="34">
        <f t="shared" si="147"/>
        <v>0</v>
      </c>
      <c r="H162" s="34">
        <f t="shared" si="147"/>
        <v>0</v>
      </c>
      <c r="I162" s="34">
        <f t="shared" si="147"/>
        <v>0</v>
      </c>
      <c r="J162" s="34">
        <f t="shared" si="147"/>
        <v>0</v>
      </c>
      <c r="K162" s="34">
        <f t="shared" si="126"/>
        <v>0</v>
      </c>
      <c r="L162" s="34">
        <f>+L163</f>
        <v>222571821813</v>
      </c>
      <c r="M162" s="117">
        <f t="shared" si="137"/>
        <v>3.8556783439750747E-2</v>
      </c>
      <c r="N162" s="34">
        <f t="shared" si="148"/>
        <v>0</v>
      </c>
      <c r="O162" s="34">
        <f t="shared" si="148"/>
        <v>222571821813</v>
      </c>
      <c r="P162" s="34">
        <f t="shared" si="148"/>
        <v>0</v>
      </c>
      <c r="Q162" s="34">
        <f t="shared" si="148"/>
        <v>222571821813</v>
      </c>
      <c r="R162" s="34">
        <f t="shared" si="148"/>
        <v>0</v>
      </c>
      <c r="S162" s="34">
        <f t="shared" si="148"/>
        <v>0</v>
      </c>
      <c r="T162" s="34">
        <f t="shared" si="148"/>
        <v>7839829655</v>
      </c>
      <c r="U162" s="34">
        <f t="shared" si="148"/>
        <v>214731992158</v>
      </c>
      <c r="V162" s="34">
        <f t="shared" si="148"/>
        <v>7839829655</v>
      </c>
      <c r="W162" s="34">
        <f t="shared" si="148"/>
        <v>0</v>
      </c>
      <c r="X162" s="24">
        <f t="shared" si="104"/>
        <v>1</v>
      </c>
      <c r="Y162" s="24">
        <f t="shared" si="105"/>
        <v>3.522381939968508E-2</v>
      </c>
      <c r="Z162" s="24">
        <f t="shared" si="127"/>
        <v>3.522381939968508E-2</v>
      </c>
      <c r="AA162" s="24">
        <f t="shared" si="107"/>
        <v>3.522381939968508E-2</v>
      </c>
      <c r="AB162" s="24">
        <f t="shared" si="110"/>
        <v>1</v>
      </c>
    </row>
    <row r="163" spans="1:28" ht="30" customHeight="1" x14ac:dyDescent="0.25">
      <c r="A163" s="25" t="s">
        <v>421</v>
      </c>
      <c r="B163" s="26" t="s">
        <v>67</v>
      </c>
      <c r="C163" s="26">
        <v>13</v>
      </c>
      <c r="D163" s="26" t="s">
        <v>13</v>
      </c>
      <c r="E163" s="27" t="s">
        <v>75</v>
      </c>
      <c r="F163" s="28">
        <v>222571821813</v>
      </c>
      <c r="G163" s="28">
        <v>0</v>
      </c>
      <c r="H163" s="28">
        <v>0</v>
      </c>
      <c r="I163" s="28">
        <v>0</v>
      </c>
      <c r="J163" s="28">
        <v>0</v>
      </c>
      <c r="K163" s="28">
        <f t="shared" si="126"/>
        <v>0</v>
      </c>
      <c r="L163" s="28">
        <f>+F163+K163</f>
        <v>222571821813</v>
      </c>
      <c r="M163" s="117">
        <f t="shared" si="137"/>
        <v>3.8556783439750747E-2</v>
      </c>
      <c r="N163" s="28">
        <v>0</v>
      </c>
      <c r="O163" s="28">
        <v>222571821813</v>
      </c>
      <c r="P163" s="28">
        <f>L163-O163</f>
        <v>0</v>
      </c>
      <c r="Q163" s="28">
        <v>222571821813</v>
      </c>
      <c r="R163" s="28">
        <f>+L163-Q163</f>
        <v>0</v>
      </c>
      <c r="S163" s="28">
        <f>O163-Q163</f>
        <v>0</v>
      </c>
      <c r="T163" s="28">
        <v>7839829655</v>
      </c>
      <c r="U163" s="28">
        <f>+Q163-T163</f>
        <v>214731992158</v>
      </c>
      <c r="V163" s="28">
        <v>7839829655</v>
      </c>
      <c r="W163" s="29">
        <f>+T163-V163</f>
        <v>0</v>
      </c>
      <c r="X163" s="30">
        <f t="shared" si="104"/>
        <v>1</v>
      </c>
      <c r="Y163" s="30">
        <f t="shared" si="105"/>
        <v>3.522381939968508E-2</v>
      </c>
      <c r="Z163" s="30">
        <f t="shared" si="127"/>
        <v>3.522381939968508E-2</v>
      </c>
      <c r="AA163" s="30">
        <f t="shared" si="107"/>
        <v>3.522381939968508E-2</v>
      </c>
      <c r="AB163" s="30">
        <f t="shared" si="110"/>
        <v>1</v>
      </c>
    </row>
    <row r="164" spans="1:28" ht="49.5" customHeight="1" x14ac:dyDescent="0.25">
      <c r="A164" s="20" t="s">
        <v>422</v>
      </c>
      <c r="B164" s="21" t="s">
        <v>67</v>
      </c>
      <c r="C164" s="21">
        <v>13</v>
      </c>
      <c r="D164" s="21" t="s">
        <v>13</v>
      </c>
      <c r="E164" s="22" t="s">
        <v>423</v>
      </c>
      <c r="F164" s="34">
        <f t="shared" ref="F164:J166" si="149">+F165</f>
        <v>256174672458</v>
      </c>
      <c r="G164" s="34">
        <f t="shared" si="149"/>
        <v>0</v>
      </c>
      <c r="H164" s="34">
        <f t="shared" si="149"/>
        <v>0</v>
      </c>
      <c r="I164" s="34">
        <f t="shared" si="149"/>
        <v>0</v>
      </c>
      <c r="J164" s="34">
        <f t="shared" si="149"/>
        <v>0</v>
      </c>
      <c r="K164" s="34">
        <f t="shared" si="126"/>
        <v>0</v>
      </c>
      <c r="L164" s="34">
        <f>+L165</f>
        <v>256174672458</v>
      </c>
      <c r="M164" s="117">
        <f t="shared" si="137"/>
        <v>4.4377905919334458E-2</v>
      </c>
      <c r="N164" s="34">
        <f t="shared" ref="N164:W166" si="150">+N165</f>
        <v>0</v>
      </c>
      <c r="O164" s="34">
        <f t="shared" si="150"/>
        <v>256174672458</v>
      </c>
      <c r="P164" s="34">
        <f t="shared" si="150"/>
        <v>0</v>
      </c>
      <c r="Q164" s="34">
        <f t="shared" si="150"/>
        <v>256174672458</v>
      </c>
      <c r="R164" s="34">
        <f t="shared" si="150"/>
        <v>0</v>
      </c>
      <c r="S164" s="34">
        <f t="shared" si="150"/>
        <v>0</v>
      </c>
      <c r="T164" s="34">
        <f t="shared" si="150"/>
        <v>783848182</v>
      </c>
      <c r="U164" s="34">
        <f t="shared" si="150"/>
        <v>255390824276</v>
      </c>
      <c r="V164" s="34">
        <f t="shared" si="150"/>
        <v>783848182</v>
      </c>
      <c r="W164" s="34">
        <f t="shared" si="150"/>
        <v>0</v>
      </c>
      <c r="X164" s="24">
        <f t="shared" si="104"/>
        <v>1</v>
      </c>
      <c r="Y164" s="24">
        <f t="shared" si="105"/>
        <v>3.0598192025736363E-3</v>
      </c>
      <c r="Z164" s="24">
        <f t="shared" si="127"/>
        <v>3.0598192025736363E-3</v>
      </c>
      <c r="AA164" s="24">
        <f t="shared" si="107"/>
        <v>3.0598192025736363E-3</v>
      </c>
      <c r="AB164" s="24">
        <f t="shared" si="110"/>
        <v>1</v>
      </c>
    </row>
    <row r="165" spans="1:28" ht="49.5" customHeight="1" x14ac:dyDescent="0.25">
      <c r="A165" s="20" t="s">
        <v>424</v>
      </c>
      <c r="B165" s="21" t="s">
        <v>67</v>
      </c>
      <c r="C165" s="21">
        <v>13</v>
      </c>
      <c r="D165" s="21" t="s">
        <v>13</v>
      </c>
      <c r="E165" s="22" t="s">
        <v>423</v>
      </c>
      <c r="F165" s="34">
        <f t="shared" si="149"/>
        <v>256174672458</v>
      </c>
      <c r="G165" s="34">
        <f t="shared" si="149"/>
        <v>0</v>
      </c>
      <c r="H165" s="34">
        <f t="shared" si="149"/>
        <v>0</v>
      </c>
      <c r="I165" s="34">
        <f t="shared" si="149"/>
        <v>0</v>
      </c>
      <c r="J165" s="34">
        <f t="shared" si="149"/>
        <v>0</v>
      </c>
      <c r="K165" s="34">
        <f t="shared" si="126"/>
        <v>0</v>
      </c>
      <c r="L165" s="34">
        <f>+L166</f>
        <v>256174672458</v>
      </c>
      <c r="M165" s="117">
        <f t="shared" si="137"/>
        <v>4.4377905919334458E-2</v>
      </c>
      <c r="N165" s="34">
        <f t="shared" si="150"/>
        <v>0</v>
      </c>
      <c r="O165" s="34">
        <f t="shared" si="150"/>
        <v>256174672458</v>
      </c>
      <c r="P165" s="34">
        <f t="shared" si="150"/>
        <v>0</v>
      </c>
      <c r="Q165" s="34">
        <f t="shared" si="150"/>
        <v>256174672458</v>
      </c>
      <c r="R165" s="34">
        <f t="shared" si="150"/>
        <v>0</v>
      </c>
      <c r="S165" s="34">
        <f t="shared" si="150"/>
        <v>0</v>
      </c>
      <c r="T165" s="34">
        <f t="shared" si="150"/>
        <v>783848182</v>
      </c>
      <c r="U165" s="34">
        <f t="shared" si="150"/>
        <v>255390824276</v>
      </c>
      <c r="V165" s="34">
        <f t="shared" si="150"/>
        <v>783848182</v>
      </c>
      <c r="W165" s="34">
        <f t="shared" si="150"/>
        <v>0</v>
      </c>
      <c r="X165" s="24">
        <f t="shared" si="104"/>
        <v>1</v>
      </c>
      <c r="Y165" s="24">
        <f t="shared" si="105"/>
        <v>3.0598192025736363E-3</v>
      </c>
      <c r="Z165" s="24">
        <f t="shared" si="127"/>
        <v>3.0598192025736363E-3</v>
      </c>
      <c r="AA165" s="24">
        <f t="shared" si="107"/>
        <v>3.0598192025736363E-3</v>
      </c>
      <c r="AB165" s="24">
        <f t="shared" si="110"/>
        <v>1</v>
      </c>
    </row>
    <row r="166" spans="1:28" ht="32.25" customHeight="1" x14ac:dyDescent="0.25">
      <c r="A166" s="20" t="s">
        <v>425</v>
      </c>
      <c r="B166" s="21" t="s">
        <v>67</v>
      </c>
      <c r="C166" s="21">
        <v>13</v>
      </c>
      <c r="D166" s="21" t="s">
        <v>13</v>
      </c>
      <c r="E166" s="22" t="s">
        <v>76</v>
      </c>
      <c r="F166" s="34">
        <f t="shared" si="149"/>
        <v>256174672458</v>
      </c>
      <c r="G166" s="34">
        <f t="shared" si="149"/>
        <v>0</v>
      </c>
      <c r="H166" s="34">
        <f t="shared" si="149"/>
        <v>0</v>
      </c>
      <c r="I166" s="34">
        <f t="shared" si="149"/>
        <v>0</v>
      </c>
      <c r="J166" s="34">
        <f t="shared" si="149"/>
        <v>0</v>
      </c>
      <c r="K166" s="34">
        <f t="shared" si="126"/>
        <v>0</v>
      </c>
      <c r="L166" s="34">
        <f>+L167</f>
        <v>256174672458</v>
      </c>
      <c r="M166" s="117">
        <f t="shared" si="137"/>
        <v>4.4377905919334458E-2</v>
      </c>
      <c r="N166" s="34">
        <f t="shared" si="150"/>
        <v>0</v>
      </c>
      <c r="O166" s="34">
        <f t="shared" si="150"/>
        <v>256174672458</v>
      </c>
      <c r="P166" s="34">
        <f t="shared" si="150"/>
        <v>0</v>
      </c>
      <c r="Q166" s="34">
        <f t="shared" si="150"/>
        <v>256174672458</v>
      </c>
      <c r="R166" s="34">
        <f t="shared" si="150"/>
        <v>0</v>
      </c>
      <c r="S166" s="34">
        <f t="shared" si="150"/>
        <v>0</v>
      </c>
      <c r="T166" s="34">
        <f t="shared" si="150"/>
        <v>783848182</v>
      </c>
      <c r="U166" s="34">
        <f t="shared" si="150"/>
        <v>255390824276</v>
      </c>
      <c r="V166" s="34">
        <f t="shared" si="150"/>
        <v>783848182</v>
      </c>
      <c r="W166" s="34">
        <f t="shared" si="150"/>
        <v>0</v>
      </c>
      <c r="X166" s="24">
        <f t="shared" si="104"/>
        <v>1</v>
      </c>
      <c r="Y166" s="24">
        <f t="shared" si="105"/>
        <v>3.0598192025736363E-3</v>
      </c>
      <c r="Z166" s="24">
        <f t="shared" si="127"/>
        <v>3.0598192025736363E-3</v>
      </c>
      <c r="AA166" s="24">
        <f t="shared" si="107"/>
        <v>3.0598192025736363E-3</v>
      </c>
      <c r="AB166" s="24">
        <f t="shared" si="110"/>
        <v>1</v>
      </c>
    </row>
    <row r="167" spans="1:28" ht="30" customHeight="1" x14ac:dyDescent="0.25">
      <c r="A167" s="25" t="s">
        <v>426</v>
      </c>
      <c r="B167" s="26" t="s">
        <v>67</v>
      </c>
      <c r="C167" s="26">
        <v>13</v>
      </c>
      <c r="D167" s="26" t="s">
        <v>13</v>
      </c>
      <c r="E167" s="27" t="s">
        <v>75</v>
      </c>
      <c r="F167" s="28">
        <v>256174672458</v>
      </c>
      <c r="G167" s="28">
        <v>0</v>
      </c>
      <c r="H167" s="28">
        <v>0</v>
      </c>
      <c r="I167" s="28">
        <v>0</v>
      </c>
      <c r="J167" s="28">
        <v>0</v>
      </c>
      <c r="K167" s="28">
        <f t="shared" si="126"/>
        <v>0</v>
      </c>
      <c r="L167" s="28">
        <f>+F167+K167</f>
        <v>256174672458</v>
      </c>
      <c r="M167" s="119">
        <f t="shared" si="137"/>
        <v>4.4377905919334458E-2</v>
      </c>
      <c r="N167" s="28">
        <v>0</v>
      </c>
      <c r="O167" s="28">
        <v>256174672458</v>
      </c>
      <c r="P167" s="28">
        <f>L167-O167</f>
        <v>0</v>
      </c>
      <c r="Q167" s="28">
        <v>256174672458</v>
      </c>
      <c r="R167" s="28">
        <f>+L167-Q167</f>
        <v>0</v>
      </c>
      <c r="S167" s="28">
        <f>O167-Q167</f>
        <v>0</v>
      </c>
      <c r="T167" s="28">
        <v>783848182</v>
      </c>
      <c r="U167" s="28">
        <f>+Q167-T167</f>
        <v>255390824276</v>
      </c>
      <c r="V167" s="28">
        <v>783848182</v>
      </c>
      <c r="W167" s="29">
        <f>+T167-V167</f>
        <v>0</v>
      </c>
      <c r="X167" s="30">
        <f t="shared" si="104"/>
        <v>1</v>
      </c>
      <c r="Y167" s="30">
        <f t="shared" si="105"/>
        <v>3.0598192025736363E-3</v>
      </c>
      <c r="Z167" s="30">
        <f t="shared" si="127"/>
        <v>3.0598192025736363E-3</v>
      </c>
      <c r="AA167" s="30">
        <f t="shared" si="107"/>
        <v>3.0598192025736363E-3</v>
      </c>
      <c r="AB167" s="30">
        <f t="shared" si="110"/>
        <v>1</v>
      </c>
    </row>
    <row r="168" spans="1:28" ht="66.75" customHeight="1" x14ac:dyDescent="0.25">
      <c r="A168" s="20" t="s">
        <v>427</v>
      </c>
      <c r="B168" s="21" t="s">
        <v>67</v>
      </c>
      <c r="C168" s="21">
        <v>13</v>
      </c>
      <c r="D168" s="21" t="s">
        <v>13</v>
      </c>
      <c r="E168" s="22" t="s">
        <v>428</v>
      </c>
      <c r="F168" s="34">
        <f t="shared" ref="F168:J170" si="151">+F169</f>
        <v>133566456234</v>
      </c>
      <c r="G168" s="34">
        <f t="shared" si="151"/>
        <v>0</v>
      </c>
      <c r="H168" s="34">
        <f t="shared" si="151"/>
        <v>0</v>
      </c>
      <c r="I168" s="34">
        <f t="shared" si="151"/>
        <v>0</v>
      </c>
      <c r="J168" s="34">
        <f t="shared" si="151"/>
        <v>0</v>
      </c>
      <c r="K168" s="34">
        <f t="shared" si="126"/>
        <v>0</v>
      </c>
      <c r="L168" s="34">
        <f>+L169</f>
        <v>133566456234</v>
      </c>
      <c r="M168" s="117">
        <f t="shared" si="137"/>
        <v>2.3138117331654464E-2</v>
      </c>
      <c r="N168" s="34">
        <f t="shared" ref="N168:W170" si="152">+N169</f>
        <v>0</v>
      </c>
      <c r="O168" s="34">
        <f t="shared" si="152"/>
        <v>133566456234</v>
      </c>
      <c r="P168" s="34">
        <f t="shared" si="152"/>
        <v>0</v>
      </c>
      <c r="Q168" s="34">
        <f t="shared" si="152"/>
        <v>133566456234</v>
      </c>
      <c r="R168" s="34">
        <f t="shared" si="152"/>
        <v>0</v>
      </c>
      <c r="S168" s="34">
        <f t="shared" si="152"/>
        <v>0</v>
      </c>
      <c r="T168" s="34">
        <f t="shared" si="152"/>
        <v>426302018</v>
      </c>
      <c r="U168" s="34">
        <f t="shared" si="152"/>
        <v>133140154216</v>
      </c>
      <c r="V168" s="34">
        <f t="shared" si="152"/>
        <v>426302018</v>
      </c>
      <c r="W168" s="34">
        <f t="shared" si="152"/>
        <v>0</v>
      </c>
      <c r="X168" s="24">
        <f t="shared" si="104"/>
        <v>1</v>
      </c>
      <c r="Y168" s="24">
        <f t="shared" si="105"/>
        <v>3.1916847239934687E-3</v>
      </c>
      <c r="Z168" s="24">
        <f t="shared" si="127"/>
        <v>3.1916847239934687E-3</v>
      </c>
      <c r="AA168" s="24">
        <f t="shared" si="107"/>
        <v>3.1916847239934687E-3</v>
      </c>
      <c r="AB168" s="24">
        <f t="shared" si="110"/>
        <v>1</v>
      </c>
    </row>
    <row r="169" spans="1:28" ht="66.75" customHeight="1" x14ac:dyDescent="0.25">
      <c r="A169" s="20" t="s">
        <v>429</v>
      </c>
      <c r="B169" s="21" t="s">
        <v>67</v>
      </c>
      <c r="C169" s="21">
        <v>13</v>
      </c>
      <c r="D169" s="21" t="s">
        <v>13</v>
      </c>
      <c r="E169" s="47" t="s">
        <v>428</v>
      </c>
      <c r="F169" s="34">
        <f t="shared" si="151"/>
        <v>133566456234</v>
      </c>
      <c r="G169" s="34">
        <f t="shared" si="151"/>
        <v>0</v>
      </c>
      <c r="H169" s="34">
        <f t="shared" si="151"/>
        <v>0</v>
      </c>
      <c r="I169" s="34">
        <f t="shared" si="151"/>
        <v>0</v>
      </c>
      <c r="J169" s="34">
        <f t="shared" si="151"/>
        <v>0</v>
      </c>
      <c r="K169" s="34">
        <f t="shared" si="126"/>
        <v>0</v>
      </c>
      <c r="L169" s="34">
        <f>+L170</f>
        <v>133566456234</v>
      </c>
      <c r="M169" s="117">
        <f t="shared" si="137"/>
        <v>2.3138117331654464E-2</v>
      </c>
      <c r="N169" s="34">
        <f t="shared" si="152"/>
        <v>0</v>
      </c>
      <c r="O169" s="34">
        <f t="shared" si="152"/>
        <v>133566456234</v>
      </c>
      <c r="P169" s="34">
        <f t="shared" si="152"/>
        <v>0</v>
      </c>
      <c r="Q169" s="34">
        <f t="shared" si="152"/>
        <v>133566456234</v>
      </c>
      <c r="R169" s="34">
        <f t="shared" si="152"/>
        <v>0</v>
      </c>
      <c r="S169" s="34">
        <f t="shared" si="152"/>
        <v>0</v>
      </c>
      <c r="T169" s="34">
        <f t="shared" si="152"/>
        <v>426302018</v>
      </c>
      <c r="U169" s="34">
        <f t="shared" si="152"/>
        <v>133140154216</v>
      </c>
      <c r="V169" s="34">
        <f t="shared" si="152"/>
        <v>426302018</v>
      </c>
      <c r="W169" s="34">
        <f t="shared" si="152"/>
        <v>0</v>
      </c>
      <c r="X169" s="24">
        <f t="shared" si="104"/>
        <v>1</v>
      </c>
      <c r="Y169" s="24">
        <f t="shared" si="105"/>
        <v>3.1916847239934687E-3</v>
      </c>
      <c r="Z169" s="24">
        <f t="shared" si="127"/>
        <v>3.1916847239934687E-3</v>
      </c>
      <c r="AA169" s="24">
        <f t="shared" si="107"/>
        <v>3.1916847239934687E-3</v>
      </c>
      <c r="AB169" s="24">
        <f t="shared" si="110"/>
        <v>1</v>
      </c>
    </row>
    <row r="170" spans="1:28" ht="38.25" customHeight="1" x14ac:dyDescent="0.25">
      <c r="A170" s="20" t="s">
        <v>430</v>
      </c>
      <c r="B170" s="21" t="s">
        <v>67</v>
      </c>
      <c r="C170" s="21">
        <v>13</v>
      </c>
      <c r="D170" s="21" t="s">
        <v>13</v>
      </c>
      <c r="E170" s="22" t="s">
        <v>76</v>
      </c>
      <c r="F170" s="34">
        <f t="shared" si="151"/>
        <v>133566456234</v>
      </c>
      <c r="G170" s="34">
        <f t="shared" si="151"/>
        <v>0</v>
      </c>
      <c r="H170" s="34">
        <f t="shared" si="151"/>
        <v>0</v>
      </c>
      <c r="I170" s="34">
        <f t="shared" si="151"/>
        <v>0</v>
      </c>
      <c r="J170" s="34">
        <f t="shared" si="151"/>
        <v>0</v>
      </c>
      <c r="K170" s="34">
        <f t="shared" si="126"/>
        <v>0</v>
      </c>
      <c r="L170" s="34">
        <f>+L171</f>
        <v>133566456234</v>
      </c>
      <c r="M170" s="117">
        <f t="shared" si="137"/>
        <v>2.3138117331654464E-2</v>
      </c>
      <c r="N170" s="34">
        <f t="shared" si="152"/>
        <v>0</v>
      </c>
      <c r="O170" s="34">
        <f t="shared" si="152"/>
        <v>133566456234</v>
      </c>
      <c r="P170" s="34">
        <f t="shared" si="152"/>
        <v>0</v>
      </c>
      <c r="Q170" s="34">
        <f t="shared" si="152"/>
        <v>133566456234</v>
      </c>
      <c r="R170" s="34">
        <f t="shared" si="152"/>
        <v>0</v>
      </c>
      <c r="S170" s="34">
        <f t="shared" si="152"/>
        <v>0</v>
      </c>
      <c r="T170" s="34">
        <f t="shared" si="152"/>
        <v>426302018</v>
      </c>
      <c r="U170" s="34">
        <f t="shared" si="152"/>
        <v>133140154216</v>
      </c>
      <c r="V170" s="34">
        <f t="shared" si="152"/>
        <v>426302018</v>
      </c>
      <c r="W170" s="34">
        <f t="shared" si="152"/>
        <v>0</v>
      </c>
      <c r="X170" s="24">
        <f t="shared" si="104"/>
        <v>1</v>
      </c>
      <c r="Y170" s="24">
        <f t="shared" si="105"/>
        <v>3.1916847239934687E-3</v>
      </c>
      <c r="Z170" s="24">
        <f t="shared" si="127"/>
        <v>3.1916847239934687E-3</v>
      </c>
      <c r="AA170" s="24">
        <f t="shared" si="107"/>
        <v>3.1916847239934687E-3</v>
      </c>
      <c r="AB170" s="24">
        <f t="shared" si="110"/>
        <v>1</v>
      </c>
    </row>
    <row r="171" spans="1:28" ht="30" customHeight="1" x14ac:dyDescent="0.25">
      <c r="A171" s="25" t="s">
        <v>431</v>
      </c>
      <c r="B171" s="26" t="s">
        <v>67</v>
      </c>
      <c r="C171" s="26">
        <v>13</v>
      </c>
      <c r="D171" s="26" t="s">
        <v>13</v>
      </c>
      <c r="E171" s="27" t="s">
        <v>75</v>
      </c>
      <c r="F171" s="28">
        <v>133566456234</v>
      </c>
      <c r="G171" s="28">
        <v>0</v>
      </c>
      <c r="H171" s="28">
        <v>0</v>
      </c>
      <c r="I171" s="28">
        <v>0</v>
      </c>
      <c r="J171" s="28">
        <v>0</v>
      </c>
      <c r="K171" s="28">
        <f t="shared" si="126"/>
        <v>0</v>
      </c>
      <c r="L171" s="28">
        <f>+F171+K171</f>
        <v>133566456234</v>
      </c>
      <c r="M171" s="119">
        <f t="shared" si="137"/>
        <v>2.3138117331654464E-2</v>
      </c>
      <c r="N171" s="28">
        <v>0</v>
      </c>
      <c r="O171" s="28">
        <v>133566456234</v>
      </c>
      <c r="P171" s="28">
        <f>L171-O171</f>
        <v>0</v>
      </c>
      <c r="Q171" s="28">
        <v>133566456234</v>
      </c>
      <c r="R171" s="28">
        <f>+L171-Q171</f>
        <v>0</v>
      </c>
      <c r="S171" s="28">
        <f>O171-Q171</f>
        <v>0</v>
      </c>
      <c r="T171" s="28">
        <v>426302018</v>
      </c>
      <c r="U171" s="28">
        <f>+Q171-T171</f>
        <v>133140154216</v>
      </c>
      <c r="V171" s="28">
        <v>426302018</v>
      </c>
      <c r="W171" s="29">
        <f>+T171-V171</f>
        <v>0</v>
      </c>
      <c r="X171" s="30">
        <f t="shared" si="104"/>
        <v>1</v>
      </c>
      <c r="Y171" s="30">
        <f t="shared" si="105"/>
        <v>3.1916847239934687E-3</v>
      </c>
      <c r="Z171" s="30">
        <f t="shared" si="127"/>
        <v>3.1916847239934687E-3</v>
      </c>
      <c r="AA171" s="30">
        <f t="shared" si="107"/>
        <v>3.1916847239934687E-3</v>
      </c>
      <c r="AB171" s="30">
        <f t="shared" si="110"/>
        <v>1</v>
      </c>
    </row>
    <row r="172" spans="1:28" ht="67.5" customHeight="1" x14ac:dyDescent="0.25">
      <c r="A172" s="20" t="s">
        <v>432</v>
      </c>
      <c r="B172" s="21" t="s">
        <v>67</v>
      </c>
      <c r="C172" s="21">
        <v>13</v>
      </c>
      <c r="D172" s="21" t="s">
        <v>13</v>
      </c>
      <c r="E172" s="22" t="s">
        <v>433</v>
      </c>
      <c r="F172" s="34">
        <f t="shared" ref="F172:J174" si="153">+F173</f>
        <v>92126982346</v>
      </c>
      <c r="G172" s="34">
        <f t="shared" si="153"/>
        <v>0</v>
      </c>
      <c r="H172" s="34">
        <f t="shared" si="153"/>
        <v>0</v>
      </c>
      <c r="I172" s="34">
        <f t="shared" si="153"/>
        <v>0</v>
      </c>
      <c r="J172" s="34">
        <f t="shared" si="153"/>
        <v>0</v>
      </c>
      <c r="K172" s="34">
        <f t="shared" si="126"/>
        <v>0</v>
      </c>
      <c r="L172" s="34">
        <f>+L173</f>
        <v>92126982346</v>
      </c>
      <c r="M172" s="117">
        <f t="shared" si="137"/>
        <v>1.5959433131912251E-2</v>
      </c>
      <c r="N172" s="34">
        <f t="shared" ref="N172:W174" si="154">+N173</f>
        <v>0</v>
      </c>
      <c r="O172" s="34">
        <f t="shared" si="154"/>
        <v>92126982346</v>
      </c>
      <c r="P172" s="34">
        <f t="shared" si="154"/>
        <v>0</v>
      </c>
      <c r="Q172" s="34">
        <f t="shared" si="154"/>
        <v>92126982346</v>
      </c>
      <c r="R172" s="34">
        <f t="shared" si="154"/>
        <v>0</v>
      </c>
      <c r="S172" s="34">
        <f t="shared" si="154"/>
        <v>0</v>
      </c>
      <c r="T172" s="34">
        <f t="shared" si="154"/>
        <v>308643829</v>
      </c>
      <c r="U172" s="34">
        <f t="shared" si="154"/>
        <v>91818338517</v>
      </c>
      <c r="V172" s="34">
        <f t="shared" si="154"/>
        <v>308643829</v>
      </c>
      <c r="W172" s="34">
        <f t="shared" si="154"/>
        <v>0</v>
      </c>
      <c r="X172" s="24">
        <f t="shared" si="104"/>
        <v>1</v>
      </c>
      <c r="Y172" s="24">
        <f t="shared" si="105"/>
        <v>3.3502001383354852E-3</v>
      </c>
      <c r="Z172" s="24">
        <f t="shared" si="127"/>
        <v>3.3502001383354852E-3</v>
      </c>
      <c r="AA172" s="24">
        <f t="shared" si="107"/>
        <v>3.3502001383354852E-3</v>
      </c>
      <c r="AB172" s="24">
        <f t="shared" si="110"/>
        <v>1</v>
      </c>
    </row>
    <row r="173" spans="1:28" ht="67.5" customHeight="1" x14ac:dyDescent="0.25">
      <c r="A173" s="20" t="s">
        <v>434</v>
      </c>
      <c r="B173" s="21" t="s">
        <v>67</v>
      </c>
      <c r="C173" s="21">
        <v>13</v>
      </c>
      <c r="D173" s="21" t="s">
        <v>13</v>
      </c>
      <c r="E173" s="47" t="s">
        <v>433</v>
      </c>
      <c r="F173" s="34">
        <f t="shared" si="153"/>
        <v>92126982346</v>
      </c>
      <c r="G173" s="34">
        <f t="shared" si="153"/>
        <v>0</v>
      </c>
      <c r="H173" s="34">
        <f t="shared" si="153"/>
        <v>0</v>
      </c>
      <c r="I173" s="34">
        <f t="shared" si="153"/>
        <v>0</v>
      </c>
      <c r="J173" s="34">
        <f t="shared" si="153"/>
        <v>0</v>
      </c>
      <c r="K173" s="34">
        <f t="shared" si="126"/>
        <v>0</v>
      </c>
      <c r="L173" s="34">
        <f>+L174</f>
        <v>92126982346</v>
      </c>
      <c r="M173" s="117">
        <f t="shared" si="137"/>
        <v>1.5959433131912251E-2</v>
      </c>
      <c r="N173" s="34">
        <f t="shared" si="154"/>
        <v>0</v>
      </c>
      <c r="O173" s="34">
        <f t="shared" si="154"/>
        <v>92126982346</v>
      </c>
      <c r="P173" s="34">
        <f t="shared" si="154"/>
        <v>0</v>
      </c>
      <c r="Q173" s="34">
        <f t="shared" si="154"/>
        <v>92126982346</v>
      </c>
      <c r="R173" s="34">
        <f t="shared" si="154"/>
        <v>0</v>
      </c>
      <c r="S173" s="34">
        <f t="shared" si="154"/>
        <v>0</v>
      </c>
      <c r="T173" s="34">
        <f t="shared" si="154"/>
        <v>308643829</v>
      </c>
      <c r="U173" s="34">
        <f t="shared" si="154"/>
        <v>91818338517</v>
      </c>
      <c r="V173" s="34">
        <f t="shared" si="154"/>
        <v>308643829</v>
      </c>
      <c r="W173" s="34">
        <f t="shared" si="154"/>
        <v>0</v>
      </c>
      <c r="X173" s="24">
        <f t="shared" si="104"/>
        <v>1</v>
      </c>
      <c r="Y173" s="24">
        <f t="shared" si="105"/>
        <v>3.3502001383354852E-3</v>
      </c>
      <c r="Z173" s="24">
        <f t="shared" si="127"/>
        <v>3.3502001383354852E-3</v>
      </c>
      <c r="AA173" s="24">
        <f t="shared" si="107"/>
        <v>3.3502001383354852E-3</v>
      </c>
      <c r="AB173" s="24">
        <f t="shared" si="110"/>
        <v>1</v>
      </c>
    </row>
    <row r="174" spans="1:28" ht="32.25" customHeight="1" x14ac:dyDescent="0.25">
      <c r="A174" s="20" t="s">
        <v>435</v>
      </c>
      <c r="B174" s="21" t="s">
        <v>67</v>
      </c>
      <c r="C174" s="21">
        <v>13</v>
      </c>
      <c r="D174" s="21" t="s">
        <v>13</v>
      </c>
      <c r="E174" s="22" t="s">
        <v>76</v>
      </c>
      <c r="F174" s="34">
        <f t="shared" si="153"/>
        <v>92126982346</v>
      </c>
      <c r="G174" s="34">
        <f t="shared" si="153"/>
        <v>0</v>
      </c>
      <c r="H174" s="34">
        <f t="shared" si="153"/>
        <v>0</v>
      </c>
      <c r="I174" s="34">
        <f t="shared" si="153"/>
        <v>0</v>
      </c>
      <c r="J174" s="34">
        <f t="shared" si="153"/>
        <v>0</v>
      </c>
      <c r="K174" s="34">
        <f t="shared" si="126"/>
        <v>0</v>
      </c>
      <c r="L174" s="34">
        <f>+L175</f>
        <v>92126982346</v>
      </c>
      <c r="M174" s="117">
        <f t="shared" si="137"/>
        <v>1.5959433131912251E-2</v>
      </c>
      <c r="N174" s="34">
        <f t="shared" si="154"/>
        <v>0</v>
      </c>
      <c r="O174" s="34">
        <f t="shared" si="154"/>
        <v>92126982346</v>
      </c>
      <c r="P174" s="34">
        <f t="shared" si="154"/>
        <v>0</v>
      </c>
      <c r="Q174" s="34">
        <f t="shared" si="154"/>
        <v>92126982346</v>
      </c>
      <c r="R174" s="34">
        <f t="shared" si="154"/>
        <v>0</v>
      </c>
      <c r="S174" s="34">
        <f t="shared" si="154"/>
        <v>0</v>
      </c>
      <c r="T174" s="34">
        <f t="shared" si="154"/>
        <v>308643829</v>
      </c>
      <c r="U174" s="34">
        <f t="shared" si="154"/>
        <v>91818338517</v>
      </c>
      <c r="V174" s="34">
        <f t="shared" si="154"/>
        <v>308643829</v>
      </c>
      <c r="W174" s="34">
        <f t="shared" si="154"/>
        <v>0</v>
      </c>
      <c r="X174" s="24">
        <f t="shared" ref="X174:X237" si="155">+Q174/L174</f>
        <v>1</v>
      </c>
      <c r="Y174" s="24">
        <f t="shared" ref="Y174:Y237" si="156">+T174/L174</f>
        <v>3.3502001383354852E-3</v>
      </c>
      <c r="Z174" s="24">
        <f t="shared" si="127"/>
        <v>3.3502001383354852E-3</v>
      </c>
      <c r="AA174" s="24">
        <f t="shared" si="107"/>
        <v>3.3502001383354852E-3</v>
      </c>
      <c r="AB174" s="24">
        <f t="shared" si="110"/>
        <v>1</v>
      </c>
    </row>
    <row r="175" spans="1:28" ht="30" customHeight="1" x14ac:dyDescent="0.25">
      <c r="A175" s="25" t="s">
        <v>436</v>
      </c>
      <c r="B175" s="26" t="s">
        <v>67</v>
      </c>
      <c r="C175" s="26">
        <v>13</v>
      </c>
      <c r="D175" s="26" t="s">
        <v>13</v>
      </c>
      <c r="E175" s="27" t="s">
        <v>75</v>
      </c>
      <c r="F175" s="28">
        <v>92126982346</v>
      </c>
      <c r="G175" s="28">
        <v>0</v>
      </c>
      <c r="H175" s="28">
        <v>0</v>
      </c>
      <c r="I175" s="28">
        <v>0</v>
      </c>
      <c r="J175" s="28">
        <v>0</v>
      </c>
      <c r="K175" s="28">
        <f t="shared" si="126"/>
        <v>0</v>
      </c>
      <c r="L175" s="28">
        <f>+F175+K175</f>
        <v>92126982346</v>
      </c>
      <c r="M175" s="119">
        <f t="shared" si="137"/>
        <v>1.5959433131912251E-2</v>
      </c>
      <c r="N175" s="28">
        <v>0</v>
      </c>
      <c r="O175" s="28">
        <v>92126982346</v>
      </c>
      <c r="P175" s="28">
        <f>L175-O175</f>
        <v>0</v>
      </c>
      <c r="Q175" s="28">
        <v>92126982346</v>
      </c>
      <c r="R175" s="28">
        <f>+L175-Q175</f>
        <v>0</v>
      </c>
      <c r="S175" s="28">
        <f>O175-Q175</f>
        <v>0</v>
      </c>
      <c r="T175" s="28">
        <v>308643829</v>
      </c>
      <c r="U175" s="28">
        <f>+Q175-T175</f>
        <v>91818338517</v>
      </c>
      <c r="V175" s="28">
        <v>308643829</v>
      </c>
      <c r="W175" s="29">
        <f>+T175-V175</f>
        <v>0</v>
      </c>
      <c r="X175" s="30">
        <f t="shared" si="155"/>
        <v>1</v>
      </c>
      <c r="Y175" s="30">
        <f t="shared" si="156"/>
        <v>3.3502001383354852E-3</v>
      </c>
      <c r="Z175" s="30">
        <f t="shared" si="127"/>
        <v>3.3502001383354852E-3</v>
      </c>
      <c r="AA175" s="30">
        <f t="shared" ref="AA175:AA238" si="157">+T175/Q175</f>
        <v>3.3502001383354852E-3</v>
      </c>
      <c r="AB175" s="30">
        <f t="shared" si="110"/>
        <v>1</v>
      </c>
    </row>
    <row r="176" spans="1:28" ht="95.25" customHeight="1" x14ac:dyDescent="0.25">
      <c r="A176" s="20" t="s">
        <v>437</v>
      </c>
      <c r="B176" s="21" t="s">
        <v>67</v>
      </c>
      <c r="C176" s="21">
        <v>13</v>
      </c>
      <c r="D176" s="21" t="s">
        <v>13</v>
      </c>
      <c r="E176" s="22" t="s">
        <v>438</v>
      </c>
      <c r="F176" s="34">
        <f t="shared" ref="F176:J178" si="158">+F177</f>
        <v>177242188803</v>
      </c>
      <c r="G176" s="34">
        <f t="shared" si="158"/>
        <v>0</v>
      </c>
      <c r="H176" s="34">
        <f t="shared" si="158"/>
        <v>0</v>
      </c>
      <c r="I176" s="34">
        <f t="shared" si="158"/>
        <v>0</v>
      </c>
      <c r="J176" s="34">
        <f t="shared" si="158"/>
        <v>0</v>
      </c>
      <c r="K176" s="34">
        <f t="shared" si="126"/>
        <v>0</v>
      </c>
      <c r="L176" s="34">
        <f>+L177</f>
        <v>177242188803</v>
      </c>
      <c r="M176" s="117">
        <f t="shared" si="137"/>
        <v>3.070419532175268E-2</v>
      </c>
      <c r="N176" s="34">
        <f t="shared" ref="N176:W178" si="159">+N177</f>
        <v>0</v>
      </c>
      <c r="O176" s="34">
        <f t="shared" si="159"/>
        <v>177242188803</v>
      </c>
      <c r="P176" s="34">
        <f t="shared" si="159"/>
        <v>0</v>
      </c>
      <c r="Q176" s="34">
        <f t="shared" si="159"/>
        <v>177242188803</v>
      </c>
      <c r="R176" s="34">
        <f t="shared" si="159"/>
        <v>0</v>
      </c>
      <c r="S176" s="34">
        <f t="shared" si="159"/>
        <v>0</v>
      </c>
      <c r="T176" s="34">
        <f t="shared" si="159"/>
        <v>12868469971</v>
      </c>
      <c r="U176" s="34">
        <f t="shared" si="159"/>
        <v>164373718832</v>
      </c>
      <c r="V176" s="34">
        <f t="shared" si="159"/>
        <v>12868469971</v>
      </c>
      <c r="W176" s="34">
        <f t="shared" si="159"/>
        <v>0</v>
      </c>
      <c r="X176" s="24">
        <f t="shared" si="155"/>
        <v>1</v>
      </c>
      <c r="Y176" s="24">
        <f t="shared" si="156"/>
        <v>7.2603876412872359E-2</v>
      </c>
      <c r="Z176" s="24">
        <f t="shared" si="127"/>
        <v>7.2603876412872359E-2</v>
      </c>
      <c r="AA176" s="24">
        <f t="shared" si="157"/>
        <v>7.2603876412872359E-2</v>
      </c>
      <c r="AB176" s="24">
        <f t="shared" si="110"/>
        <v>1</v>
      </c>
    </row>
    <row r="177" spans="1:28" ht="95.25" customHeight="1" x14ac:dyDescent="0.25">
      <c r="A177" s="20" t="s">
        <v>439</v>
      </c>
      <c r="B177" s="21" t="s">
        <v>67</v>
      </c>
      <c r="C177" s="21">
        <v>13</v>
      </c>
      <c r="D177" s="21" t="s">
        <v>13</v>
      </c>
      <c r="E177" s="47" t="s">
        <v>438</v>
      </c>
      <c r="F177" s="34">
        <f t="shared" si="158"/>
        <v>177242188803</v>
      </c>
      <c r="G177" s="34">
        <f t="shared" si="158"/>
        <v>0</v>
      </c>
      <c r="H177" s="34">
        <f t="shared" si="158"/>
        <v>0</v>
      </c>
      <c r="I177" s="34">
        <f t="shared" si="158"/>
        <v>0</v>
      </c>
      <c r="J177" s="34">
        <f t="shared" si="158"/>
        <v>0</v>
      </c>
      <c r="K177" s="34">
        <f t="shared" si="126"/>
        <v>0</v>
      </c>
      <c r="L177" s="34">
        <f>+L178</f>
        <v>177242188803</v>
      </c>
      <c r="M177" s="117">
        <f t="shared" si="137"/>
        <v>3.070419532175268E-2</v>
      </c>
      <c r="N177" s="34">
        <f t="shared" si="159"/>
        <v>0</v>
      </c>
      <c r="O177" s="34">
        <f t="shared" si="159"/>
        <v>177242188803</v>
      </c>
      <c r="P177" s="34">
        <f t="shared" si="159"/>
        <v>0</v>
      </c>
      <c r="Q177" s="34">
        <f t="shared" si="159"/>
        <v>177242188803</v>
      </c>
      <c r="R177" s="34">
        <f t="shared" si="159"/>
        <v>0</v>
      </c>
      <c r="S177" s="34">
        <f t="shared" si="159"/>
        <v>0</v>
      </c>
      <c r="T177" s="34">
        <f t="shared" si="159"/>
        <v>12868469971</v>
      </c>
      <c r="U177" s="34">
        <f t="shared" si="159"/>
        <v>164373718832</v>
      </c>
      <c r="V177" s="34">
        <f t="shared" si="159"/>
        <v>12868469971</v>
      </c>
      <c r="W177" s="34">
        <f t="shared" si="159"/>
        <v>0</v>
      </c>
      <c r="X177" s="24">
        <f t="shared" si="155"/>
        <v>1</v>
      </c>
      <c r="Y177" s="24">
        <f t="shared" si="156"/>
        <v>7.2603876412872359E-2</v>
      </c>
      <c r="Z177" s="24">
        <f t="shared" si="127"/>
        <v>7.2603876412872359E-2</v>
      </c>
      <c r="AA177" s="24">
        <f t="shared" si="157"/>
        <v>7.2603876412872359E-2</v>
      </c>
      <c r="AB177" s="24">
        <f t="shared" si="110"/>
        <v>1</v>
      </c>
    </row>
    <row r="178" spans="1:28" ht="33" customHeight="1" x14ac:dyDescent="0.25">
      <c r="A178" s="20" t="s">
        <v>440</v>
      </c>
      <c r="B178" s="21" t="s">
        <v>67</v>
      </c>
      <c r="C178" s="21">
        <v>13</v>
      </c>
      <c r="D178" s="21" t="s">
        <v>13</v>
      </c>
      <c r="E178" s="22" t="s">
        <v>76</v>
      </c>
      <c r="F178" s="34">
        <f t="shared" si="158"/>
        <v>177242188803</v>
      </c>
      <c r="G178" s="34">
        <f t="shared" si="158"/>
        <v>0</v>
      </c>
      <c r="H178" s="34">
        <f t="shared" si="158"/>
        <v>0</v>
      </c>
      <c r="I178" s="34">
        <f t="shared" si="158"/>
        <v>0</v>
      </c>
      <c r="J178" s="34">
        <f t="shared" si="158"/>
        <v>0</v>
      </c>
      <c r="K178" s="34">
        <f t="shared" si="126"/>
        <v>0</v>
      </c>
      <c r="L178" s="34">
        <f>+L179</f>
        <v>177242188803</v>
      </c>
      <c r="M178" s="117">
        <f t="shared" si="137"/>
        <v>3.070419532175268E-2</v>
      </c>
      <c r="N178" s="34">
        <f t="shared" si="159"/>
        <v>0</v>
      </c>
      <c r="O178" s="34">
        <f t="shared" si="159"/>
        <v>177242188803</v>
      </c>
      <c r="P178" s="34">
        <f t="shared" si="159"/>
        <v>0</v>
      </c>
      <c r="Q178" s="34">
        <f t="shared" si="159"/>
        <v>177242188803</v>
      </c>
      <c r="R178" s="34">
        <f t="shared" si="159"/>
        <v>0</v>
      </c>
      <c r="S178" s="34">
        <f t="shared" si="159"/>
        <v>0</v>
      </c>
      <c r="T178" s="34">
        <f t="shared" si="159"/>
        <v>12868469971</v>
      </c>
      <c r="U178" s="34">
        <f t="shared" si="159"/>
        <v>164373718832</v>
      </c>
      <c r="V178" s="34">
        <f t="shared" si="159"/>
        <v>12868469971</v>
      </c>
      <c r="W178" s="34">
        <f t="shared" si="159"/>
        <v>0</v>
      </c>
      <c r="X178" s="24">
        <f t="shared" si="155"/>
        <v>1</v>
      </c>
      <c r="Y178" s="24">
        <f t="shared" si="156"/>
        <v>7.2603876412872359E-2</v>
      </c>
      <c r="Z178" s="24">
        <f t="shared" si="127"/>
        <v>7.2603876412872359E-2</v>
      </c>
      <c r="AA178" s="24">
        <f t="shared" si="157"/>
        <v>7.2603876412872359E-2</v>
      </c>
      <c r="AB178" s="24">
        <f t="shared" ref="AB178:AB241" si="160">+V178/T178</f>
        <v>1</v>
      </c>
    </row>
    <row r="179" spans="1:28" ht="30" customHeight="1" x14ac:dyDescent="0.25">
      <c r="A179" s="25" t="s">
        <v>441</v>
      </c>
      <c r="B179" s="26" t="s">
        <v>67</v>
      </c>
      <c r="C179" s="26">
        <v>13</v>
      </c>
      <c r="D179" s="26" t="s">
        <v>13</v>
      </c>
      <c r="E179" s="27" t="s">
        <v>75</v>
      </c>
      <c r="F179" s="28">
        <v>177242188803</v>
      </c>
      <c r="G179" s="28">
        <v>0</v>
      </c>
      <c r="H179" s="28">
        <v>0</v>
      </c>
      <c r="I179" s="28">
        <v>0</v>
      </c>
      <c r="J179" s="28">
        <v>0</v>
      </c>
      <c r="K179" s="28">
        <f t="shared" si="126"/>
        <v>0</v>
      </c>
      <c r="L179" s="28">
        <f>+F179+K179</f>
        <v>177242188803</v>
      </c>
      <c r="M179" s="119">
        <f t="shared" si="137"/>
        <v>3.070419532175268E-2</v>
      </c>
      <c r="N179" s="28">
        <v>0</v>
      </c>
      <c r="O179" s="28">
        <v>177242188803</v>
      </c>
      <c r="P179" s="28">
        <f>L179-O179</f>
        <v>0</v>
      </c>
      <c r="Q179" s="28">
        <v>177242188803</v>
      </c>
      <c r="R179" s="28">
        <f>+L179-Q179</f>
        <v>0</v>
      </c>
      <c r="S179" s="28">
        <f>O179-Q179</f>
        <v>0</v>
      </c>
      <c r="T179" s="28">
        <v>12868469971</v>
      </c>
      <c r="U179" s="28">
        <f>+Q179-T179</f>
        <v>164373718832</v>
      </c>
      <c r="V179" s="28">
        <v>12868469971</v>
      </c>
      <c r="W179" s="29">
        <f>+T179-V179</f>
        <v>0</v>
      </c>
      <c r="X179" s="30">
        <f t="shared" si="155"/>
        <v>1</v>
      </c>
      <c r="Y179" s="30">
        <f t="shared" si="156"/>
        <v>7.2603876412872359E-2</v>
      </c>
      <c r="Z179" s="30">
        <f t="shared" si="127"/>
        <v>7.2603876412872359E-2</v>
      </c>
      <c r="AA179" s="30">
        <f t="shared" si="157"/>
        <v>7.2603876412872359E-2</v>
      </c>
      <c r="AB179" s="30">
        <f t="shared" si="160"/>
        <v>1</v>
      </c>
    </row>
    <row r="180" spans="1:28" ht="53.25" customHeight="1" x14ac:dyDescent="0.25">
      <c r="A180" s="20" t="s">
        <v>83</v>
      </c>
      <c r="B180" s="21" t="s">
        <v>67</v>
      </c>
      <c r="C180" s="21">
        <v>13</v>
      </c>
      <c r="D180" s="21" t="s">
        <v>13</v>
      </c>
      <c r="E180" s="22" t="s">
        <v>84</v>
      </c>
      <c r="F180" s="34">
        <f t="shared" ref="F180:J182" si="161">+F181</f>
        <v>186661572672</v>
      </c>
      <c r="G180" s="34">
        <f t="shared" si="161"/>
        <v>0</v>
      </c>
      <c r="H180" s="34">
        <f t="shared" si="161"/>
        <v>0</v>
      </c>
      <c r="I180" s="34">
        <f t="shared" si="161"/>
        <v>0</v>
      </c>
      <c r="J180" s="34">
        <f t="shared" si="161"/>
        <v>0</v>
      </c>
      <c r="K180" s="34">
        <f t="shared" si="126"/>
        <v>0</v>
      </c>
      <c r="L180" s="34">
        <f>+L181</f>
        <v>186661572672</v>
      </c>
      <c r="M180" s="117">
        <f t="shared" si="137"/>
        <v>3.2335943406548662E-2</v>
      </c>
      <c r="N180" s="34">
        <f t="shared" ref="N180:W182" si="162">+N181</f>
        <v>0</v>
      </c>
      <c r="O180" s="34">
        <f t="shared" si="162"/>
        <v>186661572672</v>
      </c>
      <c r="P180" s="34">
        <f t="shared" si="162"/>
        <v>0</v>
      </c>
      <c r="Q180" s="34">
        <f t="shared" si="162"/>
        <v>186661572672</v>
      </c>
      <c r="R180" s="34">
        <f t="shared" si="162"/>
        <v>0</v>
      </c>
      <c r="S180" s="34">
        <f t="shared" si="162"/>
        <v>0</v>
      </c>
      <c r="T180" s="34">
        <f t="shared" si="162"/>
        <v>65829708441</v>
      </c>
      <c r="U180" s="34">
        <f t="shared" si="162"/>
        <v>120831864231</v>
      </c>
      <c r="V180" s="34">
        <f t="shared" si="162"/>
        <v>65829708441</v>
      </c>
      <c r="W180" s="34">
        <f t="shared" si="162"/>
        <v>0</v>
      </c>
      <c r="X180" s="24">
        <f t="shared" si="155"/>
        <v>1</v>
      </c>
      <c r="Y180" s="24">
        <f t="shared" si="156"/>
        <v>0.3526687764314263</v>
      </c>
      <c r="Z180" s="24">
        <f t="shared" si="127"/>
        <v>0.3526687764314263</v>
      </c>
      <c r="AA180" s="24">
        <f t="shared" si="157"/>
        <v>0.3526687764314263</v>
      </c>
      <c r="AB180" s="24">
        <f t="shared" si="160"/>
        <v>1</v>
      </c>
    </row>
    <row r="181" spans="1:28" ht="53.25" customHeight="1" x14ac:dyDescent="0.25">
      <c r="A181" s="20" t="s">
        <v>85</v>
      </c>
      <c r="B181" s="21" t="s">
        <v>67</v>
      </c>
      <c r="C181" s="21">
        <v>13</v>
      </c>
      <c r="D181" s="21" t="s">
        <v>13</v>
      </c>
      <c r="E181" s="47" t="s">
        <v>84</v>
      </c>
      <c r="F181" s="34">
        <f t="shared" si="161"/>
        <v>186661572672</v>
      </c>
      <c r="G181" s="34">
        <f t="shared" si="161"/>
        <v>0</v>
      </c>
      <c r="H181" s="34">
        <f t="shared" si="161"/>
        <v>0</v>
      </c>
      <c r="I181" s="34">
        <f t="shared" si="161"/>
        <v>0</v>
      </c>
      <c r="J181" s="34">
        <f t="shared" si="161"/>
        <v>0</v>
      </c>
      <c r="K181" s="34">
        <f t="shared" si="126"/>
        <v>0</v>
      </c>
      <c r="L181" s="34">
        <f>+L182</f>
        <v>186661572672</v>
      </c>
      <c r="M181" s="117">
        <f t="shared" si="137"/>
        <v>3.2335943406548662E-2</v>
      </c>
      <c r="N181" s="34">
        <f t="shared" si="162"/>
        <v>0</v>
      </c>
      <c r="O181" s="34">
        <f t="shared" si="162"/>
        <v>186661572672</v>
      </c>
      <c r="P181" s="34">
        <f t="shared" si="162"/>
        <v>0</v>
      </c>
      <c r="Q181" s="34">
        <f t="shared" si="162"/>
        <v>186661572672</v>
      </c>
      <c r="R181" s="34">
        <f t="shared" si="162"/>
        <v>0</v>
      </c>
      <c r="S181" s="34">
        <f t="shared" si="162"/>
        <v>0</v>
      </c>
      <c r="T181" s="34">
        <f t="shared" si="162"/>
        <v>65829708441</v>
      </c>
      <c r="U181" s="34">
        <f t="shared" si="162"/>
        <v>120831864231</v>
      </c>
      <c r="V181" s="34">
        <f t="shared" si="162"/>
        <v>65829708441</v>
      </c>
      <c r="W181" s="34">
        <f t="shared" si="162"/>
        <v>0</v>
      </c>
      <c r="X181" s="24">
        <f t="shared" si="155"/>
        <v>1</v>
      </c>
      <c r="Y181" s="24">
        <f t="shared" si="156"/>
        <v>0.3526687764314263</v>
      </c>
      <c r="Z181" s="24">
        <f t="shared" si="127"/>
        <v>0.3526687764314263</v>
      </c>
      <c r="AA181" s="24">
        <f t="shared" si="157"/>
        <v>0.3526687764314263</v>
      </c>
      <c r="AB181" s="24">
        <f t="shared" si="160"/>
        <v>1</v>
      </c>
    </row>
    <row r="182" spans="1:28" ht="38.25" customHeight="1" x14ac:dyDescent="0.25">
      <c r="A182" s="20" t="s">
        <v>86</v>
      </c>
      <c r="B182" s="21" t="s">
        <v>67</v>
      </c>
      <c r="C182" s="21">
        <v>13</v>
      </c>
      <c r="D182" s="21" t="s">
        <v>13</v>
      </c>
      <c r="E182" s="22" t="s">
        <v>76</v>
      </c>
      <c r="F182" s="34">
        <f t="shared" si="161"/>
        <v>186661572672</v>
      </c>
      <c r="G182" s="34">
        <f t="shared" si="161"/>
        <v>0</v>
      </c>
      <c r="H182" s="34">
        <f t="shared" si="161"/>
        <v>0</v>
      </c>
      <c r="I182" s="34">
        <f t="shared" si="161"/>
        <v>0</v>
      </c>
      <c r="J182" s="34">
        <f t="shared" si="161"/>
        <v>0</v>
      </c>
      <c r="K182" s="34">
        <f t="shared" si="126"/>
        <v>0</v>
      </c>
      <c r="L182" s="34">
        <f>+L183</f>
        <v>186661572672</v>
      </c>
      <c r="M182" s="117">
        <f t="shared" si="137"/>
        <v>3.2335943406548662E-2</v>
      </c>
      <c r="N182" s="34">
        <f t="shared" si="162"/>
        <v>0</v>
      </c>
      <c r="O182" s="34">
        <f t="shared" si="162"/>
        <v>186661572672</v>
      </c>
      <c r="P182" s="34">
        <f t="shared" si="162"/>
        <v>0</v>
      </c>
      <c r="Q182" s="34">
        <f t="shared" si="162"/>
        <v>186661572672</v>
      </c>
      <c r="R182" s="34">
        <f t="shared" si="162"/>
        <v>0</v>
      </c>
      <c r="S182" s="34">
        <f t="shared" si="162"/>
        <v>0</v>
      </c>
      <c r="T182" s="34">
        <f t="shared" si="162"/>
        <v>65829708441</v>
      </c>
      <c r="U182" s="34">
        <f t="shared" si="162"/>
        <v>120831864231</v>
      </c>
      <c r="V182" s="34">
        <f t="shared" si="162"/>
        <v>65829708441</v>
      </c>
      <c r="W182" s="34">
        <f t="shared" si="162"/>
        <v>0</v>
      </c>
      <c r="X182" s="24">
        <f t="shared" si="155"/>
        <v>1</v>
      </c>
      <c r="Y182" s="24">
        <f t="shared" si="156"/>
        <v>0.3526687764314263</v>
      </c>
      <c r="Z182" s="24">
        <f t="shared" si="127"/>
        <v>0.3526687764314263</v>
      </c>
      <c r="AA182" s="24">
        <f t="shared" si="157"/>
        <v>0.3526687764314263</v>
      </c>
      <c r="AB182" s="24">
        <f t="shared" si="160"/>
        <v>1</v>
      </c>
    </row>
    <row r="183" spans="1:28" ht="38.25" customHeight="1" x14ac:dyDescent="0.25">
      <c r="A183" s="25" t="s">
        <v>87</v>
      </c>
      <c r="B183" s="46" t="s">
        <v>67</v>
      </c>
      <c r="C183" s="46">
        <v>13</v>
      </c>
      <c r="D183" s="26" t="s">
        <v>13</v>
      </c>
      <c r="E183" s="27" t="s">
        <v>75</v>
      </c>
      <c r="F183" s="28">
        <v>186661572672</v>
      </c>
      <c r="G183" s="28">
        <v>0</v>
      </c>
      <c r="H183" s="28">
        <v>0</v>
      </c>
      <c r="I183" s="28">
        <v>0</v>
      </c>
      <c r="J183" s="28">
        <v>0</v>
      </c>
      <c r="K183" s="28">
        <f t="shared" si="126"/>
        <v>0</v>
      </c>
      <c r="L183" s="28">
        <f>+F183+K183</f>
        <v>186661572672</v>
      </c>
      <c r="M183" s="119">
        <f t="shared" si="137"/>
        <v>3.2335943406548662E-2</v>
      </c>
      <c r="N183" s="28">
        <v>0</v>
      </c>
      <c r="O183" s="28">
        <v>186661572672</v>
      </c>
      <c r="P183" s="28">
        <f>L183-O183</f>
        <v>0</v>
      </c>
      <c r="Q183" s="28">
        <v>186661572672</v>
      </c>
      <c r="R183" s="28">
        <f>+L183-Q183</f>
        <v>0</v>
      </c>
      <c r="S183" s="28">
        <f>O183-Q183</f>
        <v>0</v>
      </c>
      <c r="T183" s="28">
        <v>65829708441</v>
      </c>
      <c r="U183" s="28">
        <f>+Q183-T183</f>
        <v>120831864231</v>
      </c>
      <c r="V183" s="28">
        <v>65829708441</v>
      </c>
      <c r="W183" s="29">
        <f>+T183-V183</f>
        <v>0</v>
      </c>
      <c r="X183" s="30">
        <f t="shared" si="155"/>
        <v>1</v>
      </c>
      <c r="Y183" s="30">
        <f t="shared" si="156"/>
        <v>0.3526687764314263</v>
      </c>
      <c r="Z183" s="30">
        <f t="shared" si="127"/>
        <v>0.3526687764314263</v>
      </c>
      <c r="AA183" s="30">
        <f t="shared" si="157"/>
        <v>0.3526687764314263</v>
      </c>
      <c r="AB183" s="30">
        <f t="shared" si="160"/>
        <v>1</v>
      </c>
    </row>
    <row r="184" spans="1:28" ht="69" customHeight="1" x14ac:dyDescent="0.25">
      <c r="A184" s="20" t="s">
        <v>442</v>
      </c>
      <c r="B184" s="21" t="s">
        <v>67</v>
      </c>
      <c r="C184" s="21">
        <v>13</v>
      </c>
      <c r="D184" s="21" t="s">
        <v>13</v>
      </c>
      <c r="E184" s="22" t="s">
        <v>443</v>
      </c>
      <c r="F184" s="34">
        <f t="shared" ref="F184:J186" si="163">+F185</f>
        <v>217966528302</v>
      </c>
      <c r="G184" s="34">
        <f t="shared" si="163"/>
        <v>0</v>
      </c>
      <c r="H184" s="34">
        <f t="shared" si="163"/>
        <v>0</v>
      </c>
      <c r="I184" s="34">
        <f t="shared" si="163"/>
        <v>0</v>
      </c>
      <c r="J184" s="34">
        <f t="shared" si="163"/>
        <v>0</v>
      </c>
      <c r="K184" s="34">
        <f t="shared" si="126"/>
        <v>0</v>
      </c>
      <c r="L184" s="34">
        <f>+L185</f>
        <v>217966528302</v>
      </c>
      <c r="M184" s="117">
        <f t="shared" si="137"/>
        <v>3.7758994648996708E-2</v>
      </c>
      <c r="N184" s="34">
        <f t="shared" ref="N184:W186" si="164">+N185</f>
        <v>0</v>
      </c>
      <c r="O184" s="34">
        <f t="shared" si="164"/>
        <v>217966528302</v>
      </c>
      <c r="P184" s="34">
        <f t="shared" si="164"/>
        <v>0</v>
      </c>
      <c r="Q184" s="34">
        <f t="shared" si="164"/>
        <v>217966528302</v>
      </c>
      <c r="R184" s="34">
        <f t="shared" si="164"/>
        <v>0</v>
      </c>
      <c r="S184" s="34">
        <f t="shared" si="164"/>
        <v>0</v>
      </c>
      <c r="T184" s="34">
        <f t="shared" si="164"/>
        <v>35582322411</v>
      </c>
      <c r="U184" s="34">
        <f t="shared" si="164"/>
        <v>182384205891</v>
      </c>
      <c r="V184" s="34">
        <f t="shared" si="164"/>
        <v>35582322411</v>
      </c>
      <c r="W184" s="34">
        <f t="shared" si="164"/>
        <v>0</v>
      </c>
      <c r="X184" s="24">
        <f t="shared" si="155"/>
        <v>1</v>
      </c>
      <c r="Y184" s="24">
        <f t="shared" si="156"/>
        <v>0.16324672732181836</v>
      </c>
      <c r="Z184" s="24">
        <f t="shared" si="127"/>
        <v>0.16324672732181836</v>
      </c>
      <c r="AA184" s="24">
        <f t="shared" si="157"/>
        <v>0.16324672732181836</v>
      </c>
      <c r="AB184" s="24">
        <f t="shared" si="160"/>
        <v>1</v>
      </c>
    </row>
    <row r="185" spans="1:28" ht="69" customHeight="1" x14ac:dyDescent="0.25">
      <c r="A185" s="20" t="s">
        <v>444</v>
      </c>
      <c r="B185" s="21" t="s">
        <v>67</v>
      </c>
      <c r="C185" s="21">
        <v>13</v>
      </c>
      <c r="D185" s="21" t="s">
        <v>13</v>
      </c>
      <c r="E185" s="47" t="s">
        <v>443</v>
      </c>
      <c r="F185" s="34">
        <f t="shared" si="163"/>
        <v>217966528302</v>
      </c>
      <c r="G185" s="34">
        <f t="shared" si="163"/>
        <v>0</v>
      </c>
      <c r="H185" s="34">
        <f t="shared" si="163"/>
        <v>0</v>
      </c>
      <c r="I185" s="34">
        <f t="shared" si="163"/>
        <v>0</v>
      </c>
      <c r="J185" s="34">
        <f t="shared" si="163"/>
        <v>0</v>
      </c>
      <c r="K185" s="34">
        <f t="shared" si="126"/>
        <v>0</v>
      </c>
      <c r="L185" s="34">
        <f>+L186</f>
        <v>217966528302</v>
      </c>
      <c r="M185" s="117">
        <f t="shared" si="137"/>
        <v>3.7758994648996708E-2</v>
      </c>
      <c r="N185" s="34">
        <f t="shared" si="164"/>
        <v>0</v>
      </c>
      <c r="O185" s="34">
        <f t="shared" si="164"/>
        <v>217966528302</v>
      </c>
      <c r="P185" s="34">
        <f t="shared" si="164"/>
        <v>0</v>
      </c>
      <c r="Q185" s="34">
        <f t="shared" si="164"/>
        <v>217966528302</v>
      </c>
      <c r="R185" s="34">
        <f t="shared" si="164"/>
        <v>0</v>
      </c>
      <c r="S185" s="34">
        <f t="shared" si="164"/>
        <v>0</v>
      </c>
      <c r="T185" s="34">
        <f t="shared" si="164"/>
        <v>35582322411</v>
      </c>
      <c r="U185" s="34">
        <f t="shared" si="164"/>
        <v>182384205891</v>
      </c>
      <c r="V185" s="34">
        <f t="shared" si="164"/>
        <v>35582322411</v>
      </c>
      <c r="W185" s="34">
        <f t="shared" si="164"/>
        <v>0</v>
      </c>
      <c r="X185" s="24">
        <f t="shared" si="155"/>
        <v>1</v>
      </c>
      <c r="Y185" s="24">
        <f t="shared" si="156"/>
        <v>0.16324672732181836</v>
      </c>
      <c r="Z185" s="24">
        <f t="shared" si="127"/>
        <v>0.16324672732181836</v>
      </c>
      <c r="AA185" s="24">
        <f t="shared" si="157"/>
        <v>0.16324672732181836</v>
      </c>
      <c r="AB185" s="24">
        <f t="shared" si="160"/>
        <v>1</v>
      </c>
    </row>
    <row r="186" spans="1:28" ht="29.25" customHeight="1" x14ac:dyDescent="0.25">
      <c r="A186" s="20" t="s">
        <v>445</v>
      </c>
      <c r="B186" s="21" t="s">
        <v>67</v>
      </c>
      <c r="C186" s="21">
        <v>13</v>
      </c>
      <c r="D186" s="21" t="s">
        <v>13</v>
      </c>
      <c r="E186" s="22" t="s">
        <v>76</v>
      </c>
      <c r="F186" s="34">
        <f t="shared" si="163"/>
        <v>217966528302</v>
      </c>
      <c r="G186" s="34">
        <f t="shared" si="163"/>
        <v>0</v>
      </c>
      <c r="H186" s="34">
        <f t="shared" si="163"/>
        <v>0</v>
      </c>
      <c r="I186" s="34">
        <f t="shared" si="163"/>
        <v>0</v>
      </c>
      <c r="J186" s="34">
        <f t="shared" si="163"/>
        <v>0</v>
      </c>
      <c r="K186" s="34">
        <f t="shared" si="126"/>
        <v>0</v>
      </c>
      <c r="L186" s="34">
        <f>+L187</f>
        <v>217966528302</v>
      </c>
      <c r="M186" s="117">
        <f t="shared" si="137"/>
        <v>3.7758994648996708E-2</v>
      </c>
      <c r="N186" s="34">
        <f t="shared" si="164"/>
        <v>0</v>
      </c>
      <c r="O186" s="34">
        <f t="shared" si="164"/>
        <v>217966528302</v>
      </c>
      <c r="P186" s="34">
        <f t="shared" si="164"/>
        <v>0</v>
      </c>
      <c r="Q186" s="34">
        <f t="shared" si="164"/>
        <v>217966528302</v>
      </c>
      <c r="R186" s="34">
        <f t="shared" si="164"/>
        <v>0</v>
      </c>
      <c r="S186" s="34">
        <f t="shared" si="164"/>
        <v>0</v>
      </c>
      <c r="T186" s="34">
        <f t="shared" si="164"/>
        <v>35582322411</v>
      </c>
      <c r="U186" s="34">
        <f t="shared" si="164"/>
        <v>182384205891</v>
      </c>
      <c r="V186" s="34">
        <f t="shared" si="164"/>
        <v>35582322411</v>
      </c>
      <c r="W186" s="34">
        <f t="shared" si="164"/>
        <v>0</v>
      </c>
      <c r="X186" s="24">
        <f t="shared" si="155"/>
        <v>1</v>
      </c>
      <c r="Y186" s="24">
        <f t="shared" si="156"/>
        <v>0.16324672732181836</v>
      </c>
      <c r="Z186" s="24">
        <f t="shared" si="127"/>
        <v>0.16324672732181836</v>
      </c>
      <c r="AA186" s="24">
        <f t="shared" si="157"/>
        <v>0.16324672732181836</v>
      </c>
      <c r="AB186" s="24">
        <f t="shared" si="160"/>
        <v>1</v>
      </c>
    </row>
    <row r="187" spans="1:28" ht="30" customHeight="1" x14ac:dyDescent="0.25">
      <c r="A187" s="25" t="s">
        <v>446</v>
      </c>
      <c r="B187" s="26" t="s">
        <v>67</v>
      </c>
      <c r="C187" s="26">
        <v>13</v>
      </c>
      <c r="D187" s="26" t="s">
        <v>13</v>
      </c>
      <c r="E187" s="27" t="s">
        <v>75</v>
      </c>
      <c r="F187" s="28">
        <v>217966528302</v>
      </c>
      <c r="G187" s="28">
        <v>0</v>
      </c>
      <c r="H187" s="28">
        <v>0</v>
      </c>
      <c r="I187" s="28">
        <v>0</v>
      </c>
      <c r="J187" s="28">
        <v>0</v>
      </c>
      <c r="K187" s="28">
        <f t="shared" si="126"/>
        <v>0</v>
      </c>
      <c r="L187" s="28">
        <f>+F187+K187</f>
        <v>217966528302</v>
      </c>
      <c r="M187" s="119">
        <f t="shared" si="137"/>
        <v>3.7758994648996708E-2</v>
      </c>
      <c r="N187" s="28">
        <v>0</v>
      </c>
      <c r="O187" s="28">
        <v>217966528302</v>
      </c>
      <c r="P187" s="28">
        <f>L187-O187</f>
        <v>0</v>
      </c>
      <c r="Q187" s="28">
        <v>217966528302</v>
      </c>
      <c r="R187" s="28">
        <f>+L187-Q187</f>
        <v>0</v>
      </c>
      <c r="S187" s="28">
        <f>O187-Q187</f>
        <v>0</v>
      </c>
      <c r="T187" s="28">
        <v>35582322411</v>
      </c>
      <c r="U187" s="28">
        <f>+Q187-T187</f>
        <v>182384205891</v>
      </c>
      <c r="V187" s="28">
        <v>35582322411</v>
      </c>
      <c r="W187" s="29">
        <f>+T187-V187</f>
        <v>0</v>
      </c>
      <c r="X187" s="30">
        <f t="shared" si="155"/>
        <v>1</v>
      </c>
      <c r="Y187" s="30">
        <f t="shared" si="156"/>
        <v>0.16324672732181836</v>
      </c>
      <c r="Z187" s="30">
        <f t="shared" si="127"/>
        <v>0.16324672732181836</v>
      </c>
      <c r="AA187" s="30">
        <f t="shared" si="157"/>
        <v>0.16324672732181836</v>
      </c>
      <c r="AB187" s="30">
        <f t="shared" si="160"/>
        <v>1</v>
      </c>
    </row>
    <row r="188" spans="1:28" ht="64.5" customHeight="1" x14ac:dyDescent="0.25">
      <c r="A188" s="20" t="s">
        <v>447</v>
      </c>
      <c r="B188" s="21" t="s">
        <v>67</v>
      </c>
      <c r="C188" s="21">
        <v>13</v>
      </c>
      <c r="D188" s="21" t="s">
        <v>13</v>
      </c>
      <c r="E188" s="22" t="s">
        <v>448</v>
      </c>
      <c r="F188" s="34">
        <f t="shared" ref="F188:J190" si="165">+F189</f>
        <v>264689746048</v>
      </c>
      <c r="G188" s="34">
        <f t="shared" si="165"/>
        <v>0</v>
      </c>
      <c r="H188" s="34">
        <f t="shared" si="165"/>
        <v>0</v>
      </c>
      <c r="I188" s="34">
        <f t="shared" si="165"/>
        <v>0</v>
      </c>
      <c r="J188" s="34">
        <f t="shared" si="165"/>
        <v>0</v>
      </c>
      <c r="K188" s="34">
        <f t="shared" si="126"/>
        <v>0</v>
      </c>
      <c r="L188" s="34">
        <f>+L189</f>
        <v>264689746048</v>
      </c>
      <c r="M188" s="117">
        <f t="shared" si="137"/>
        <v>4.5852997625502961E-2</v>
      </c>
      <c r="N188" s="34">
        <f t="shared" ref="N188:W190" si="166">+N189</f>
        <v>0</v>
      </c>
      <c r="O188" s="34">
        <f t="shared" si="166"/>
        <v>264689746048</v>
      </c>
      <c r="P188" s="34">
        <f t="shared" si="166"/>
        <v>0</v>
      </c>
      <c r="Q188" s="34">
        <f t="shared" si="166"/>
        <v>264689746048</v>
      </c>
      <c r="R188" s="34">
        <f t="shared" si="166"/>
        <v>0</v>
      </c>
      <c r="S188" s="34">
        <f t="shared" si="166"/>
        <v>0</v>
      </c>
      <c r="T188" s="34">
        <f t="shared" si="166"/>
        <v>18890851579</v>
      </c>
      <c r="U188" s="34">
        <f t="shared" si="166"/>
        <v>245798894469</v>
      </c>
      <c r="V188" s="34">
        <f t="shared" si="166"/>
        <v>18890851579</v>
      </c>
      <c r="W188" s="34">
        <f t="shared" si="166"/>
        <v>0</v>
      </c>
      <c r="X188" s="24">
        <f t="shared" si="155"/>
        <v>1</v>
      </c>
      <c r="Y188" s="24">
        <f t="shared" si="156"/>
        <v>7.1369789956178542E-2</v>
      </c>
      <c r="Z188" s="24">
        <f t="shared" si="127"/>
        <v>7.1369789956178542E-2</v>
      </c>
      <c r="AA188" s="24">
        <f t="shared" si="157"/>
        <v>7.1369789956178542E-2</v>
      </c>
      <c r="AB188" s="24">
        <f t="shared" si="160"/>
        <v>1</v>
      </c>
    </row>
    <row r="189" spans="1:28" ht="64.5" customHeight="1" x14ac:dyDescent="0.25">
      <c r="A189" s="20" t="s">
        <v>449</v>
      </c>
      <c r="B189" s="21" t="s">
        <v>67</v>
      </c>
      <c r="C189" s="21">
        <v>13</v>
      </c>
      <c r="D189" s="21" t="s">
        <v>13</v>
      </c>
      <c r="E189" s="47" t="s">
        <v>448</v>
      </c>
      <c r="F189" s="34">
        <f t="shared" si="165"/>
        <v>264689746048</v>
      </c>
      <c r="G189" s="34">
        <f t="shared" si="165"/>
        <v>0</v>
      </c>
      <c r="H189" s="34">
        <f t="shared" si="165"/>
        <v>0</v>
      </c>
      <c r="I189" s="34">
        <f t="shared" si="165"/>
        <v>0</v>
      </c>
      <c r="J189" s="34">
        <f t="shared" si="165"/>
        <v>0</v>
      </c>
      <c r="K189" s="34">
        <f t="shared" si="126"/>
        <v>0</v>
      </c>
      <c r="L189" s="34">
        <f>+L190</f>
        <v>264689746048</v>
      </c>
      <c r="M189" s="117">
        <f t="shared" si="137"/>
        <v>4.5852997625502961E-2</v>
      </c>
      <c r="N189" s="34">
        <f t="shared" si="166"/>
        <v>0</v>
      </c>
      <c r="O189" s="34">
        <f t="shared" si="166"/>
        <v>264689746048</v>
      </c>
      <c r="P189" s="34">
        <f t="shared" si="166"/>
        <v>0</v>
      </c>
      <c r="Q189" s="34">
        <f t="shared" si="166"/>
        <v>264689746048</v>
      </c>
      <c r="R189" s="34">
        <f t="shared" si="166"/>
        <v>0</v>
      </c>
      <c r="S189" s="34">
        <f t="shared" si="166"/>
        <v>0</v>
      </c>
      <c r="T189" s="34">
        <f t="shared" si="166"/>
        <v>18890851579</v>
      </c>
      <c r="U189" s="34">
        <f t="shared" si="166"/>
        <v>245798894469</v>
      </c>
      <c r="V189" s="34">
        <f t="shared" si="166"/>
        <v>18890851579</v>
      </c>
      <c r="W189" s="34">
        <f t="shared" si="166"/>
        <v>0</v>
      </c>
      <c r="X189" s="24">
        <f t="shared" si="155"/>
        <v>1</v>
      </c>
      <c r="Y189" s="24">
        <f t="shared" si="156"/>
        <v>7.1369789956178542E-2</v>
      </c>
      <c r="Z189" s="24">
        <f t="shared" si="127"/>
        <v>7.1369789956178542E-2</v>
      </c>
      <c r="AA189" s="24">
        <f t="shared" si="157"/>
        <v>7.1369789956178542E-2</v>
      </c>
      <c r="AB189" s="24">
        <f t="shared" si="160"/>
        <v>1</v>
      </c>
    </row>
    <row r="190" spans="1:28" ht="32.25" customHeight="1" x14ac:dyDescent="0.25">
      <c r="A190" s="20" t="s">
        <v>450</v>
      </c>
      <c r="B190" s="21" t="s">
        <v>67</v>
      </c>
      <c r="C190" s="21">
        <v>13</v>
      </c>
      <c r="D190" s="21" t="s">
        <v>13</v>
      </c>
      <c r="E190" s="22" t="s">
        <v>76</v>
      </c>
      <c r="F190" s="34">
        <f t="shared" si="165"/>
        <v>264689746048</v>
      </c>
      <c r="G190" s="34">
        <f t="shared" si="165"/>
        <v>0</v>
      </c>
      <c r="H190" s="34">
        <f t="shared" si="165"/>
        <v>0</v>
      </c>
      <c r="I190" s="34">
        <f t="shared" si="165"/>
        <v>0</v>
      </c>
      <c r="J190" s="34">
        <f t="shared" si="165"/>
        <v>0</v>
      </c>
      <c r="K190" s="34">
        <f t="shared" si="126"/>
        <v>0</v>
      </c>
      <c r="L190" s="34">
        <f>+L191</f>
        <v>264689746048</v>
      </c>
      <c r="M190" s="117">
        <f t="shared" si="137"/>
        <v>4.5852997625502961E-2</v>
      </c>
      <c r="N190" s="34">
        <f t="shared" si="166"/>
        <v>0</v>
      </c>
      <c r="O190" s="34">
        <f t="shared" si="166"/>
        <v>264689746048</v>
      </c>
      <c r="P190" s="34">
        <f t="shared" si="166"/>
        <v>0</v>
      </c>
      <c r="Q190" s="34">
        <f t="shared" si="166"/>
        <v>264689746048</v>
      </c>
      <c r="R190" s="34">
        <f t="shared" si="166"/>
        <v>0</v>
      </c>
      <c r="S190" s="34">
        <f t="shared" si="166"/>
        <v>0</v>
      </c>
      <c r="T190" s="34">
        <f t="shared" si="166"/>
        <v>18890851579</v>
      </c>
      <c r="U190" s="34">
        <f t="shared" si="166"/>
        <v>245798894469</v>
      </c>
      <c r="V190" s="34">
        <f t="shared" si="166"/>
        <v>18890851579</v>
      </c>
      <c r="W190" s="34">
        <f t="shared" si="166"/>
        <v>0</v>
      </c>
      <c r="X190" s="24">
        <f t="shared" si="155"/>
        <v>1</v>
      </c>
      <c r="Y190" s="24">
        <f t="shared" si="156"/>
        <v>7.1369789956178542E-2</v>
      </c>
      <c r="Z190" s="24">
        <f t="shared" si="127"/>
        <v>7.1369789956178542E-2</v>
      </c>
      <c r="AA190" s="24">
        <f t="shared" si="157"/>
        <v>7.1369789956178542E-2</v>
      </c>
      <c r="AB190" s="24">
        <f t="shared" si="160"/>
        <v>1</v>
      </c>
    </row>
    <row r="191" spans="1:28" ht="30" customHeight="1" x14ac:dyDescent="0.25">
      <c r="A191" s="25" t="s">
        <v>451</v>
      </c>
      <c r="B191" s="26" t="s">
        <v>67</v>
      </c>
      <c r="C191" s="26">
        <v>13</v>
      </c>
      <c r="D191" s="26" t="s">
        <v>13</v>
      </c>
      <c r="E191" s="27" t="s">
        <v>75</v>
      </c>
      <c r="F191" s="28">
        <v>264689746048</v>
      </c>
      <c r="G191" s="28">
        <v>0</v>
      </c>
      <c r="H191" s="28">
        <v>0</v>
      </c>
      <c r="I191" s="28">
        <v>0</v>
      </c>
      <c r="J191" s="28">
        <v>0</v>
      </c>
      <c r="K191" s="28">
        <f t="shared" si="126"/>
        <v>0</v>
      </c>
      <c r="L191" s="28">
        <f>+F191+K191</f>
        <v>264689746048</v>
      </c>
      <c r="M191" s="119">
        <f t="shared" si="137"/>
        <v>4.5852997625502961E-2</v>
      </c>
      <c r="N191" s="28">
        <v>0</v>
      </c>
      <c r="O191" s="28">
        <v>264689746048</v>
      </c>
      <c r="P191" s="28">
        <f>L191-O191</f>
        <v>0</v>
      </c>
      <c r="Q191" s="28">
        <v>264689746048</v>
      </c>
      <c r="R191" s="28">
        <f>+L191-Q191</f>
        <v>0</v>
      </c>
      <c r="S191" s="28">
        <f>O191-Q191</f>
        <v>0</v>
      </c>
      <c r="T191" s="28">
        <v>18890851579</v>
      </c>
      <c r="U191" s="28">
        <f>+Q191-T191</f>
        <v>245798894469</v>
      </c>
      <c r="V191" s="28">
        <v>18890851579</v>
      </c>
      <c r="W191" s="29">
        <f>+T191-V191</f>
        <v>0</v>
      </c>
      <c r="X191" s="30">
        <f t="shared" si="155"/>
        <v>1</v>
      </c>
      <c r="Y191" s="30">
        <f t="shared" si="156"/>
        <v>7.1369789956178542E-2</v>
      </c>
      <c r="Z191" s="30">
        <f t="shared" si="127"/>
        <v>7.1369789956178542E-2</v>
      </c>
      <c r="AA191" s="30">
        <f t="shared" si="157"/>
        <v>7.1369789956178542E-2</v>
      </c>
      <c r="AB191" s="30">
        <f t="shared" si="160"/>
        <v>1</v>
      </c>
    </row>
    <row r="192" spans="1:28" ht="70.5" customHeight="1" x14ac:dyDescent="0.25">
      <c r="A192" s="20" t="s">
        <v>452</v>
      </c>
      <c r="B192" s="21" t="s">
        <v>67</v>
      </c>
      <c r="C192" s="21">
        <v>13</v>
      </c>
      <c r="D192" s="21" t="s">
        <v>13</v>
      </c>
      <c r="E192" s="22" t="s">
        <v>453</v>
      </c>
      <c r="F192" s="34">
        <f t="shared" ref="F192:J194" si="167">+F193</f>
        <v>141607661383</v>
      </c>
      <c r="G192" s="34">
        <f t="shared" si="167"/>
        <v>0</v>
      </c>
      <c r="H192" s="34">
        <f t="shared" si="167"/>
        <v>0</v>
      </c>
      <c r="I192" s="34">
        <f t="shared" si="167"/>
        <v>0</v>
      </c>
      <c r="J192" s="34">
        <f t="shared" si="167"/>
        <v>0</v>
      </c>
      <c r="K192" s="34">
        <f t="shared" si="126"/>
        <v>0</v>
      </c>
      <c r="L192" s="34">
        <f>+L193</f>
        <v>141607661383</v>
      </c>
      <c r="M192" s="117">
        <f t="shared" si="137"/>
        <v>2.4531119388244954E-2</v>
      </c>
      <c r="N192" s="34">
        <f t="shared" ref="N192:W194" si="168">+N193</f>
        <v>0</v>
      </c>
      <c r="O192" s="34">
        <f t="shared" si="168"/>
        <v>141607661383</v>
      </c>
      <c r="P192" s="34">
        <f t="shared" si="168"/>
        <v>0</v>
      </c>
      <c r="Q192" s="34">
        <f t="shared" si="168"/>
        <v>141607661383</v>
      </c>
      <c r="R192" s="34">
        <f t="shared" si="168"/>
        <v>0</v>
      </c>
      <c r="S192" s="34">
        <f t="shared" si="168"/>
        <v>0</v>
      </c>
      <c r="T192" s="34">
        <f t="shared" si="168"/>
        <v>35860807678</v>
      </c>
      <c r="U192" s="34">
        <f t="shared" si="168"/>
        <v>105746853705</v>
      </c>
      <c r="V192" s="34">
        <f t="shared" si="168"/>
        <v>35860807678</v>
      </c>
      <c r="W192" s="34">
        <f t="shared" si="168"/>
        <v>0</v>
      </c>
      <c r="X192" s="24">
        <f t="shared" si="155"/>
        <v>1</v>
      </c>
      <c r="Y192" s="24">
        <f t="shared" si="156"/>
        <v>0.25324058972352387</v>
      </c>
      <c r="Z192" s="24">
        <f t="shared" si="127"/>
        <v>0.25324058972352387</v>
      </c>
      <c r="AA192" s="24">
        <f t="shared" si="157"/>
        <v>0.25324058972352387</v>
      </c>
      <c r="AB192" s="24">
        <f t="shared" si="160"/>
        <v>1</v>
      </c>
    </row>
    <row r="193" spans="1:28" ht="70.5" customHeight="1" x14ac:dyDescent="0.25">
      <c r="A193" s="20" t="s">
        <v>454</v>
      </c>
      <c r="B193" s="21" t="s">
        <v>67</v>
      </c>
      <c r="C193" s="21">
        <v>13</v>
      </c>
      <c r="D193" s="21" t="s">
        <v>13</v>
      </c>
      <c r="E193" s="47" t="s">
        <v>453</v>
      </c>
      <c r="F193" s="34">
        <f t="shared" si="167"/>
        <v>141607661383</v>
      </c>
      <c r="G193" s="34">
        <f t="shared" si="167"/>
        <v>0</v>
      </c>
      <c r="H193" s="34">
        <f t="shared" si="167"/>
        <v>0</v>
      </c>
      <c r="I193" s="34">
        <f t="shared" si="167"/>
        <v>0</v>
      </c>
      <c r="J193" s="34">
        <f t="shared" si="167"/>
        <v>0</v>
      </c>
      <c r="K193" s="34">
        <f t="shared" si="126"/>
        <v>0</v>
      </c>
      <c r="L193" s="34">
        <f>+L194</f>
        <v>141607661383</v>
      </c>
      <c r="M193" s="117">
        <f t="shared" si="137"/>
        <v>2.4531119388244954E-2</v>
      </c>
      <c r="N193" s="34">
        <f t="shared" si="168"/>
        <v>0</v>
      </c>
      <c r="O193" s="34">
        <f t="shared" si="168"/>
        <v>141607661383</v>
      </c>
      <c r="P193" s="34">
        <f t="shared" si="168"/>
        <v>0</v>
      </c>
      <c r="Q193" s="34">
        <f t="shared" si="168"/>
        <v>141607661383</v>
      </c>
      <c r="R193" s="34">
        <f t="shared" si="168"/>
        <v>0</v>
      </c>
      <c r="S193" s="34">
        <f t="shared" si="168"/>
        <v>0</v>
      </c>
      <c r="T193" s="34">
        <f t="shared" si="168"/>
        <v>35860807678</v>
      </c>
      <c r="U193" s="34">
        <f t="shared" si="168"/>
        <v>105746853705</v>
      </c>
      <c r="V193" s="34">
        <f t="shared" si="168"/>
        <v>35860807678</v>
      </c>
      <c r="W193" s="34">
        <f t="shared" si="168"/>
        <v>0</v>
      </c>
      <c r="X193" s="24">
        <f t="shared" si="155"/>
        <v>1</v>
      </c>
      <c r="Y193" s="24">
        <f t="shared" si="156"/>
        <v>0.25324058972352387</v>
      </c>
      <c r="Z193" s="24">
        <f t="shared" si="127"/>
        <v>0.25324058972352387</v>
      </c>
      <c r="AA193" s="24">
        <f t="shared" si="157"/>
        <v>0.25324058972352387</v>
      </c>
      <c r="AB193" s="24">
        <f t="shared" si="160"/>
        <v>1</v>
      </c>
    </row>
    <row r="194" spans="1:28" ht="32.25" customHeight="1" x14ac:dyDescent="0.25">
      <c r="A194" s="20" t="s">
        <v>455</v>
      </c>
      <c r="B194" s="21" t="s">
        <v>67</v>
      </c>
      <c r="C194" s="21">
        <v>13</v>
      </c>
      <c r="D194" s="21" t="s">
        <v>13</v>
      </c>
      <c r="E194" s="22" t="s">
        <v>76</v>
      </c>
      <c r="F194" s="34">
        <f t="shared" si="167"/>
        <v>141607661383</v>
      </c>
      <c r="G194" s="34">
        <f t="shared" si="167"/>
        <v>0</v>
      </c>
      <c r="H194" s="34">
        <f t="shared" si="167"/>
        <v>0</v>
      </c>
      <c r="I194" s="34">
        <f t="shared" si="167"/>
        <v>0</v>
      </c>
      <c r="J194" s="34">
        <f t="shared" si="167"/>
        <v>0</v>
      </c>
      <c r="K194" s="34">
        <f t="shared" si="126"/>
        <v>0</v>
      </c>
      <c r="L194" s="34">
        <f>+L195</f>
        <v>141607661383</v>
      </c>
      <c r="M194" s="117">
        <f t="shared" si="137"/>
        <v>2.4531119388244954E-2</v>
      </c>
      <c r="N194" s="34">
        <f t="shared" si="168"/>
        <v>0</v>
      </c>
      <c r="O194" s="34">
        <f t="shared" si="168"/>
        <v>141607661383</v>
      </c>
      <c r="P194" s="34">
        <f t="shared" si="168"/>
        <v>0</v>
      </c>
      <c r="Q194" s="34">
        <f t="shared" si="168"/>
        <v>141607661383</v>
      </c>
      <c r="R194" s="34">
        <f t="shared" si="168"/>
        <v>0</v>
      </c>
      <c r="S194" s="34">
        <f t="shared" si="168"/>
        <v>0</v>
      </c>
      <c r="T194" s="34">
        <f t="shared" si="168"/>
        <v>35860807678</v>
      </c>
      <c r="U194" s="34">
        <f t="shared" si="168"/>
        <v>105746853705</v>
      </c>
      <c r="V194" s="34">
        <f t="shared" si="168"/>
        <v>35860807678</v>
      </c>
      <c r="W194" s="34">
        <f t="shared" si="168"/>
        <v>0</v>
      </c>
      <c r="X194" s="24">
        <f t="shared" si="155"/>
        <v>1</v>
      </c>
      <c r="Y194" s="24">
        <f t="shared" si="156"/>
        <v>0.25324058972352387</v>
      </c>
      <c r="Z194" s="24">
        <f t="shared" si="127"/>
        <v>0.25324058972352387</v>
      </c>
      <c r="AA194" s="24">
        <f t="shared" si="157"/>
        <v>0.25324058972352387</v>
      </c>
      <c r="AB194" s="24">
        <f t="shared" si="160"/>
        <v>1</v>
      </c>
    </row>
    <row r="195" spans="1:28" ht="30" customHeight="1" x14ac:dyDescent="0.25">
      <c r="A195" s="25" t="s">
        <v>456</v>
      </c>
      <c r="B195" s="26" t="s">
        <v>67</v>
      </c>
      <c r="C195" s="26">
        <v>13</v>
      </c>
      <c r="D195" s="26" t="s">
        <v>13</v>
      </c>
      <c r="E195" s="27" t="s">
        <v>75</v>
      </c>
      <c r="F195" s="28">
        <v>141607661383</v>
      </c>
      <c r="G195" s="28">
        <v>0</v>
      </c>
      <c r="H195" s="28">
        <v>0</v>
      </c>
      <c r="I195" s="28">
        <v>0</v>
      </c>
      <c r="J195" s="28">
        <v>0</v>
      </c>
      <c r="K195" s="28">
        <f t="shared" si="126"/>
        <v>0</v>
      </c>
      <c r="L195" s="28">
        <f>+F195+K195</f>
        <v>141607661383</v>
      </c>
      <c r="M195" s="119">
        <f t="shared" si="137"/>
        <v>2.4531119388244954E-2</v>
      </c>
      <c r="N195" s="28">
        <v>0</v>
      </c>
      <c r="O195" s="28">
        <v>141607661383</v>
      </c>
      <c r="P195" s="28">
        <f>L195-O195</f>
        <v>0</v>
      </c>
      <c r="Q195" s="28">
        <v>141607661383</v>
      </c>
      <c r="R195" s="28">
        <f>+L195-Q195</f>
        <v>0</v>
      </c>
      <c r="S195" s="28">
        <f>O195-Q195</f>
        <v>0</v>
      </c>
      <c r="T195" s="28">
        <v>35860807678</v>
      </c>
      <c r="U195" s="28">
        <f>+Q195-T195</f>
        <v>105746853705</v>
      </c>
      <c r="V195" s="28">
        <v>35860807678</v>
      </c>
      <c r="W195" s="29">
        <f>+T195-V195</f>
        <v>0</v>
      </c>
      <c r="X195" s="30">
        <f t="shared" si="155"/>
        <v>1</v>
      </c>
      <c r="Y195" s="30">
        <f t="shared" si="156"/>
        <v>0.25324058972352387</v>
      </c>
      <c r="Z195" s="30">
        <f t="shared" si="127"/>
        <v>0.25324058972352387</v>
      </c>
      <c r="AA195" s="30">
        <f t="shared" si="157"/>
        <v>0.25324058972352387</v>
      </c>
      <c r="AB195" s="30">
        <f t="shared" si="160"/>
        <v>1</v>
      </c>
    </row>
    <row r="196" spans="1:28" ht="70.5" customHeight="1" x14ac:dyDescent="0.25">
      <c r="A196" s="20" t="s">
        <v>457</v>
      </c>
      <c r="B196" s="21" t="s">
        <v>67</v>
      </c>
      <c r="C196" s="21">
        <v>13</v>
      </c>
      <c r="D196" s="21" t="s">
        <v>13</v>
      </c>
      <c r="E196" s="22" t="s">
        <v>458</v>
      </c>
      <c r="F196" s="34">
        <f t="shared" ref="F196:J198" si="169">+F197</f>
        <v>326484319237</v>
      </c>
      <c r="G196" s="34">
        <f t="shared" si="169"/>
        <v>0</v>
      </c>
      <c r="H196" s="34">
        <f t="shared" si="169"/>
        <v>0</v>
      </c>
      <c r="I196" s="34">
        <f t="shared" si="169"/>
        <v>0</v>
      </c>
      <c r="J196" s="34">
        <f t="shared" si="169"/>
        <v>0</v>
      </c>
      <c r="K196" s="34">
        <f t="shared" si="126"/>
        <v>0</v>
      </c>
      <c r="L196" s="34">
        <f>+L197</f>
        <v>326484319237</v>
      </c>
      <c r="M196" s="117">
        <f t="shared" si="137"/>
        <v>5.655785665389295E-2</v>
      </c>
      <c r="N196" s="34">
        <f t="shared" ref="N196:W198" si="170">+N197</f>
        <v>0</v>
      </c>
      <c r="O196" s="34">
        <f t="shared" si="170"/>
        <v>326484319237</v>
      </c>
      <c r="P196" s="34">
        <f t="shared" si="170"/>
        <v>0</v>
      </c>
      <c r="Q196" s="34">
        <f t="shared" si="170"/>
        <v>326484319237</v>
      </c>
      <c r="R196" s="34">
        <f t="shared" si="170"/>
        <v>0</v>
      </c>
      <c r="S196" s="34">
        <f t="shared" si="170"/>
        <v>0</v>
      </c>
      <c r="T196" s="34">
        <f t="shared" si="170"/>
        <v>18896410145</v>
      </c>
      <c r="U196" s="34">
        <f t="shared" si="170"/>
        <v>307587909092</v>
      </c>
      <c r="V196" s="34">
        <f t="shared" si="170"/>
        <v>18896410145</v>
      </c>
      <c r="W196" s="34">
        <f t="shared" si="170"/>
        <v>0</v>
      </c>
      <c r="X196" s="24">
        <f t="shared" si="155"/>
        <v>1</v>
      </c>
      <c r="Y196" s="24">
        <f t="shared" si="156"/>
        <v>5.7878461633812203E-2</v>
      </c>
      <c r="Z196" s="24">
        <f t="shared" si="127"/>
        <v>5.7878461633812203E-2</v>
      </c>
      <c r="AA196" s="24">
        <f t="shared" si="157"/>
        <v>5.7878461633812203E-2</v>
      </c>
      <c r="AB196" s="24">
        <f t="shared" si="160"/>
        <v>1</v>
      </c>
    </row>
    <row r="197" spans="1:28" ht="70.5" customHeight="1" x14ac:dyDescent="0.25">
      <c r="A197" s="20" t="s">
        <v>459</v>
      </c>
      <c r="B197" s="21" t="s">
        <v>67</v>
      </c>
      <c r="C197" s="21">
        <v>13</v>
      </c>
      <c r="D197" s="21" t="s">
        <v>13</v>
      </c>
      <c r="E197" s="47" t="s">
        <v>458</v>
      </c>
      <c r="F197" s="34">
        <f t="shared" si="169"/>
        <v>326484319237</v>
      </c>
      <c r="G197" s="34">
        <f t="shared" si="169"/>
        <v>0</v>
      </c>
      <c r="H197" s="34">
        <f t="shared" si="169"/>
        <v>0</v>
      </c>
      <c r="I197" s="34">
        <f t="shared" si="169"/>
        <v>0</v>
      </c>
      <c r="J197" s="34">
        <f t="shared" si="169"/>
        <v>0</v>
      </c>
      <c r="K197" s="34">
        <f t="shared" si="126"/>
        <v>0</v>
      </c>
      <c r="L197" s="34">
        <f>+L198</f>
        <v>326484319237</v>
      </c>
      <c r="M197" s="117">
        <f t="shared" si="137"/>
        <v>5.655785665389295E-2</v>
      </c>
      <c r="N197" s="34">
        <f t="shared" si="170"/>
        <v>0</v>
      </c>
      <c r="O197" s="34">
        <f t="shared" si="170"/>
        <v>326484319237</v>
      </c>
      <c r="P197" s="34">
        <f t="shared" si="170"/>
        <v>0</v>
      </c>
      <c r="Q197" s="34">
        <f t="shared" si="170"/>
        <v>326484319237</v>
      </c>
      <c r="R197" s="34">
        <f t="shared" si="170"/>
        <v>0</v>
      </c>
      <c r="S197" s="34">
        <f t="shared" si="170"/>
        <v>0</v>
      </c>
      <c r="T197" s="34">
        <f t="shared" si="170"/>
        <v>18896410145</v>
      </c>
      <c r="U197" s="34">
        <f t="shared" si="170"/>
        <v>307587909092</v>
      </c>
      <c r="V197" s="34">
        <f t="shared" si="170"/>
        <v>18896410145</v>
      </c>
      <c r="W197" s="34">
        <f t="shared" si="170"/>
        <v>0</v>
      </c>
      <c r="X197" s="24">
        <f t="shared" si="155"/>
        <v>1</v>
      </c>
      <c r="Y197" s="24">
        <f t="shared" si="156"/>
        <v>5.7878461633812203E-2</v>
      </c>
      <c r="Z197" s="24">
        <f t="shared" si="127"/>
        <v>5.7878461633812203E-2</v>
      </c>
      <c r="AA197" s="24">
        <f t="shared" si="157"/>
        <v>5.7878461633812203E-2</v>
      </c>
      <c r="AB197" s="24">
        <f t="shared" si="160"/>
        <v>1</v>
      </c>
    </row>
    <row r="198" spans="1:28" ht="34.5" customHeight="1" x14ac:dyDescent="0.25">
      <c r="A198" s="20" t="s">
        <v>460</v>
      </c>
      <c r="B198" s="21" t="s">
        <v>67</v>
      </c>
      <c r="C198" s="21">
        <v>13</v>
      </c>
      <c r="D198" s="21" t="s">
        <v>13</v>
      </c>
      <c r="E198" s="22" t="s">
        <v>76</v>
      </c>
      <c r="F198" s="34">
        <f t="shared" si="169"/>
        <v>326484319237</v>
      </c>
      <c r="G198" s="34">
        <f t="shared" si="169"/>
        <v>0</v>
      </c>
      <c r="H198" s="34">
        <f t="shared" si="169"/>
        <v>0</v>
      </c>
      <c r="I198" s="34">
        <f t="shared" si="169"/>
        <v>0</v>
      </c>
      <c r="J198" s="34">
        <f t="shared" si="169"/>
        <v>0</v>
      </c>
      <c r="K198" s="34">
        <f t="shared" si="126"/>
        <v>0</v>
      </c>
      <c r="L198" s="34">
        <f>+L199</f>
        <v>326484319237</v>
      </c>
      <c r="M198" s="117">
        <f t="shared" si="137"/>
        <v>5.655785665389295E-2</v>
      </c>
      <c r="N198" s="34">
        <f t="shared" si="170"/>
        <v>0</v>
      </c>
      <c r="O198" s="34">
        <f t="shared" si="170"/>
        <v>326484319237</v>
      </c>
      <c r="P198" s="34">
        <f t="shared" si="170"/>
        <v>0</v>
      </c>
      <c r="Q198" s="34">
        <f t="shared" si="170"/>
        <v>326484319237</v>
      </c>
      <c r="R198" s="34">
        <f t="shared" si="170"/>
        <v>0</v>
      </c>
      <c r="S198" s="34">
        <f t="shared" si="170"/>
        <v>0</v>
      </c>
      <c r="T198" s="34">
        <f t="shared" si="170"/>
        <v>18896410145</v>
      </c>
      <c r="U198" s="34">
        <f t="shared" si="170"/>
        <v>307587909092</v>
      </c>
      <c r="V198" s="34">
        <f t="shared" si="170"/>
        <v>18896410145</v>
      </c>
      <c r="W198" s="34">
        <f t="shared" si="170"/>
        <v>0</v>
      </c>
      <c r="X198" s="24">
        <f t="shared" si="155"/>
        <v>1</v>
      </c>
      <c r="Y198" s="24">
        <f t="shared" si="156"/>
        <v>5.7878461633812203E-2</v>
      </c>
      <c r="Z198" s="24">
        <f t="shared" si="127"/>
        <v>5.7878461633812203E-2</v>
      </c>
      <c r="AA198" s="24">
        <f t="shared" si="157"/>
        <v>5.7878461633812203E-2</v>
      </c>
      <c r="AB198" s="24">
        <f t="shared" si="160"/>
        <v>1</v>
      </c>
    </row>
    <row r="199" spans="1:28" ht="30" customHeight="1" x14ac:dyDescent="0.25">
      <c r="A199" s="25" t="s">
        <v>461</v>
      </c>
      <c r="B199" s="26" t="s">
        <v>67</v>
      </c>
      <c r="C199" s="26">
        <v>13</v>
      </c>
      <c r="D199" s="26" t="s">
        <v>13</v>
      </c>
      <c r="E199" s="27" t="s">
        <v>75</v>
      </c>
      <c r="F199" s="28">
        <v>326484319237</v>
      </c>
      <c r="G199" s="28">
        <v>0</v>
      </c>
      <c r="H199" s="28">
        <v>0</v>
      </c>
      <c r="I199" s="28">
        <v>0</v>
      </c>
      <c r="J199" s="28">
        <v>0</v>
      </c>
      <c r="K199" s="28">
        <f t="shared" ref="K199:K201" si="171">+G199-H199+I199-J199</f>
        <v>0</v>
      </c>
      <c r="L199" s="28">
        <f>+F199+K199</f>
        <v>326484319237</v>
      </c>
      <c r="M199" s="119">
        <f t="shared" si="137"/>
        <v>5.655785665389295E-2</v>
      </c>
      <c r="N199" s="28">
        <v>0</v>
      </c>
      <c r="O199" s="28">
        <v>326484319237</v>
      </c>
      <c r="P199" s="28">
        <f>L199-O199</f>
        <v>0</v>
      </c>
      <c r="Q199" s="28">
        <v>326484319237</v>
      </c>
      <c r="R199" s="28">
        <f>+L199-Q199</f>
        <v>0</v>
      </c>
      <c r="S199" s="28">
        <f>O199-Q199</f>
        <v>0</v>
      </c>
      <c r="T199" s="28">
        <v>18896410145</v>
      </c>
      <c r="U199" s="28">
        <f>+Q199-T199</f>
        <v>307587909092</v>
      </c>
      <c r="V199" s="28">
        <v>18896410145</v>
      </c>
      <c r="W199" s="29">
        <f>+T199-V199</f>
        <v>0</v>
      </c>
      <c r="X199" s="30">
        <f t="shared" si="155"/>
        <v>1</v>
      </c>
      <c r="Y199" s="30">
        <f t="shared" si="156"/>
        <v>5.7878461633812203E-2</v>
      </c>
      <c r="Z199" s="30">
        <f t="shared" ref="Z199:Z262" si="172">+V199/L199</f>
        <v>5.7878461633812203E-2</v>
      </c>
      <c r="AA199" s="30">
        <f t="shared" si="157"/>
        <v>5.7878461633812203E-2</v>
      </c>
      <c r="AB199" s="30">
        <f t="shared" si="160"/>
        <v>1</v>
      </c>
    </row>
    <row r="200" spans="1:28" ht="65.25" customHeight="1" x14ac:dyDescent="0.25">
      <c r="A200" s="20" t="s">
        <v>88</v>
      </c>
      <c r="B200" s="21" t="s">
        <v>67</v>
      </c>
      <c r="C200" s="21">
        <v>13</v>
      </c>
      <c r="D200" s="21" t="s">
        <v>13</v>
      </c>
      <c r="E200" s="22" t="s">
        <v>89</v>
      </c>
      <c r="F200" s="34">
        <f t="shared" ref="F200:J202" si="173">+F201</f>
        <v>103270216578</v>
      </c>
      <c r="G200" s="34">
        <f t="shared" si="173"/>
        <v>0</v>
      </c>
      <c r="H200" s="34">
        <f t="shared" si="173"/>
        <v>0</v>
      </c>
      <c r="I200" s="34">
        <f t="shared" si="173"/>
        <v>0</v>
      </c>
      <c r="J200" s="34">
        <f t="shared" si="173"/>
        <v>0</v>
      </c>
      <c r="K200" s="34">
        <f t="shared" si="171"/>
        <v>0</v>
      </c>
      <c r="L200" s="34">
        <f>+L201</f>
        <v>103270216578</v>
      </c>
      <c r="M200" s="117">
        <f t="shared" si="137"/>
        <v>1.7889808979141563E-2</v>
      </c>
      <c r="N200" s="34">
        <f t="shared" ref="N200:W202" si="174">+N201</f>
        <v>0</v>
      </c>
      <c r="O200" s="34">
        <f t="shared" si="174"/>
        <v>103270216578</v>
      </c>
      <c r="P200" s="34">
        <f t="shared" si="174"/>
        <v>0</v>
      </c>
      <c r="Q200" s="34">
        <f t="shared" si="174"/>
        <v>103270216578</v>
      </c>
      <c r="R200" s="34">
        <f t="shared" si="174"/>
        <v>0</v>
      </c>
      <c r="S200" s="34">
        <f t="shared" si="174"/>
        <v>0</v>
      </c>
      <c r="T200" s="34">
        <f t="shared" si="174"/>
        <v>2037283578</v>
      </c>
      <c r="U200" s="34">
        <f t="shared" si="174"/>
        <v>101232933000</v>
      </c>
      <c r="V200" s="34">
        <f t="shared" si="174"/>
        <v>2037283578</v>
      </c>
      <c r="W200" s="34">
        <f t="shared" si="174"/>
        <v>0</v>
      </c>
      <c r="X200" s="24">
        <f t="shared" si="155"/>
        <v>1</v>
      </c>
      <c r="Y200" s="24">
        <f t="shared" si="156"/>
        <v>1.9727697350777215E-2</v>
      </c>
      <c r="Z200" s="24">
        <f t="shared" si="172"/>
        <v>1.9727697350777215E-2</v>
      </c>
      <c r="AA200" s="24">
        <f t="shared" si="157"/>
        <v>1.9727697350777215E-2</v>
      </c>
      <c r="AB200" s="24">
        <f t="shared" si="160"/>
        <v>1</v>
      </c>
    </row>
    <row r="201" spans="1:28" ht="65.25" customHeight="1" x14ac:dyDescent="0.25">
      <c r="A201" s="20" t="s">
        <v>90</v>
      </c>
      <c r="B201" s="21" t="s">
        <v>67</v>
      </c>
      <c r="C201" s="21">
        <v>13</v>
      </c>
      <c r="D201" s="21" t="s">
        <v>13</v>
      </c>
      <c r="E201" s="47" t="s">
        <v>89</v>
      </c>
      <c r="F201" s="34">
        <f t="shared" si="173"/>
        <v>103270216578</v>
      </c>
      <c r="G201" s="34">
        <f t="shared" si="173"/>
        <v>0</v>
      </c>
      <c r="H201" s="34">
        <f t="shared" si="173"/>
        <v>0</v>
      </c>
      <c r="I201" s="34">
        <f t="shared" si="173"/>
        <v>0</v>
      </c>
      <c r="J201" s="34">
        <f t="shared" si="173"/>
        <v>0</v>
      </c>
      <c r="K201" s="34">
        <f t="shared" si="171"/>
        <v>0</v>
      </c>
      <c r="L201" s="34">
        <f>+L202</f>
        <v>103270216578</v>
      </c>
      <c r="M201" s="117">
        <f t="shared" si="137"/>
        <v>1.7889808979141563E-2</v>
      </c>
      <c r="N201" s="34">
        <f t="shared" si="174"/>
        <v>0</v>
      </c>
      <c r="O201" s="34">
        <f t="shared" si="174"/>
        <v>103270216578</v>
      </c>
      <c r="P201" s="34">
        <f t="shared" si="174"/>
        <v>0</v>
      </c>
      <c r="Q201" s="34">
        <f t="shared" si="174"/>
        <v>103270216578</v>
      </c>
      <c r="R201" s="34">
        <f t="shared" si="174"/>
        <v>0</v>
      </c>
      <c r="S201" s="34">
        <f t="shared" si="174"/>
        <v>0</v>
      </c>
      <c r="T201" s="34">
        <f t="shared" si="174"/>
        <v>2037283578</v>
      </c>
      <c r="U201" s="34">
        <f t="shared" si="174"/>
        <v>101232933000</v>
      </c>
      <c r="V201" s="34">
        <f t="shared" si="174"/>
        <v>2037283578</v>
      </c>
      <c r="W201" s="34">
        <f t="shared" si="174"/>
        <v>0</v>
      </c>
      <c r="X201" s="24">
        <f t="shared" si="155"/>
        <v>1</v>
      </c>
      <c r="Y201" s="24">
        <f t="shared" si="156"/>
        <v>1.9727697350777215E-2</v>
      </c>
      <c r="Z201" s="24">
        <f t="shared" si="172"/>
        <v>1.9727697350777215E-2</v>
      </c>
      <c r="AA201" s="24">
        <f t="shared" si="157"/>
        <v>1.9727697350777215E-2</v>
      </c>
      <c r="AB201" s="24">
        <f t="shared" si="160"/>
        <v>1</v>
      </c>
    </row>
    <row r="202" spans="1:28" ht="38.25" customHeight="1" x14ac:dyDescent="0.25">
      <c r="A202" s="20" t="s">
        <v>91</v>
      </c>
      <c r="B202" s="21" t="s">
        <v>67</v>
      </c>
      <c r="C202" s="21">
        <v>13</v>
      </c>
      <c r="D202" s="21" t="s">
        <v>13</v>
      </c>
      <c r="E202" s="22" t="s">
        <v>76</v>
      </c>
      <c r="F202" s="34">
        <f t="shared" si="173"/>
        <v>103270216578</v>
      </c>
      <c r="G202" s="34">
        <f t="shared" si="173"/>
        <v>0</v>
      </c>
      <c r="H202" s="34">
        <f t="shared" si="173"/>
        <v>0</v>
      </c>
      <c r="I202" s="34">
        <f t="shared" si="173"/>
        <v>0</v>
      </c>
      <c r="J202" s="34">
        <f t="shared" si="173"/>
        <v>0</v>
      </c>
      <c r="K202" s="34">
        <f>+K203</f>
        <v>0</v>
      </c>
      <c r="L202" s="34">
        <f>+L203</f>
        <v>103270216578</v>
      </c>
      <c r="M202" s="117">
        <f t="shared" si="137"/>
        <v>1.7889808979141563E-2</v>
      </c>
      <c r="N202" s="34">
        <f t="shared" si="174"/>
        <v>0</v>
      </c>
      <c r="O202" s="34">
        <f t="shared" si="174"/>
        <v>103270216578</v>
      </c>
      <c r="P202" s="34">
        <f t="shared" si="174"/>
        <v>0</v>
      </c>
      <c r="Q202" s="34">
        <f t="shared" si="174"/>
        <v>103270216578</v>
      </c>
      <c r="R202" s="34">
        <f t="shared" si="174"/>
        <v>0</v>
      </c>
      <c r="S202" s="34">
        <f t="shared" si="174"/>
        <v>0</v>
      </c>
      <c r="T202" s="34">
        <f t="shared" si="174"/>
        <v>2037283578</v>
      </c>
      <c r="U202" s="34">
        <f t="shared" si="174"/>
        <v>101232933000</v>
      </c>
      <c r="V202" s="34">
        <f t="shared" si="174"/>
        <v>2037283578</v>
      </c>
      <c r="W202" s="34">
        <f t="shared" si="174"/>
        <v>0</v>
      </c>
      <c r="X202" s="24">
        <f t="shared" si="155"/>
        <v>1</v>
      </c>
      <c r="Y202" s="24">
        <f t="shared" si="156"/>
        <v>1.9727697350777215E-2</v>
      </c>
      <c r="Z202" s="24">
        <f t="shared" si="172"/>
        <v>1.9727697350777215E-2</v>
      </c>
      <c r="AA202" s="24">
        <f t="shared" si="157"/>
        <v>1.9727697350777215E-2</v>
      </c>
      <c r="AB202" s="24">
        <f t="shared" si="160"/>
        <v>1</v>
      </c>
    </row>
    <row r="203" spans="1:28" ht="30" customHeight="1" x14ac:dyDescent="0.25">
      <c r="A203" s="25" t="s">
        <v>92</v>
      </c>
      <c r="B203" s="26" t="s">
        <v>67</v>
      </c>
      <c r="C203" s="26">
        <v>13</v>
      </c>
      <c r="D203" s="26" t="s">
        <v>13</v>
      </c>
      <c r="E203" s="27" t="s">
        <v>75</v>
      </c>
      <c r="F203" s="28">
        <v>103270216578</v>
      </c>
      <c r="G203" s="28">
        <v>0</v>
      </c>
      <c r="H203" s="28">
        <v>0</v>
      </c>
      <c r="I203" s="28">
        <v>0</v>
      </c>
      <c r="J203" s="28">
        <v>0</v>
      </c>
      <c r="K203" s="28">
        <f t="shared" ref="K203:K266" si="175">+G203-H203+I203-J203</f>
        <v>0</v>
      </c>
      <c r="L203" s="28">
        <f>+F203+K203</f>
        <v>103270216578</v>
      </c>
      <c r="M203" s="119">
        <f t="shared" si="137"/>
        <v>1.7889808979141563E-2</v>
      </c>
      <c r="N203" s="28">
        <v>0</v>
      </c>
      <c r="O203" s="28">
        <v>103270216578</v>
      </c>
      <c r="P203" s="28">
        <f>L203-O203</f>
        <v>0</v>
      </c>
      <c r="Q203" s="28">
        <v>103270216578</v>
      </c>
      <c r="R203" s="28">
        <f>+L203-Q203</f>
        <v>0</v>
      </c>
      <c r="S203" s="28">
        <f>O203-Q203</f>
        <v>0</v>
      </c>
      <c r="T203" s="28">
        <v>2037283578</v>
      </c>
      <c r="U203" s="28">
        <f>+Q203-T203</f>
        <v>101232933000</v>
      </c>
      <c r="V203" s="28">
        <v>2037283578</v>
      </c>
      <c r="W203" s="29">
        <f>+T203-V203</f>
        <v>0</v>
      </c>
      <c r="X203" s="30">
        <f t="shared" si="155"/>
        <v>1</v>
      </c>
      <c r="Y203" s="30">
        <f t="shared" si="156"/>
        <v>1.9727697350777215E-2</v>
      </c>
      <c r="Z203" s="30">
        <f t="shared" si="172"/>
        <v>1.9727697350777215E-2</v>
      </c>
      <c r="AA203" s="24">
        <f t="shared" si="157"/>
        <v>1.9727697350777215E-2</v>
      </c>
      <c r="AB203" s="24">
        <f t="shared" si="160"/>
        <v>1</v>
      </c>
    </row>
    <row r="204" spans="1:28" ht="64.5" customHeight="1" x14ac:dyDescent="0.25">
      <c r="A204" s="20" t="s">
        <v>462</v>
      </c>
      <c r="B204" s="21" t="s">
        <v>67</v>
      </c>
      <c r="C204" s="21">
        <v>13</v>
      </c>
      <c r="D204" s="21" t="s">
        <v>13</v>
      </c>
      <c r="E204" s="22" t="s">
        <v>463</v>
      </c>
      <c r="F204" s="34">
        <f t="shared" ref="F204:J206" si="176">+F205</f>
        <v>323578411182</v>
      </c>
      <c r="G204" s="34">
        <f t="shared" si="176"/>
        <v>0</v>
      </c>
      <c r="H204" s="34">
        <f t="shared" si="176"/>
        <v>0</v>
      </c>
      <c r="I204" s="34">
        <f t="shared" si="176"/>
        <v>0</v>
      </c>
      <c r="J204" s="34">
        <f t="shared" si="176"/>
        <v>0</v>
      </c>
      <c r="K204" s="34">
        <f t="shared" si="175"/>
        <v>0</v>
      </c>
      <c r="L204" s="34">
        <f>+L205</f>
        <v>323578411182</v>
      </c>
      <c r="M204" s="117">
        <f t="shared" si="137"/>
        <v>5.605445749644436E-2</v>
      </c>
      <c r="N204" s="34">
        <f t="shared" ref="N204:W206" si="177">+N205</f>
        <v>0</v>
      </c>
      <c r="O204" s="34">
        <f t="shared" si="177"/>
        <v>323578411182</v>
      </c>
      <c r="P204" s="34">
        <f t="shared" si="177"/>
        <v>0</v>
      </c>
      <c r="Q204" s="34">
        <f t="shared" si="177"/>
        <v>323578411182</v>
      </c>
      <c r="R204" s="34">
        <f t="shared" si="177"/>
        <v>0</v>
      </c>
      <c r="S204" s="34">
        <f t="shared" si="177"/>
        <v>0</v>
      </c>
      <c r="T204" s="34">
        <f t="shared" si="177"/>
        <v>1121067275</v>
      </c>
      <c r="U204" s="34">
        <f t="shared" si="177"/>
        <v>322457343907</v>
      </c>
      <c r="V204" s="34">
        <f t="shared" si="177"/>
        <v>1121067275</v>
      </c>
      <c r="W204" s="34">
        <f t="shared" si="177"/>
        <v>0</v>
      </c>
      <c r="X204" s="24">
        <f t="shared" si="155"/>
        <v>1</v>
      </c>
      <c r="Y204" s="24">
        <f t="shared" si="156"/>
        <v>3.4645923098047607E-3</v>
      </c>
      <c r="Z204" s="24">
        <f t="shared" si="172"/>
        <v>3.4645923098047607E-3</v>
      </c>
      <c r="AA204" s="24">
        <f t="shared" si="157"/>
        <v>3.4645923098047607E-3</v>
      </c>
      <c r="AB204" s="24">
        <f t="shared" si="160"/>
        <v>1</v>
      </c>
    </row>
    <row r="205" spans="1:28" ht="64.5" customHeight="1" x14ac:dyDescent="0.25">
      <c r="A205" s="20" t="s">
        <v>464</v>
      </c>
      <c r="B205" s="21" t="s">
        <v>67</v>
      </c>
      <c r="C205" s="21">
        <v>13</v>
      </c>
      <c r="D205" s="21" t="s">
        <v>13</v>
      </c>
      <c r="E205" s="22" t="s">
        <v>463</v>
      </c>
      <c r="F205" s="34">
        <f t="shared" si="176"/>
        <v>323578411182</v>
      </c>
      <c r="G205" s="34">
        <f t="shared" si="176"/>
        <v>0</v>
      </c>
      <c r="H205" s="34">
        <f t="shared" si="176"/>
        <v>0</v>
      </c>
      <c r="I205" s="34">
        <f t="shared" si="176"/>
        <v>0</v>
      </c>
      <c r="J205" s="34">
        <f t="shared" si="176"/>
        <v>0</v>
      </c>
      <c r="K205" s="34">
        <f t="shared" si="175"/>
        <v>0</v>
      </c>
      <c r="L205" s="34">
        <f>+L206</f>
        <v>323578411182</v>
      </c>
      <c r="M205" s="117">
        <f t="shared" si="137"/>
        <v>5.605445749644436E-2</v>
      </c>
      <c r="N205" s="34">
        <f t="shared" si="177"/>
        <v>0</v>
      </c>
      <c r="O205" s="34">
        <f t="shared" si="177"/>
        <v>323578411182</v>
      </c>
      <c r="P205" s="34">
        <f t="shared" si="177"/>
        <v>0</v>
      </c>
      <c r="Q205" s="34">
        <f t="shared" si="177"/>
        <v>323578411182</v>
      </c>
      <c r="R205" s="34">
        <f t="shared" si="177"/>
        <v>0</v>
      </c>
      <c r="S205" s="34">
        <f t="shared" si="177"/>
        <v>0</v>
      </c>
      <c r="T205" s="34">
        <f t="shared" si="177"/>
        <v>1121067275</v>
      </c>
      <c r="U205" s="34">
        <f t="shared" si="177"/>
        <v>322457343907</v>
      </c>
      <c r="V205" s="34">
        <f t="shared" si="177"/>
        <v>1121067275</v>
      </c>
      <c r="W205" s="34">
        <f t="shared" si="177"/>
        <v>0</v>
      </c>
      <c r="X205" s="24">
        <f t="shared" si="155"/>
        <v>1</v>
      </c>
      <c r="Y205" s="24">
        <f t="shared" si="156"/>
        <v>3.4645923098047607E-3</v>
      </c>
      <c r="Z205" s="24">
        <f t="shared" si="172"/>
        <v>3.4645923098047607E-3</v>
      </c>
      <c r="AA205" s="24">
        <f t="shared" si="157"/>
        <v>3.4645923098047607E-3</v>
      </c>
      <c r="AB205" s="24">
        <f t="shared" si="160"/>
        <v>1</v>
      </c>
    </row>
    <row r="206" spans="1:28" ht="38.25" customHeight="1" x14ac:dyDescent="0.25">
      <c r="A206" s="20" t="s">
        <v>465</v>
      </c>
      <c r="B206" s="21" t="s">
        <v>67</v>
      </c>
      <c r="C206" s="21">
        <v>13</v>
      </c>
      <c r="D206" s="21" t="s">
        <v>13</v>
      </c>
      <c r="E206" s="22" t="s">
        <v>76</v>
      </c>
      <c r="F206" s="34">
        <f t="shared" si="176"/>
        <v>323578411182</v>
      </c>
      <c r="G206" s="34">
        <f t="shared" si="176"/>
        <v>0</v>
      </c>
      <c r="H206" s="34">
        <f t="shared" si="176"/>
        <v>0</v>
      </c>
      <c r="I206" s="34">
        <f t="shared" si="176"/>
        <v>0</v>
      </c>
      <c r="J206" s="34">
        <f t="shared" si="176"/>
        <v>0</v>
      </c>
      <c r="K206" s="34">
        <f t="shared" si="175"/>
        <v>0</v>
      </c>
      <c r="L206" s="34">
        <f>+L207</f>
        <v>323578411182</v>
      </c>
      <c r="M206" s="117">
        <f t="shared" si="137"/>
        <v>5.605445749644436E-2</v>
      </c>
      <c r="N206" s="34">
        <f t="shared" si="177"/>
        <v>0</v>
      </c>
      <c r="O206" s="34">
        <f t="shared" si="177"/>
        <v>323578411182</v>
      </c>
      <c r="P206" s="34">
        <f t="shared" si="177"/>
        <v>0</v>
      </c>
      <c r="Q206" s="34">
        <f t="shared" si="177"/>
        <v>323578411182</v>
      </c>
      <c r="R206" s="34">
        <f t="shared" si="177"/>
        <v>0</v>
      </c>
      <c r="S206" s="34">
        <f t="shared" si="177"/>
        <v>0</v>
      </c>
      <c r="T206" s="34">
        <f t="shared" si="177"/>
        <v>1121067275</v>
      </c>
      <c r="U206" s="34">
        <f t="shared" si="177"/>
        <v>322457343907</v>
      </c>
      <c r="V206" s="34">
        <f t="shared" si="177"/>
        <v>1121067275</v>
      </c>
      <c r="W206" s="34">
        <f t="shared" si="177"/>
        <v>0</v>
      </c>
      <c r="X206" s="24">
        <f t="shared" si="155"/>
        <v>1</v>
      </c>
      <c r="Y206" s="24">
        <f t="shared" si="156"/>
        <v>3.4645923098047607E-3</v>
      </c>
      <c r="Z206" s="24">
        <f t="shared" si="172"/>
        <v>3.4645923098047607E-3</v>
      </c>
      <c r="AA206" s="24">
        <f t="shared" si="157"/>
        <v>3.4645923098047607E-3</v>
      </c>
      <c r="AB206" s="24">
        <f t="shared" si="160"/>
        <v>1</v>
      </c>
    </row>
    <row r="207" spans="1:28" ht="30" customHeight="1" x14ac:dyDescent="0.25">
      <c r="A207" s="25" t="s">
        <v>466</v>
      </c>
      <c r="B207" s="26" t="s">
        <v>67</v>
      </c>
      <c r="C207" s="26">
        <v>13</v>
      </c>
      <c r="D207" s="26" t="s">
        <v>13</v>
      </c>
      <c r="E207" s="27" t="s">
        <v>75</v>
      </c>
      <c r="F207" s="28">
        <v>323578411182</v>
      </c>
      <c r="G207" s="28">
        <v>0</v>
      </c>
      <c r="H207" s="28">
        <v>0</v>
      </c>
      <c r="I207" s="28">
        <v>0</v>
      </c>
      <c r="J207" s="28">
        <v>0</v>
      </c>
      <c r="K207" s="28">
        <f t="shared" si="175"/>
        <v>0</v>
      </c>
      <c r="L207" s="28">
        <f>+F207+K207</f>
        <v>323578411182</v>
      </c>
      <c r="M207" s="119">
        <f t="shared" si="137"/>
        <v>5.605445749644436E-2</v>
      </c>
      <c r="N207" s="28">
        <v>0</v>
      </c>
      <c r="O207" s="28">
        <v>323578411182</v>
      </c>
      <c r="P207" s="28">
        <f>L207-O207</f>
        <v>0</v>
      </c>
      <c r="Q207" s="28">
        <v>323578411182</v>
      </c>
      <c r="R207" s="28">
        <f>+L207-Q207</f>
        <v>0</v>
      </c>
      <c r="S207" s="28">
        <f>O207-Q207</f>
        <v>0</v>
      </c>
      <c r="T207" s="28">
        <v>1121067275</v>
      </c>
      <c r="U207" s="28">
        <f>+Q207-T207</f>
        <v>322457343907</v>
      </c>
      <c r="V207" s="28">
        <v>1121067275</v>
      </c>
      <c r="W207" s="29">
        <f>+T207-V207</f>
        <v>0</v>
      </c>
      <c r="X207" s="30">
        <f t="shared" si="155"/>
        <v>1</v>
      </c>
      <c r="Y207" s="30">
        <f t="shared" si="156"/>
        <v>3.4645923098047607E-3</v>
      </c>
      <c r="Z207" s="30">
        <f t="shared" si="172"/>
        <v>3.4645923098047607E-3</v>
      </c>
      <c r="AA207" s="24">
        <f t="shared" si="157"/>
        <v>3.4645923098047607E-3</v>
      </c>
      <c r="AB207" s="24">
        <f t="shared" si="160"/>
        <v>1</v>
      </c>
    </row>
    <row r="208" spans="1:28" ht="71.25" customHeight="1" x14ac:dyDescent="0.25">
      <c r="A208" s="20" t="s">
        <v>93</v>
      </c>
      <c r="B208" s="21" t="s">
        <v>67</v>
      </c>
      <c r="C208" s="21">
        <v>13</v>
      </c>
      <c r="D208" s="21" t="s">
        <v>13</v>
      </c>
      <c r="E208" s="22" t="s">
        <v>94</v>
      </c>
      <c r="F208" s="34">
        <f t="shared" ref="F208:J210" si="178">+F209</f>
        <v>53127095469</v>
      </c>
      <c r="G208" s="34">
        <f t="shared" si="178"/>
        <v>0</v>
      </c>
      <c r="H208" s="34">
        <f t="shared" si="178"/>
        <v>0</v>
      </c>
      <c r="I208" s="34">
        <f t="shared" si="178"/>
        <v>0</v>
      </c>
      <c r="J208" s="34">
        <f t="shared" si="178"/>
        <v>0</v>
      </c>
      <c r="K208" s="34">
        <f t="shared" si="175"/>
        <v>0</v>
      </c>
      <c r="L208" s="34">
        <f>+L209</f>
        <v>53127095469</v>
      </c>
      <c r="M208" s="117">
        <f t="shared" si="137"/>
        <v>9.2033658982322818E-3</v>
      </c>
      <c r="N208" s="34">
        <f t="shared" ref="N208:W210" si="179">+N209</f>
        <v>0</v>
      </c>
      <c r="O208" s="34">
        <f t="shared" si="179"/>
        <v>53127095469</v>
      </c>
      <c r="P208" s="34">
        <f t="shared" si="179"/>
        <v>0</v>
      </c>
      <c r="Q208" s="34">
        <f t="shared" si="179"/>
        <v>53127095469</v>
      </c>
      <c r="R208" s="34">
        <f t="shared" si="179"/>
        <v>0</v>
      </c>
      <c r="S208" s="34">
        <f t="shared" si="179"/>
        <v>0</v>
      </c>
      <c r="T208" s="34">
        <f t="shared" si="179"/>
        <v>0</v>
      </c>
      <c r="U208" s="34">
        <f t="shared" si="179"/>
        <v>53127095469</v>
      </c>
      <c r="V208" s="34">
        <f t="shared" si="179"/>
        <v>0</v>
      </c>
      <c r="W208" s="34">
        <f t="shared" si="179"/>
        <v>0</v>
      </c>
      <c r="X208" s="24">
        <f t="shared" si="155"/>
        <v>1</v>
      </c>
      <c r="Y208" s="24">
        <f t="shared" si="156"/>
        <v>0</v>
      </c>
      <c r="Z208" s="24">
        <f t="shared" si="172"/>
        <v>0</v>
      </c>
      <c r="AA208" s="24" t="s">
        <v>514</v>
      </c>
      <c r="AB208" s="24" t="s">
        <v>514</v>
      </c>
    </row>
    <row r="209" spans="1:28" ht="71.25" customHeight="1" x14ac:dyDescent="0.25">
      <c r="A209" s="20" t="s">
        <v>95</v>
      </c>
      <c r="B209" s="21" t="s">
        <v>67</v>
      </c>
      <c r="C209" s="21">
        <v>13</v>
      </c>
      <c r="D209" s="21" t="s">
        <v>13</v>
      </c>
      <c r="E209" s="47" t="s">
        <v>94</v>
      </c>
      <c r="F209" s="34">
        <f t="shared" si="178"/>
        <v>53127095469</v>
      </c>
      <c r="G209" s="34">
        <f t="shared" si="178"/>
        <v>0</v>
      </c>
      <c r="H209" s="34">
        <f t="shared" si="178"/>
        <v>0</v>
      </c>
      <c r="I209" s="34">
        <f t="shared" si="178"/>
        <v>0</v>
      </c>
      <c r="J209" s="34">
        <f t="shared" si="178"/>
        <v>0</v>
      </c>
      <c r="K209" s="34">
        <f t="shared" si="175"/>
        <v>0</v>
      </c>
      <c r="L209" s="34">
        <f>+L210</f>
        <v>53127095469</v>
      </c>
      <c r="M209" s="117">
        <f t="shared" ref="M209:M272" si="180">L209/$L$288</f>
        <v>9.2033658982322818E-3</v>
      </c>
      <c r="N209" s="34">
        <f t="shared" si="179"/>
        <v>0</v>
      </c>
      <c r="O209" s="34">
        <f t="shared" si="179"/>
        <v>53127095469</v>
      </c>
      <c r="P209" s="34">
        <f t="shared" si="179"/>
        <v>0</v>
      </c>
      <c r="Q209" s="34">
        <f t="shared" si="179"/>
        <v>53127095469</v>
      </c>
      <c r="R209" s="34">
        <f t="shared" si="179"/>
        <v>0</v>
      </c>
      <c r="S209" s="34">
        <f t="shared" si="179"/>
        <v>0</v>
      </c>
      <c r="T209" s="34">
        <f t="shared" si="179"/>
        <v>0</v>
      </c>
      <c r="U209" s="34">
        <f t="shared" si="179"/>
        <v>53127095469</v>
      </c>
      <c r="V209" s="34">
        <f t="shared" si="179"/>
        <v>0</v>
      </c>
      <c r="W209" s="34">
        <f t="shared" si="179"/>
        <v>0</v>
      </c>
      <c r="X209" s="24">
        <f t="shared" si="155"/>
        <v>1</v>
      </c>
      <c r="Y209" s="24">
        <f t="shared" si="156"/>
        <v>0</v>
      </c>
      <c r="Z209" s="24">
        <f t="shared" si="172"/>
        <v>0</v>
      </c>
      <c r="AA209" s="24" t="s">
        <v>514</v>
      </c>
      <c r="AB209" s="24" t="s">
        <v>514</v>
      </c>
    </row>
    <row r="210" spans="1:28" ht="30.75" customHeight="1" x14ac:dyDescent="0.25">
      <c r="A210" s="20" t="s">
        <v>96</v>
      </c>
      <c r="B210" s="21" t="s">
        <v>67</v>
      </c>
      <c r="C210" s="21">
        <v>13</v>
      </c>
      <c r="D210" s="21" t="s">
        <v>13</v>
      </c>
      <c r="E210" s="22" t="s">
        <v>76</v>
      </c>
      <c r="F210" s="34">
        <f t="shared" si="178"/>
        <v>53127095469</v>
      </c>
      <c r="G210" s="34">
        <f t="shared" si="178"/>
        <v>0</v>
      </c>
      <c r="H210" s="34">
        <f t="shared" si="178"/>
        <v>0</v>
      </c>
      <c r="I210" s="34">
        <f t="shared" si="178"/>
        <v>0</v>
      </c>
      <c r="J210" s="34">
        <f t="shared" si="178"/>
        <v>0</v>
      </c>
      <c r="K210" s="34">
        <f t="shared" si="175"/>
        <v>0</v>
      </c>
      <c r="L210" s="34">
        <f>+L211</f>
        <v>53127095469</v>
      </c>
      <c r="M210" s="117">
        <f t="shared" si="180"/>
        <v>9.2033658982322818E-3</v>
      </c>
      <c r="N210" s="34">
        <f t="shared" si="179"/>
        <v>0</v>
      </c>
      <c r="O210" s="34">
        <f t="shared" si="179"/>
        <v>53127095469</v>
      </c>
      <c r="P210" s="34">
        <f t="shared" si="179"/>
        <v>0</v>
      </c>
      <c r="Q210" s="34">
        <f t="shared" si="179"/>
        <v>53127095469</v>
      </c>
      <c r="R210" s="34">
        <f t="shared" si="179"/>
        <v>0</v>
      </c>
      <c r="S210" s="34">
        <f t="shared" si="179"/>
        <v>0</v>
      </c>
      <c r="T210" s="34">
        <f t="shared" si="179"/>
        <v>0</v>
      </c>
      <c r="U210" s="34">
        <f t="shared" si="179"/>
        <v>53127095469</v>
      </c>
      <c r="V210" s="34">
        <f t="shared" si="179"/>
        <v>0</v>
      </c>
      <c r="W210" s="34">
        <f t="shared" si="179"/>
        <v>0</v>
      </c>
      <c r="X210" s="24">
        <f t="shared" si="155"/>
        <v>1</v>
      </c>
      <c r="Y210" s="24">
        <f t="shared" si="156"/>
        <v>0</v>
      </c>
      <c r="Z210" s="24">
        <f t="shared" si="172"/>
        <v>0</v>
      </c>
      <c r="AA210" s="24">
        <f t="shared" si="157"/>
        <v>0</v>
      </c>
      <c r="AB210" s="24" t="s">
        <v>514</v>
      </c>
    </row>
    <row r="211" spans="1:28" ht="30" customHeight="1" x14ac:dyDescent="0.25">
      <c r="A211" s="25" t="s">
        <v>97</v>
      </c>
      <c r="B211" s="26" t="s">
        <v>67</v>
      </c>
      <c r="C211" s="26">
        <v>13</v>
      </c>
      <c r="D211" s="26" t="s">
        <v>13</v>
      </c>
      <c r="E211" s="27" t="s">
        <v>75</v>
      </c>
      <c r="F211" s="28">
        <v>53127095469</v>
      </c>
      <c r="G211" s="28">
        <v>0</v>
      </c>
      <c r="H211" s="28">
        <v>0</v>
      </c>
      <c r="I211" s="28">
        <v>0</v>
      </c>
      <c r="J211" s="28">
        <v>0</v>
      </c>
      <c r="K211" s="28">
        <f t="shared" si="175"/>
        <v>0</v>
      </c>
      <c r="L211" s="28">
        <f>+F211+K211</f>
        <v>53127095469</v>
      </c>
      <c r="M211" s="119">
        <f t="shared" si="180"/>
        <v>9.2033658982322818E-3</v>
      </c>
      <c r="N211" s="28">
        <v>0</v>
      </c>
      <c r="O211" s="28">
        <v>53127095469</v>
      </c>
      <c r="P211" s="28">
        <f>L211-O211</f>
        <v>0</v>
      </c>
      <c r="Q211" s="28">
        <v>53127095469</v>
      </c>
      <c r="R211" s="28">
        <f>+L211-Q211</f>
        <v>0</v>
      </c>
      <c r="S211" s="28">
        <f>O211-Q211</f>
        <v>0</v>
      </c>
      <c r="T211" s="28">
        <v>0</v>
      </c>
      <c r="U211" s="28">
        <f>+Q211-T211</f>
        <v>53127095469</v>
      </c>
      <c r="V211" s="28">
        <v>0</v>
      </c>
      <c r="W211" s="29">
        <f>+T211-V211</f>
        <v>0</v>
      </c>
      <c r="X211" s="30">
        <f t="shared" si="155"/>
        <v>1</v>
      </c>
      <c r="Y211" s="30">
        <f t="shared" si="156"/>
        <v>0</v>
      </c>
      <c r="Z211" s="30">
        <f t="shared" si="172"/>
        <v>0</v>
      </c>
      <c r="AA211" s="30">
        <f t="shared" si="157"/>
        <v>0</v>
      </c>
      <c r="AB211" s="30" t="s">
        <v>514</v>
      </c>
    </row>
    <row r="212" spans="1:28" s="2" customFormat="1" ht="73.5" customHeight="1" x14ac:dyDescent="0.25">
      <c r="A212" s="49" t="s">
        <v>98</v>
      </c>
      <c r="B212" s="50" t="s">
        <v>67</v>
      </c>
      <c r="C212" s="21">
        <v>11</v>
      </c>
      <c r="D212" s="21" t="s">
        <v>13</v>
      </c>
      <c r="E212" s="47" t="s">
        <v>99</v>
      </c>
      <c r="F212" s="32">
        <f t="shared" ref="F212:J213" si="181">+F214</f>
        <v>25000000000</v>
      </c>
      <c r="G212" s="32">
        <f t="shared" si="181"/>
        <v>0</v>
      </c>
      <c r="H212" s="32">
        <f t="shared" si="181"/>
        <v>0</v>
      </c>
      <c r="I212" s="32">
        <f t="shared" si="181"/>
        <v>0</v>
      </c>
      <c r="J212" s="32">
        <f t="shared" si="181"/>
        <v>0</v>
      </c>
      <c r="K212" s="32">
        <f t="shared" si="175"/>
        <v>0</v>
      </c>
      <c r="L212" s="33">
        <f>+F212+K212</f>
        <v>25000000000</v>
      </c>
      <c r="M212" s="117">
        <f t="shared" si="180"/>
        <v>4.330824891228293E-3</v>
      </c>
      <c r="N212" s="32">
        <f t="shared" ref="N212:W213" si="182">+N214</f>
        <v>0</v>
      </c>
      <c r="O212" s="32">
        <f t="shared" si="182"/>
        <v>4234124000</v>
      </c>
      <c r="P212" s="32">
        <f t="shared" si="182"/>
        <v>20765876000</v>
      </c>
      <c r="Q212" s="32">
        <f t="shared" si="182"/>
        <v>715167733.46000004</v>
      </c>
      <c r="R212" s="32">
        <f t="shared" si="182"/>
        <v>24284832266.540001</v>
      </c>
      <c r="S212" s="32">
        <f t="shared" si="182"/>
        <v>3518956266.54</v>
      </c>
      <c r="T212" s="32">
        <f t="shared" si="182"/>
        <v>715167733.46000004</v>
      </c>
      <c r="U212" s="32">
        <f t="shared" si="182"/>
        <v>0</v>
      </c>
      <c r="V212" s="32">
        <f t="shared" si="182"/>
        <v>715167733.46000004</v>
      </c>
      <c r="W212" s="32">
        <f t="shared" si="182"/>
        <v>0</v>
      </c>
      <c r="X212" s="151">
        <f t="shared" si="155"/>
        <v>2.86067093384E-2</v>
      </c>
      <c r="Y212" s="151">
        <f t="shared" si="156"/>
        <v>2.86067093384E-2</v>
      </c>
      <c r="Z212" s="151">
        <f t="shared" si="172"/>
        <v>2.86067093384E-2</v>
      </c>
      <c r="AA212" s="24">
        <f t="shared" si="157"/>
        <v>1</v>
      </c>
      <c r="AB212" s="24">
        <f t="shared" si="160"/>
        <v>1</v>
      </c>
    </row>
    <row r="213" spans="1:28" s="2" customFormat="1" ht="73.5" customHeight="1" x14ac:dyDescent="0.25">
      <c r="A213" s="49" t="s">
        <v>98</v>
      </c>
      <c r="B213" s="50" t="s">
        <v>67</v>
      </c>
      <c r="C213" s="21">
        <v>13</v>
      </c>
      <c r="D213" s="21" t="s">
        <v>13</v>
      </c>
      <c r="E213" s="47" t="s">
        <v>99</v>
      </c>
      <c r="F213" s="32">
        <f t="shared" si="181"/>
        <v>80000000000</v>
      </c>
      <c r="G213" s="32">
        <f t="shared" si="181"/>
        <v>0</v>
      </c>
      <c r="H213" s="32">
        <f t="shared" si="181"/>
        <v>0</v>
      </c>
      <c r="I213" s="32">
        <f t="shared" si="181"/>
        <v>0</v>
      </c>
      <c r="J213" s="32">
        <f t="shared" si="181"/>
        <v>0</v>
      </c>
      <c r="K213" s="32">
        <f t="shared" si="175"/>
        <v>0</v>
      </c>
      <c r="L213" s="33">
        <f>+F213+K213</f>
        <v>80000000000</v>
      </c>
      <c r="M213" s="117">
        <f t="shared" si="180"/>
        <v>1.3858639651930536E-2</v>
      </c>
      <c r="N213" s="32">
        <f t="shared" si="182"/>
        <v>0</v>
      </c>
      <c r="O213" s="32">
        <f t="shared" si="182"/>
        <v>0</v>
      </c>
      <c r="P213" s="32">
        <f t="shared" si="182"/>
        <v>80000000000</v>
      </c>
      <c r="Q213" s="32">
        <f t="shared" si="182"/>
        <v>0</v>
      </c>
      <c r="R213" s="32">
        <f t="shared" si="182"/>
        <v>80000000000</v>
      </c>
      <c r="S213" s="32">
        <f t="shared" si="182"/>
        <v>0</v>
      </c>
      <c r="T213" s="32">
        <f t="shared" si="182"/>
        <v>0</v>
      </c>
      <c r="U213" s="32">
        <f t="shared" si="182"/>
        <v>0</v>
      </c>
      <c r="V213" s="32">
        <f t="shared" si="182"/>
        <v>0</v>
      </c>
      <c r="W213" s="32">
        <f t="shared" si="182"/>
        <v>0</v>
      </c>
      <c r="X213" s="24">
        <f t="shared" si="155"/>
        <v>0</v>
      </c>
      <c r="Y213" s="24">
        <f t="shared" si="156"/>
        <v>0</v>
      </c>
      <c r="Z213" s="24">
        <f t="shared" si="172"/>
        <v>0</v>
      </c>
      <c r="AA213" s="24" t="s">
        <v>514</v>
      </c>
      <c r="AB213" s="24" t="s">
        <v>514</v>
      </c>
    </row>
    <row r="214" spans="1:28" s="2" customFormat="1" ht="57" customHeight="1" x14ac:dyDescent="0.25">
      <c r="A214" s="49" t="s">
        <v>100</v>
      </c>
      <c r="B214" s="50" t="s">
        <v>67</v>
      </c>
      <c r="C214" s="21">
        <v>11</v>
      </c>
      <c r="D214" s="21" t="s">
        <v>13</v>
      </c>
      <c r="E214" s="47" t="s">
        <v>99</v>
      </c>
      <c r="F214" s="32">
        <f>+F217+F221</f>
        <v>25000000000</v>
      </c>
      <c r="G214" s="32">
        <f>+G217+G221</f>
        <v>0</v>
      </c>
      <c r="H214" s="32">
        <f>+H217+H221</f>
        <v>0</v>
      </c>
      <c r="I214" s="32">
        <f>+I217+I221</f>
        <v>0</v>
      </c>
      <c r="J214" s="32">
        <f>+J217+J221</f>
        <v>0</v>
      </c>
      <c r="K214" s="32">
        <f t="shared" si="175"/>
        <v>0</v>
      </c>
      <c r="L214" s="33">
        <f>+F214+K214</f>
        <v>25000000000</v>
      </c>
      <c r="M214" s="117">
        <f t="shared" si="180"/>
        <v>4.330824891228293E-3</v>
      </c>
      <c r="N214" s="32">
        <f t="shared" ref="N214:W214" si="183">+N217+N221</f>
        <v>0</v>
      </c>
      <c r="O214" s="32">
        <f t="shared" si="183"/>
        <v>4234124000</v>
      </c>
      <c r="P214" s="32">
        <f t="shared" si="183"/>
        <v>20765876000</v>
      </c>
      <c r="Q214" s="32">
        <f t="shared" si="183"/>
        <v>715167733.46000004</v>
      </c>
      <c r="R214" s="32">
        <f t="shared" si="183"/>
        <v>24284832266.540001</v>
      </c>
      <c r="S214" s="32">
        <f t="shared" si="183"/>
        <v>3518956266.54</v>
      </c>
      <c r="T214" s="32">
        <f t="shared" si="183"/>
        <v>715167733.46000004</v>
      </c>
      <c r="U214" s="32">
        <f t="shared" si="183"/>
        <v>0</v>
      </c>
      <c r="V214" s="32">
        <f t="shared" si="183"/>
        <v>715167733.46000004</v>
      </c>
      <c r="W214" s="32">
        <f t="shared" si="183"/>
        <v>0</v>
      </c>
      <c r="X214" s="151">
        <f t="shared" si="155"/>
        <v>2.86067093384E-2</v>
      </c>
      <c r="Y214" s="151">
        <f t="shared" si="156"/>
        <v>2.86067093384E-2</v>
      </c>
      <c r="Z214" s="151">
        <f t="shared" si="172"/>
        <v>2.86067093384E-2</v>
      </c>
      <c r="AA214" s="24">
        <f t="shared" si="157"/>
        <v>1</v>
      </c>
      <c r="AB214" s="24">
        <f t="shared" si="160"/>
        <v>1</v>
      </c>
    </row>
    <row r="215" spans="1:28" s="2" customFormat="1" ht="57" customHeight="1" x14ac:dyDescent="0.25">
      <c r="A215" s="49" t="s">
        <v>100</v>
      </c>
      <c r="B215" s="50" t="s">
        <v>67</v>
      </c>
      <c r="C215" s="21">
        <v>13</v>
      </c>
      <c r="D215" s="21" t="s">
        <v>13</v>
      </c>
      <c r="E215" s="47" t="s">
        <v>99</v>
      </c>
      <c r="F215" s="32">
        <f>+F219</f>
        <v>80000000000</v>
      </c>
      <c r="G215" s="32">
        <f>+G219</f>
        <v>0</v>
      </c>
      <c r="H215" s="32">
        <f>+H219</f>
        <v>0</v>
      </c>
      <c r="I215" s="32">
        <f>+I219</f>
        <v>0</v>
      </c>
      <c r="J215" s="32">
        <f>+J219</f>
        <v>0</v>
      </c>
      <c r="K215" s="32">
        <f t="shared" si="175"/>
        <v>0</v>
      </c>
      <c r="L215" s="33">
        <f>+F215+K215</f>
        <v>80000000000</v>
      </c>
      <c r="M215" s="117">
        <f t="shared" si="180"/>
        <v>1.3858639651930536E-2</v>
      </c>
      <c r="N215" s="32">
        <f t="shared" ref="N215:W215" si="184">+N219</f>
        <v>0</v>
      </c>
      <c r="O215" s="32">
        <f t="shared" si="184"/>
        <v>0</v>
      </c>
      <c r="P215" s="32">
        <f t="shared" si="184"/>
        <v>80000000000</v>
      </c>
      <c r="Q215" s="32">
        <f t="shared" si="184"/>
        <v>0</v>
      </c>
      <c r="R215" s="32">
        <f t="shared" si="184"/>
        <v>80000000000</v>
      </c>
      <c r="S215" s="32">
        <f t="shared" si="184"/>
        <v>0</v>
      </c>
      <c r="T215" s="32">
        <f t="shared" si="184"/>
        <v>0</v>
      </c>
      <c r="U215" s="32">
        <f t="shared" si="184"/>
        <v>0</v>
      </c>
      <c r="V215" s="32">
        <f t="shared" si="184"/>
        <v>0</v>
      </c>
      <c r="W215" s="32">
        <f t="shared" si="184"/>
        <v>0</v>
      </c>
      <c r="X215" s="24">
        <f t="shared" si="155"/>
        <v>0</v>
      </c>
      <c r="Y215" s="24">
        <f t="shared" si="156"/>
        <v>0</v>
      </c>
      <c r="Z215" s="24">
        <f t="shared" si="172"/>
        <v>0</v>
      </c>
      <c r="AA215" s="24" t="s">
        <v>514</v>
      </c>
      <c r="AB215" s="24" t="s">
        <v>514</v>
      </c>
    </row>
    <row r="216" spans="1:28" s="2" customFormat="1" ht="36.75" customHeight="1" x14ac:dyDescent="0.25">
      <c r="A216" s="49" t="s">
        <v>467</v>
      </c>
      <c r="B216" s="50" t="s">
        <v>67</v>
      </c>
      <c r="C216" s="21">
        <v>11</v>
      </c>
      <c r="D216" s="21" t="s">
        <v>13</v>
      </c>
      <c r="E216" s="47" t="s">
        <v>468</v>
      </c>
      <c r="F216" s="32">
        <f>+F217</f>
        <v>12000000000</v>
      </c>
      <c r="G216" s="32">
        <f>+G217</f>
        <v>0</v>
      </c>
      <c r="H216" s="32">
        <f>+H217</f>
        <v>0</v>
      </c>
      <c r="I216" s="32">
        <f>+I217</f>
        <v>0</v>
      </c>
      <c r="J216" s="32">
        <f>+J217</f>
        <v>0</v>
      </c>
      <c r="K216" s="32">
        <f t="shared" si="175"/>
        <v>0</v>
      </c>
      <c r="L216" s="32">
        <f>+L217</f>
        <v>12000000000</v>
      </c>
      <c r="M216" s="117">
        <f t="shared" si="180"/>
        <v>2.0787959477895804E-3</v>
      </c>
      <c r="N216" s="32">
        <f t="shared" ref="N216:W216" si="185">+N217</f>
        <v>0</v>
      </c>
      <c r="O216" s="32">
        <f t="shared" si="185"/>
        <v>15000</v>
      </c>
      <c r="P216" s="32">
        <f t="shared" si="185"/>
        <v>11999985000</v>
      </c>
      <c r="Q216" s="32">
        <f t="shared" si="185"/>
        <v>0</v>
      </c>
      <c r="R216" s="32">
        <f t="shared" si="185"/>
        <v>12000000000</v>
      </c>
      <c r="S216" s="32">
        <f t="shared" si="185"/>
        <v>15000</v>
      </c>
      <c r="T216" s="32">
        <f t="shared" si="185"/>
        <v>0</v>
      </c>
      <c r="U216" s="32">
        <f t="shared" si="185"/>
        <v>0</v>
      </c>
      <c r="V216" s="32">
        <f t="shared" si="185"/>
        <v>0</v>
      </c>
      <c r="W216" s="32">
        <f t="shared" si="185"/>
        <v>0</v>
      </c>
      <c r="X216" s="24">
        <f t="shared" si="155"/>
        <v>0</v>
      </c>
      <c r="Y216" s="24">
        <f t="shared" si="156"/>
        <v>0</v>
      </c>
      <c r="Z216" s="24">
        <f t="shared" si="172"/>
        <v>0</v>
      </c>
      <c r="AA216" s="24" t="s">
        <v>514</v>
      </c>
      <c r="AB216" s="24" t="s">
        <v>514</v>
      </c>
    </row>
    <row r="217" spans="1:28" ht="36" customHeight="1" x14ac:dyDescent="0.25">
      <c r="A217" s="51" t="s">
        <v>469</v>
      </c>
      <c r="B217" s="52" t="s">
        <v>67</v>
      </c>
      <c r="C217" s="26">
        <v>11</v>
      </c>
      <c r="D217" s="26" t="s">
        <v>13</v>
      </c>
      <c r="E217" s="27" t="s">
        <v>75</v>
      </c>
      <c r="F217" s="28">
        <v>12000000000</v>
      </c>
      <c r="G217" s="39">
        <v>0</v>
      </c>
      <c r="H217" s="39">
        <v>0</v>
      </c>
      <c r="I217" s="39">
        <v>0</v>
      </c>
      <c r="J217" s="39">
        <v>0</v>
      </c>
      <c r="K217" s="39">
        <f t="shared" si="175"/>
        <v>0</v>
      </c>
      <c r="L217" s="28">
        <f>+F217+K217</f>
        <v>12000000000</v>
      </c>
      <c r="M217" s="119">
        <f t="shared" si="180"/>
        <v>2.0787959477895804E-3</v>
      </c>
      <c r="N217" s="28">
        <v>0</v>
      </c>
      <c r="O217" s="39">
        <v>15000</v>
      </c>
      <c r="P217" s="39">
        <f>L217-O217</f>
        <v>11999985000</v>
      </c>
      <c r="Q217" s="39">
        <v>0</v>
      </c>
      <c r="R217" s="39">
        <f>+L217-Q217</f>
        <v>12000000000</v>
      </c>
      <c r="S217" s="28">
        <f>O217-Q217</f>
        <v>15000</v>
      </c>
      <c r="T217" s="39">
        <v>0</v>
      </c>
      <c r="U217" s="39">
        <f>+Q217-T217</f>
        <v>0</v>
      </c>
      <c r="V217" s="39">
        <v>0</v>
      </c>
      <c r="W217" s="29">
        <f>+T217-V217</f>
        <v>0</v>
      </c>
      <c r="X217" s="30">
        <f t="shared" si="155"/>
        <v>0</v>
      </c>
      <c r="Y217" s="30">
        <f t="shared" si="156"/>
        <v>0</v>
      </c>
      <c r="Z217" s="30">
        <f t="shared" si="172"/>
        <v>0</v>
      </c>
      <c r="AA217" s="30" t="s">
        <v>514</v>
      </c>
      <c r="AB217" s="30" t="s">
        <v>514</v>
      </c>
    </row>
    <row r="218" spans="1:28" s="2" customFormat="1" ht="36.75" customHeight="1" x14ac:dyDescent="0.25">
      <c r="A218" s="49" t="s">
        <v>470</v>
      </c>
      <c r="B218" s="50" t="s">
        <v>67</v>
      </c>
      <c r="C218" s="21">
        <v>13</v>
      </c>
      <c r="D218" s="21" t="s">
        <v>13</v>
      </c>
      <c r="E218" s="47" t="s">
        <v>471</v>
      </c>
      <c r="F218" s="32">
        <f>+F219</f>
        <v>80000000000</v>
      </c>
      <c r="G218" s="32">
        <f>+G219</f>
        <v>0</v>
      </c>
      <c r="H218" s="32">
        <f>+H219</f>
        <v>0</v>
      </c>
      <c r="I218" s="32">
        <f>+I219</f>
        <v>0</v>
      </c>
      <c r="J218" s="32">
        <f>+J219</f>
        <v>0</v>
      </c>
      <c r="K218" s="32">
        <f t="shared" si="175"/>
        <v>0</v>
      </c>
      <c r="L218" s="32">
        <f>+L219</f>
        <v>80000000000</v>
      </c>
      <c r="M218" s="117">
        <f t="shared" si="180"/>
        <v>1.3858639651930536E-2</v>
      </c>
      <c r="N218" s="32">
        <f t="shared" ref="N218:W218" si="186">+N219</f>
        <v>0</v>
      </c>
      <c r="O218" s="32">
        <f t="shared" si="186"/>
        <v>0</v>
      </c>
      <c r="P218" s="32">
        <f t="shared" si="186"/>
        <v>80000000000</v>
      </c>
      <c r="Q218" s="32">
        <f t="shared" si="186"/>
        <v>0</v>
      </c>
      <c r="R218" s="32">
        <f t="shared" si="186"/>
        <v>80000000000</v>
      </c>
      <c r="S218" s="32">
        <f t="shared" si="186"/>
        <v>0</v>
      </c>
      <c r="T218" s="32">
        <f t="shared" si="186"/>
        <v>0</v>
      </c>
      <c r="U218" s="32">
        <f t="shared" si="186"/>
        <v>0</v>
      </c>
      <c r="V218" s="32">
        <f t="shared" si="186"/>
        <v>0</v>
      </c>
      <c r="W218" s="32">
        <f t="shared" si="186"/>
        <v>0</v>
      </c>
      <c r="X218" s="24">
        <f t="shared" si="155"/>
        <v>0</v>
      </c>
      <c r="Y218" s="24">
        <f t="shared" si="156"/>
        <v>0</v>
      </c>
      <c r="Z218" s="24">
        <f t="shared" si="172"/>
        <v>0</v>
      </c>
      <c r="AA218" s="24" t="s">
        <v>514</v>
      </c>
      <c r="AB218" s="24" t="s">
        <v>514</v>
      </c>
    </row>
    <row r="219" spans="1:28" ht="39" customHeight="1" x14ac:dyDescent="0.25">
      <c r="A219" s="51" t="s">
        <v>472</v>
      </c>
      <c r="B219" s="52" t="s">
        <v>67</v>
      </c>
      <c r="C219" s="26">
        <v>13</v>
      </c>
      <c r="D219" s="26" t="s">
        <v>13</v>
      </c>
      <c r="E219" s="27" t="s">
        <v>75</v>
      </c>
      <c r="F219" s="39">
        <v>80000000000</v>
      </c>
      <c r="G219" s="39">
        <v>0</v>
      </c>
      <c r="H219" s="39">
        <v>0</v>
      </c>
      <c r="I219" s="39">
        <v>0</v>
      </c>
      <c r="J219" s="39">
        <v>0</v>
      </c>
      <c r="K219" s="39">
        <f t="shared" si="175"/>
        <v>0</v>
      </c>
      <c r="L219" s="28">
        <f>+F219+K219</f>
        <v>80000000000</v>
      </c>
      <c r="M219" s="117">
        <f t="shared" si="180"/>
        <v>1.3858639651930536E-2</v>
      </c>
      <c r="N219" s="28">
        <v>0</v>
      </c>
      <c r="O219" s="28">
        <v>0</v>
      </c>
      <c r="P219" s="28">
        <f>L219-O219</f>
        <v>80000000000</v>
      </c>
      <c r="Q219" s="28">
        <v>0</v>
      </c>
      <c r="R219" s="28">
        <f>+L219-Q219</f>
        <v>80000000000</v>
      </c>
      <c r="S219" s="28">
        <f>O219-Q219</f>
        <v>0</v>
      </c>
      <c r="T219" s="28">
        <v>0</v>
      </c>
      <c r="U219" s="28">
        <f>+Q219-T219</f>
        <v>0</v>
      </c>
      <c r="V219" s="28">
        <v>0</v>
      </c>
      <c r="W219" s="29">
        <f>+T219-V219</f>
        <v>0</v>
      </c>
      <c r="X219" s="30">
        <f t="shared" si="155"/>
        <v>0</v>
      </c>
      <c r="Y219" s="30">
        <f t="shared" si="156"/>
        <v>0</v>
      </c>
      <c r="Z219" s="30">
        <f t="shared" si="172"/>
        <v>0</v>
      </c>
      <c r="AA219" s="30" t="s">
        <v>514</v>
      </c>
      <c r="AB219" s="30" t="s">
        <v>514</v>
      </c>
    </row>
    <row r="220" spans="1:28" ht="45" customHeight="1" x14ac:dyDescent="0.25">
      <c r="A220" s="49" t="s">
        <v>101</v>
      </c>
      <c r="B220" s="50" t="s">
        <v>67</v>
      </c>
      <c r="C220" s="21">
        <v>11</v>
      </c>
      <c r="D220" s="21" t="s">
        <v>13</v>
      </c>
      <c r="E220" s="47" t="s">
        <v>76</v>
      </c>
      <c r="F220" s="32">
        <f>+F221</f>
        <v>13000000000</v>
      </c>
      <c r="G220" s="32">
        <f>+G221</f>
        <v>0</v>
      </c>
      <c r="H220" s="32">
        <f>+H221</f>
        <v>0</v>
      </c>
      <c r="I220" s="32">
        <f>+I221</f>
        <v>0</v>
      </c>
      <c r="J220" s="32">
        <f>+J221</f>
        <v>0</v>
      </c>
      <c r="K220" s="32">
        <f t="shared" si="175"/>
        <v>0</v>
      </c>
      <c r="L220" s="32">
        <f>+L221</f>
        <v>13000000000</v>
      </c>
      <c r="M220" s="117">
        <f t="shared" si="180"/>
        <v>2.2520289434387122E-3</v>
      </c>
      <c r="N220" s="32">
        <f t="shared" ref="N220:W220" si="187">+N221</f>
        <v>0</v>
      </c>
      <c r="O220" s="32">
        <f t="shared" si="187"/>
        <v>4234109000</v>
      </c>
      <c r="P220" s="32">
        <f t="shared" si="187"/>
        <v>8765891000</v>
      </c>
      <c r="Q220" s="32">
        <f t="shared" si="187"/>
        <v>715167733.46000004</v>
      </c>
      <c r="R220" s="32">
        <f t="shared" si="187"/>
        <v>12284832266.540001</v>
      </c>
      <c r="S220" s="32">
        <f t="shared" si="187"/>
        <v>3518941266.54</v>
      </c>
      <c r="T220" s="32">
        <f t="shared" si="187"/>
        <v>715167733.46000004</v>
      </c>
      <c r="U220" s="32">
        <f t="shared" si="187"/>
        <v>0</v>
      </c>
      <c r="V220" s="32">
        <f t="shared" si="187"/>
        <v>715167733.46000004</v>
      </c>
      <c r="W220" s="32">
        <f t="shared" si="187"/>
        <v>0</v>
      </c>
      <c r="X220" s="24">
        <f t="shared" si="155"/>
        <v>5.5012902573846154E-2</v>
      </c>
      <c r="Y220" s="24">
        <f t="shared" si="156"/>
        <v>5.5012902573846154E-2</v>
      </c>
      <c r="Z220" s="24">
        <f t="shared" si="172"/>
        <v>5.5012902573846154E-2</v>
      </c>
      <c r="AA220" s="24">
        <f t="shared" si="157"/>
        <v>1</v>
      </c>
      <c r="AB220" s="24">
        <f t="shared" si="160"/>
        <v>1</v>
      </c>
    </row>
    <row r="221" spans="1:28" ht="41.25" customHeight="1" x14ac:dyDescent="0.25">
      <c r="A221" s="51" t="s">
        <v>102</v>
      </c>
      <c r="B221" s="52" t="s">
        <v>67</v>
      </c>
      <c r="C221" s="26">
        <v>11</v>
      </c>
      <c r="D221" s="26" t="s">
        <v>13</v>
      </c>
      <c r="E221" s="27" t="s">
        <v>75</v>
      </c>
      <c r="F221" s="28">
        <v>13000000000</v>
      </c>
      <c r="G221" s="39">
        <v>0</v>
      </c>
      <c r="H221" s="39">
        <v>0</v>
      </c>
      <c r="I221" s="39">
        <v>0</v>
      </c>
      <c r="J221" s="39">
        <v>0</v>
      </c>
      <c r="K221" s="39">
        <f t="shared" si="175"/>
        <v>0</v>
      </c>
      <c r="L221" s="28">
        <f>+F221+K221</f>
        <v>13000000000</v>
      </c>
      <c r="M221" s="119">
        <f t="shared" si="180"/>
        <v>2.2520289434387122E-3</v>
      </c>
      <c r="N221" s="28">
        <v>0</v>
      </c>
      <c r="O221" s="28">
        <v>4234109000</v>
      </c>
      <c r="P221" s="39">
        <f>L221-O221</f>
        <v>8765891000</v>
      </c>
      <c r="Q221" s="28">
        <v>715167733.46000004</v>
      </c>
      <c r="R221" s="39">
        <f>+L221-Q221</f>
        <v>12284832266.540001</v>
      </c>
      <c r="S221" s="28">
        <f>O221-Q221</f>
        <v>3518941266.54</v>
      </c>
      <c r="T221" s="39">
        <v>715167733.46000004</v>
      </c>
      <c r="U221" s="39">
        <v>0</v>
      </c>
      <c r="V221" s="39">
        <v>715167733.46000004</v>
      </c>
      <c r="W221" s="29">
        <f>+T221-V221</f>
        <v>0</v>
      </c>
      <c r="X221" s="30">
        <f t="shared" si="155"/>
        <v>5.5012902573846154E-2</v>
      </c>
      <c r="Y221" s="30">
        <f t="shared" si="156"/>
        <v>5.5012902573846154E-2</v>
      </c>
      <c r="Z221" s="30">
        <f t="shared" si="172"/>
        <v>5.5012902573846154E-2</v>
      </c>
      <c r="AA221" s="30">
        <f t="shared" si="157"/>
        <v>1</v>
      </c>
      <c r="AB221" s="30">
        <f t="shared" si="160"/>
        <v>1</v>
      </c>
    </row>
    <row r="222" spans="1:28" ht="35.25" customHeight="1" x14ac:dyDescent="0.25">
      <c r="A222" s="20" t="s">
        <v>103</v>
      </c>
      <c r="B222" s="21" t="s">
        <v>67</v>
      </c>
      <c r="C222" s="21">
        <v>13</v>
      </c>
      <c r="D222" s="21" t="s">
        <v>13</v>
      </c>
      <c r="E222" s="47" t="s">
        <v>104</v>
      </c>
      <c r="F222" s="34">
        <f>+F223</f>
        <v>6042022926</v>
      </c>
      <c r="G222" s="34">
        <f>+G223</f>
        <v>0</v>
      </c>
      <c r="H222" s="34">
        <f>+H223</f>
        <v>0</v>
      </c>
      <c r="I222" s="34">
        <f>+I223</f>
        <v>0</v>
      </c>
      <c r="J222" s="34">
        <f>+J223</f>
        <v>0</v>
      </c>
      <c r="K222" s="34">
        <f t="shared" si="175"/>
        <v>0</v>
      </c>
      <c r="L222" s="34">
        <f>+L223</f>
        <v>6042022926</v>
      </c>
      <c r="M222" s="117">
        <f t="shared" si="180"/>
        <v>1.0466777312517122E-3</v>
      </c>
      <c r="N222" s="34">
        <f t="shared" ref="N222:W222" si="188">+N223</f>
        <v>0</v>
      </c>
      <c r="O222" s="34">
        <f t="shared" si="188"/>
        <v>2042749771.5</v>
      </c>
      <c r="P222" s="34">
        <f t="shared" si="188"/>
        <v>3999273154.5</v>
      </c>
      <c r="Q222" s="34">
        <f t="shared" si="188"/>
        <v>1980586100.6400001</v>
      </c>
      <c r="R222" s="34">
        <f t="shared" si="188"/>
        <v>4061436825.3599997</v>
      </c>
      <c r="S222" s="34">
        <f t="shared" si="188"/>
        <v>62163670.859999895</v>
      </c>
      <c r="T222" s="34">
        <f t="shared" si="188"/>
        <v>446254165.63999999</v>
      </c>
      <c r="U222" s="34">
        <f t="shared" si="188"/>
        <v>1534331935</v>
      </c>
      <c r="V222" s="34">
        <f t="shared" si="188"/>
        <v>445519603.63999999</v>
      </c>
      <c r="W222" s="34">
        <f t="shared" si="188"/>
        <v>734562</v>
      </c>
      <c r="X222" s="24">
        <f t="shared" si="155"/>
        <v>0.3278018181819789</v>
      </c>
      <c r="Y222" s="24">
        <f t="shared" si="156"/>
        <v>7.385840323771059E-2</v>
      </c>
      <c r="Z222" s="24">
        <f t="shared" si="172"/>
        <v>7.3736827730798982E-2</v>
      </c>
      <c r="AA222" s="24">
        <f t="shared" si="157"/>
        <v>0.22531419638651351</v>
      </c>
      <c r="AB222" s="24">
        <f t="shared" si="160"/>
        <v>0.9983539380546812</v>
      </c>
    </row>
    <row r="223" spans="1:28" ht="33" customHeight="1" x14ac:dyDescent="0.25">
      <c r="A223" s="20" t="s">
        <v>105</v>
      </c>
      <c r="B223" s="21" t="s">
        <v>67</v>
      </c>
      <c r="C223" s="21">
        <v>13</v>
      </c>
      <c r="D223" s="21" t="s">
        <v>13</v>
      </c>
      <c r="E223" s="22" t="s">
        <v>74</v>
      </c>
      <c r="F223" s="34">
        <f>+F224+F228</f>
        <v>6042022926</v>
      </c>
      <c r="G223" s="34">
        <f>+G224+G228</f>
        <v>0</v>
      </c>
      <c r="H223" s="34">
        <f>+H224+H228</f>
        <v>0</v>
      </c>
      <c r="I223" s="34">
        <f>+I224+I228</f>
        <v>0</v>
      </c>
      <c r="J223" s="34">
        <f>+J224+J228</f>
        <v>0</v>
      </c>
      <c r="K223" s="34">
        <f t="shared" si="175"/>
        <v>0</v>
      </c>
      <c r="L223" s="34">
        <f>+L224+L228</f>
        <v>6042022926</v>
      </c>
      <c r="M223" s="117">
        <f t="shared" si="180"/>
        <v>1.0466777312517122E-3</v>
      </c>
      <c r="N223" s="34">
        <f t="shared" ref="N223:W223" si="189">+N224+N228</f>
        <v>0</v>
      </c>
      <c r="O223" s="34">
        <f t="shared" si="189"/>
        <v>2042749771.5</v>
      </c>
      <c r="P223" s="34">
        <f t="shared" si="189"/>
        <v>3999273154.5</v>
      </c>
      <c r="Q223" s="34">
        <f t="shared" si="189"/>
        <v>1980586100.6400001</v>
      </c>
      <c r="R223" s="34">
        <f t="shared" si="189"/>
        <v>4061436825.3599997</v>
      </c>
      <c r="S223" s="34">
        <f t="shared" si="189"/>
        <v>62163670.859999895</v>
      </c>
      <c r="T223" s="34">
        <f t="shared" si="189"/>
        <v>446254165.63999999</v>
      </c>
      <c r="U223" s="34">
        <f t="shared" si="189"/>
        <v>1534331935</v>
      </c>
      <c r="V223" s="34">
        <f t="shared" si="189"/>
        <v>445519603.63999999</v>
      </c>
      <c r="W223" s="34">
        <f t="shared" si="189"/>
        <v>734562</v>
      </c>
      <c r="X223" s="24">
        <f t="shared" si="155"/>
        <v>0.3278018181819789</v>
      </c>
      <c r="Y223" s="24">
        <f t="shared" si="156"/>
        <v>7.385840323771059E-2</v>
      </c>
      <c r="Z223" s="24">
        <f t="shared" si="172"/>
        <v>7.3736827730798982E-2</v>
      </c>
      <c r="AA223" s="24">
        <f t="shared" si="157"/>
        <v>0.22531419638651351</v>
      </c>
      <c r="AB223" s="24">
        <f t="shared" si="160"/>
        <v>0.9983539380546812</v>
      </c>
    </row>
    <row r="224" spans="1:28" ht="51.75" customHeight="1" x14ac:dyDescent="0.25">
      <c r="A224" s="20" t="s">
        <v>106</v>
      </c>
      <c r="B224" s="21" t="s">
        <v>67</v>
      </c>
      <c r="C224" s="21">
        <v>13</v>
      </c>
      <c r="D224" s="21" t="s">
        <v>13</v>
      </c>
      <c r="E224" s="22" t="s">
        <v>107</v>
      </c>
      <c r="F224" s="34">
        <f t="shared" ref="F224:J226" si="190">+F225</f>
        <v>2257022926</v>
      </c>
      <c r="G224" s="34">
        <f t="shared" si="190"/>
        <v>0</v>
      </c>
      <c r="H224" s="34">
        <f t="shared" si="190"/>
        <v>0</v>
      </c>
      <c r="I224" s="34">
        <f t="shared" si="190"/>
        <v>0</v>
      </c>
      <c r="J224" s="34">
        <f t="shared" si="190"/>
        <v>0</v>
      </c>
      <c r="K224" s="34">
        <f t="shared" si="175"/>
        <v>0</v>
      </c>
      <c r="L224" s="34">
        <f>+L225</f>
        <v>2257022926</v>
      </c>
      <c r="M224" s="117">
        <f t="shared" si="180"/>
        <v>3.9099084271974855E-4</v>
      </c>
      <c r="N224" s="34">
        <f t="shared" ref="N224:W226" si="191">+N225</f>
        <v>0</v>
      </c>
      <c r="O224" s="34">
        <f t="shared" si="191"/>
        <v>2042749771.5</v>
      </c>
      <c r="P224" s="34">
        <f t="shared" si="191"/>
        <v>214273154.5</v>
      </c>
      <c r="Q224" s="34">
        <f t="shared" si="191"/>
        <v>1980586100.6400001</v>
      </c>
      <c r="R224" s="34">
        <f t="shared" si="191"/>
        <v>276436825.3599999</v>
      </c>
      <c r="S224" s="34">
        <f t="shared" si="191"/>
        <v>62163670.859999895</v>
      </c>
      <c r="T224" s="34">
        <f t="shared" si="191"/>
        <v>446254165.63999999</v>
      </c>
      <c r="U224" s="34">
        <f t="shared" si="191"/>
        <v>1534331935</v>
      </c>
      <c r="V224" s="34">
        <f t="shared" si="191"/>
        <v>445519603.63999999</v>
      </c>
      <c r="W224" s="34">
        <f t="shared" si="191"/>
        <v>734562</v>
      </c>
      <c r="X224" s="24">
        <f t="shared" si="155"/>
        <v>0.87752148098472615</v>
      </c>
      <c r="Y224" s="24">
        <f t="shared" si="156"/>
        <v>0.19771804729997677</v>
      </c>
      <c r="Z224" s="24">
        <f t="shared" si="172"/>
        <v>0.19739259114641355</v>
      </c>
      <c r="AA224" s="24">
        <f t="shared" si="157"/>
        <v>0.22531419638651351</v>
      </c>
      <c r="AB224" s="24">
        <f t="shared" si="160"/>
        <v>0.9983539380546812</v>
      </c>
    </row>
    <row r="225" spans="1:28" ht="51.75" customHeight="1" x14ac:dyDescent="0.25">
      <c r="A225" s="20" t="s">
        <v>108</v>
      </c>
      <c r="B225" s="21" t="s">
        <v>67</v>
      </c>
      <c r="C225" s="21">
        <v>13</v>
      </c>
      <c r="D225" s="21" t="s">
        <v>13</v>
      </c>
      <c r="E225" s="22" t="s">
        <v>107</v>
      </c>
      <c r="F225" s="34">
        <f t="shared" si="190"/>
        <v>2257022926</v>
      </c>
      <c r="G225" s="34">
        <f t="shared" si="190"/>
        <v>0</v>
      </c>
      <c r="H225" s="34">
        <f t="shared" si="190"/>
        <v>0</v>
      </c>
      <c r="I225" s="34">
        <f t="shared" si="190"/>
        <v>0</v>
      </c>
      <c r="J225" s="34">
        <f t="shared" si="190"/>
        <v>0</v>
      </c>
      <c r="K225" s="34">
        <f t="shared" si="175"/>
        <v>0</v>
      </c>
      <c r="L225" s="34">
        <f>+L226</f>
        <v>2257022926</v>
      </c>
      <c r="M225" s="117">
        <f t="shared" si="180"/>
        <v>3.9099084271974855E-4</v>
      </c>
      <c r="N225" s="34">
        <f t="shared" si="191"/>
        <v>0</v>
      </c>
      <c r="O225" s="34">
        <f t="shared" si="191"/>
        <v>2042749771.5</v>
      </c>
      <c r="P225" s="34">
        <f t="shared" si="191"/>
        <v>214273154.5</v>
      </c>
      <c r="Q225" s="34">
        <f t="shared" si="191"/>
        <v>1980586100.6400001</v>
      </c>
      <c r="R225" s="34">
        <f t="shared" si="191"/>
        <v>276436825.3599999</v>
      </c>
      <c r="S225" s="34">
        <f t="shared" si="191"/>
        <v>62163670.859999895</v>
      </c>
      <c r="T225" s="34">
        <f t="shared" si="191"/>
        <v>446254165.63999999</v>
      </c>
      <c r="U225" s="34">
        <f t="shared" si="191"/>
        <v>1534331935</v>
      </c>
      <c r="V225" s="34">
        <f t="shared" si="191"/>
        <v>445519603.63999999</v>
      </c>
      <c r="W225" s="34">
        <f t="shared" si="191"/>
        <v>734562</v>
      </c>
      <c r="X225" s="24">
        <f t="shared" si="155"/>
        <v>0.87752148098472615</v>
      </c>
      <c r="Y225" s="24">
        <f t="shared" si="156"/>
        <v>0.19771804729997677</v>
      </c>
      <c r="Z225" s="24">
        <f t="shared" si="172"/>
        <v>0.19739259114641355</v>
      </c>
      <c r="AA225" s="24">
        <f t="shared" si="157"/>
        <v>0.22531419638651351</v>
      </c>
      <c r="AB225" s="24">
        <f t="shared" si="160"/>
        <v>0.9983539380546812</v>
      </c>
    </row>
    <row r="226" spans="1:28" ht="29.25" customHeight="1" x14ac:dyDescent="0.25">
      <c r="A226" s="20" t="s">
        <v>109</v>
      </c>
      <c r="B226" s="21" t="s">
        <v>67</v>
      </c>
      <c r="C226" s="21">
        <v>13</v>
      </c>
      <c r="D226" s="21" t="s">
        <v>13</v>
      </c>
      <c r="E226" s="47" t="s">
        <v>110</v>
      </c>
      <c r="F226" s="34">
        <f t="shared" si="190"/>
        <v>2257022926</v>
      </c>
      <c r="G226" s="34">
        <f t="shared" si="190"/>
        <v>0</v>
      </c>
      <c r="H226" s="34">
        <f t="shared" si="190"/>
        <v>0</v>
      </c>
      <c r="I226" s="34">
        <f t="shared" si="190"/>
        <v>0</v>
      </c>
      <c r="J226" s="34">
        <f t="shared" si="190"/>
        <v>0</v>
      </c>
      <c r="K226" s="34">
        <f t="shared" si="175"/>
        <v>0</v>
      </c>
      <c r="L226" s="34">
        <f>+L227</f>
        <v>2257022926</v>
      </c>
      <c r="M226" s="117">
        <f t="shared" si="180"/>
        <v>3.9099084271974855E-4</v>
      </c>
      <c r="N226" s="34">
        <f t="shared" si="191"/>
        <v>0</v>
      </c>
      <c r="O226" s="34">
        <f t="shared" si="191"/>
        <v>2042749771.5</v>
      </c>
      <c r="P226" s="34">
        <f t="shared" si="191"/>
        <v>214273154.5</v>
      </c>
      <c r="Q226" s="34">
        <f t="shared" si="191"/>
        <v>1980586100.6400001</v>
      </c>
      <c r="R226" s="34">
        <f t="shared" si="191"/>
        <v>276436825.3599999</v>
      </c>
      <c r="S226" s="34">
        <f t="shared" si="191"/>
        <v>62163670.859999895</v>
      </c>
      <c r="T226" s="34">
        <f t="shared" si="191"/>
        <v>446254165.63999999</v>
      </c>
      <c r="U226" s="34">
        <f t="shared" si="191"/>
        <v>1534331935</v>
      </c>
      <c r="V226" s="34">
        <f t="shared" si="191"/>
        <v>445519603.63999999</v>
      </c>
      <c r="W226" s="34">
        <f t="shared" si="191"/>
        <v>734562</v>
      </c>
      <c r="X226" s="24">
        <f t="shared" si="155"/>
        <v>0.87752148098472615</v>
      </c>
      <c r="Y226" s="24">
        <f t="shared" si="156"/>
        <v>0.19771804729997677</v>
      </c>
      <c r="Z226" s="24">
        <f t="shared" si="172"/>
        <v>0.19739259114641355</v>
      </c>
      <c r="AA226" s="24">
        <f t="shared" si="157"/>
        <v>0.22531419638651351</v>
      </c>
      <c r="AB226" s="24">
        <f t="shared" si="160"/>
        <v>0.9983539380546812</v>
      </c>
    </row>
    <row r="227" spans="1:28" ht="30" customHeight="1" x14ac:dyDescent="0.25">
      <c r="A227" s="25" t="s">
        <v>111</v>
      </c>
      <c r="B227" s="26" t="s">
        <v>67</v>
      </c>
      <c r="C227" s="26">
        <v>13</v>
      </c>
      <c r="D227" s="26" t="s">
        <v>13</v>
      </c>
      <c r="E227" s="27" t="s">
        <v>75</v>
      </c>
      <c r="F227" s="28">
        <v>2257022926</v>
      </c>
      <c r="G227" s="28">
        <v>0</v>
      </c>
      <c r="H227" s="28">
        <v>0</v>
      </c>
      <c r="I227" s="28">
        <v>0</v>
      </c>
      <c r="J227" s="28">
        <v>0</v>
      </c>
      <c r="K227" s="28">
        <f t="shared" si="175"/>
        <v>0</v>
      </c>
      <c r="L227" s="28">
        <f>+F227+K227</f>
        <v>2257022926</v>
      </c>
      <c r="M227" s="119">
        <f t="shared" si="180"/>
        <v>3.9099084271974855E-4</v>
      </c>
      <c r="N227" s="28">
        <v>0</v>
      </c>
      <c r="O227" s="28">
        <v>2042749771.5</v>
      </c>
      <c r="P227" s="28">
        <f>L227-O227</f>
        <v>214273154.5</v>
      </c>
      <c r="Q227" s="28">
        <v>1980586100.6400001</v>
      </c>
      <c r="R227" s="28">
        <f>+L227-Q227</f>
        <v>276436825.3599999</v>
      </c>
      <c r="S227" s="28">
        <f>O227-Q227</f>
        <v>62163670.859999895</v>
      </c>
      <c r="T227" s="28">
        <v>446254165.63999999</v>
      </c>
      <c r="U227" s="28">
        <f>+Q227-T227</f>
        <v>1534331935</v>
      </c>
      <c r="V227" s="28">
        <v>445519603.63999999</v>
      </c>
      <c r="W227" s="29">
        <f>+T227-V227</f>
        <v>734562</v>
      </c>
      <c r="X227" s="30">
        <f t="shared" si="155"/>
        <v>0.87752148098472615</v>
      </c>
      <c r="Y227" s="30">
        <f t="shared" si="156"/>
        <v>0.19771804729997677</v>
      </c>
      <c r="Z227" s="30">
        <f t="shared" si="172"/>
        <v>0.19739259114641355</v>
      </c>
      <c r="AA227" s="30">
        <f t="shared" si="157"/>
        <v>0.22531419638651351</v>
      </c>
      <c r="AB227" s="30">
        <f t="shared" si="160"/>
        <v>0.9983539380546812</v>
      </c>
    </row>
    <row r="228" spans="1:28" ht="51.75" customHeight="1" x14ac:dyDescent="0.25">
      <c r="A228" s="20" t="s">
        <v>473</v>
      </c>
      <c r="B228" s="21" t="s">
        <v>67</v>
      </c>
      <c r="C228" s="21">
        <v>13</v>
      </c>
      <c r="D228" s="21" t="s">
        <v>13</v>
      </c>
      <c r="E228" s="22" t="s">
        <v>474</v>
      </c>
      <c r="F228" s="34">
        <f t="shared" ref="F228:J230" si="192">+F229</f>
        <v>3785000000</v>
      </c>
      <c r="G228" s="34">
        <f t="shared" si="192"/>
        <v>0</v>
      </c>
      <c r="H228" s="34">
        <f t="shared" si="192"/>
        <v>0</v>
      </c>
      <c r="I228" s="34">
        <f t="shared" si="192"/>
        <v>0</v>
      </c>
      <c r="J228" s="34">
        <f t="shared" si="192"/>
        <v>0</v>
      </c>
      <c r="K228" s="34">
        <f t="shared" si="175"/>
        <v>0</v>
      </c>
      <c r="L228" s="34">
        <f>+L229</f>
        <v>3785000000</v>
      </c>
      <c r="M228" s="117">
        <f t="shared" si="180"/>
        <v>6.5568688853196355E-4</v>
      </c>
      <c r="N228" s="34">
        <f t="shared" ref="N228:W230" si="193">+N229</f>
        <v>0</v>
      </c>
      <c r="O228" s="34">
        <f t="shared" si="193"/>
        <v>0</v>
      </c>
      <c r="P228" s="34">
        <f t="shared" si="193"/>
        <v>3785000000</v>
      </c>
      <c r="Q228" s="34">
        <f t="shared" si="193"/>
        <v>0</v>
      </c>
      <c r="R228" s="34">
        <f t="shared" si="193"/>
        <v>3785000000</v>
      </c>
      <c r="S228" s="34">
        <f t="shared" si="193"/>
        <v>0</v>
      </c>
      <c r="T228" s="34">
        <f t="shared" si="193"/>
        <v>0</v>
      </c>
      <c r="U228" s="34">
        <f t="shared" si="193"/>
        <v>0</v>
      </c>
      <c r="V228" s="34">
        <f t="shared" si="193"/>
        <v>0</v>
      </c>
      <c r="W228" s="34">
        <f t="shared" si="193"/>
        <v>0</v>
      </c>
      <c r="X228" s="24">
        <f t="shared" si="155"/>
        <v>0</v>
      </c>
      <c r="Y228" s="24">
        <f t="shared" si="156"/>
        <v>0</v>
      </c>
      <c r="Z228" s="24">
        <f t="shared" si="172"/>
        <v>0</v>
      </c>
      <c r="AA228" s="24" t="s">
        <v>514</v>
      </c>
      <c r="AB228" s="24" t="s">
        <v>514</v>
      </c>
    </row>
    <row r="229" spans="1:28" ht="51.75" customHeight="1" x14ac:dyDescent="0.25">
      <c r="A229" s="20" t="s">
        <v>475</v>
      </c>
      <c r="B229" s="21" t="s">
        <v>67</v>
      </c>
      <c r="C229" s="21">
        <v>13</v>
      </c>
      <c r="D229" s="21" t="s">
        <v>13</v>
      </c>
      <c r="E229" s="22" t="s">
        <v>476</v>
      </c>
      <c r="F229" s="34">
        <f t="shared" si="192"/>
        <v>3785000000</v>
      </c>
      <c r="G229" s="34">
        <f t="shared" si="192"/>
        <v>0</v>
      </c>
      <c r="H229" s="34">
        <f t="shared" si="192"/>
        <v>0</v>
      </c>
      <c r="I229" s="34">
        <f t="shared" si="192"/>
        <v>0</v>
      </c>
      <c r="J229" s="34">
        <f t="shared" si="192"/>
        <v>0</v>
      </c>
      <c r="K229" s="34">
        <f t="shared" si="175"/>
        <v>0</v>
      </c>
      <c r="L229" s="34">
        <f>+L230</f>
        <v>3785000000</v>
      </c>
      <c r="M229" s="117">
        <f t="shared" si="180"/>
        <v>6.5568688853196355E-4</v>
      </c>
      <c r="N229" s="34">
        <f t="shared" si="193"/>
        <v>0</v>
      </c>
      <c r="O229" s="34">
        <f t="shared" si="193"/>
        <v>0</v>
      </c>
      <c r="P229" s="34">
        <f t="shared" si="193"/>
        <v>3785000000</v>
      </c>
      <c r="Q229" s="34">
        <f t="shared" si="193"/>
        <v>0</v>
      </c>
      <c r="R229" s="34">
        <f t="shared" si="193"/>
        <v>3785000000</v>
      </c>
      <c r="S229" s="34">
        <f t="shared" si="193"/>
        <v>0</v>
      </c>
      <c r="T229" s="34">
        <f t="shared" si="193"/>
        <v>0</v>
      </c>
      <c r="U229" s="34">
        <f t="shared" si="193"/>
        <v>0</v>
      </c>
      <c r="V229" s="34">
        <f t="shared" si="193"/>
        <v>0</v>
      </c>
      <c r="W229" s="34">
        <f t="shared" si="193"/>
        <v>0</v>
      </c>
      <c r="X229" s="24">
        <f t="shared" si="155"/>
        <v>0</v>
      </c>
      <c r="Y229" s="24">
        <f t="shared" si="156"/>
        <v>0</v>
      </c>
      <c r="Z229" s="24">
        <f t="shared" si="172"/>
        <v>0</v>
      </c>
      <c r="AA229" s="24" t="s">
        <v>514</v>
      </c>
      <c r="AB229" s="24" t="s">
        <v>514</v>
      </c>
    </row>
    <row r="230" spans="1:28" ht="29.25" customHeight="1" x14ac:dyDescent="0.25">
      <c r="A230" s="20" t="s">
        <v>477</v>
      </c>
      <c r="B230" s="21" t="s">
        <v>67</v>
      </c>
      <c r="C230" s="21">
        <v>13</v>
      </c>
      <c r="D230" s="21" t="s">
        <v>13</v>
      </c>
      <c r="E230" s="47" t="s">
        <v>110</v>
      </c>
      <c r="F230" s="34">
        <f t="shared" si="192"/>
        <v>3785000000</v>
      </c>
      <c r="G230" s="34">
        <f t="shared" si="192"/>
        <v>0</v>
      </c>
      <c r="H230" s="34">
        <f t="shared" si="192"/>
        <v>0</v>
      </c>
      <c r="I230" s="34">
        <f t="shared" si="192"/>
        <v>0</v>
      </c>
      <c r="J230" s="34">
        <f t="shared" si="192"/>
        <v>0</v>
      </c>
      <c r="K230" s="34">
        <f t="shared" si="175"/>
        <v>0</v>
      </c>
      <c r="L230" s="34">
        <f>+L231</f>
        <v>3785000000</v>
      </c>
      <c r="M230" s="117">
        <f t="shared" si="180"/>
        <v>6.5568688853196355E-4</v>
      </c>
      <c r="N230" s="34">
        <f t="shared" si="193"/>
        <v>0</v>
      </c>
      <c r="O230" s="34">
        <f t="shared" si="193"/>
        <v>0</v>
      </c>
      <c r="P230" s="34">
        <f t="shared" si="193"/>
        <v>3785000000</v>
      </c>
      <c r="Q230" s="34">
        <f t="shared" si="193"/>
        <v>0</v>
      </c>
      <c r="R230" s="34">
        <f t="shared" si="193"/>
        <v>3785000000</v>
      </c>
      <c r="S230" s="34">
        <f t="shared" si="193"/>
        <v>0</v>
      </c>
      <c r="T230" s="34">
        <f t="shared" si="193"/>
        <v>0</v>
      </c>
      <c r="U230" s="34">
        <f t="shared" si="193"/>
        <v>0</v>
      </c>
      <c r="V230" s="34">
        <f t="shared" si="193"/>
        <v>0</v>
      </c>
      <c r="W230" s="34">
        <f t="shared" si="193"/>
        <v>0</v>
      </c>
      <c r="X230" s="24">
        <f t="shared" si="155"/>
        <v>0</v>
      </c>
      <c r="Y230" s="24">
        <f t="shared" si="156"/>
        <v>0</v>
      </c>
      <c r="Z230" s="24">
        <f t="shared" si="172"/>
        <v>0</v>
      </c>
      <c r="AA230" s="24" t="s">
        <v>514</v>
      </c>
      <c r="AB230" s="24" t="s">
        <v>514</v>
      </c>
    </row>
    <row r="231" spans="1:28" ht="30" customHeight="1" x14ac:dyDescent="0.25">
      <c r="A231" s="25" t="s">
        <v>478</v>
      </c>
      <c r="B231" s="26" t="s">
        <v>67</v>
      </c>
      <c r="C231" s="26">
        <v>13</v>
      </c>
      <c r="D231" s="26" t="s">
        <v>13</v>
      </c>
      <c r="E231" s="27" t="s">
        <v>75</v>
      </c>
      <c r="F231" s="28">
        <v>3785000000</v>
      </c>
      <c r="G231" s="28">
        <v>0</v>
      </c>
      <c r="H231" s="28">
        <v>0</v>
      </c>
      <c r="I231" s="28">
        <v>0</v>
      </c>
      <c r="J231" s="28">
        <v>0</v>
      </c>
      <c r="K231" s="28">
        <f t="shared" si="175"/>
        <v>0</v>
      </c>
      <c r="L231" s="28">
        <f>+F231+K231</f>
        <v>3785000000</v>
      </c>
      <c r="M231" s="119">
        <f t="shared" si="180"/>
        <v>6.5568688853196355E-4</v>
      </c>
      <c r="N231" s="28">
        <v>0</v>
      </c>
      <c r="O231" s="28">
        <v>0</v>
      </c>
      <c r="P231" s="28">
        <f>L231-O231</f>
        <v>3785000000</v>
      </c>
      <c r="Q231" s="28">
        <v>0</v>
      </c>
      <c r="R231" s="28">
        <f>+L231-Q231</f>
        <v>3785000000</v>
      </c>
      <c r="S231" s="28">
        <f>O231-Q231</f>
        <v>0</v>
      </c>
      <c r="T231" s="28">
        <v>0</v>
      </c>
      <c r="U231" s="28">
        <f>+Q231-T231</f>
        <v>0</v>
      </c>
      <c r="V231" s="28">
        <v>0</v>
      </c>
      <c r="W231" s="29">
        <f>+T231-V231</f>
        <v>0</v>
      </c>
      <c r="X231" s="30">
        <f t="shared" si="155"/>
        <v>0</v>
      </c>
      <c r="Y231" s="30">
        <f t="shared" si="156"/>
        <v>0</v>
      </c>
      <c r="Z231" s="30">
        <f t="shared" si="172"/>
        <v>0</v>
      </c>
      <c r="AA231" s="30" t="s">
        <v>514</v>
      </c>
      <c r="AB231" s="30" t="s">
        <v>514</v>
      </c>
    </row>
    <row r="232" spans="1:28" ht="29.25" customHeight="1" x14ac:dyDescent="0.25">
      <c r="A232" s="20" t="s">
        <v>112</v>
      </c>
      <c r="B232" s="21" t="s">
        <v>67</v>
      </c>
      <c r="C232" s="21">
        <v>13</v>
      </c>
      <c r="D232" s="21" t="s">
        <v>13</v>
      </c>
      <c r="E232" s="22" t="s">
        <v>113</v>
      </c>
      <c r="F232" s="34">
        <f t="shared" ref="F232:J233" si="194">+F234</f>
        <v>1124097372</v>
      </c>
      <c r="G232" s="34">
        <f t="shared" si="194"/>
        <v>0</v>
      </c>
      <c r="H232" s="34">
        <f t="shared" si="194"/>
        <v>0</v>
      </c>
      <c r="I232" s="34">
        <f t="shared" si="194"/>
        <v>0</v>
      </c>
      <c r="J232" s="34">
        <f t="shared" si="194"/>
        <v>0</v>
      </c>
      <c r="K232" s="34">
        <f t="shared" si="175"/>
        <v>0</v>
      </c>
      <c r="L232" s="34">
        <f>+L234</f>
        <v>1124097372</v>
      </c>
      <c r="M232" s="117">
        <f t="shared" si="180"/>
        <v>1.947307551528764E-4</v>
      </c>
      <c r="N232" s="34">
        <f t="shared" ref="N232:W233" si="195">+N234</f>
        <v>0</v>
      </c>
      <c r="O232" s="34">
        <f t="shared" si="195"/>
        <v>910021842</v>
      </c>
      <c r="P232" s="34">
        <f t="shared" si="195"/>
        <v>214075530</v>
      </c>
      <c r="Q232" s="34">
        <f t="shared" si="195"/>
        <v>842568728.99000001</v>
      </c>
      <c r="R232" s="34">
        <f t="shared" si="195"/>
        <v>281528643.00999999</v>
      </c>
      <c r="S232" s="34">
        <f t="shared" si="195"/>
        <v>67453113.00999999</v>
      </c>
      <c r="T232" s="34">
        <f t="shared" si="195"/>
        <v>180422203.99000001</v>
      </c>
      <c r="U232" s="34">
        <f t="shared" si="195"/>
        <v>662146525</v>
      </c>
      <c r="V232" s="34">
        <f t="shared" si="195"/>
        <v>179796680.99000001</v>
      </c>
      <c r="W232" s="34">
        <f t="shared" si="195"/>
        <v>625523</v>
      </c>
      <c r="X232" s="24">
        <f t="shared" si="155"/>
        <v>0.74955137337515276</v>
      </c>
      <c r="Y232" s="24">
        <f t="shared" si="156"/>
        <v>0.1605040706295682</v>
      </c>
      <c r="Z232" s="24">
        <f t="shared" si="172"/>
        <v>0.15994760371168273</v>
      </c>
      <c r="AA232" s="24">
        <f t="shared" si="157"/>
        <v>0.21413351550119225</v>
      </c>
      <c r="AB232" s="24">
        <f t="shared" si="160"/>
        <v>0.99653300433002878</v>
      </c>
    </row>
    <row r="233" spans="1:28" ht="29.25" customHeight="1" x14ac:dyDescent="0.25">
      <c r="A233" s="20" t="s">
        <v>112</v>
      </c>
      <c r="B233" s="21" t="s">
        <v>12</v>
      </c>
      <c r="C233" s="21">
        <v>20</v>
      </c>
      <c r="D233" s="21" t="s">
        <v>13</v>
      </c>
      <c r="E233" s="22" t="s">
        <v>113</v>
      </c>
      <c r="F233" s="34">
        <f t="shared" si="194"/>
        <v>76235881312</v>
      </c>
      <c r="G233" s="34">
        <f t="shared" si="194"/>
        <v>0</v>
      </c>
      <c r="H233" s="34">
        <f t="shared" si="194"/>
        <v>0</v>
      </c>
      <c r="I233" s="34">
        <f t="shared" si="194"/>
        <v>0</v>
      </c>
      <c r="J233" s="34">
        <f t="shared" si="194"/>
        <v>0</v>
      </c>
      <c r="K233" s="34">
        <f t="shared" si="175"/>
        <v>0</v>
      </c>
      <c r="L233" s="34">
        <f>+L235</f>
        <v>76235881312</v>
      </c>
      <c r="M233" s="117">
        <f t="shared" si="180"/>
        <v>1.3206570095629418E-2</v>
      </c>
      <c r="N233" s="34">
        <f t="shared" si="195"/>
        <v>0</v>
      </c>
      <c r="O233" s="34">
        <f t="shared" si="195"/>
        <v>49002053305</v>
      </c>
      <c r="P233" s="34">
        <f t="shared" si="195"/>
        <v>27233828007</v>
      </c>
      <c r="Q233" s="34">
        <f t="shared" si="195"/>
        <v>46317131484</v>
      </c>
      <c r="R233" s="34">
        <f t="shared" si="195"/>
        <v>29918749828</v>
      </c>
      <c r="S233" s="34">
        <f t="shared" si="195"/>
        <v>2684921821</v>
      </c>
      <c r="T233" s="34">
        <f t="shared" si="195"/>
        <v>5697780308.3000002</v>
      </c>
      <c r="U233" s="34">
        <f t="shared" si="195"/>
        <v>40619351175.699997</v>
      </c>
      <c r="V233" s="34">
        <f t="shared" si="195"/>
        <v>5697780308.3000002</v>
      </c>
      <c r="W233" s="34">
        <f t="shared" si="195"/>
        <v>0</v>
      </c>
      <c r="X233" s="24">
        <f t="shared" si="155"/>
        <v>0.60755028586138216</v>
      </c>
      <c r="Y233" s="24">
        <f t="shared" si="156"/>
        <v>7.4738826524238453E-2</v>
      </c>
      <c r="Z233" s="24">
        <f t="shared" si="172"/>
        <v>7.4738826524238453E-2</v>
      </c>
      <c r="AA233" s="24">
        <f t="shared" si="157"/>
        <v>0.12301669222042101</v>
      </c>
      <c r="AB233" s="24">
        <f t="shared" si="160"/>
        <v>1</v>
      </c>
    </row>
    <row r="234" spans="1:28" ht="29.25" customHeight="1" x14ac:dyDescent="0.25">
      <c r="A234" s="20" t="s">
        <v>114</v>
      </c>
      <c r="B234" s="21" t="s">
        <v>67</v>
      </c>
      <c r="C234" s="21">
        <v>13</v>
      </c>
      <c r="D234" s="21" t="s">
        <v>13</v>
      </c>
      <c r="E234" s="22" t="s">
        <v>74</v>
      </c>
      <c r="F234" s="34">
        <f>+F242</f>
        <v>1124097372</v>
      </c>
      <c r="G234" s="34">
        <f>+G242</f>
        <v>0</v>
      </c>
      <c r="H234" s="34">
        <f>+H242</f>
        <v>0</v>
      </c>
      <c r="I234" s="34">
        <f>+I242</f>
        <v>0</v>
      </c>
      <c r="J234" s="34">
        <f>+J242</f>
        <v>0</v>
      </c>
      <c r="K234" s="34">
        <f t="shared" si="175"/>
        <v>0</v>
      </c>
      <c r="L234" s="34">
        <f>+L242</f>
        <v>1124097372</v>
      </c>
      <c r="M234" s="117">
        <f t="shared" si="180"/>
        <v>1.947307551528764E-4</v>
      </c>
      <c r="N234" s="34">
        <f t="shared" ref="N234:W234" si="196">+N242</f>
        <v>0</v>
      </c>
      <c r="O234" s="34">
        <f t="shared" si="196"/>
        <v>910021842</v>
      </c>
      <c r="P234" s="34">
        <f t="shared" si="196"/>
        <v>214075530</v>
      </c>
      <c r="Q234" s="34">
        <f t="shared" si="196"/>
        <v>842568728.99000001</v>
      </c>
      <c r="R234" s="34">
        <f t="shared" si="196"/>
        <v>281528643.00999999</v>
      </c>
      <c r="S234" s="34">
        <f t="shared" si="196"/>
        <v>67453113.00999999</v>
      </c>
      <c r="T234" s="34">
        <f t="shared" si="196"/>
        <v>180422203.99000001</v>
      </c>
      <c r="U234" s="34">
        <f t="shared" si="196"/>
        <v>662146525</v>
      </c>
      <c r="V234" s="34">
        <f t="shared" si="196"/>
        <v>179796680.99000001</v>
      </c>
      <c r="W234" s="34">
        <f t="shared" si="196"/>
        <v>625523</v>
      </c>
      <c r="X234" s="24">
        <f t="shared" si="155"/>
        <v>0.74955137337515276</v>
      </c>
      <c r="Y234" s="24">
        <f t="shared" si="156"/>
        <v>0.1605040706295682</v>
      </c>
      <c r="Z234" s="24">
        <f t="shared" si="172"/>
        <v>0.15994760371168273</v>
      </c>
      <c r="AA234" s="24">
        <f t="shared" si="157"/>
        <v>0.21413351550119225</v>
      </c>
      <c r="AB234" s="24">
        <f t="shared" si="160"/>
        <v>0.99653300433002878</v>
      </c>
    </row>
    <row r="235" spans="1:28" ht="29.25" customHeight="1" x14ac:dyDescent="0.25">
      <c r="A235" s="20" t="s">
        <v>114</v>
      </c>
      <c r="B235" s="21" t="s">
        <v>12</v>
      </c>
      <c r="C235" s="21">
        <v>20</v>
      </c>
      <c r="D235" s="21" t="s">
        <v>13</v>
      </c>
      <c r="E235" s="22" t="s">
        <v>74</v>
      </c>
      <c r="F235" s="34">
        <f t="shared" ref="F235:J236" si="197">+F236</f>
        <v>76235881312</v>
      </c>
      <c r="G235" s="34">
        <f t="shared" si="197"/>
        <v>0</v>
      </c>
      <c r="H235" s="34">
        <f t="shared" si="197"/>
        <v>0</v>
      </c>
      <c r="I235" s="34">
        <f t="shared" si="197"/>
        <v>0</v>
      </c>
      <c r="J235" s="34">
        <f t="shared" si="197"/>
        <v>0</v>
      </c>
      <c r="K235" s="34">
        <f t="shared" si="175"/>
        <v>0</v>
      </c>
      <c r="L235" s="34">
        <f>+L236</f>
        <v>76235881312</v>
      </c>
      <c r="M235" s="117">
        <f t="shared" si="180"/>
        <v>1.3206570095629418E-2</v>
      </c>
      <c r="N235" s="34">
        <f t="shared" ref="N235:W236" si="198">+N236</f>
        <v>0</v>
      </c>
      <c r="O235" s="34">
        <f t="shared" si="198"/>
        <v>49002053305</v>
      </c>
      <c r="P235" s="34">
        <f t="shared" si="198"/>
        <v>27233828007</v>
      </c>
      <c r="Q235" s="34">
        <f t="shared" si="198"/>
        <v>46317131484</v>
      </c>
      <c r="R235" s="34">
        <f t="shared" si="198"/>
        <v>29918749828</v>
      </c>
      <c r="S235" s="34">
        <f t="shared" si="198"/>
        <v>2684921821</v>
      </c>
      <c r="T235" s="34">
        <f>+T236</f>
        <v>5697780308.3000002</v>
      </c>
      <c r="U235" s="34">
        <f>+U236</f>
        <v>40619351175.699997</v>
      </c>
      <c r="V235" s="34">
        <f t="shared" si="198"/>
        <v>5697780308.3000002</v>
      </c>
      <c r="W235" s="34">
        <f t="shared" si="198"/>
        <v>0</v>
      </c>
      <c r="X235" s="24">
        <f t="shared" si="155"/>
        <v>0.60755028586138216</v>
      </c>
      <c r="Y235" s="24">
        <f t="shared" si="156"/>
        <v>7.4738826524238453E-2</v>
      </c>
      <c r="Z235" s="24">
        <f t="shared" si="172"/>
        <v>7.4738826524238453E-2</v>
      </c>
      <c r="AA235" s="24">
        <f t="shared" si="157"/>
        <v>0.12301669222042101</v>
      </c>
      <c r="AB235" s="24">
        <f t="shared" si="160"/>
        <v>1</v>
      </c>
    </row>
    <row r="236" spans="1:28" ht="49.5" customHeight="1" x14ac:dyDescent="0.25">
      <c r="A236" s="20" t="s">
        <v>115</v>
      </c>
      <c r="B236" s="21" t="s">
        <v>12</v>
      </c>
      <c r="C236" s="21">
        <v>20</v>
      </c>
      <c r="D236" s="21" t="s">
        <v>13</v>
      </c>
      <c r="E236" s="47" t="s">
        <v>116</v>
      </c>
      <c r="F236" s="34">
        <f t="shared" si="197"/>
        <v>76235881312</v>
      </c>
      <c r="G236" s="34">
        <f t="shared" si="197"/>
        <v>0</v>
      </c>
      <c r="H236" s="34">
        <f t="shared" si="197"/>
        <v>0</v>
      </c>
      <c r="I236" s="34">
        <f t="shared" si="197"/>
        <v>0</v>
      </c>
      <c r="J236" s="34">
        <f t="shared" si="197"/>
        <v>0</v>
      </c>
      <c r="K236" s="34">
        <f t="shared" si="175"/>
        <v>0</v>
      </c>
      <c r="L236" s="34">
        <f>+L237</f>
        <v>76235881312</v>
      </c>
      <c r="M236" s="117">
        <f t="shared" si="180"/>
        <v>1.3206570095629418E-2</v>
      </c>
      <c r="N236" s="34">
        <f t="shared" si="198"/>
        <v>0</v>
      </c>
      <c r="O236" s="34">
        <f t="shared" si="198"/>
        <v>49002053305</v>
      </c>
      <c r="P236" s="34">
        <f t="shared" si="198"/>
        <v>27233828007</v>
      </c>
      <c r="Q236" s="34">
        <f t="shared" si="198"/>
        <v>46317131484</v>
      </c>
      <c r="R236" s="34">
        <f t="shared" si="198"/>
        <v>29918749828</v>
      </c>
      <c r="S236" s="34">
        <f t="shared" si="198"/>
        <v>2684921821</v>
      </c>
      <c r="T236" s="34">
        <f>+T237</f>
        <v>5697780308.3000002</v>
      </c>
      <c r="U236" s="34">
        <f>+U237</f>
        <v>40619351175.699997</v>
      </c>
      <c r="V236" s="34">
        <f t="shared" si="198"/>
        <v>5697780308.3000002</v>
      </c>
      <c r="W236" s="34">
        <f t="shared" si="198"/>
        <v>0</v>
      </c>
      <c r="X236" s="24">
        <f t="shared" si="155"/>
        <v>0.60755028586138216</v>
      </c>
      <c r="Y236" s="24">
        <f t="shared" si="156"/>
        <v>7.4738826524238453E-2</v>
      </c>
      <c r="Z236" s="24">
        <f t="shared" si="172"/>
        <v>7.4738826524238453E-2</v>
      </c>
      <c r="AA236" s="24">
        <f t="shared" si="157"/>
        <v>0.12301669222042101</v>
      </c>
      <c r="AB236" s="24">
        <f t="shared" si="160"/>
        <v>1</v>
      </c>
    </row>
    <row r="237" spans="1:28" ht="49.5" customHeight="1" x14ac:dyDescent="0.25">
      <c r="A237" s="20" t="s">
        <v>117</v>
      </c>
      <c r="B237" s="21" t="s">
        <v>12</v>
      </c>
      <c r="C237" s="21">
        <v>20</v>
      </c>
      <c r="D237" s="21" t="s">
        <v>13</v>
      </c>
      <c r="E237" s="22" t="s">
        <v>116</v>
      </c>
      <c r="F237" s="34">
        <f>+F238+F240</f>
        <v>76235881312</v>
      </c>
      <c r="G237" s="34">
        <f>+G238+G240</f>
        <v>0</v>
      </c>
      <c r="H237" s="34">
        <f>+H238+H240</f>
        <v>0</v>
      </c>
      <c r="I237" s="34">
        <f>+I238+I240</f>
        <v>0</v>
      </c>
      <c r="J237" s="34">
        <f>+J238+J240</f>
        <v>0</v>
      </c>
      <c r="K237" s="34">
        <f t="shared" si="175"/>
        <v>0</v>
      </c>
      <c r="L237" s="34">
        <f>+L238+L240</f>
        <v>76235881312</v>
      </c>
      <c r="M237" s="117">
        <f t="shared" si="180"/>
        <v>1.3206570095629418E-2</v>
      </c>
      <c r="N237" s="34">
        <f t="shared" ref="N237:W237" si="199">+N238+N240</f>
        <v>0</v>
      </c>
      <c r="O237" s="34">
        <f t="shared" si="199"/>
        <v>49002053305</v>
      </c>
      <c r="P237" s="34">
        <f t="shared" si="199"/>
        <v>27233828007</v>
      </c>
      <c r="Q237" s="34">
        <f t="shared" si="199"/>
        <v>46317131484</v>
      </c>
      <c r="R237" s="34">
        <f t="shared" si="199"/>
        <v>29918749828</v>
      </c>
      <c r="S237" s="34">
        <f t="shared" si="199"/>
        <v>2684921821</v>
      </c>
      <c r="T237" s="34">
        <f>+T238+T240</f>
        <v>5697780308.3000002</v>
      </c>
      <c r="U237" s="34">
        <f>+U238+U240</f>
        <v>40619351175.699997</v>
      </c>
      <c r="V237" s="34">
        <f t="shared" si="199"/>
        <v>5697780308.3000002</v>
      </c>
      <c r="W237" s="34">
        <f t="shared" si="199"/>
        <v>0</v>
      </c>
      <c r="X237" s="24">
        <f t="shared" si="155"/>
        <v>0.60755028586138216</v>
      </c>
      <c r="Y237" s="24">
        <f t="shared" si="156"/>
        <v>7.4738826524238453E-2</v>
      </c>
      <c r="Z237" s="24">
        <f t="shared" si="172"/>
        <v>7.4738826524238453E-2</v>
      </c>
      <c r="AA237" s="24">
        <f t="shared" si="157"/>
        <v>0.12301669222042101</v>
      </c>
      <c r="AB237" s="24">
        <f t="shared" si="160"/>
        <v>1</v>
      </c>
    </row>
    <row r="238" spans="1:28" ht="36.75" customHeight="1" x14ac:dyDescent="0.25">
      <c r="A238" s="20" t="s">
        <v>118</v>
      </c>
      <c r="B238" s="21" t="s">
        <v>12</v>
      </c>
      <c r="C238" s="21">
        <v>20</v>
      </c>
      <c r="D238" s="21" t="s">
        <v>13</v>
      </c>
      <c r="E238" s="22" t="s">
        <v>119</v>
      </c>
      <c r="F238" s="34">
        <f>+F239</f>
        <v>65370924168</v>
      </c>
      <c r="G238" s="34">
        <f>+G239</f>
        <v>0</v>
      </c>
      <c r="H238" s="34">
        <f>+H239</f>
        <v>0</v>
      </c>
      <c r="I238" s="34">
        <f>+I239</f>
        <v>0</v>
      </c>
      <c r="J238" s="34">
        <f>+J239</f>
        <v>0</v>
      </c>
      <c r="K238" s="34">
        <f t="shared" si="175"/>
        <v>0</v>
      </c>
      <c r="L238" s="34">
        <f>+L239</f>
        <v>65370924168</v>
      </c>
      <c r="M238" s="117">
        <f t="shared" si="180"/>
        <v>1.1324401021974862E-2</v>
      </c>
      <c r="N238" s="34">
        <f t="shared" ref="N238:W238" si="200">+N239</f>
        <v>0</v>
      </c>
      <c r="O238" s="34">
        <f t="shared" si="200"/>
        <v>44627166353</v>
      </c>
      <c r="P238" s="34">
        <f t="shared" si="200"/>
        <v>20743757815</v>
      </c>
      <c r="Q238" s="34">
        <f t="shared" si="200"/>
        <v>41942244532</v>
      </c>
      <c r="R238" s="34">
        <f t="shared" si="200"/>
        <v>23428679636</v>
      </c>
      <c r="S238" s="34">
        <f t="shared" si="200"/>
        <v>2684921821</v>
      </c>
      <c r="T238" s="34">
        <f t="shared" si="200"/>
        <v>5048325158.3000002</v>
      </c>
      <c r="U238" s="34">
        <f t="shared" si="200"/>
        <v>36893919373.699997</v>
      </c>
      <c r="V238" s="34">
        <f t="shared" si="200"/>
        <v>5048325158.3000002</v>
      </c>
      <c r="W238" s="34">
        <f t="shared" si="200"/>
        <v>0</v>
      </c>
      <c r="X238" s="24">
        <f t="shared" ref="X238:X288" si="201">+Q238/L238</f>
        <v>0.64160397096743704</v>
      </c>
      <c r="Y238" s="24">
        <f t="shared" ref="Y238:Y288" si="202">+T238/L238</f>
        <v>7.7225849604421345E-2</v>
      </c>
      <c r="Z238" s="24">
        <f t="shared" si="172"/>
        <v>7.7225849604421345E-2</v>
      </c>
      <c r="AA238" s="24">
        <f t="shared" si="157"/>
        <v>0.1203637338590299</v>
      </c>
      <c r="AB238" s="24">
        <f t="shared" si="160"/>
        <v>1</v>
      </c>
    </row>
    <row r="239" spans="1:28" ht="30" customHeight="1" x14ac:dyDescent="0.25">
      <c r="A239" s="25" t="s">
        <v>120</v>
      </c>
      <c r="B239" s="26" t="s">
        <v>12</v>
      </c>
      <c r="C239" s="26">
        <v>20</v>
      </c>
      <c r="D239" s="26" t="s">
        <v>13</v>
      </c>
      <c r="E239" s="27" t="s">
        <v>75</v>
      </c>
      <c r="F239" s="28">
        <v>65370924168</v>
      </c>
      <c r="G239" s="28">
        <v>0</v>
      </c>
      <c r="H239" s="28">
        <v>0</v>
      </c>
      <c r="I239" s="28"/>
      <c r="J239" s="28">
        <v>0</v>
      </c>
      <c r="K239" s="28">
        <f t="shared" si="175"/>
        <v>0</v>
      </c>
      <c r="L239" s="28">
        <f>+F239+K239</f>
        <v>65370924168</v>
      </c>
      <c r="M239" s="119">
        <f t="shared" si="180"/>
        <v>1.1324401021974862E-2</v>
      </c>
      <c r="N239" s="28">
        <v>0</v>
      </c>
      <c r="O239" s="28">
        <v>44627166353</v>
      </c>
      <c r="P239" s="28">
        <f>L239-O239</f>
        <v>20743757815</v>
      </c>
      <c r="Q239" s="28">
        <v>41942244532</v>
      </c>
      <c r="R239" s="28">
        <f>+L239-Q239</f>
        <v>23428679636</v>
      </c>
      <c r="S239" s="28">
        <f>O239-Q239</f>
        <v>2684921821</v>
      </c>
      <c r="T239" s="28">
        <v>5048325158.3000002</v>
      </c>
      <c r="U239" s="28">
        <f>+Q239-T239</f>
        <v>36893919373.699997</v>
      </c>
      <c r="V239" s="28">
        <v>5048325158.3000002</v>
      </c>
      <c r="W239" s="29">
        <f>+T239-V239</f>
        <v>0</v>
      </c>
      <c r="X239" s="30">
        <f t="shared" si="201"/>
        <v>0.64160397096743704</v>
      </c>
      <c r="Y239" s="30">
        <f t="shared" si="202"/>
        <v>7.7225849604421345E-2</v>
      </c>
      <c r="Z239" s="30">
        <f t="shared" si="172"/>
        <v>7.7225849604421345E-2</v>
      </c>
      <c r="AA239" s="24">
        <f t="shared" ref="AA239:AA288" si="203">+T239/Q239</f>
        <v>0.1203637338590299</v>
      </c>
      <c r="AB239" s="24">
        <f t="shared" si="160"/>
        <v>1</v>
      </c>
    </row>
    <row r="240" spans="1:28" ht="36.75" customHeight="1" x14ac:dyDescent="0.25">
      <c r="A240" s="20" t="s">
        <v>121</v>
      </c>
      <c r="B240" s="21" t="s">
        <v>12</v>
      </c>
      <c r="C240" s="21">
        <v>20</v>
      </c>
      <c r="D240" s="21" t="s">
        <v>13</v>
      </c>
      <c r="E240" s="22" t="s">
        <v>122</v>
      </c>
      <c r="F240" s="34">
        <f>+F241</f>
        <v>10864957144</v>
      </c>
      <c r="G240" s="34">
        <f>+G241</f>
        <v>0</v>
      </c>
      <c r="H240" s="34">
        <f>+H241</f>
        <v>0</v>
      </c>
      <c r="I240" s="34">
        <f>+I241</f>
        <v>0</v>
      </c>
      <c r="J240" s="34">
        <f>+J241</f>
        <v>0</v>
      </c>
      <c r="K240" s="34">
        <f t="shared" si="175"/>
        <v>0</v>
      </c>
      <c r="L240" s="34">
        <f>+L241</f>
        <v>10864957144</v>
      </c>
      <c r="M240" s="117">
        <f t="shared" si="180"/>
        <v>1.8821690736545546E-3</v>
      </c>
      <c r="N240" s="34">
        <f t="shared" ref="N240:W240" si="204">+N241</f>
        <v>0</v>
      </c>
      <c r="O240" s="34">
        <f t="shared" si="204"/>
        <v>4374886952</v>
      </c>
      <c r="P240" s="34">
        <f t="shared" si="204"/>
        <v>6490070192</v>
      </c>
      <c r="Q240" s="34">
        <f t="shared" si="204"/>
        <v>4374886952</v>
      </c>
      <c r="R240" s="34">
        <f t="shared" si="204"/>
        <v>6490070192</v>
      </c>
      <c r="S240" s="34">
        <f t="shared" si="204"/>
        <v>0</v>
      </c>
      <c r="T240" s="34">
        <f t="shared" si="204"/>
        <v>649455150</v>
      </c>
      <c r="U240" s="34">
        <f t="shared" si="204"/>
        <v>3725431802</v>
      </c>
      <c r="V240" s="34">
        <f t="shared" si="204"/>
        <v>649455150</v>
      </c>
      <c r="W240" s="34">
        <f t="shared" si="204"/>
        <v>0</v>
      </c>
      <c r="X240" s="24">
        <f t="shared" si="201"/>
        <v>0.40266030450161155</v>
      </c>
      <c r="Y240" s="24">
        <f t="shared" si="202"/>
        <v>5.9775215069177816E-2</v>
      </c>
      <c r="Z240" s="24">
        <f t="shared" si="172"/>
        <v>5.9775215069177816E-2</v>
      </c>
      <c r="AA240" s="24">
        <f t="shared" si="203"/>
        <v>0.14845072732750239</v>
      </c>
      <c r="AB240" s="24">
        <f t="shared" si="160"/>
        <v>1</v>
      </c>
    </row>
    <row r="241" spans="1:28" ht="30" customHeight="1" x14ac:dyDescent="0.25">
      <c r="A241" s="25" t="s">
        <v>123</v>
      </c>
      <c r="B241" s="26" t="s">
        <v>12</v>
      </c>
      <c r="C241" s="26">
        <v>20</v>
      </c>
      <c r="D241" s="26" t="s">
        <v>13</v>
      </c>
      <c r="E241" s="27" t="s">
        <v>75</v>
      </c>
      <c r="F241" s="28">
        <v>10864957144</v>
      </c>
      <c r="G241" s="28">
        <v>0</v>
      </c>
      <c r="H241" s="28">
        <v>0</v>
      </c>
      <c r="I241" s="28">
        <v>0</v>
      </c>
      <c r="J241" s="28"/>
      <c r="K241" s="28">
        <f t="shared" si="175"/>
        <v>0</v>
      </c>
      <c r="L241" s="28">
        <f>+F241+K241</f>
        <v>10864957144</v>
      </c>
      <c r="M241" s="117">
        <f t="shared" si="180"/>
        <v>1.8821690736545546E-3</v>
      </c>
      <c r="N241" s="28">
        <v>0</v>
      </c>
      <c r="O241" s="28">
        <v>4374886952</v>
      </c>
      <c r="P241" s="28">
        <f>L241-O241</f>
        <v>6490070192</v>
      </c>
      <c r="Q241" s="28">
        <v>4374886952</v>
      </c>
      <c r="R241" s="28">
        <f>+L241-Q241</f>
        <v>6490070192</v>
      </c>
      <c r="S241" s="28">
        <f>O241-Q241</f>
        <v>0</v>
      </c>
      <c r="T241" s="28">
        <v>649455150</v>
      </c>
      <c r="U241" s="28">
        <f>+Q241-T241</f>
        <v>3725431802</v>
      </c>
      <c r="V241" s="28">
        <v>649455150</v>
      </c>
      <c r="W241" s="29">
        <f>+T241-V241</f>
        <v>0</v>
      </c>
      <c r="X241" s="30">
        <f t="shared" si="201"/>
        <v>0.40266030450161155</v>
      </c>
      <c r="Y241" s="30">
        <f t="shared" si="202"/>
        <v>5.9775215069177816E-2</v>
      </c>
      <c r="Z241" s="30">
        <f t="shared" si="172"/>
        <v>5.9775215069177816E-2</v>
      </c>
      <c r="AA241" s="30">
        <f t="shared" si="203"/>
        <v>0.14845072732750239</v>
      </c>
      <c r="AB241" s="30">
        <f t="shared" si="160"/>
        <v>1</v>
      </c>
    </row>
    <row r="242" spans="1:28" ht="39" customHeight="1" x14ac:dyDescent="0.25">
      <c r="A242" s="20" t="s">
        <v>124</v>
      </c>
      <c r="B242" s="21" t="s">
        <v>67</v>
      </c>
      <c r="C242" s="21">
        <v>13</v>
      </c>
      <c r="D242" s="21" t="s">
        <v>13</v>
      </c>
      <c r="E242" s="22" t="s">
        <v>125</v>
      </c>
      <c r="F242" s="34">
        <f t="shared" ref="F242:J244" si="205">+F243</f>
        <v>1124097372</v>
      </c>
      <c r="G242" s="34">
        <f t="shared" si="205"/>
        <v>0</v>
      </c>
      <c r="H242" s="34">
        <f t="shared" si="205"/>
        <v>0</v>
      </c>
      <c r="I242" s="34">
        <f t="shared" si="205"/>
        <v>0</v>
      </c>
      <c r="J242" s="34">
        <f t="shared" si="205"/>
        <v>0</v>
      </c>
      <c r="K242" s="34">
        <f t="shared" si="175"/>
        <v>0</v>
      </c>
      <c r="L242" s="34">
        <f>+L243</f>
        <v>1124097372</v>
      </c>
      <c r="M242" s="117">
        <f t="shared" si="180"/>
        <v>1.947307551528764E-4</v>
      </c>
      <c r="N242" s="34">
        <f t="shared" ref="N242:W244" si="206">+N243</f>
        <v>0</v>
      </c>
      <c r="O242" s="34">
        <f t="shared" si="206"/>
        <v>910021842</v>
      </c>
      <c r="P242" s="34">
        <f t="shared" si="206"/>
        <v>214075530</v>
      </c>
      <c r="Q242" s="34">
        <f t="shared" si="206"/>
        <v>842568728.99000001</v>
      </c>
      <c r="R242" s="34">
        <f t="shared" si="206"/>
        <v>281528643.00999999</v>
      </c>
      <c r="S242" s="34">
        <f t="shared" si="206"/>
        <v>67453113.00999999</v>
      </c>
      <c r="T242" s="34">
        <f t="shared" si="206"/>
        <v>180422203.99000001</v>
      </c>
      <c r="U242" s="34">
        <f t="shared" si="206"/>
        <v>662146525</v>
      </c>
      <c r="V242" s="34">
        <f t="shared" si="206"/>
        <v>179796680.99000001</v>
      </c>
      <c r="W242" s="34">
        <f t="shared" si="206"/>
        <v>625523</v>
      </c>
      <c r="X242" s="24">
        <f t="shared" si="201"/>
        <v>0.74955137337515276</v>
      </c>
      <c r="Y242" s="24">
        <f t="shared" si="202"/>
        <v>0.1605040706295682</v>
      </c>
      <c r="Z242" s="24">
        <f t="shared" si="172"/>
        <v>0.15994760371168273</v>
      </c>
      <c r="AA242" s="24">
        <f t="shared" si="203"/>
        <v>0.21413351550119225</v>
      </c>
      <c r="AB242" s="24">
        <f t="shared" ref="AB242:AB288" si="207">+V242/T242</f>
        <v>0.99653300433002878</v>
      </c>
    </row>
    <row r="243" spans="1:28" ht="39" customHeight="1" x14ac:dyDescent="0.25">
      <c r="A243" s="20" t="s">
        <v>126</v>
      </c>
      <c r="B243" s="21" t="s">
        <v>67</v>
      </c>
      <c r="C243" s="21">
        <v>13</v>
      </c>
      <c r="D243" s="21" t="s">
        <v>13</v>
      </c>
      <c r="E243" s="22" t="s">
        <v>125</v>
      </c>
      <c r="F243" s="34">
        <f t="shared" si="205"/>
        <v>1124097372</v>
      </c>
      <c r="G243" s="34">
        <f t="shared" si="205"/>
        <v>0</v>
      </c>
      <c r="H243" s="34">
        <f t="shared" si="205"/>
        <v>0</v>
      </c>
      <c r="I243" s="34">
        <f t="shared" si="205"/>
        <v>0</v>
      </c>
      <c r="J243" s="34">
        <f t="shared" si="205"/>
        <v>0</v>
      </c>
      <c r="K243" s="34">
        <f t="shared" si="175"/>
        <v>0</v>
      </c>
      <c r="L243" s="34">
        <f>+L244</f>
        <v>1124097372</v>
      </c>
      <c r="M243" s="117">
        <f t="shared" si="180"/>
        <v>1.947307551528764E-4</v>
      </c>
      <c r="N243" s="34">
        <f t="shared" si="206"/>
        <v>0</v>
      </c>
      <c r="O243" s="34">
        <f t="shared" si="206"/>
        <v>910021842</v>
      </c>
      <c r="P243" s="34">
        <f t="shared" si="206"/>
        <v>214075530</v>
      </c>
      <c r="Q243" s="34">
        <f t="shared" si="206"/>
        <v>842568728.99000001</v>
      </c>
      <c r="R243" s="34">
        <f t="shared" si="206"/>
        <v>281528643.00999999</v>
      </c>
      <c r="S243" s="34">
        <f t="shared" si="206"/>
        <v>67453113.00999999</v>
      </c>
      <c r="T243" s="34">
        <f t="shared" si="206"/>
        <v>180422203.99000001</v>
      </c>
      <c r="U243" s="34">
        <f t="shared" si="206"/>
        <v>662146525</v>
      </c>
      <c r="V243" s="34">
        <f t="shared" si="206"/>
        <v>179796680.99000001</v>
      </c>
      <c r="W243" s="34">
        <f t="shared" si="206"/>
        <v>625523</v>
      </c>
      <c r="X243" s="24">
        <f t="shared" si="201"/>
        <v>0.74955137337515276</v>
      </c>
      <c r="Y243" s="24">
        <f t="shared" si="202"/>
        <v>0.1605040706295682</v>
      </c>
      <c r="Z243" s="24">
        <f t="shared" si="172"/>
        <v>0.15994760371168273</v>
      </c>
      <c r="AA243" s="24">
        <f t="shared" si="203"/>
        <v>0.21413351550119225</v>
      </c>
      <c r="AB243" s="24">
        <f t="shared" si="207"/>
        <v>0.99653300433002878</v>
      </c>
    </row>
    <row r="244" spans="1:28" ht="39" customHeight="1" x14ac:dyDescent="0.25">
      <c r="A244" s="20" t="s">
        <v>127</v>
      </c>
      <c r="B244" s="21" t="s">
        <v>67</v>
      </c>
      <c r="C244" s="21">
        <v>13</v>
      </c>
      <c r="D244" s="21" t="s">
        <v>13</v>
      </c>
      <c r="E244" s="22" t="s">
        <v>110</v>
      </c>
      <c r="F244" s="23">
        <f t="shared" si="205"/>
        <v>1124097372</v>
      </c>
      <c r="G244" s="23">
        <f t="shared" si="205"/>
        <v>0</v>
      </c>
      <c r="H244" s="23">
        <f t="shared" si="205"/>
        <v>0</v>
      </c>
      <c r="I244" s="23">
        <f t="shared" si="205"/>
        <v>0</v>
      </c>
      <c r="J244" s="23">
        <f t="shared" si="205"/>
        <v>0</v>
      </c>
      <c r="K244" s="23">
        <f t="shared" si="175"/>
        <v>0</v>
      </c>
      <c r="L244" s="23">
        <f>+L245</f>
        <v>1124097372</v>
      </c>
      <c r="M244" s="117">
        <f t="shared" si="180"/>
        <v>1.947307551528764E-4</v>
      </c>
      <c r="N244" s="23">
        <f t="shared" si="206"/>
        <v>0</v>
      </c>
      <c r="O244" s="23">
        <f t="shared" si="206"/>
        <v>910021842</v>
      </c>
      <c r="P244" s="23">
        <f t="shared" si="206"/>
        <v>214075530</v>
      </c>
      <c r="Q244" s="23">
        <f t="shared" si="206"/>
        <v>842568728.99000001</v>
      </c>
      <c r="R244" s="23">
        <f t="shared" si="206"/>
        <v>281528643.00999999</v>
      </c>
      <c r="S244" s="23">
        <f t="shared" si="206"/>
        <v>67453113.00999999</v>
      </c>
      <c r="T244" s="23">
        <f t="shared" si="206"/>
        <v>180422203.99000001</v>
      </c>
      <c r="U244" s="23">
        <f t="shared" si="206"/>
        <v>662146525</v>
      </c>
      <c r="V244" s="23">
        <f t="shared" si="206"/>
        <v>179796680.99000001</v>
      </c>
      <c r="W244" s="23">
        <f t="shared" si="206"/>
        <v>625523</v>
      </c>
      <c r="X244" s="24">
        <f t="shared" si="201"/>
        <v>0.74955137337515276</v>
      </c>
      <c r="Y244" s="24">
        <f t="shared" si="202"/>
        <v>0.1605040706295682</v>
      </c>
      <c r="Z244" s="24">
        <f t="shared" si="172"/>
        <v>0.15994760371168273</v>
      </c>
      <c r="AA244" s="24">
        <f t="shared" si="203"/>
        <v>0.21413351550119225</v>
      </c>
      <c r="AB244" s="24">
        <f t="shared" si="207"/>
        <v>0.99653300433002878</v>
      </c>
    </row>
    <row r="245" spans="1:28" ht="30" customHeight="1" x14ac:dyDescent="0.25">
      <c r="A245" s="25" t="s">
        <v>128</v>
      </c>
      <c r="B245" s="26" t="s">
        <v>67</v>
      </c>
      <c r="C245" s="26">
        <v>13</v>
      </c>
      <c r="D245" s="26" t="s">
        <v>13</v>
      </c>
      <c r="E245" s="27" t="s">
        <v>75</v>
      </c>
      <c r="F245" s="28">
        <v>1124097372</v>
      </c>
      <c r="G245" s="28">
        <v>0</v>
      </c>
      <c r="H245" s="28">
        <v>0</v>
      </c>
      <c r="I245" s="28">
        <v>0</v>
      </c>
      <c r="J245" s="28">
        <v>0</v>
      </c>
      <c r="K245" s="28">
        <f t="shared" si="175"/>
        <v>0</v>
      </c>
      <c r="L245" s="28">
        <f>+F245+K245</f>
        <v>1124097372</v>
      </c>
      <c r="M245" s="119">
        <f t="shared" si="180"/>
        <v>1.947307551528764E-4</v>
      </c>
      <c r="N245" s="28">
        <v>0</v>
      </c>
      <c r="O245" s="28">
        <v>910021842</v>
      </c>
      <c r="P245" s="28">
        <f>L245-O245</f>
        <v>214075530</v>
      </c>
      <c r="Q245" s="28">
        <v>842568728.99000001</v>
      </c>
      <c r="R245" s="28">
        <f>+L245-Q245</f>
        <v>281528643.00999999</v>
      </c>
      <c r="S245" s="28">
        <f>O245-Q245</f>
        <v>67453113.00999999</v>
      </c>
      <c r="T245" s="28">
        <v>180422203.99000001</v>
      </c>
      <c r="U245" s="28">
        <f>+Q245-T245</f>
        <v>662146525</v>
      </c>
      <c r="V245" s="28">
        <v>179796680.99000001</v>
      </c>
      <c r="W245" s="29">
        <f>+T245-V245</f>
        <v>625523</v>
      </c>
      <c r="X245" s="30">
        <f t="shared" si="201"/>
        <v>0.74955137337515276</v>
      </c>
      <c r="Y245" s="30">
        <f t="shared" si="202"/>
        <v>0.1605040706295682</v>
      </c>
      <c r="Z245" s="30">
        <f t="shared" si="172"/>
        <v>0.15994760371168273</v>
      </c>
      <c r="AA245" s="30">
        <f t="shared" si="203"/>
        <v>0.21413351550119225</v>
      </c>
      <c r="AB245" s="30">
        <f t="shared" si="207"/>
        <v>0.99653300433002878</v>
      </c>
    </row>
    <row r="246" spans="1:28" ht="34.5" customHeight="1" x14ac:dyDescent="0.25">
      <c r="A246" s="20" t="s">
        <v>129</v>
      </c>
      <c r="B246" s="21" t="s">
        <v>67</v>
      </c>
      <c r="C246" s="21">
        <v>13</v>
      </c>
      <c r="D246" s="21" t="s">
        <v>13</v>
      </c>
      <c r="E246" s="22" t="s">
        <v>130</v>
      </c>
      <c r="F246" s="32">
        <f>+F247</f>
        <v>4056837754</v>
      </c>
      <c r="G246" s="32">
        <f>+G247</f>
        <v>0</v>
      </c>
      <c r="H246" s="32">
        <f>+H247</f>
        <v>0</v>
      </c>
      <c r="I246" s="32">
        <f>+I247</f>
        <v>0</v>
      </c>
      <c r="J246" s="32">
        <f>+J247</f>
        <v>0</v>
      </c>
      <c r="K246" s="32">
        <f t="shared" si="175"/>
        <v>0</v>
      </c>
      <c r="L246" s="32">
        <f>+L247</f>
        <v>4056837754</v>
      </c>
      <c r="M246" s="117">
        <f t="shared" si="180"/>
        <v>7.0277815698791522E-4</v>
      </c>
      <c r="N246" s="32">
        <f t="shared" ref="N246:W246" si="208">+N247</f>
        <v>0</v>
      </c>
      <c r="O246" s="32">
        <f t="shared" si="208"/>
        <v>3773095140</v>
      </c>
      <c r="P246" s="32">
        <f t="shared" si="208"/>
        <v>283742614</v>
      </c>
      <c r="Q246" s="32">
        <f t="shared" si="208"/>
        <v>3156556841</v>
      </c>
      <c r="R246" s="32">
        <f t="shared" si="208"/>
        <v>900280913</v>
      </c>
      <c r="S246" s="32">
        <f t="shared" si="208"/>
        <v>616538299</v>
      </c>
      <c r="T246" s="32">
        <f t="shared" si="208"/>
        <v>618744804.20000005</v>
      </c>
      <c r="U246" s="32">
        <f t="shared" si="208"/>
        <v>2537812036.8000002</v>
      </c>
      <c r="V246" s="32">
        <f t="shared" si="208"/>
        <v>617832804.20000005</v>
      </c>
      <c r="W246" s="32">
        <f t="shared" si="208"/>
        <v>912000</v>
      </c>
      <c r="X246" s="24">
        <f t="shared" si="201"/>
        <v>0.77808308648470537</v>
      </c>
      <c r="Y246" s="24">
        <f t="shared" si="202"/>
        <v>0.15251899181571263</v>
      </c>
      <c r="Z246" s="24">
        <f t="shared" si="172"/>
        <v>0.15229418617760182</v>
      </c>
      <c r="AA246" s="24">
        <f t="shared" si="203"/>
        <v>0.19601890140650252</v>
      </c>
      <c r="AB246" s="24">
        <f t="shared" si="207"/>
        <v>0.99852604822891533</v>
      </c>
    </row>
    <row r="247" spans="1:28" ht="34.5" customHeight="1" x14ac:dyDescent="0.25">
      <c r="A247" s="20" t="s">
        <v>131</v>
      </c>
      <c r="B247" s="21" t="s">
        <v>67</v>
      </c>
      <c r="C247" s="21">
        <v>13</v>
      </c>
      <c r="D247" s="21" t="s">
        <v>13</v>
      </c>
      <c r="E247" s="47" t="s">
        <v>74</v>
      </c>
      <c r="F247" s="32">
        <f>F248+F252</f>
        <v>4056837754</v>
      </c>
      <c r="G247" s="32">
        <f>G248+G252</f>
        <v>0</v>
      </c>
      <c r="H247" s="32">
        <f>H248+H252</f>
        <v>0</v>
      </c>
      <c r="I247" s="32">
        <f>I248+I252</f>
        <v>0</v>
      </c>
      <c r="J247" s="32">
        <f>J248+J252</f>
        <v>0</v>
      </c>
      <c r="K247" s="32">
        <f t="shared" si="175"/>
        <v>0</v>
      </c>
      <c r="L247" s="32">
        <f>L248+L252</f>
        <v>4056837754</v>
      </c>
      <c r="M247" s="117">
        <f t="shared" si="180"/>
        <v>7.0277815698791522E-4</v>
      </c>
      <c r="N247" s="32">
        <f t="shared" ref="N247:W247" si="209">N248+N252</f>
        <v>0</v>
      </c>
      <c r="O247" s="32">
        <f t="shared" si="209"/>
        <v>3773095140</v>
      </c>
      <c r="P247" s="32">
        <f t="shared" si="209"/>
        <v>283742614</v>
      </c>
      <c r="Q247" s="32">
        <f t="shared" si="209"/>
        <v>3156556841</v>
      </c>
      <c r="R247" s="32">
        <f t="shared" si="209"/>
        <v>900280913</v>
      </c>
      <c r="S247" s="32">
        <f t="shared" si="209"/>
        <v>616538299</v>
      </c>
      <c r="T247" s="32">
        <f t="shared" si="209"/>
        <v>618744804.20000005</v>
      </c>
      <c r="U247" s="32">
        <f t="shared" si="209"/>
        <v>2537812036.8000002</v>
      </c>
      <c r="V247" s="32">
        <f t="shared" si="209"/>
        <v>617832804.20000005</v>
      </c>
      <c r="W247" s="32">
        <f t="shared" si="209"/>
        <v>912000</v>
      </c>
      <c r="X247" s="24">
        <f t="shared" si="201"/>
        <v>0.77808308648470537</v>
      </c>
      <c r="Y247" s="24">
        <f t="shared" si="202"/>
        <v>0.15251899181571263</v>
      </c>
      <c r="Z247" s="24">
        <f t="shared" si="172"/>
        <v>0.15229418617760182</v>
      </c>
      <c r="AA247" s="24">
        <f t="shared" si="203"/>
        <v>0.19601890140650252</v>
      </c>
      <c r="AB247" s="24">
        <f t="shared" si="207"/>
        <v>0.99852604822891533</v>
      </c>
    </row>
    <row r="248" spans="1:28" ht="34.5" customHeight="1" x14ac:dyDescent="0.25">
      <c r="A248" s="20" t="s">
        <v>132</v>
      </c>
      <c r="B248" s="21" t="s">
        <v>67</v>
      </c>
      <c r="C248" s="21">
        <v>13</v>
      </c>
      <c r="D248" s="21" t="s">
        <v>13</v>
      </c>
      <c r="E248" s="22" t="s">
        <v>133</v>
      </c>
      <c r="F248" s="32">
        <f>F249</f>
        <v>1000000000</v>
      </c>
      <c r="G248" s="32">
        <f>G249</f>
        <v>0</v>
      </c>
      <c r="H248" s="32">
        <f>H249</f>
        <v>0</v>
      </c>
      <c r="I248" s="32">
        <f>I249</f>
        <v>0</v>
      </c>
      <c r="J248" s="32">
        <f>J249</f>
        <v>0</v>
      </c>
      <c r="K248" s="32">
        <f t="shared" si="175"/>
        <v>0</v>
      </c>
      <c r="L248" s="32">
        <f>L249</f>
        <v>1000000000</v>
      </c>
      <c r="M248" s="117">
        <f t="shared" si="180"/>
        <v>1.7323299564913171E-4</v>
      </c>
      <c r="N248" s="32">
        <f t="shared" ref="N248:W248" si="210">N249</f>
        <v>0</v>
      </c>
      <c r="O248" s="32">
        <f t="shared" si="210"/>
        <v>874002500</v>
      </c>
      <c r="P248" s="32">
        <f t="shared" si="210"/>
        <v>125997500</v>
      </c>
      <c r="Q248" s="32">
        <f t="shared" si="210"/>
        <v>367250432</v>
      </c>
      <c r="R248" s="32">
        <f t="shared" si="210"/>
        <v>632749568</v>
      </c>
      <c r="S248" s="32">
        <f t="shared" si="210"/>
        <v>506752068</v>
      </c>
      <c r="T248" s="32">
        <f t="shared" si="210"/>
        <v>0</v>
      </c>
      <c r="U248" s="32">
        <f t="shared" si="210"/>
        <v>367250432</v>
      </c>
      <c r="V248" s="32">
        <f t="shared" si="210"/>
        <v>0</v>
      </c>
      <c r="W248" s="32">
        <f t="shared" si="210"/>
        <v>0</v>
      </c>
      <c r="X248" s="24">
        <f t="shared" si="201"/>
        <v>0.36725043200000002</v>
      </c>
      <c r="Y248" s="24">
        <f t="shared" si="202"/>
        <v>0</v>
      </c>
      <c r="Z248" s="24">
        <f t="shared" si="172"/>
        <v>0</v>
      </c>
      <c r="AA248" s="24">
        <f t="shared" si="203"/>
        <v>0</v>
      </c>
      <c r="AB248" s="24" t="s">
        <v>514</v>
      </c>
    </row>
    <row r="249" spans="1:28" ht="43.5" customHeight="1" x14ac:dyDescent="0.25">
      <c r="A249" s="20" t="s">
        <v>134</v>
      </c>
      <c r="B249" s="21" t="s">
        <v>67</v>
      </c>
      <c r="C249" s="21">
        <v>13</v>
      </c>
      <c r="D249" s="21" t="s">
        <v>13</v>
      </c>
      <c r="E249" s="22" t="s">
        <v>133</v>
      </c>
      <c r="F249" s="32">
        <f t="shared" ref="F249:J250" si="211">+F250</f>
        <v>1000000000</v>
      </c>
      <c r="G249" s="32">
        <f t="shared" si="211"/>
        <v>0</v>
      </c>
      <c r="H249" s="32">
        <f t="shared" si="211"/>
        <v>0</v>
      </c>
      <c r="I249" s="32">
        <f t="shared" si="211"/>
        <v>0</v>
      </c>
      <c r="J249" s="32">
        <f t="shared" si="211"/>
        <v>0</v>
      </c>
      <c r="K249" s="32">
        <f t="shared" si="175"/>
        <v>0</v>
      </c>
      <c r="L249" s="32">
        <f>+L250</f>
        <v>1000000000</v>
      </c>
      <c r="M249" s="117">
        <f t="shared" si="180"/>
        <v>1.7323299564913171E-4</v>
      </c>
      <c r="N249" s="32">
        <f t="shared" ref="N249:W250" si="212">+N250</f>
        <v>0</v>
      </c>
      <c r="O249" s="32">
        <f t="shared" si="212"/>
        <v>874002500</v>
      </c>
      <c r="P249" s="32">
        <f t="shared" si="212"/>
        <v>125997500</v>
      </c>
      <c r="Q249" s="32">
        <f t="shared" si="212"/>
        <v>367250432</v>
      </c>
      <c r="R249" s="32">
        <f t="shared" si="212"/>
        <v>632749568</v>
      </c>
      <c r="S249" s="32">
        <f t="shared" si="212"/>
        <v>506752068</v>
      </c>
      <c r="T249" s="32">
        <f t="shared" si="212"/>
        <v>0</v>
      </c>
      <c r="U249" s="32">
        <f t="shared" si="212"/>
        <v>367250432</v>
      </c>
      <c r="V249" s="32">
        <f t="shared" si="212"/>
        <v>0</v>
      </c>
      <c r="W249" s="32">
        <f t="shared" si="212"/>
        <v>0</v>
      </c>
      <c r="X249" s="24">
        <f t="shared" si="201"/>
        <v>0.36725043200000002</v>
      </c>
      <c r="Y249" s="24">
        <f t="shared" si="202"/>
        <v>0</v>
      </c>
      <c r="Z249" s="24">
        <f t="shared" si="172"/>
        <v>0</v>
      </c>
      <c r="AA249" s="24">
        <f t="shared" si="203"/>
        <v>0</v>
      </c>
      <c r="AB249" s="24" t="s">
        <v>514</v>
      </c>
    </row>
    <row r="250" spans="1:28" ht="33.75" customHeight="1" x14ac:dyDescent="0.25">
      <c r="A250" s="20" t="s">
        <v>135</v>
      </c>
      <c r="B250" s="21" t="s">
        <v>67</v>
      </c>
      <c r="C250" s="21">
        <v>13</v>
      </c>
      <c r="D250" s="21" t="s">
        <v>13</v>
      </c>
      <c r="E250" s="22" t="s">
        <v>136</v>
      </c>
      <c r="F250" s="32">
        <f t="shared" si="211"/>
        <v>1000000000</v>
      </c>
      <c r="G250" s="32">
        <f t="shared" si="211"/>
        <v>0</v>
      </c>
      <c r="H250" s="32">
        <f t="shared" si="211"/>
        <v>0</v>
      </c>
      <c r="I250" s="32">
        <f t="shared" si="211"/>
        <v>0</v>
      </c>
      <c r="J250" s="32">
        <f t="shared" si="211"/>
        <v>0</v>
      </c>
      <c r="K250" s="32">
        <f t="shared" si="175"/>
        <v>0</v>
      </c>
      <c r="L250" s="32">
        <f>+L251</f>
        <v>1000000000</v>
      </c>
      <c r="M250" s="117">
        <f t="shared" si="180"/>
        <v>1.7323299564913171E-4</v>
      </c>
      <c r="N250" s="32">
        <f t="shared" si="212"/>
        <v>0</v>
      </c>
      <c r="O250" s="32">
        <f t="shared" si="212"/>
        <v>874002500</v>
      </c>
      <c r="P250" s="32">
        <f t="shared" si="212"/>
        <v>125997500</v>
      </c>
      <c r="Q250" s="32">
        <f t="shared" si="212"/>
        <v>367250432</v>
      </c>
      <c r="R250" s="32">
        <f t="shared" si="212"/>
        <v>632749568</v>
      </c>
      <c r="S250" s="32">
        <f t="shared" si="212"/>
        <v>506752068</v>
      </c>
      <c r="T250" s="32">
        <f t="shared" si="212"/>
        <v>0</v>
      </c>
      <c r="U250" s="32">
        <f t="shared" si="212"/>
        <v>367250432</v>
      </c>
      <c r="V250" s="32">
        <f t="shared" si="212"/>
        <v>0</v>
      </c>
      <c r="W250" s="32">
        <f t="shared" si="212"/>
        <v>0</v>
      </c>
      <c r="X250" s="24">
        <f t="shared" si="201"/>
        <v>0.36725043200000002</v>
      </c>
      <c r="Y250" s="24">
        <f t="shared" si="202"/>
        <v>0</v>
      </c>
      <c r="Z250" s="24">
        <f t="shared" si="172"/>
        <v>0</v>
      </c>
      <c r="AA250" s="24">
        <f t="shared" si="203"/>
        <v>0</v>
      </c>
      <c r="AB250" s="24" t="s">
        <v>514</v>
      </c>
    </row>
    <row r="251" spans="1:28" ht="41.25" customHeight="1" x14ac:dyDescent="0.25">
      <c r="A251" s="25" t="s">
        <v>137</v>
      </c>
      <c r="B251" s="26" t="s">
        <v>67</v>
      </c>
      <c r="C251" s="26">
        <v>13</v>
      </c>
      <c r="D251" s="26" t="s">
        <v>13</v>
      </c>
      <c r="E251" s="27" t="s">
        <v>75</v>
      </c>
      <c r="F251" s="28">
        <v>1000000000</v>
      </c>
      <c r="G251" s="28">
        <v>0</v>
      </c>
      <c r="H251" s="28">
        <v>0</v>
      </c>
      <c r="I251" s="28">
        <v>0</v>
      </c>
      <c r="J251" s="28">
        <v>0</v>
      </c>
      <c r="K251" s="28">
        <f t="shared" si="175"/>
        <v>0</v>
      </c>
      <c r="L251" s="28">
        <f>+F251+K251</f>
        <v>1000000000</v>
      </c>
      <c r="M251" s="119">
        <f t="shared" si="180"/>
        <v>1.7323299564913171E-4</v>
      </c>
      <c r="N251" s="28">
        <v>0</v>
      </c>
      <c r="O251" s="28">
        <v>874002500</v>
      </c>
      <c r="P251" s="28">
        <f>L251-O251</f>
        <v>125997500</v>
      </c>
      <c r="Q251" s="28">
        <v>367250432</v>
      </c>
      <c r="R251" s="28">
        <f>+L251-Q251</f>
        <v>632749568</v>
      </c>
      <c r="S251" s="28">
        <f>O251-Q251</f>
        <v>506752068</v>
      </c>
      <c r="T251" s="28">
        <v>0</v>
      </c>
      <c r="U251" s="28">
        <f>+Q251-T251</f>
        <v>367250432</v>
      </c>
      <c r="V251" s="28">
        <v>0</v>
      </c>
      <c r="W251" s="29">
        <f>+T251-V251</f>
        <v>0</v>
      </c>
      <c r="X251" s="30">
        <f t="shared" si="201"/>
        <v>0.36725043200000002</v>
      </c>
      <c r="Y251" s="30">
        <f t="shared" si="202"/>
        <v>0</v>
      </c>
      <c r="Z251" s="30">
        <f t="shared" si="172"/>
        <v>0</v>
      </c>
      <c r="AA251" s="30">
        <f t="shared" si="203"/>
        <v>0</v>
      </c>
      <c r="AB251" s="30" t="s">
        <v>514</v>
      </c>
    </row>
    <row r="252" spans="1:28" ht="49.5" customHeight="1" x14ac:dyDescent="0.25">
      <c r="A252" s="20" t="s">
        <v>138</v>
      </c>
      <c r="B252" s="21" t="s">
        <v>67</v>
      </c>
      <c r="C252" s="21">
        <v>13</v>
      </c>
      <c r="D252" s="21" t="s">
        <v>13</v>
      </c>
      <c r="E252" s="22" t="s">
        <v>139</v>
      </c>
      <c r="F252" s="34">
        <f t="shared" ref="F252:J254" si="213">+F253</f>
        <v>3056837754</v>
      </c>
      <c r="G252" s="34">
        <f t="shared" si="213"/>
        <v>0</v>
      </c>
      <c r="H252" s="34">
        <f t="shared" si="213"/>
        <v>0</v>
      </c>
      <c r="I252" s="34">
        <f t="shared" si="213"/>
        <v>0</v>
      </c>
      <c r="J252" s="34">
        <f t="shared" si="213"/>
        <v>0</v>
      </c>
      <c r="K252" s="34">
        <f t="shared" si="175"/>
        <v>0</v>
      </c>
      <c r="L252" s="34">
        <f>+L253</f>
        <v>3056837754</v>
      </c>
      <c r="M252" s="117">
        <f t="shared" si="180"/>
        <v>5.2954516133878356E-4</v>
      </c>
      <c r="N252" s="34">
        <f t="shared" ref="N252:W254" si="214">+N253</f>
        <v>0</v>
      </c>
      <c r="O252" s="34">
        <f t="shared" si="214"/>
        <v>2899092640</v>
      </c>
      <c r="P252" s="34">
        <f t="shared" si="214"/>
        <v>157745114</v>
      </c>
      <c r="Q252" s="34">
        <f t="shared" si="214"/>
        <v>2789306409</v>
      </c>
      <c r="R252" s="34">
        <f t="shared" si="214"/>
        <v>267531345</v>
      </c>
      <c r="S252" s="34">
        <f t="shared" si="214"/>
        <v>109786231</v>
      </c>
      <c r="T252" s="34">
        <f t="shared" si="214"/>
        <v>618744804.20000005</v>
      </c>
      <c r="U252" s="34">
        <f t="shared" si="214"/>
        <v>2170561604.8000002</v>
      </c>
      <c r="V252" s="34">
        <f t="shared" si="214"/>
        <v>617832804.20000005</v>
      </c>
      <c r="W252" s="34">
        <f t="shared" si="214"/>
        <v>912000</v>
      </c>
      <c r="X252" s="24">
        <f t="shared" si="201"/>
        <v>0.91248101255949088</v>
      </c>
      <c r="Y252" s="24">
        <f t="shared" si="202"/>
        <v>0.20241336112469385</v>
      </c>
      <c r="Z252" s="24">
        <f t="shared" si="172"/>
        <v>0.20211501359257292</v>
      </c>
      <c r="AA252" s="24">
        <f t="shared" si="203"/>
        <v>0.22182747732681959</v>
      </c>
      <c r="AB252" s="24">
        <f t="shared" si="207"/>
        <v>0.99852604822891533</v>
      </c>
    </row>
    <row r="253" spans="1:28" ht="49.5" customHeight="1" x14ac:dyDescent="0.25">
      <c r="A253" s="20" t="s">
        <v>140</v>
      </c>
      <c r="B253" s="21" t="s">
        <v>67</v>
      </c>
      <c r="C253" s="21">
        <v>13</v>
      </c>
      <c r="D253" s="21" t="s">
        <v>13</v>
      </c>
      <c r="E253" s="22" t="s">
        <v>139</v>
      </c>
      <c r="F253" s="34">
        <f t="shared" si="213"/>
        <v>3056837754</v>
      </c>
      <c r="G253" s="34">
        <f t="shared" si="213"/>
        <v>0</v>
      </c>
      <c r="H253" s="34">
        <f t="shared" si="213"/>
        <v>0</v>
      </c>
      <c r="I253" s="34">
        <f t="shared" si="213"/>
        <v>0</v>
      </c>
      <c r="J253" s="34">
        <f t="shared" si="213"/>
        <v>0</v>
      </c>
      <c r="K253" s="34">
        <f t="shared" si="175"/>
        <v>0</v>
      </c>
      <c r="L253" s="34">
        <f>+L254</f>
        <v>3056837754</v>
      </c>
      <c r="M253" s="117">
        <f t="shared" si="180"/>
        <v>5.2954516133878356E-4</v>
      </c>
      <c r="N253" s="34">
        <f t="shared" si="214"/>
        <v>0</v>
      </c>
      <c r="O253" s="34">
        <f t="shared" si="214"/>
        <v>2899092640</v>
      </c>
      <c r="P253" s="34">
        <f t="shared" si="214"/>
        <v>157745114</v>
      </c>
      <c r="Q253" s="34">
        <f t="shared" si="214"/>
        <v>2789306409</v>
      </c>
      <c r="R253" s="34">
        <f t="shared" si="214"/>
        <v>267531345</v>
      </c>
      <c r="S253" s="34">
        <f t="shared" si="214"/>
        <v>109786231</v>
      </c>
      <c r="T253" s="34">
        <f t="shared" si="214"/>
        <v>618744804.20000005</v>
      </c>
      <c r="U253" s="34">
        <f t="shared" si="214"/>
        <v>2170561604.8000002</v>
      </c>
      <c r="V253" s="34">
        <f t="shared" si="214"/>
        <v>617832804.20000005</v>
      </c>
      <c r="W253" s="34">
        <f t="shared" si="214"/>
        <v>912000</v>
      </c>
      <c r="X253" s="24">
        <f t="shared" si="201"/>
        <v>0.91248101255949088</v>
      </c>
      <c r="Y253" s="24">
        <f t="shared" si="202"/>
        <v>0.20241336112469385</v>
      </c>
      <c r="Z253" s="24">
        <f t="shared" si="172"/>
        <v>0.20211501359257292</v>
      </c>
      <c r="AA253" s="24">
        <f t="shared" si="203"/>
        <v>0.22182747732681959</v>
      </c>
      <c r="AB253" s="24">
        <f t="shared" si="207"/>
        <v>0.99852604822891533</v>
      </c>
    </row>
    <row r="254" spans="1:28" ht="34.5" customHeight="1" x14ac:dyDescent="0.25">
      <c r="A254" s="20" t="s">
        <v>141</v>
      </c>
      <c r="B254" s="21" t="s">
        <v>67</v>
      </c>
      <c r="C254" s="21">
        <v>13</v>
      </c>
      <c r="D254" s="21" t="s">
        <v>13</v>
      </c>
      <c r="E254" s="22" t="s">
        <v>110</v>
      </c>
      <c r="F254" s="34">
        <f t="shared" si="213"/>
        <v>3056837754</v>
      </c>
      <c r="G254" s="34">
        <f t="shared" si="213"/>
        <v>0</v>
      </c>
      <c r="H254" s="34">
        <f t="shared" si="213"/>
        <v>0</v>
      </c>
      <c r="I254" s="34">
        <f t="shared" si="213"/>
        <v>0</v>
      </c>
      <c r="J254" s="34">
        <f t="shared" si="213"/>
        <v>0</v>
      </c>
      <c r="K254" s="34">
        <f t="shared" si="175"/>
        <v>0</v>
      </c>
      <c r="L254" s="34">
        <f>+L255</f>
        <v>3056837754</v>
      </c>
      <c r="M254" s="117">
        <f t="shared" si="180"/>
        <v>5.2954516133878356E-4</v>
      </c>
      <c r="N254" s="34">
        <f t="shared" si="214"/>
        <v>0</v>
      </c>
      <c r="O254" s="34">
        <f t="shared" si="214"/>
        <v>2899092640</v>
      </c>
      <c r="P254" s="34">
        <f t="shared" si="214"/>
        <v>157745114</v>
      </c>
      <c r="Q254" s="34">
        <f t="shared" si="214"/>
        <v>2789306409</v>
      </c>
      <c r="R254" s="34">
        <f t="shared" si="214"/>
        <v>267531345</v>
      </c>
      <c r="S254" s="34">
        <f t="shared" si="214"/>
        <v>109786231</v>
      </c>
      <c r="T254" s="34">
        <f t="shared" si="214"/>
        <v>618744804.20000005</v>
      </c>
      <c r="U254" s="34">
        <f t="shared" si="214"/>
        <v>2170561604.8000002</v>
      </c>
      <c r="V254" s="34">
        <f t="shared" si="214"/>
        <v>617832804.20000005</v>
      </c>
      <c r="W254" s="34">
        <f t="shared" si="214"/>
        <v>912000</v>
      </c>
      <c r="X254" s="24">
        <f t="shared" si="201"/>
        <v>0.91248101255949088</v>
      </c>
      <c r="Y254" s="24">
        <f t="shared" si="202"/>
        <v>0.20241336112469385</v>
      </c>
      <c r="Z254" s="24">
        <f t="shared" si="172"/>
        <v>0.20211501359257292</v>
      </c>
      <c r="AA254" s="24">
        <f t="shared" si="203"/>
        <v>0.22182747732681959</v>
      </c>
      <c r="AB254" s="24">
        <f t="shared" si="207"/>
        <v>0.99852604822891533</v>
      </c>
    </row>
    <row r="255" spans="1:28" ht="30" customHeight="1" x14ac:dyDescent="0.25">
      <c r="A255" s="25" t="s">
        <v>142</v>
      </c>
      <c r="B255" s="26" t="s">
        <v>67</v>
      </c>
      <c r="C255" s="26">
        <v>13</v>
      </c>
      <c r="D255" s="26" t="s">
        <v>13</v>
      </c>
      <c r="E255" s="27" t="s">
        <v>75</v>
      </c>
      <c r="F255" s="28">
        <v>3056837754</v>
      </c>
      <c r="G255" s="28">
        <v>0</v>
      </c>
      <c r="H255" s="28">
        <v>0</v>
      </c>
      <c r="I255" s="28">
        <v>0</v>
      </c>
      <c r="J255" s="28">
        <v>0</v>
      </c>
      <c r="K255" s="28">
        <f t="shared" si="175"/>
        <v>0</v>
      </c>
      <c r="L255" s="28">
        <f>+F255+K255</f>
        <v>3056837754</v>
      </c>
      <c r="M255" s="119">
        <f t="shared" si="180"/>
        <v>5.2954516133878356E-4</v>
      </c>
      <c r="N255" s="28">
        <v>0</v>
      </c>
      <c r="O255" s="28">
        <v>2899092640</v>
      </c>
      <c r="P255" s="28">
        <f>L255-O255</f>
        <v>157745114</v>
      </c>
      <c r="Q255" s="28">
        <v>2789306409</v>
      </c>
      <c r="R255" s="28">
        <f>+L255-Q255</f>
        <v>267531345</v>
      </c>
      <c r="S255" s="28">
        <f>O255-Q255</f>
        <v>109786231</v>
      </c>
      <c r="T255" s="28">
        <v>618744804.20000005</v>
      </c>
      <c r="U255" s="28">
        <f>+Q255-T255</f>
        <v>2170561604.8000002</v>
      </c>
      <c r="V255" s="28">
        <v>617832804.20000005</v>
      </c>
      <c r="W255" s="29">
        <f>+T255-V255</f>
        <v>912000</v>
      </c>
      <c r="X255" s="30">
        <f t="shared" si="201"/>
        <v>0.91248101255949088</v>
      </c>
      <c r="Y255" s="30">
        <f t="shared" si="202"/>
        <v>0.20241336112469385</v>
      </c>
      <c r="Z255" s="30">
        <f t="shared" si="172"/>
        <v>0.20211501359257292</v>
      </c>
      <c r="AA255" s="30">
        <f t="shared" si="203"/>
        <v>0.22182747732681959</v>
      </c>
      <c r="AB255" s="30">
        <f t="shared" si="207"/>
        <v>0.99852604822891533</v>
      </c>
    </row>
    <row r="256" spans="1:28" ht="34.5" customHeight="1" x14ac:dyDescent="0.25">
      <c r="A256" s="20" t="s">
        <v>479</v>
      </c>
      <c r="B256" s="21" t="s">
        <v>67</v>
      </c>
      <c r="C256" s="21">
        <v>13</v>
      </c>
      <c r="D256" s="21" t="s">
        <v>13</v>
      </c>
      <c r="E256" s="22" t="s">
        <v>480</v>
      </c>
      <c r="F256" s="32">
        <f t="shared" ref="F256:J257" si="215">+F257</f>
        <v>907945356</v>
      </c>
      <c r="G256" s="32">
        <f t="shared" si="215"/>
        <v>0</v>
      </c>
      <c r="H256" s="32">
        <f t="shared" si="215"/>
        <v>0</v>
      </c>
      <c r="I256" s="32">
        <f t="shared" si="215"/>
        <v>0</v>
      </c>
      <c r="J256" s="32">
        <f t="shared" si="215"/>
        <v>0</v>
      </c>
      <c r="K256" s="32">
        <f t="shared" si="175"/>
        <v>0</v>
      </c>
      <c r="L256" s="32">
        <f>+L257</f>
        <v>907945356</v>
      </c>
      <c r="M256" s="117">
        <f t="shared" si="180"/>
        <v>1.5728609390559735E-4</v>
      </c>
      <c r="N256" s="32">
        <f t="shared" ref="N256:W257" si="216">+N257</f>
        <v>0</v>
      </c>
      <c r="O256" s="32">
        <f t="shared" si="216"/>
        <v>161021128</v>
      </c>
      <c r="P256" s="32">
        <f t="shared" si="216"/>
        <v>746924228</v>
      </c>
      <c r="Q256" s="32">
        <f t="shared" si="216"/>
        <v>148998172.83000001</v>
      </c>
      <c r="R256" s="32">
        <f t="shared" si="216"/>
        <v>758947183.16999996</v>
      </c>
      <c r="S256" s="32">
        <f t="shared" si="216"/>
        <v>12022955.169999987</v>
      </c>
      <c r="T256" s="32">
        <f t="shared" si="216"/>
        <v>40530619.32</v>
      </c>
      <c r="U256" s="32">
        <f t="shared" si="216"/>
        <v>108467553.51000002</v>
      </c>
      <c r="V256" s="32">
        <f t="shared" si="216"/>
        <v>40530619.32</v>
      </c>
      <c r="W256" s="32">
        <f t="shared" si="216"/>
        <v>0</v>
      </c>
      <c r="X256" s="24">
        <f t="shared" si="201"/>
        <v>0.16410477992466324</v>
      </c>
      <c r="Y256" s="24">
        <f t="shared" si="202"/>
        <v>4.4639932405799984E-2</v>
      </c>
      <c r="Z256" s="24">
        <f t="shared" si="172"/>
        <v>4.4639932405799984E-2</v>
      </c>
      <c r="AA256" s="24">
        <f t="shared" si="203"/>
        <v>0.27202091509030485</v>
      </c>
      <c r="AB256" s="24">
        <f t="shared" si="207"/>
        <v>1</v>
      </c>
    </row>
    <row r="257" spans="1:28" ht="34.5" customHeight="1" x14ac:dyDescent="0.25">
      <c r="A257" s="20" t="s">
        <v>481</v>
      </c>
      <c r="B257" s="21" t="s">
        <v>67</v>
      </c>
      <c r="C257" s="21">
        <v>13</v>
      </c>
      <c r="D257" s="21" t="s">
        <v>13</v>
      </c>
      <c r="E257" s="47" t="s">
        <v>74</v>
      </c>
      <c r="F257" s="32">
        <f t="shared" si="215"/>
        <v>907945356</v>
      </c>
      <c r="G257" s="32">
        <f t="shared" si="215"/>
        <v>0</v>
      </c>
      <c r="H257" s="32">
        <f t="shared" si="215"/>
        <v>0</v>
      </c>
      <c r="I257" s="32">
        <f t="shared" si="215"/>
        <v>0</v>
      </c>
      <c r="J257" s="32">
        <f t="shared" si="215"/>
        <v>0</v>
      </c>
      <c r="K257" s="32">
        <f t="shared" si="175"/>
        <v>0</v>
      </c>
      <c r="L257" s="32">
        <f>+L258</f>
        <v>907945356</v>
      </c>
      <c r="M257" s="117">
        <f t="shared" si="180"/>
        <v>1.5728609390559735E-4</v>
      </c>
      <c r="N257" s="32">
        <f t="shared" si="216"/>
        <v>0</v>
      </c>
      <c r="O257" s="32">
        <f t="shared" si="216"/>
        <v>161021128</v>
      </c>
      <c r="P257" s="32">
        <f t="shared" si="216"/>
        <v>746924228</v>
      </c>
      <c r="Q257" s="32">
        <f t="shared" si="216"/>
        <v>148998172.83000001</v>
      </c>
      <c r="R257" s="32">
        <f t="shared" si="216"/>
        <v>758947183.16999996</v>
      </c>
      <c r="S257" s="32">
        <f t="shared" si="216"/>
        <v>12022955.169999987</v>
      </c>
      <c r="T257" s="32">
        <f t="shared" si="216"/>
        <v>40530619.32</v>
      </c>
      <c r="U257" s="32">
        <f t="shared" si="216"/>
        <v>108467553.51000002</v>
      </c>
      <c r="V257" s="32">
        <f t="shared" si="216"/>
        <v>40530619.32</v>
      </c>
      <c r="W257" s="32">
        <f t="shared" si="216"/>
        <v>0</v>
      </c>
      <c r="X257" s="24">
        <f t="shared" si="201"/>
        <v>0.16410477992466324</v>
      </c>
      <c r="Y257" s="24">
        <f t="shared" si="202"/>
        <v>4.4639932405799984E-2</v>
      </c>
      <c r="Z257" s="24">
        <f t="shared" si="172"/>
        <v>4.4639932405799984E-2</v>
      </c>
      <c r="AA257" s="24">
        <f t="shared" si="203"/>
        <v>0.27202091509030485</v>
      </c>
      <c r="AB257" s="24">
        <f t="shared" si="207"/>
        <v>1</v>
      </c>
    </row>
    <row r="258" spans="1:28" ht="34.5" customHeight="1" x14ac:dyDescent="0.25">
      <c r="A258" s="20" t="s">
        <v>482</v>
      </c>
      <c r="B258" s="21" t="s">
        <v>67</v>
      </c>
      <c r="C258" s="21">
        <v>13</v>
      </c>
      <c r="D258" s="21" t="s">
        <v>13</v>
      </c>
      <c r="E258" s="22" t="s">
        <v>483</v>
      </c>
      <c r="F258" s="32">
        <f>F259</f>
        <v>907945356</v>
      </c>
      <c r="G258" s="32">
        <f>G259</f>
        <v>0</v>
      </c>
      <c r="H258" s="32">
        <f>H259</f>
        <v>0</v>
      </c>
      <c r="I258" s="32">
        <f>I259</f>
        <v>0</v>
      </c>
      <c r="J258" s="32">
        <f>J259</f>
        <v>0</v>
      </c>
      <c r="K258" s="32">
        <f t="shared" si="175"/>
        <v>0</v>
      </c>
      <c r="L258" s="32">
        <f>L259</f>
        <v>907945356</v>
      </c>
      <c r="M258" s="117">
        <f t="shared" si="180"/>
        <v>1.5728609390559735E-4</v>
      </c>
      <c r="N258" s="32">
        <f t="shared" ref="N258:W258" si="217">N259</f>
        <v>0</v>
      </c>
      <c r="O258" s="32">
        <f t="shared" si="217"/>
        <v>161021128</v>
      </c>
      <c r="P258" s="32">
        <f t="shared" si="217"/>
        <v>746924228</v>
      </c>
      <c r="Q258" s="32">
        <f t="shared" si="217"/>
        <v>148998172.83000001</v>
      </c>
      <c r="R258" s="32">
        <f t="shared" si="217"/>
        <v>758947183.16999996</v>
      </c>
      <c r="S258" s="32">
        <f t="shared" si="217"/>
        <v>12022955.169999987</v>
      </c>
      <c r="T258" s="32">
        <f t="shared" si="217"/>
        <v>40530619.32</v>
      </c>
      <c r="U258" s="32">
        <f t="shared" si="217"/>
        <v>108467553.51000002</v>
      </c>
      <c r="V258" s="32">
        <f t="shared" si="217"/>
        <v>40530619.32</v>
      </c>
      <c r="W258" s="32">
        <f t="shared" si="217"/>
        <v>0</v>
      </c>
      <c r="X258" s="24">
        <f t="shared" si="201"/>
        <v>0.16410477992466324</v>
      </c>
      <c r="Y258" s="24">
        <f t="shared" si="202"/>
        <v>4.4639932405799984E-2</v>
      </c>
      <c r="Z258" s="24">
        <f t="shared" si="172"/>
        <v>4.4639932405799984E-2</v>
      </c>
      <c r="AA258" s="24">
        <f t="shared" si="203"/>
        <v>0.27202091509030485</v>
      </c>
      <c r="AB258" s="24">
        <f t="shared" si="207"/>
        <v>1</v>
      </c>
    </row>
    <row r="259" spans="1:28" ht="43.5" customHeight="1" x14ac:dyDescent="0.25">
      <c r="A259" s="20" t="s">
        <v>484</v>
      </c>
      <c r="B259" s="21" t="s">
        <v>67</v>
      </c>
      <c r="C259" s="21">
        <v>13</v>
      </c>
      <c r="D259" s="21" t="s">
        <v>13</v>
      </c>
      <c r="E259" s="22" t="s">
        <v>483</v>
      </c>
      <c r="F259" s="32">
        <f t="shared" ref="F259:J260" si="218">+F260</f>
        <v>907945356</v>
      </c>
      <c r="G259" s="32">
        <f t="shared" si="218"/>
        <v>0</v>
      </c>
      <c r="H259" s="32">
        <f t="shared" si="218"/>
        <v>0</v>
      </c>
      <c r="I259" s="32">
        <f t="shared" si="218"/>
        <v>0</v>
      </c>
      <c r="J259" s="32">
        <f t="shared" si="218"/>
        <v>0</v>
      </c>
      <c r="K259" s="32">
        <f t="shared" si="175"/>
        <v>0</v>
      </c>
      <c r="L259" s="32">
        <f>+L260</f>
        <v>907945356</v>
      </c>
      <c r="M259" s="117">
        <f t="shared" si="180"/>
        <v>1.5728609390559735E-4</v>
      </c>
      <c r="N259" s="32">
        <f t="shared" ref="N259:W260" si="219">+N260</f>
        <v>0</v>
      </c>
      <c r="O259" s="32">
        <f t="shared" si="219"/>
        <v>161021128</v>
      </c>
      <c r="P259" s="32">
        <f t="shared" si="219"/>
        <v>746924228</v>
      </c>
      <c r="Q259" s="32">
        <f t="shared" si="219"/>
        <v>148998172.83000001</v>
      </c>
      <c r="R259" s="32">
        <f t="shared" si="219"/>
        <v>758947183.16999996</v>
      </c>
      <c r="S259" s="32">
        <f t="shared" si="219"/>
        <v>12022955.169999987</v>
      </c>
      <c r="T259" s="32">
        <f t="shared" si="219"/>
        <v>40530619.32</v>
      </c>
      <c r="U259" s="32">
        <f t="shared" si="219"/>
        <v>108467553.51000002</v>
      </c>
      <c r="V259" s="32">
        <f t="shared" si="219"/>
        <v>40530619.32</v>
      </c>
      <c r="W259" s="32">
        <f t="shared" si="219"/>
        <v>0</v>
      </c>
      <c r="X259" s="24">
        <f t="shared" si="201"/>
        <v>0.16410477992466324</v>
      </c>
      <c r="Y259" s="24">
        <f t="shared" si="202"/>
        <v>4.4639932405799984E-2</v>
      </c>
      <c r="Z259" s="24">
        <f t="shared" si="172"/>
        <v>4.4639932405799984E-2</v>
      </c>
      <c r="AA259" s="24">
        <f t="shared" si="203"/>
        <v>0.27202091509030485</v>
      </c>
      <c r="AB259" s="24">
        <f t="shared" si="207"/>
        <v>1</v>
      </c>
    </row>
    <row r="260" spans="1:28" ht="33.75" customHeight="1" x14ac:dyDescent="0.25">
      <c r="A260" s="20" t="s">
        <v>485</v>
      </c>
      <c r="B260" s="21" t="s">
        <v>67</v>
      </c>
      <c r="C260" s="21">
        <v>13</v>
      </c>
      <c r="D260" s="21" t="s">
        <v>13</v>
      </c>
      <c r="E260" s="22" t="s">
        <v>110</v>
      </c>
      <c r="F260" s="32">
        <f t="shared" si="218"/>
        <v>907945356</v>
      </c>
      <c r="G260" s="32">
        <f t="shared" si="218"/>
        <v>0</v>
      </c>
      <c r="H260" s="32">
        <f t="shared" si="218"/>
        <v>0</v>
      </c>
      <c r="I260" s="32">
        <f t="shared" si="218"/>
        <v>0</v>
      </c>
      <c r="J260" s="32">
        <f t="shared" si="218"/>
        <v>0</v>
      </c>
      <c r="K260" s="32">
        <f t="shared" si="175"/>
        <v>0</v>
      </c>
      <c r="L260" s="32">
        <f>+L261</f>
        <v>907945356</v>
      </c>
      <c r="M260" s="117">
        <f t="shared" si="180"/>
        <v>1.5728609390559735E-4</v>
      </c>
      <c r="N260" s="32">
        <f t="shared" si="219"/>
        <v>0</v>
      </c>
      <c r="O260" s="32">
        <f t="shared" si="219"/>
        <v>161021128</v>
      </c>
      <c r="P260" s="32">
        <f t="shared" si="219"/>
        <v>746924228</v>
      </c>
      <c r="Q260" s="32">
        <f t="shared" si="219"/>
        <v>148998172.83000001</v>
      </c>
      <c r="R260" s="32">
        <f t="shared" si="219"/>
        <v>758947183.16999996</v>
      </c>
      <c r="S260" s="32">
        <f t="shared" si="219"/>
        <v>12022955.169999987</v>
      </c>
      <c r="T260" s="32">
        <f t="shared" si="219"/>
        <v>40530619.32</v>
      </c>
      <c r="U260" s="32">
        <f t="shared" si="219"/>
        <v>108467553.51000002</v>
      </c>
      <c r="V260" s="32">
        <f t="shared" si="219"/>
        <v>40530619.32</v>
      </c>
      <c r="W260" s="32">
        <f t="shared" si="219"/>
        <v>0</v>
      </c>
      <c r="X260" s="24">
        <f t="shared" si="201"/>
        <v>0.16410477992466324</v>
      </c>
      <c r="Y260" s="24">
        <f t="shared" si="202"/>
        <v>4.4639932405799984E-2</v>
      </c>
      <c r="Z260" s="24">
        <f t="shared" si="172"/>
        <v>4.4639932405799984E-2</v>
      </c>
      <c r="AA260" s="24">
        <f t="shared" si="203"/>
        <v>0.27202091509030485</v>
      </c>
      <c r="AB260" s="24">
        <f t="shared" si="207"/>
        <v>1</v>
      </c>
    </row>
    <row r="261" spans="1:28" ht="41.25" customHeight="1" x14ac:dyDescent="0.25">
      <c r="A261" s="25" t="s">
        <v>486</v>
      </c>
      <c r="B261" s="26" t="s">
        <v>67</v>
      </c>
      <c r="C261" s="26">
        <v>13</v>
      </c>
      <c r="D261" s="26" t="s">
        <v>13</v>
      </c>
      <c r="E261" s="27" t="s">
        <v>75</v>
      </c>
      <c r="F261" s="28">
        <v>907945356</v>
      </c>
      <c r="G261" s="28">
        <v>0</v>
      </c>
      <c r="H261" s="28">
        <v>0</v>
      </c>
      <c r="I261" s="28">
        <v>0</v>
      </c>
      <c r="J261" s="28">
        <v>0</v>
      </c>
      <c r="K261" s="28">
        <f t="shared" si="175"/>
        <v>0</v>
      </c>
      <c r="L261" s="28">
        <f>+F261+K261</f>
        <v>907945356</v>
      </c>
      <c r="M261" s="119">
        <f t="shared" si="180"/>
        <v>1.5728609390559735E-4</v>
      </c>
      <c r="N261" s="28">
        <v>0</v>
      </c>
      <c r="O261" s="28">
        <v>161021128</v>
      </c>
      <c r="P261" s="28">
        <f>L261-O261</f>
        <v>746924228</v>
      </c>
      <c r="Q261" s="28">
        <v>148998172.83000001</v>
      </c>
      <c r="R261" s="28">
        <f>+L261-Q261</f>
        <v>758947183.16999996</v>
      </c>
      <c r="S261" s="28">
        <f>O261-Q261</f>
        <v>12022955.169999987</v>
      </c>
      <c r="T261" s="28">
        <v>40530619.32</v>
      </c>
      <c r="U261" s="28">
        <f>+Q261-T261</f>
        <v>108467553.51000002</v>
      </c>
      <c r="V261" s="28">
        <v>40530619.32</v>
      </c>
      <c r="W261" s="29">
        <f>+T261-V261</f>
        <v>0</v>
      </c>
      <c r="X261" s="30">
        <f t="shared" si="201"/>
        <v>0.16410477992466324</v>
      </c>
      <c r="Y261" s="30">
        <f t="shared" si="202"/>
        <v>4.4639932405799984E-2</v>
      </c>
      <c r="Z261" s="30">
        <f t="shared" si="172"/>
        <v>4.4639932405799984E-2</v>
      </c>
      <c r="AA261" s="30">
        <f t="shared" si="203"/>
        <v>0.27202091509030485</v>
      </c>
      <c r="AB261" s="30">
        <f t="shared" si="207"/>
        <v>1</v>
      </c>
    </row>
    <row r="262" spans="1:28" ht="34.5" customHeight="1" x14ac:dyDescent="0.25">
      <c r="A262" s="53" t="s">
        <v>143</v>
      </c>
      <c r="B262" s="50" t="s">
        <v>67</v>
      </c>
      <c r="C262" s="21">
        <v>13</v>
      </c>
      <c r="D262" s="21" t="s">
        <v>13</v>
      </c>
      <c r="E262" s="47" t="s">
        <v>144</v>
      </c>
      <c r="F262" s="33">
        <f t="shared" ref="F262:J263" si="220">+F264</f>
        <v>55000000000</v>
      </c>
      <c r="G262" s="33">
        <f t="shared" si="220"/>
        <v>0</v>
      </c>
      <c r="H262" s="33">
        <f t="shared" si="220"/>
        <v>0</v>
      </c>
      <c r="I262" s="33">
        <f t="shared" si="220"/>
        <v>0</v>
      </c>
      <c r="J262" s="33">
        <f t="shared" si="220"/>
        <v>0</v>
      </c>
      <c r="K262" s="33">
        <f t="shared" si="175"/>
        <v>0</v>
      </c>
      <c r="L262" s="33">
        <f>+L264</f>
        <v>55000000000</v>
      </c>
      <c r="M262" s="117">
        <f t="shared" si="180"/>
        <v>9.527814760702245E-3</v>
      </c>
      <c r="N262" s="33">
        <f t="shared" ref="N262:W263" si="221">+N264</f>
        <v>0</v>
      </c>
      <c r="O262" s="33">
        <f t="shared" si="221"/>
        <v>20065609389.610001</v>
      </c>
      <c r="P262" s="33">
        <f t="shared" si="221"/>
        <v>34934390610.389999</v>
      </c>
      <c r="Q262" s="33">
        <f t="shared" si="221"/>
        <v>18795463009.790001</v>
      </c>
      <c r="R262" s="33">
        <f t="shared" si="221"/>
        <v>36204536990.209999</v>
      </c>
      <c r="S262" s="33">
        <f t="shared" si="221"/>
        <v>1270146379.819999</v>
      </c>
      <c r="T262" s="33">
        <f t="shared" si="221"/>
        <v>5061459206.5900002</v>
      </c>
      <c r="U262" s="33">
        <f t="shared" si="221"/>
        <v>13734003803.200001</v>
      </c>
      <c r="V262" s="33">
        <f t="shared" si="221"/>
        <v>5048948736.5900002</v>
      </c>
      <c r="W262" s="33">
        <f t="shared" si="221"/>
        <v>12510470</v>
      </c>
      <c r="X262" s="24">
        <f t="shared" si="201"/>
        <v>0.3417356910870909</v>
      </c>
      <c r="Y262" s="24">
        <f t="shared" si="202"/>
        <v>9.2026531028909092E-2</v>
      </c>
      <c r="Z262" s="24">
        <f t="shared" si="172"/>
        <v>9.1799067938000009E-2</v>
      </c>
      <c r="AA262" s="24">
        <f t="shared" si="203"/>
        <v>0.26929154147219653</v>
      </c>
      <c r="AB262" s="24">
        <f t="shared" si="207"/>
        <v>0.99752828789300296</v>
      </c>
    </row>
    <row r="263" spans="1:28" ht="34.5" customHeight="1" x14ac:dyDescent="0.25">
      <c r="A263" s="53" t="s">
        <v>143</v>
      </c>
      <c r="B263" s="50" t="s">
        <v>12</v>
      </c>
      <c r="C263" s="21">
        <v>20</v>
      </c>
      <c r="D263" s="21" t="s">
        <v>13</v>
      </c>
      <c r="E263" s="47" t="s">
        <v>144</v>
      </c>
      <c r="F263" s="33">
        <f t="shared" si="220"/>
        <v>10000000000</v>
      </c>
      <c r="G263" s="33">
        <f t="shared" si="220"/>
        <v>0</v>
      </c>
      <c r="H263" s="33">
        <f t="shared" si="220"/>
        <v>0</v>
      </c>
      <c r="I263" s="33">
        <f t="shared" si="220"/>
        <v>0</v>
      </c>
      <c r="J263" s="33">
        <f t="shared" si="220"/>
        <v>0</v>
      </c>
      <c r="K263" s="33">
        <f t="shared" si="175"/>
        <v>0</v>
      </c>
      <c r="L263" s="33">
        <f>+L265</f>
        <v>10000000000</v>
      </c>
      <c r="M263" s="117">
        <f t="shared" si="180"/>
        <v>1.732329956491317E-3</v>
      </c>
      <c r="N263" s="33">
        <f t="shared" si="221"/>
        <v>0</v>
      </c>
      <c r="O263" s="33">
        <f t="shared" si="221"/>
        <v>0</v>
      </c>
      <c r="P263" s="33">
        <f t="shared" si="221"/>
        <v>10000000000</v>
      </c>
      <c r="Q263" s="33">
        <f t="shared" si="221"/>
        <v>0</v>
      </c>
      <c r="R263" s="33">
        <f t="shared" si="221"/>
        <v>10000000000</v>
      </c>
      <c r="S263" s="33">
        <f t="shared" si="221"/>
        <v>0</v>
      </c>
      <c r="T263" s="33">
        <f t="shared" si="221"/>
        <v>0</v>
      </c>
      <c r="U263" s="33">
        <f t="shared" si="221"/>
        <v>0</v>
      </c>
      <c r="V263" s="33">
        <f t="shared" si="221"/>
        <v>0</v>
      </c>
      <c r="W263" s="33">
        <f t="shared" si="221"/>
        <v>0</v>
      </c>
      <c r="X263" s="24">
        <f t="shared" si="201"/>
        <v>0</v>
      </c>
      <c r="Y263" s="24">
        <f t="shared" si="202"/>
        <v>0</v>
      </c>
      <c r="Z263" s="24">
        <f t="shared" ref="Z263:Z288" si="222">+V263/L263</f>
        <v>0</v>
      </c>
      <c r="AA263" s="24" t="s">
        <v>514</v>
      </c>
      <c r="AB263" s="24" t="s">
        <v>514</v>
      </c>
    </row>
    <row r="264" spans="1:28" ht="34.5" customHeight="1" x14ac:dyDescent="0.25">
      <c r="A264" s="53" t="s">
        <v>145</v>
      </c>
      <c r="B264" s="50" t="s">
        <v>67</v>
      </c>
      <c r="C264" s="21">
        <v>13</v>
      </c>
      <c r="D264" s="21" t="s">
        <v>13</v>
      </c>
      <c r="E264" s="47" t="s">
        <v>74</v>
      </c>
      <c r="F264" s="33">
        <f>+F266+F270+F280+F284</f>
        <v>55000000000</v>
      </c>
      <c r="G264" s="33">
        <f>+G266+G270+G280+G284</f>
        <v>0</v>
      </c>
      <c r="H264" s="33">
        <f>+H266+H270+H280+H284</f>
        <v>0</v>
      </c>
      <c r="I264" s="33">
        <f>+I266+I270+I280+I284</f>
        <v>0</v>
      </c>
      <c r="J264" s="33">
        <f>+J266+J270+J280+J284</f>
        <v>0</v>
      </c>
      <c r="K264" s="33">
        <f t="shared" si="175"/>
        <v>0</v>
      </c>
      <c r="L264" s="33">
        <f>+L269+L277+L278+L280+L284</f>
        <v>55000000000</v>
      </c>
      <c r="M264" s="117">
        <f t="shared" si="180"/>
        <v>9.527814760702245E-3</v>
      </c>
      <c r="N264" s="33">
        <f t="shared" ref="N264:W264" si="223">+N266+N270+N280+N284</f>
        <v>0</v>
      </c>
      <c r="O264" s="33">
        <f t="shared" si="223"/>
        <v>20065609389.610001</v>
      </c>
      <c r="P264" s="33">
        <f t="shared" si="223"/>
        <v>34934390610.389999</v>
      </c>
      <c r="Q264" s="33">
        <f t="shared" si="223"/>
        <v>18795463009.790001</v>
      </c>
      <c r="R264" s="33">
        <f t="shared" si="223"/>
        <v>36204536990.209999</v>
      </c>
      <c r="S264" s="33">
        <f t="shared" si="223"/>
        <v>1270146379.819999</v>
      </c>
      <c r="T264" s="33">
        <f t="shared" si="223"/>
        <v>5061459206.5900002</v>
      </c>
      <c r="U264" s="33">
        <f t="shared" si="223"/>
        <v>13734003803.200001</v>
      </c>
      <c r="V264" s="33">
        <f t="shared" si="223"/>
        <v>5048948736.5900002</v>
      </c>
      <c r="W264" s="33">
        <f t="shared" si="223"/>
        <v>12510470</v>
      </c>
      <c r="X264" s="24">
        <f t="shared" si="201"/>
        <v>0.3417356910870909</v>
      </c>
      <c r="Y264" s="24">
        <f t="shared" si="202"/>
        <v>9.2026531028909092E-2</v>
      </c>
      <c r="Z264" s="24">
        <f t="shared" si="222"/>
        <v>9.1799067938000009E-2</v>
      </c>
      <c r="AA264" s="24">
        <f t="shared" si="203"/>
        <v>0.26929154147219653</v>
      </c>
      <c r="AB264" s="24">
        <f t="shared" si="207"/>
        <v>0.99752828789300296</v>
      </c>
    </row>
    <row r="265" spans="1:28" ht="34.5" customHeight="1" x14ac:dyDescent="0.25">
      <c r="A265" s="53" t="s">
        <v>145</v>
      </c>
      <c r="B265" s="50" t="s">
        <v>12</v>
      </c>
      <c r="C265" s="21">
        <v>20</v>
      </c>
      <c r="D265" s="21" t="s">
        <v>13</v>
      </c>
      <c r="E265" s="47" t="s">
        <v>74</v>
      </c>
      <c r="F265" s="33">
        <f>+F271</f>
        <v>10000000000</v>
      </c>
      <c r="G265" s="33">
        <f>+G271</f>
        <v>0</v>
      </c>
      <c r="H265" s="33">
        <f>+H271</f>
        <v>0</v>
      </c>
      <c r="I265" s="33">
        <f>+I271</f>
        <v>0</v>
      </c>
      <c r="J265" s="33">
        <f>+J271</f>
        <v>0</v>
      </c>
      <c r="K265" s="33">
        <f t="shared" si="175"/>
        <v>0</v>
      </c>
      <c r="L265" s="33">
        <f>+L279</f>
        <v>10000000000</v>
      </c>
      <c r="M265" s="117">
        <f t="shared" si="180"/>
        <v>1.732329956491317E-3</v>
      </c>
      <c r="N265" s="33">
        <f t="shared" ref="N265:W265" si="224">+N271</f>
        <v>0</v>
      </c>
      <c r="O265" s="33">
        <f t="shared" si="224"/>
        <v>0</v>
      </c>
      <c r="P265" s="33">
        <f t="shared" si="224"/>
        <v>10000000000</v>
      </c>
      <c r="Q265" s="33">
        <f t="shared" si="224"/>
        <v>0</v>
      </c>
      <c r="R265" s="33">
        <f t="shared" si="224"/>
        <v>10000000000</v>
      </c>
      <c r="S265" s="33">
        <f t="shared" si="224"/>
        <v>0</v>
      </c>
      <c r="T265" s="33">
        <f t="shared" si="224"/>
        <v>0</v>
      </c>
      <c r="U265" s="33">
        <f t="shared" si="224"/>
        <v>0</v>
      </c>
      <c r="V265" s="33">
        <f t="shared" si="224"/>
        <v>0</v>
      </c>
      <c r="W265" s="33">
        <f t="shared" si="224"/>
        <v>0</v>
      </c>
      <c r="X265" s="24">
        <f t="shared" si="201"/>
        <v>0</v>
      </c>
      <c r="Y265" s="24">
        <f t="shared" si="202"/>
        <v>0</v>
      </c>
      <c r="Z265" s="24">
        <f t="shared" si="222"/>
        <v>0</v>
      </c>
      <c r="AA265" s="24" t="s">
        <v>514</v>
      </c>
      <c r="AB265" s="24" t="s">
        <v>514</v>
      </c>
    </row>
    <row r="266" spans="1:28" ht="66" customHeight="1" x14ac:dyDescent="0.25">
      <c r="A266" s="49" t="s">
        <v>146</v>
      </c>
      <c r="B266" s="50" t="s">
        <v>67</v>
      </c>
      <c r="C266" s="21">
        <v>13</v>
      </c>
      <c r="D266" s="21" t="s">
        <v>13</v>
      </c>
      <c r="E266" s="47" t="s">
        <v>147</v>
      </c>
      <c r="F266" s="33">
        <f t="shared" ref="F266:J268" si="225">+F267</f>
        <v>200000000</v>
      </c>
      <c r="G266" s="33">
        <f t="shared" si="225"/>
        <v>0</v>
      </c>
      <c r="H266" s="33">
        <f t="shared" si="225"/>
        <v>0</v>
      </c>
      <c r="I266" s="33">
        <f t="shared" si="225"/>
        <v>0</v>
      </c>
      <c r="J266" s="33">
        <f t="shared" si="225"/>
        <v>0</v>
      </c>
      <c r="K266" s="33">
        <f t="shared" si="175"/>
        <v>0</v>
      </c>
      <c r="L266" s="33">
        <f>+L267</f>
        <v>200000000</v>
      </c>
      <c r="M266" s="123">
        <f t="shared" si="180"/>
        <v>3.4646599129826344E-5</v>
      </c>
      <c r="N266" s="33">
        <f t="shared" ref="N266:W268" si="226">+N267</f>
        <v>0</v>
      </c>
      <c r="O266" s="33">
        <f t="shared" si="226"/>
        <v>144566687</v>
      </c>
      <c r="P266" s="33">
        <f t="shared" si="226"/>
        <v>55433313</v>
      </c>
      <c r="Q266" s="33">
        <f t="shared" si="226"/>
        <v>79901202.659999996</v>
      </c>
      <c r="R266" s="33">
        <f t="shared" si="226"/>
        <v>120098797.34</v>
      </c>
      <c r="S266" s="33">
        <f t="shared" si="226"/>
        <v>64665484.340000004</v>
      </c>
      <c r="T266" s="33">
        <f t="shared" si="226"/>
        <v>17289541.66</v>
      </c>
      <c r="U266" s="33">
        <f t="shared" si="226"/>
        <v>62611661</v>
      </c>
      <c r="V266" s="33">
        <f t="shared" si="226"/>
        <v>17289541.66</v>
      </c>
      <c r="W266" s="33">
        <f t="shared" si="226"/>
        <v>0</v>
      </c>
      <c r="X266" s="24">
        <f t="shared" si="201"/>
        <v>0.39950601329999996</v>
      </c>
      <c r="Y266" s="24">
        <f t="shared" si="202"/>
        <v>8.6447708299999995E-2</v>
      </c>
      <c r="Z266" s="24">
        <f t="shared" si="222"/>
        <v>8.6447708299999995E-2</v>
      </c>
      <c r="AA266" s="24">
        <f t="shared" si="203"/>
        <v>0.21638650088374028</v>
      </c>
      <c r="AB266" s="24">
        <f t="shared" si="207"/>
        <v>1</v>
      </c>
    </row>
    <row r="267" spans="1:28" ht="49.5" customHeight="1" x14ac:dyDescent="0.25">
      <c r="A267" s="49" t="s">
        <v>148</v>
      </c>
      <c r="B267" s="50" t="s">
        <v>67</v>
      </c>
      <c r="C267" s="21">
        <v>13</v>
      </c>
      <c r="D267" s="21" t="s">
        <v>13</v>
      </c>
      <c r="E267" s="47" t="s">
        <v>147</v>
      </c>
      <c r="F267" s="33">
        <f t="shared" si="225"/>
        <v>200000000</v>
      </c>
      <c r="G267" s="33">
        <f t="shared" si="225"/>
        <v>0</v>
      </c>
      <c r="H267" s="33">
        <f t="shared" si="225"/>
        <v>0</v>
      </c>
      <c r="I267" s="33">
        <f t="shared" si="225"/>
        <v>0</v>
      </c>
      <c r="J267" s="33">
        <f t="shared" si="225"/>
        <v>0</v>
      </c>
      <c r="K267" s="33">
        <f t="shared" ref="K267:K288" si="227">+G267-H267+I267-J267</f>
        <v>0</v>
      </c>
      <c r="L267" s="33">
        <f>+L268</f>
        <v>200000000</v>
      </c>
      <c r="M267" s="123">
        <f t="shared" si="180"/>
        <v>3.4646599129826344E-5</v>
      </c>
      <c r="N267" s="33">
        <f t="shared" si="226"/>
        <v>0</v>
      </c>
      <c r="O267" s="33">
        <f t="shared" si="226"/>
        <v>144566687</v>
      </c>
      <c r="P267" s="33">
        <f t="shared" si="226"/>
        <v>55433313</v>
      </c>
      <c r="Q267" s="33">
        <f t="shared" si="226"/>
        <v>79901202.659999996</v>
      </c>
      <c r="R267" s="33">
        <f t="shared" si="226"/>
        <v>120098797.34</v>
      </c>
      <c r="S267" s="33">
        <f t="shared" si="226"/>
        <v>64665484.340000004</v>
      </c>
      <c r="T267" s="33">
        <f t="shared" si="226"/>
        <v>17289541.66</v>
      </c>
      <c r="U267" s="33">
        <f t="shared" si="226"/>
        <v>62611661</v>
      </c>
      <c r="V267" s="33">
        <f t="shared" si="226"/>
        <v>17289541.66</v>
      </c>
      <c r="W267" s="33">
        <f t="shared" si="226"/>
        <v>0</v>
      </c>
      <c r="X267" s="24">
        <f t="shared" si="201"/>
        <v>0.39950601329999996</v>
      </c>
      <c r="Y267" s="24">
        <f t="shared" si="202"/>
        <v>8.6447708299999995E-2</v>
      </c>
      <c r="Z267" s="24">
        <f t="shared" si="222"/>
        <v>8.6447708299999995E-2</v>
      </c>
      <c r="AA267" s="24">
        <f t="shared" si="203"/>
        <v>0.21638650088374028</v>
      </c>
      <c r="AB267" s="24">
        <f t="shared" si="207"/>
        <v>1</v>
      </c>
    </row>
    <row r="268" spans="1:28" ht="35.25" customHeight="1" x14ac:dyDescent="0.25">
      <c r="A268" s="49" t="s">
        <v>149</v>
      </c>
      <c r="B268" s="50" t="s">
        <v>67</v>
      </c>
      <c r="C268" s="21">
        <v>13</v>
      </c>
      <c r="D268" s="21" t="s">
        <v>13</v>
      </c>
      <c r="E268" s="47" t="s">
        <v>150</v>
      </c>
      <c r="F268" s="33">
        <f t="shared" si="225"/>
        <v>200000000</v>
      </c>
      <c r="G268" s="33">
        <f t="shared" si="225"/>
        <v>0</v>
      </c>
      <c r="H268" s="33">
        <f t="shared" si="225"/>
        <v>0</v>
      </c>
      <c r="I268" s="33">
        <f t="shared" si="225"/>
        <v>0</v>
      </c>
      <c r="J268" s="33">
        <f t="shared" si="225"/>
        <v>0</v>
      </c>
      <c r="K268" s="33">
        <f t="shared" si="227"/>
        <v>0</v>
      </c>
      <c r="L268" s="33">
        <f>+L269</f>
        <v>200000000</v>
      </c>
      <c r="M268" s="123">
        <f t="shared" si="180"/>
        <v>3.4646599129826344E-5</v>
      </c>
      <c r="N268" s="33">
        <f t="shared" si="226"/>
        <v>0</v>
      </c>
      <c r="O268" s="33">
        <f t="shared" si="226"/>
        <v>144566687</v>
      </c>
      <c r="P268" s="33">
        <f t="shared" si="226"/>
        <v>55433313</v>
      </c>
      <c r="Q268" s="33">
        <f t="shared" si="226"/>
        <v>79901202.659999996</v>
      </c>
      <c r="R268" s="33">
        <f t="shared" si="226"/>
        <v>120098797.34</v>
      </c>
      <c r="S268" s="33">
        <f t="shared" si="226"/>
        <v>64665484.340000004</v>
      </c>
      <c r="T268" s="33">
        <f t="shared" si="226"/>
        <v>17289541.66</v>
      </c>
      <c r="U268" s="33">
        <f t="shared" si="226"/>
        <v>62611661</v>
      </c>
      <c r="V268" s="33">
        <f t="shared" si="226"/>
        <v>17289541.66</v>
      </c>
      <c r="W268" s="33">
        <f t="shared" si="226"/>
        <v>0</v>
      </c>
      <c r="X268" s="24">
        <f t="shared" si="201"/>
        <v>0.39950601329999996</v>
      </c>
      <c r="Y268" s="24">
        <f t="shared" si="202"/>
        <v>8.6447708299999995E-2</v>
      </c>
      <c r="Z268" s="24">
        <f t="shared" si="222"/>
        <v>8.6447708299999995E-2</v>
      </c>
      <c r="AA268" s="24">
        <f t="shared" si="203"/>
        <v>0.21638650088374028</v>
      </c>
      <c r="AB268" s="24">
        <f t="shared" si="207"/>
        <v>1</v>
      </c>
    </row>
    <row r="269" spans="1:28" ht="48" customHeight="1" x14ac:dyDescent="0.25">
      <c r="A269" s="25" t="s">
        <v>151</v>
      </c>
      <c r="B269" s="52" t="s">
        <v>67</v>
      </c>
      <c r="C269" s="26">
        <v>13</v>
      </c>
      <c r="D269" s="26" t="s">
        <v>13</v>
      </c>
      <c r="E269" s="27" t="s">
        <v>75</v>
      </c>
      <c r="F269" s="28">
        <v>200000000</v>
      </c>
      <c r="G269" s="28">
        <v>0</v>
      </c>
      <c r="H269" s="28">
        <v>0</v>
      </c>
      <c r="I269" s="28">
        <v>0</v>
      </c>
      <c r="J269" s="28">
        <v>0</v>
      </c>
      <c r="K269" s="28">
        <f t="shared" si="227"/>
        <v>0</v>
      </c>
      <c r="L269" s="28">
        <f t="shared" ref="L269:L279" si="228">+F269+K269</f>
        <v>200000000</v>
      </c>
      <c r="M269" s="121">
        <f t="shared" si="180"/>
        <v>3.4646599129826344E-5</v>
      </c>
      <c r="N269" s="28">
        <v>0</v>
      </c>
      <c r="O269" s="28">
        <v>144566687</v>
      </c>
      <c r="P269" s="28">
        <f>L269-O269</f>
        <v>55433313</v>
      </c>
      <c r="Q269" s="28">
        <v>79901202.659999996</v>
      </c>
      <c r="R269" s="28">
        <f>+L269-Q269</f>
        <v>120098797.34</v>
      </c>
      <c r="S269" s="28">
        <f>O269-Q269</f>
        <v>64665484.340000004</v>
      </c>
      <c r="T269" s="28">
        <v>17289541.66</v>
      </c>
      <c r="U269" s="28">
        <f>+Q269-T269</f>
        <v>62611661</v>
      </c>
      <c r="V269" s="28">
        <v>17289541.66</v>
      </c>
      <c r="W269" s="29">
        <f>+T269-V269</f>
        <v>0</v>
      </c>
      <c r="X269" s="30">
        <f t="shared" si="201"/>
        <v>0.39950601329999996</v>
      </c>
      <c r="Y269" s="30">
        <f t="shared" si="202"/>
        <v>8.6447708299999995E-2</v>
      </c>
      <c r="Z269" s="30">
        <f t="shared" si="222"/>
        <v>8.6447708299999995E-2</v>
      </c>
      <c r="AA269" s="30">
        <f t="shared" si="203"/>
        <v>0.21638650088374028</v>
      </c>
      <c r="AB269" s="30">
        <f t="shared" si="207"/>
        <v>1</v>
      </c>
    </row>
    <row r="270" spans="1:28" ht="64.5" customHeight="1" x14ac:dyDescent="0.25">
      <c r="A270" s="49" t="s">
        <v>152</v>
      </c>
      <c r="B270" s="48" t="s">
        <v>67</v>
      </c>
      <c r="C270" s="21">
        <v>13</v>
      </c>
      <c r="D270" s="21" t="s">
        <v>13</v>
      </c>
      <c r="E270" s="47" t="s">
        <v>153</v>
      </c>
      <c r="F270" s="32">
        <f>+F272</f>
        <v>48800000000</v>
      </c>
      <c r="G270" s="32">
        <f>+G272</f>
        <v>0</v>
      </c>
      <c r="H270" s="32">
        <f>+H272</f>
        <v>0</v>
      </c>
      <c r="I270" s="32">
        <f>+I272</f>
        <v>0</v>
      </c>
      <c r="J270" s="32">
        <f>+J272</f>
        <v>0</v>
      </c>
      <c r="K270" s="33">
        <f t="shared" si="227"/>
        <v>0</v>
      </c>
      <c r="L270" s="34">
        <f t="shared" si="228"/>
        <v>48800000000</v>
      </c>
      <c r="M270" s="117">
        <f t="shared" si="180"/>
        <v>8.453770187677628E-3</v>
      </c>
      <c r="N270" s="32">
        <f t="shared" ref="N270:W271" si="229">+N272</f>
        <v>0</v>
      </c>
      <c r="O270" s="32">
        <f t="shared" si="229"/>
        <v>15663880286.82</v>
      </c>
      <c r="P270" s="32">
        <f t="shared" si="229"/>
        <v>33136119713.18</v>
      </c>
      <c r="Q270" s="32">
        <f t="shared" si="229"/>
        <v>14638085319.33</v>
      </c>
      <c r="R270" s="32">
        <f t="shared" si="229"/>
        <v>34161914680.669998</v>
      </c>
      <c r="S270" s="32">
        <f t="shared" si="229"/>
        <v>1025794967.4899991</v>
      </c>
      <c r="T270" s="32">
        <f t="shared" si="229"/>
        <v>3250542167.1300001</v>
      </c>
      <c r="U270" s="32">
        <f t="shared" si="229"/>
        <v>11387543152.200001</v>
      </c>
      <c r="V270" s="32">
        <f t="shared" si="229"/>
        <v>3238031697.1300001</v>
      </c>
      <c r="W270" s="32">
        <f t="shared" si="229"/>
        <v>12510470</v>
      </c>
      <c r="X270" s="24">
        <f t="shared" si="201"/>
        <v>0.29996076474036887</v>
      </c>
      <c r="Y270" s="24">
        <f t="shared" si="202"/>
        <v>6.660947063790984E-2</v>
      </c>
      <c r="Z270" s="24">
        <f t="shared" si="222"/>
        <v>6.6353108547745898E-2</v>
      </c>
      <c r="AA270" s="24">
        <f t="shared" si="203"/>
        <v>0.22206061081209635</v>
      </c>
      <c r="AB270" s="24">
        <f t="shared" si="207"/>
        <v>0.99615126666360221</v>
      </c>
    </row>
    <row r="271" spans="1:28" ht="64.5" customHeight="1" x14ac:dyDescent="0.25">
      <c r="A271" s="49" t="s">
        <v>152</v>
      </c>
      <c r="B271" s="50" t="s">
        <v>12</v>
      </c>
      <c r="C271" s="21">
        <v>20</v>
      </c>
      <c r="D271" s="21" t="s">
        <v>13</v>
      </c>
      <c r="E271" s="47" t="s">
        <v>153</v>
      </c>
      <c r="F271" s="32">
        <f>+F276</f>
        <v>10000000000</v>
      </c>
      <c r="G271" s="32">
        <f>+G276</f>
        <v>0</v>
      </c>
      <c r="H271" s="32">
        <f>+H276</f>
        <v>0</v>
      </c>
      <c r="I271" s="32">
        <f>+I276</f>
        <v>0</v>
      </c>
      <c r="J271" s="32">
        <f>+J276</f>
        <v>0</v>
      </c>
      <c r="K271" s="33">
        <f t="shared" si="227"/>
        <v>0</v>
      </c>
      <c r="L271" s="34">
        <f t="shared" si="228"/>
        <v>10000000000</v>
      </c>
      <c r="M271" s="117">
        <f t="shared" si="180"/>
        <v>1.732329956491317E-3</v>
      </c>
      <c r="N271" s="32">
        <f t="shared" ref="N271:W271" si="230">+N276</f>
        <v>0</v>
      </c>
      <c r="O271" s="32">
        <f>+O273</f>
        <v>0</v>
      </c>
      <c r="P271" s="32">
        <f t="shared" si="230"/>
        <v>10000000000</v>
      </c>
      <c r="Q271" s="32">
        <f>+Q273</f>
        <v>0</v>
      </c>
      <c r="R271" s="32">
        <f t="shared" si="229"/>
        <v>10000000000</v>
      </c>
      <c r="S271" s="32">
        <f t="shared" si="229"/>
        <v>0</v>
      </c>
      <c r="T271" s="32">
        <f t="shared" si="229"/>
        <v>0</v>
      </c>
      <c r="U271" s="32">
        <f t="shared" si="229"/>
        <v>0</v>
      </c>
      <c r="V271" s="32">
        <f>+V273</f>
        <v>0</v>
      </c>
      <c r="W271" s="32">
        <f t="shared" si="230"/>
        <v>0</v>
      </c>
      <c r="X271" s="24">
        <f t="shared" si="201"/>
        <v>0</v>
      </c>
      <c r="Y271" s="24">
        <f t="shared" si="202"/>
        <v>0</v>
      </c>
      <c r="Z271" s="24">
        <f t="shared" si="222"/>
        <v>0</v>
      </c>
      <c r="AA271" s="24" t="s">
        <v>514</v>
      </c>
      <c r="AB271" s="24" t="s">
        <v>514</v>
      </c>
    </row>
    <row r="272" spans="1:28" ht="49.5" customHeight="1" x14ac:dyDescent="0.25">
      <c r="A272" s="49" t="s">
        <v>154</v>
      </c>
      <c r="B272" s="48" t="s">
        <v>67</v>
      </c>
      <c r="C272" s="21">
        <v>13</v>
      </c>
      <c r="D272" s="21" t="s">
        <v>13</v>
      </c>
      <c r="E272" s="47" t="s">
        <v>153</v>
      </c>
      <c r="F272" s="33">
        <f>+F274+F275</f>
        <v>48800000000</v>
      </c>
      <c r="G272" s="33">
        <f>+G274+G275</f>
        <v>0</v>
      </c>
      <c r="H272" s="33">
        <f>+H274+H275</f>
        <v>0</v>
      </c>
      <c r="I272" s="33">
        <f>+I274+I275</f>
        <v>0</v>
      </c>
      <c r="J272" s="33">
        <f>+J274+J275</f>
        <v>0</v>
      </c>
      <c r="K272" s="33">
        <f t="shared" si="227"/>
        <v>0</v>
      </c>
      <c r="L272" s="34">
        <f t="shared" si="228"/>
        <v>48800000000</v>
      </c>
      <c r="M272" s="117">
        <f t="shared" si="180"/>
        <v>8.453770187677628E-3</v>
      </c>
      <c r="N272" s="33">
        <f t="shared" ref="N272:W272" si="231">+N274+N275</f>
        <v>0</v>
      </c>
      <c r="O272" s="33">
        <f t="shared" si="231"/>
        <v>15663880286.82</v>
      </c>
      <c r="P272" s="33">
        <f t="shared" si="231"/>
        <v>33136119713.18</v>
      </c>
      <c r="Q272" s="33">
        <f t="shared" si="231"/>
        <v>14638085319.33</v>
      </c>
      <c r="R272" s="33">
        <f t="shared" si="231"/>
        <v>34161914680.669998</v>
      </c>
      <c r="S272" s="33">
        <f t="shared" si="231"/>
        <v>1025794967.4899991</v>
      </c>
      <c r="T272" s="33">
        <f t="shared" si="231"/>
        <v>3250542167.1300001</v>
      </c>
      <c r="U272" s="33">
        <f t="shared" si="231"/>
        <v>11387543152.200001</v>
      </c>
      <c r="V272" s="33">
        <f t="shared" si="231"/>
        <v>3238031697.1300001</v>
      </c>
      <c r="W272" s="33">
        <f t="shared" si="231"/>
        <v>12510470</v>
      </c>
      <c r="X272" s="24">
        <f t="shared" si="201"/>
        <v>0.29996076474036887</v>
      </c>
      <c r="Y272" s="24">
        <f t="shared" si="202"/>
        <v>6.660947063790984E-2</v>
      </c>
      <c r="Z272" s="24">
        <f t="shared" si="222"/>
        <v>6.6353108547745898E-2</v>
      </c>
      <c r="AA272" s="24">
        <f t="shared" si="203"/>
        <v>0.22206061081209635</v>
      </c>
      <c r="AB272" s="24">
        <f t="shared" si="207"/>
        <v>0.99615126666360221</v>
      </c>
    </row>
    <row r="273" spans="1:28" ht="49.5" customHeight="1" x14ac:dyDescent="0.25">
      <c r="A273" s="49" t="s">
        <v>154</v>
      </c>
      <c r="B273" s="50" t="s">
        <v>12</v>
      </c>
      <c r="C273" s="21">
        <v>20</v>
      </c>
      <c r="D273" s="21" t="s">
        <v>13</v>
      </c>
      <c r="E273" s="47" t="s">
        <v>153</v>
      </c>
      <c r="F273" s="33">
        <f>+F276</f>
        <v>10000000000</v>
      </c>
      <c r="G273" s="33">
        <f>+G276</f>
        <v>0</v>
      </c>
      <c r="H273" s="33">
        <f>+H276</f>
        <v>0</v>
      </c>
      <c r="I273" s="33">
        <f>+I276</f>
        <v>0</v>
      </c>
      <c r="J273" s="33">
        <f>+J276</f>
        <v>0</v>
      </c>
      <c r="K273" s="33">
        <f t="shared" si="227"/>
        <v>0</v>
      </c>
      <c r="L273" s="34">
        <f t="shared" si="228"/>
        <v>10000000000</v>
      </c>
      <c r="M273" s="117">
        <f t="shared" ref="M273:M288" si="232">L273/$L$288</f>
        <v>1.732329956491317E-3</v>
      </c>
      <c r="N273" s="33">
        <f t="shared" ref="N273:W273" si="233">+N276</f>
        <v>0</v>
      </c>
      <c r="O273" s="33">
        <f>+O276</f>
        <v>0</v>
      </c>
      <c r="P273" s="33">
        <f t="shared" si="233"/>
        <v>10000000000</v>
      </c>
      <c r="Q273" s="33">
        <f t="shared" si="233"/>
        <v>0</v>
      </c>
      <c r="R273" s="33">
        <f t="shared" si="233"/>
        <v>10000000000</v>
      </c>
      <c r="S273" s="33">
        <f t="shared" si="233"/>
        <v>0</v>
      </c>
      <c r="T273" s="33">
        <f t="shared" si="233"/>
        <v>0</v>
      </c>
      <c r="U273" s="33">
        <f t="shared" si="233"/>
        <v>0</v>
      </c>
      <c r="V273" s="33">
        <f t="shared" si="233"/>
        <v>0</v>
      </c>
      <c r="W273" s="33">
        <f t="shared" si="233"/>
        <v>0</v>
      </c>
      <c r="X273" s="24">
        <f t="shared" si="201"/>
        <v>0</v>
      </c>
      <c r="Y273" s="24">
        <f t="shared" si="202"/>
        <v>0</v>
      </c>
      <c r="Z273" s="24">
        <f t="shared" si="222"/>
        <v>0</v>
      </c>
      <c r="AA273" s="24" t="s">
        <v>514</v>
      </c>
      <c r="AB273" s="24" t="s">
        <v>514</v>
      </c>
    </row>
    <row r="274" spans="1:28" ht="30.75" customHeight="1" x14ac:dyDescent="0.25">
      <c r="A274" s="20" t="s">
        <v>157</v>
      </c>
      <c r="B274" s="48" t="s">
        <v>67</v>
      </c>
      <c r="C274" s="21">
        <v>13</v>
      </c>
      <c r="D274" s="21" t="s">
        <v>13</v>
      </c>
      <c r="E274" s="22" t="s">
        <v>158</v>
      </c>
      <c r="F274" s="34">
        <f>+F278</f>
        <v>20000000000</v>
      </c>
      <c r="G274" s="34">
        <f>+G278</f>
        <v>0</v>
      </c>
      <c r="H274" s="34">
        <f>+H278</f>
        <v>0</v>
      </c>
      <c r="I274" s="34">
        <f>+I278</f>
        <v>0</v>
      </c>
      <c r="J274" s="34">
        <f>+J278</f>
        <v>0</v>
      </c>
      <c r="K274" s="34">
        <f t="shared" si="227"/>
        <v>0</v>
      </c>
      <c r="L274" s="34">
        <f t="shared" si="228"/>
        <v>20000000000</v>
      </c>
      <c r="M274" s="117">
        <f t="shared" si="232"/>
        <v>3.4646599129826341E-3</v>
      </c>
      <c r="N274" s="34">
        <f t="shared" ref="N274:W274" si="234">+N278</f>
        <v>0</v>
      </c>
      <c r="O274" s="34">
        <f t="shared" si="234"/>
        <v>1500000</v>
      </c>
      <c r="P274" s="34">
        <f t="shared" si="234"/>
        <v>19998500000</v>
      </c>
      <c r="Q274" s="34">
        <f t="shared" si="234"/>
        <v>45583.3</v>
      </c>
      <c r="R274" s="34">
        <f t="shared" si="234"/>
        <v>19999954416.700001</v>
      </c>
      <c r="S274" s="34">
        <f t="shared" si="234"/>
        <v>1454416.7</v>
      </c>
      <c r="T274" s="34">
        <f t="shared" si="234"/>
        <v>45583.3</v>
      </c>
      <c r="U274" s="34">
        <f t="shared" si="234"/>
        <v>0</v>
      </c>
      <c r="V274" s="34">
        <f t="shared" si="234"/>
        <v>45583.3</v>
      </c>
      <c r="W274" s="34">
        <f t="shared" si="234"/>
        <v>0</v>
      </c>
      <c r="X274" s="24">
        <f t="shared" si="201"/>
        <v>2.2791650000000002E-6</v>
      </c>
      <c r="Y274" s="24">
        <f t="shared" si="202"/>
        <v>2.2791650000000002E-6</v>
      </c>
      <c r="Z274" s="24">
        <f t="shared" si="222"/>
        <v>2.2791650000000002E-6</v>
      </c>
      <c r="AA274" s="24">
        <f t="shared" si="203"/>
        <v>1</v>
      </c>
      <c r="AB274" s="24">
        <f t="shared" si="207"/>
        <v>1</v>
      </c>
    </row>
    <row r="275" spans="1:28" ht="34.5" customHeight="1" x14ac:dyDescent="0.25">
      <c r="A275" s="49" t="s">
        <v>155</v>
      </c>
      <c r="B275" s="48" t="s">
        <v>67</v>
      </c>
      <c r="C275" s="21">
        <v>13</v>
      </c>
      <c r="D275" s="21" t="s">
        <v>13</v>
      </c>
      <c r="E275" s="47" t="s">
        <v>110</v>
      </c>
      <c r="F275" s="33">
        <f>+F277</f>
        <v>28800000000</v>
      </c>
      <c r="G275" s="33">
        <f>+G277</f>
        <v>0</v>
      </c>
      <c r="H275" s="33">
        <f>+H277</f>
        <v>0</v>
      </c>
      <c r="I275" s="33">
        <f>+I277</f>
        <v>0</v>
      </c>
      <c r="J275" s="33">
        <f>+J277</f>
        <v>0</v>
      </c>
      <c r="K275" s="33">
        <f t="shared" si="227"/>
        <v>0</v>
      </c>
      <c r="L275" s="34">
        <f t="shared" si="228"/>
        <v>28800000000</v>
      </c>
      <c r="M275" s="117">
        <f t="shared" si="232"/>
        <v>4.989110274694993E-3</v>
      </c>
      <c r="N275" s="33">
        <f t="shared" ref="N275:W275" si="235">+N277</f>
        <v>0</v>
      </c>
      <c r="O275" s="33">
        <f t="shared" si="235"/>
        <v>15662380286.82</v>
      </c>
      <c r="P275" s="33">
        <f t="shared" si="235"/>
        <v>13137619713.18</v>
      </c>
      <c r="Q275" s="33">
        <f t="shared" si="235"/>
        <v>14638039736.030001</v>
      </c>
      <c r="R275" s="33">
        <f t="shared" si="235"/>
        <v>14161960263.969999</v>
      </c>
      <c r="S275" s="33">
        <f t="shared" si="235"/>
        <v>1024340550.789999</v>
      </c>
      <c r="T275" s="33">
        <f t="shared" si="235"/>
        <v>3250496583.8299999</v>
      </c>
      <c r="U275" s="33">
        <f t="shared" si="235"/>
        <v>11387543152.200001</v>
      </c>
      <c r="V275" s="33">
        <f t="shared" si="235"/>
        <v>3237986113.8299999</v>
      </c>
      <c r="W275" s="33">
        <f t="shared" si="235"/>
        <v>12510470</v>
      </c>
      <c r="X275" s="24">
        <f t="shared" si="201"/>
        <v>0.50826526861215282</v>
      </c>
      <c r="Y275" s="24">
        <f t="shared" si="202"/>
        <v>0.11286446471631945</v>
      </c>
      <c r="Z275" s="24">
        <f t="shared" si="222"/>
        <v>0.112430073396875</v>
      </c>
      <c r="AA275" s="24">
        <f t="shared" si="203"/>
        <v>0.22205818828522805</v>
      </c>
      <c r="AB275" s="24">
        <f t="shared" si="207"/>
        <v>0.99615121269093621</v>
      </c>
    </row>
    <row r="276" spans="1:28" ht="30.75" customHeight="1" x14ac:dyDescent="0.25">
      <c r="A276" s="20" t="s">
        <v>157</v>
      </c>
      <c r="B276" s="50" t="s">
        <v>12</v>
      </c>
      <c r="C276" s="21">
        <v>20</v>
      </c>
      <c r="D276" s="21" t="s">
        <v>13</v>
      </c>
      <c r="E276" s="22" t="s">
        <v>158</v>
      </c>
      <c r="F276" s="34">
        <f>+F279</f>
        <v>10000000000</v>
      </c>
      <c r="G276" s="34">
        <f>+G279</f>
        <v>0</v>
      </c>
      <c r="H276" s="34">
        <f>+H279</f>
        <v>0</v>
      </c>
      <c r="I276" s="34">
        <f>+I279</f>
        <v>0</v>
      </c>
      <c r="J276" s="34">
        <f>+J279</f>
        <v>0</v>
      </c>
      <c r="K276" s="34">
        <f t="shared" si="227"/>
        <v>0</v>
      </c>
      <c r="L276" s="34">
        <f t="shared" si="228"/>
        <v>10000000000</v>
      </c>
      <c r="M276" s="117">
        <f t="shared" si="232"/>
        <v>1.732329956491317E-3</v>
      </c>
      <c r="N276" s="34">
        <f t="shared" ref="N276:W276" si="236">+N279</f>
        <v>0</v>
      </c>
      <c r="O276" s="34">
        <f t="shared" si="236"/>
        <v>0</v>
      </c>
      <c r="P276" s="34">
        <f t="shared" si="236"/>
        <v>10000000000</v>
      </c>
      <c r="Q276" s="34">
        <f t="shared" si="236"/>
        <v>0</v>
      </c>
      <c r="R276" s="34">
        <f t="shared" si="236"/>
        <v>10000000000</v>
      </c>
      <c r="S276" s="34">
        <f t="shared" si="236"/>
        <v>0</v>
      </c>
      <c r="T276" s="34">
        <f t="shared" si="236"/>
        <v>0</v>
      </c>
      <c r="U276" s="34">
        <f t="shared" si="236"/>
        <v>0</v>
      </c>
      <c r="V276" s="34">
        <f t="shared" si="236"/>
        <v>0</v>
      </c>
      <c r="W276" s="34">
        <f t="shared" si="236"/>
        <v>0</v>
      </c>
      <c r="X276" s="24">
        <f t="shared" si="201"/>
        <v>0</v>
      </c>
      <c r="Y276" s="24">
        <f t="shared" si="202"/>
        <v>0</v>
      </c>
      <c r="Z276" s="24">
        <f t="shared" si="222"/>
        <v>0</v>
      </c>
      <c r="AA276" s="24" t="s">
        <v>514</v>
      </c>
      <c r="AB276" s="24" t="s">
        <v>514</v>
      </c>
    </row>
    <row r="277" spans="1:28" ht="32.25" customHeight="1" x14ac:dyDescent="0.25">
      <c r="A277" s="25" t="s">
        <v>156</v>
      </c>
      <c r="B277" s="46" t="s">
        <v>67</v>
      </c>
      <c r="C277" s="26">
        <v>13</v>
      </c>
      <c r="D277" s="26" t="s">
        <v>13</v>
      </c>
      <c r="E277" s="54" t="s">
        <v>75</v>
      </c>
      <c r="F277" s="28">
        <v>28800000000</v>
      </c>
      <c r="G277" s="28">
        <v>0</v>
      </c>
      <c r="H277" s="28">
        <v>0</v>
      </c>
      <c r="I277" s="28">
        <v>0</v>
      </c>
      <c r="J277" s="28">
        <v>0</v>
      </c>
      <c r="K277" s="28">
        <f t="shared" si="227"/>
        <v>0</v>
      </c>
      <c r="L277" s="28">
        <f t="shared" si="228"/>
        <v>28800000000</v>
      </c>
      <c r="M277" s="119">
        <f t="shared" si="232"/>
        <v>4.989110274694993E-3</v>
      </c>
      <c r="N277" s="28">
        <v>0</v>
      </c>
      <c r="O277" s="28">
        <v>15662380286.82</v>
      </c>
      <c r="P277" s="28">
        <f>L277-O277</f>
        <v>13137619713.18</v>
      </c>
      <c r="Q277" s="28">
        <v>14638039736.030001</v>
      </c>
      <c r="R277" s="28">
        <f>+L277-Q277</f>
        <v>14161960263.969999</v>
      </c>
      <c r="S277" s="28">
        <f>O277-Q277</f>
        <v>1024340550.789999</v>
      </c>
      <c r="T277" s="28">
        <v>3250496583.8299999</v>
      </c>
      <c r="U277" s="28">
        <f>+Q277-T277</f>
        <v>11387543152.200001</v>
      </c>
      <c r="V277" s="28">
        <v>3237986113.8299999</v>
      </c>
      <c r="W277" s="29">
        <f>+T277-V277</f>
        <v>12510470</v>
      </c>
      <c r="X277" s="30">
        <f t="shared" si="201"/>
        <v>0.50826526861215282</v>
      </c>
      <c r="Y277" s="30">
        <f t="shared" si="202"/>
        <v>0.11286446471631945</v>
      </c>
      <c r="Z277" s="30">
        <f t="shared" si="222"/>
        <v>0.112430073396875</v>
      </c>
      <c r="AA277" s="30">
        <f t="shared" si="203"/>
        <v>0.22205818828522805</v>
      </c>
      <c r="AB277" s="30">
        <f t="shared" si="207"/>
        <v>0.99615121269093621</v>
      </c>
    </row>
    <row r="278" spans="1:28" ht="48" customHeight="1" x14ac:dyDescent="0.25">
      <c r="A278" s="25" t="s">
        <v>159</v>
      </c>
      <c r="B278" s="52" t="s">
        <v>67</v>
      </c>
      <c r="C278" s="26">
        <v>13</v>
      </c>
      <c r="D278" s="26" t="s">
        <v>13</v>
      </c>
      <c r="E278" s="54" t="s">
        <v>75</v>
      </c>
      <c r="F278" s="28">
        <v>20000000000</v>
      </c>
      <c r="G278" s="28">
        <v>0</v>
      </c>
      <c r="H278" s="28">
        <v>0</v>
      </c>
      <c r="I278" s="28">
        <v>0</v>
      </c>
      <c r="J278" s="28">
        <v>0</v>
      </c>
      <c r="K278" s="28">
        <f t="shared" si="227"/>
        <v>0</v>
      </c>
      <c r="L278" s="31">
        <f t="shared" si="228"/>
        <v>20000000000</v>
      </c>
      <c r="M278" s="119">
        <f t="shared" si="232"/>
        <v>3.4646599129826341E-3</v>
      </c>
      <c r="N278" s="133">
        <v>0</v>
      </c>
      <c r="O278" s="28">
        <v>1500000</v>
      </c>
      <c r="P278" s="28">
        <f>L278-O278</f>
        <v>19998500000</v>
      </c>
      <c r="Q278" s="28">
        <v>45583.3</v>
      </c>
      <c r="R278" s="28">
        <f>+L278-Q278</f>
        <v>19999954416.700001</v>
      </c>
      <c r="S278" s="28">
        <f>O278-Q278</f>
        <v>1454416.7</v>
      </c>
      <c r="T278" s="28">
        <v>45583.3</v>
      </c>
      <c r="U278" s="28">
        <f>+Q278-T278</f>
        <v>0</v>
      </c>
      <c r="V278" s="28">
        <v>45583.3</v>
      </c>
      <c r="W278" s="29">
        <f>+T278-V278</f>
        <v>0</v>
      </c>
      <c r="X278" s="74">
        <f t="shared" si="201"/>
        <v>2.2791650000000002E-6</v>
      </c>
      <c r="Y278" s="74">
        <f t="shared" si="202"/>
        <v>2.2791650000000002E-6</v>
      </c>
      <c r="Z278" s="74">
        <f t="shared" si="222"/>
        <v>2.2791650000000002E-6</v>
      </c>
      <c r="AA278" s="30">
        <f t="shared" si="203"/>
        <v>1</v>
      </c>
      <c r="AB278" s="30">
        <f t="shared" si="207"/>
        <v>1</v>
      </c>
    </row>
    <row r="279" spans="1:28" ht="48" customHeight="1" x14ac:dyDescent="0.25">
      <c r="A279" s="25" t="s">
        <v>159</v>
      </c>
      <c r="B279" s="52" t="s">
        <v>12</v>
      </c>
      <c r="C279" s="26">
        <v>20</v>
      </c>
      <c r="D279" s="26" t="s">
        <v>13</v>
      </c>
      <c r="E279" s="54" t="s">
        <v>75</v>
      </c>
      <c r="F279" s="28">
        <v>10000000000</v>
      </c>
      <c r="G279" s="28">
        <v>0</v>
      </c>
      <c r="H279" s="28">
        <v>0</v>
      </c>
      <c r="I279" s="28">
        <v>0</v>
      </c>
      <c r="J279" s="28">
        <v>0</v>
      </c>
      <c r="K279" s="28">
        <f t="shared" si="227"/>
        <v>0</v>
      </c>
      <c r="L279" s="31">
        <f t="shared" si="228"/>
        <v>10000000000</v>
      </c>
      <c r="M279" s="119">
        <f t="shared" si="232"/>
        <v>1.732329956491317E-3</v>
      </c>
      <c r="N279" s="133">
        <v>0</v>
      </c>
      <c r="O279" s="28">
        <v>0</v>
      </c>
      <c r="P279" s="28">
        <f>L279-O279</f>
        <v>10000000000</v>
      </c>
      <c r="Q279" s="28">
        <v>0</v>
      </c>
      <c r="R279" s="28">
        <f>+L279-Q279</f>
        <v>10000000000</v>
      </c>
      <c r="S279" s="28">
        <f>O279-Q279</f>
        <v>0</v>
      </c>
      <c r="T279" s="28">
        <v>0</v>
      </c>
      <c r="U279" s="28">
        <f>+Q279-T279</f>
        <v>0</v>
      </c>
      <c r="V279" s="28">
        <v>0</v>
      </c>
      <c r="W279" s="29">
        <f>+T279-V279</f>
        <v>0</v>
      </c>
      <c r="X279" s="30">
        <f t="shared" si="201"/>
        <v>0</v>
      </c>
      <c r="Y279" s="30">
        <f t="shared" si="202"/>
        <v>0</v>
      </c>
      <c r="Z279" s="30">
        <f t="shared" si="222"/>
        <v>0</v>
      </c>
      <c r="AA279" s="30" t="s">
        <v>514</v>
      </c>
      <c r="AB279" s="30" t="s">
        <v>514</v>
      </c>
    </row>
    <row r="280" spans="1:28" ht="66" customHeight="1" x14ac:dyDescent="0.25">
      <c r="A280" s="49" t="s">
        <v>160</v>
      </c>
      <c r="B280" s="50" t="s">
        <v>67</v>
      </c>
      <c r="C280" s="21">
        <v>13</v>
      </c>
      <c r="D280" s="21" t="s">
        <v>13</v>
      </c>
      <c r="E280" s="47" t="s">
        <v>161</v>
      </c>
      <c r="F280" s="33">
        <f t="shared" ref="F280:J282" si="237">+F281</f>
        <v>5000000000</v>
      </c>
      <c r="G280" s="33">
        <f t="shared" si="237"/>
        <v>0</v>
      </c>
      <c r="H280" s="33">
        <f t="shared" si="237"/>
        <v>0</v>
      </c>
      <c r="I280" s="33">
        <f t="shared" si="237"/>
        <v>0</v>
      </c>
      <c r="J280" s="33">
        <f t="shared" si="237"/>
        <v>0</v>
      </c>
      <c r="K280" s="33">
        <f t="shared" si="227"/>
        <v>0</v>
      </c>
      <c r="L280" s="33">
        <f>+L281</f>
        <v>5000000000</v>
      </c>
      <c r="M280" s="117">
        <f t="shared" si="232"/>
        <v>8.6616497824565852E-4</v>
      </c>
      <c r="N280" s="33">
        <f t="shared" ref="N280:W282" si="238">+N281</f>
        <v>0</v>
      </c>
      <c r="O280" s="33">
        <f t="shared" si="238"/>
        <v>3346393199.79</v>
      </c>
      <c r="P280" s="33">
        <f t="shared" si="238"/>
        <v>1653606800.21</v>
      </c>
      <c r="Q280" s="33">
        <f t="shared" si="238"/>
        <v>3166744597.0799999</v>
      </c>
      <c r="R280" s="33">
        <f t="shared" si="238"/>
        <v>1833255402.9200001</v>
      </c>
      <c r="S280" s="33">
        <f t="shared" si="238"/>
        <v>179648602.71000004</v>
      </c>
      <c r="T280" s="33">
        <f t="shared" si="238"/>
        <v>1591836306.0799999</v>
      </c>
      <c r="U280" s="33">
        <f t="shared" si="238"/>
        <v>1574908291</v>
      </c>
      <c r="V280" s="33">
        <f t="shared" si="238"/>
        <v>1591836306.0799999</v>
      </c>
      <c r="W280" s="33">
        <f t="shared" si="238"/>
        <v>0</v>
      </c>
      <c r="X280" s="24">
        <f t="shared" si="201"/>
        <v>0.63334891941600002</v>
      </c>
      <c r="Y280" s="24">
        <f t="shared" si="202"/>
        <v>0.31836726121600001</v>
      </c>
      <c r="Z280" s="24">
        <f t="shared" si="222"/>
        <v>0.31836726121600001</v>
      </c>
      <c r="AA280" s="24">
        <f t="shared" si="203"/>
        <v>0.50267277871028959</v>
      </c>
      <c r="AB280" s="24">
        <f t="shared" si="207"/>
        <v>1</v>
      </c>
    </row>
    <row r="281" spans="1:28" ht="60.75" customHeight="1" x14ac:dyDescent="0.25">
      <c r="A281" s="49" t="s">
        <v>162</v>
      </c>
      <c r="B281" s="50" t="s">
        <v>67</v>
      </c>
      <c r="C281" s="21">
        <v>13</v>
      </c>
      <c r="D281" s="21" t="s">
        <v>13</v>
      </c>
      <c r="E281" s="47" t="s">
        <v>161</v>
      </c>
      <c r="F281" s="33">
        <f t="shared" si="237"/>
        <v>5000000000</v>
      </c>
      <c r="G281" s="33">
        <f t="shared" si="237"/>
        <v>0</v>
      </c>
      <c r="H281" s="33">
        <f t="shared" si="237"/>
        <v>0</v>
      </c>
      <c r="I281" s="33">
        <f t="shared" si="237"/>
        <v>0</v>
      </c>
      <c r="J281" s="33">
        <f t="shared" si="237"/>
        <v>0</v>
      </c>
      <c r="K281" s="33">
        <f t="shared" si="227"/>
        <v>0</v>
      </c>
      <c r="L281" s="33">
        <f>+L282</f>
        <v>5000000000</v>
      </c>
      <c r="M281" s="117">
        <f t="shared" si="232"/>
        <v>8.6616497824565852E-4</v>
      </c>
      <c r="N281" s="33">
        <f t="shared" si="238"/>
        <v>0</v>
      </c>
      <c r="O281" s="33">
        <f t="shared" si="238"/>
        <v>3346393199.79</v>
      </c>
      <c r="P281" s="33">
        <f t="shared" si="238"/>
        <v>1653606800.21</v>
      </c>
      <c r="Q281" s="33">
        <f t="shared" si="238"/>
        <v>3166744597.0799999</v>
      </c>
      <c r="R281" s="33">
        <f t="shared" si="238"/>
        <v>1833255402.9200001</v>
      </c>
      <c r="S281" s="33">
        <f t="shared" si="238"/>
        <v>179648602.71000004</v>
      </c>
      <c r="T281" s="33">
        <f t="shared" si="238"/>
        <v>1591836306.0799999</v>
      </c>
      <c r="U281" s="33">
        <f t="shared" si="238"/>
        <v>1574908291</v>
      </c>
      <c r="V281" s="33">
        <f t="shared" si="238"/>
        <v>1591836306.0799999</v>
      </c>
      <c r="W281" s="33">
        <f t="shared" si="238"/>
        <v>0</v>
      </c>
      <c r="X281" s="24">
        <f t="shared" si="201"/>
        <v>0.63334891941600002</v>
      </c>
      <c r="Y281" s="24">
        <f t="shared" si="202"/>
        <v>0.31836726121600001</v>
      </c>
      <c r="Z281" s="24">
        <f t="shared" si="222"/>
        <v>0.31836726121600001</v>
      </c>
      <c r="AA281" s="24">
        <f t="shared" si="203"/>
        <v>0.50267277871028959</v>
      </c>
      <c r="AB281" s="24">
        <f t="shared" si="207"/>
        <v>1</v>
      </c>
    </row>
    <row r="282" spans="1:28" ht="35.25" customHeight="1" x14ac:dyDescent="0.25">
      <c r="A282" s="49" t="s">
        <v>163</v>
      </c>
      <c r="B282" s="50" t="s">
        <v>67</v>
      </c>
      <c r="C282" s="21">
        <v>13</v>
      </c>
      <c r="D282" s="21" t="s">
        <v>13</v>
      </c>
      <c r="E282" s="47" t="s">
        <v>164</v>
      </c>
      <c r="F282" s="33">
        <f t="shared" si="237"/>
        <v>5000000000</v>
      </c>
      <c r="G282" s="33">
        <f t="shared" si="237"/>
        <v>0</v>
      </c>
      <c r="H282" s="33">
        <f t="shared" si="237"/>
        <v>0</v>
      </c>
      <c r="I282" s="33">
        <f t="shared" si="237"/>
        <v>0</v>
      </c>
      <c r="J282" s="33">
        <f t="shared" si="237"/>
        <v>0</v>
      </c>
      <c r="K282" s="33">
        <f t="shared" si="227"/>
        <v>0</v>
      </c>
      <c r="L282" s="33">
        <f>+L283</f>
        <v>5000000000</v>
      </c>
      <c r="M282" s="117">
        <f t="shared" si="232"/>
        <v>8.6616497824565852E-4</v>
      </c>
      <c r="N282" s="33">
        <f t="shared" si="238"/>
        <v>0</v>
      </c>
      <c r="O282" s="33">
        <f t="shared" si="238"/>
        <v>3346393199.79</v>
      </c>
      <c r="P282" s="33">
        <f t="shared" si="238"/>
        <v>1653606800.21</v>
      </c>
      <c r="Q282" s="33">
        <f t="shared" si="238"/>
        <v>3166744597.0799999</v>
      </c>
      <c r="R282" s="33">
        <f t="shared" si="238"/>
        <v>1833255402.9200001</v>
      </c>
      <c r="S282" s="33">
        <f t="shared" si="238"/>
        <v>179648602.71000004</v>
      </c>
      <c r="T282" s="33">
        <f t="shared" si="238"/>
        <v>1591836306.0799999</v>
      </c>
      <c r="U282" s="33">
        <f t="shared" si="238"/>
        <v>1574908291</v>
      </c>
      <c r="V282" s="33">
        <f t="shared" si="238"/>
        <v>1591836306.0799999</v>
      </c>
      <c r="W282" s="33">
        <f t="shared" si="238"/>
        <v>0</v>
      </c>
      <c r="X282" s="24">
        <f t="shared" si="201"/>
        <v>0.63334891941600002</v>
      </c>
      <c r="Y282" s="24">
        <f t="shared" si="202"/>
        <v>0.31836726121600001</v>
      </c>
      <c r="Z282" s="24">
        <f t="shared" si="222"/>
        <v>0.31836726121600001</v>
      </c>
      <c r="AA282" s="24">
        <f t="shared" si="203"/>
        <v>0.50267277871028959</v>
      </c>
      <c r="AB282" s="24">
        <f t="shared" si="207"/>
        <v>1</v>
      </c>
    </row>
    <row r="283" spans="1:28" ht="48.75" customHeight="1" x14ac:dyDescent="0.25">
      <c r="A283" s="25" t="s">
        <v>165</v>
      </c>
      <c r="B283" s="52" t="s">
        <v>67</v>
      </c>
      <c r="C283" s="26">
        <v>13</v>
      </c>
      <c r="D283" s="26" t="s">
        <v>13</v>
      </c>
      <c r="E283" s="54" t="s">
        <v>75</v>
      </c>
      <c r="F283" s="28">
        <v>5000000000</v>
      </c>
      <c r="G283" s="28">
        <v>0</v>
      </c>
      <c r="H283" s="28">
        <v>0</v>
      </c>
      <c r="I283" s="28">
        <v>0</v>
      </c>
      <c r="J283" s="28">
        <v>0</v>
      </c>
      <c r="K283" s="28">
        <f t="shared" si="227"/>
        <v>0</v>
      </c>
      <c r="L283" s="28">
        <f>+F283+K283</f>
        <v>5000000000</v>
      </c>
      <c r="M283" s="119">
        <f t="shared" si="232"/>
        <v>8.6616497824565852E-4</v>
      </c>
      <c r="N283" s="28">
        <v>0</v>
      </c>
      <c r="O283" s="28">
        <v>3346393199.79</v>
      </c>
      <c r="P283" s="28">
        <f>L283-O283</f>
        <v>1653606800.21</v>
      </c>
      <c r="Q283" s="28">
        <v>3166744597.0799999</v>
      </c>
      <c r="R283" s="28">
        <f>+L283-Q283</f>
        <v>1833255402.9200001</v>
      </c>
      <c r="S283" s="28">
        <f>O283-Q283</f>
        <v>179648602.71000004</v>
      </c>
      <c r="T283" s="28">
        <v>1591836306.0799999</v>
      </c>
      <c r="U283" s="28">
        <f>+Q283-T283</f>
        <v>1574908291</v>
      </c>
      <c r="V283" s="28">
        <v>1591836306.0799999</v>
      </c>
      <c r="W283" s="29">
        <f>+T283-V283</f>
        <v>0</v>
      </c>
      <c r="X283" s="30">
        <f t="shared" si="201"/>
        <v>0.63334891941600002</v>
      </c>
      <c r="Y283" s="30">
        <f t="shared" si="202"/>
        <v>0.31836726121600001</v>
      </c>
      <c r="Z283" s="30">
        <f t="shared" si="222"/>
        <v>0.31836726121600001</v>
      </c>
      <c r="AA283" s="30">
        <f t="shared" si="203"/>
        <v>0.50267277871028959</v>
      </c>
      <c r="AB283" s="30">
        <f t="shared" si="207"/>
        <v>1</v>
      </c>
    </row>
    <row r="284" spans="1:28" ht="72" customHeight="1" x14ac:dyDescent="0.25">
      <c r="A284" s="49" t="s">
        <v>166</v>
      </c>
      <c r="B284" s="50" t="s">
        <v>67</v>
      </c>
      <c r="C284" s="21">
        <v>13</v>
      </c>
      <c r="D284" s="21" t="s">
        <v>13</v>
      </c>
      <c r="E284" s="47" t="s">
        <v>167</v>
      </c>
      <c r="F284" s="33">
        <f t="shared" ref="F284:J286" si="239">+F285</f>
        <v>1000000000</v>
      </c>
      <c r="G284" s="33">
        <f t="shared" si="239"/>
        <v>0</v>
      </c>
      <c r="H284" s="33">
        <f t="shared" si="239"/>
        <v>0</v>
      </c>
      <c r="I284" s="33">
        <f t="shared" si="239"/>
        <v>0</v>
      </c>
      <c r="J284" s="33">
        <f t="shared" si="239"/>
        <v>0</v>
      </c>
      <c r="K284" s="33">
        <f t="shared" si="227"/>
        <v>0</v>
      </c>
      <c r="L284" s="33">
        <f>+L285</f>
        <v>1000000000</v>
      </c>
      <c r="M284" s="117">
        <f t="shared" si="232"/>
        <v>1.7323299564913171E-4</v>
      </c>
      <c r="N284" s="33">
        <f t="shared" ref="N284:W286" si="240">+N285</f>
        <v>0</v>
      </c>
      <c r="O284" s="33">
        <f t="shared" si="240"/>
        <v>910769216</v>
      </c>
      <c r="P284" s="33">
        <f t="shared" si="240"/>
        <v>89230784</v>
      </c>
      <c r="Q284" s="33">
        <f t="shared" si="240"/>
        <v>910731890.72000003</v>
      </c>
      <c r="R284" s="33">
        <f t="shared" si="240"/>
        <v>89268109.279999971</v>
      </c>
      <c r="S284" s="33">
        <f t="shared" si="240"/>
        <v>37325.27999997139</v>
      </c>
      <c r="T284" s="33">
        <f t="shared" si="240"/>
        <v>201791191.72</v>
      </c>
      <c r="U284" s="33">
        <f t="shared" si="240"/>
        <v>708940699</v>
      </c>
      <c r="V284" s="33">
        <f t="shared" si="240"/>
        <v>201791191.72</v>
      </c>
      <c r="W284" s="33">
        <f t="shared" si="240"/>
        <v>0</v>
      </c>
      <c r="X284" s="24">
        <f t="shared" si="201"/>
        <v>0.91073189072000005</v>
      </c>
      <c r="Y284" s="24">
        <f t="shared" si="202"/>
        <v>0.20179119171999998</v>
      </c>
      <c r="Z284" s="24">
        <f t="shared" si="222"/>
        <v>0.20179119171999998</v>
      </c>
      <c r="AA284" s="24">
        <f t="shared" si="203"/>
        <v>0.22157035871497741</v>
      </c>
      <c r="AB284" s="24">
        <f t="shared" si="207"/>
        <v>1</v>
      </c>
    </row>
    <row r="285" spans="1:28" ht="49.5" customHeight="1" x14ac:dyDescent="0.25">
      <c r="A285" s="49" t="s">
        <v>168</v>
      </c>
      <c r="B285" s="50" t="s">
        <v>67</v>
      </c>
      <c r="C285" s="21">
        <v>13</v>
      </c>
      <c r="D285" s="21" t="s">
        <v>13</v>
      </c>
      <c r="E285" s="47" t="s">
        <v>167</v>
      </c>
      <c r="F285" s="33">
        <f t="shared" si="239"/>
        <v>1000000000</v>
      </c>
      <c r="G285" s="33">
        <f t="shared" si="239"/>
        <v>0</v>
      </c>
      <c r="H285" s="33">
        <f t="shared" si="239"/>
        <v>0</v>
      </c>
      <c r="I285" s="33">
        <f t="shared" si="239"/>
        <v>0</v>
      </c>
      <c r="J285" s="33">
        <f t="shared" si="239"/>
        <v>0</v>
      </c>
      <c r="K285" s="33">
        <f t="shared" si="227"/>
        <v>0</v>
      </c>
      <c r="L285" s="33">
        <f>+L286</f>
        <v>1000000000</v>
      </c>
      <c r="M285" s="117">
        <f t="shared" si="232"/>
        <v>1.7323299564913171E-4</v>
      </c>
      <c r="N285" s="33">
        <f t="shared" si="240"/>
        <v>0</v>
      </c>
      <c r="O285" s="33">
        <f t="shared" si="240"/>
        <v>910769216</v>
      </c>
      <c r="P285" s="33">
        <f t="shared" si="240"/>
        <v>89230784</v>
      </c>
      <c r="Q285" s="33">
        <f t="shared" si="240"/>
        <v>910731890.72000003</v>
      </c>
      <c r="R285" s="33">
        <f t="shared" si="240"/>
        <v>89268109.279999971</v>
      </c>
      <c r="S285" s="33">
        <f t="shared" si="240"/>
        <v>37325.27999997139</v>
      </c>
      <c r="T285" s="33">
        <f t="shared" si="240"/>
        <v>201791191.72</v>
      </c>
      <c r="U285" s="33">
        <f t="shared" si="240"/>
        <v>708940699</v>
      </c>
      <c r="V285" s="33">
        <f t="shared" si="240"/>
        <v>201791191.72</v>
      </c>
      <c r="W285" s="33">
        <f t="shared" si="240"/>
        <v>0</v>
      </c>
      <c r="X285" s="24">
        <f t="shared" si="201"/>
        <v>0.91073189072000005</v>
      </c>
      <c r="Y285" s="24">
        <f t="shared" si="202"/>
        <v>0.20179119171999998</v>
      </c>
      <c r="Z285" s="24">
        <f t="shared" si="222"/>
        <v>0.20179119171999998</v>
      </c>
      <c r="AA285" s="24">
        <f t="shared" si="203"/>
        <v>0.22157035871497741</v>
      </c>
      <c r="AB285" s="24">
        <f t="shared" si="207"/>
        <v>1</v>
      </c>
    </row>
    <row r="286" spans="1:28" ht="35.25" customHeight="1" x14ac:dyDescent="0.25">
      <c r="A286" s="49" t="s">
        <v>169</v>
      </c>
      <c r="B286" s="50" t="s">
        <v>67</v>
      </c>
      <c r="C286" s="21">
        <v>13</v>
      </c>
      <c r="D286" s="21" t="s">
        <v>13</v>
      </c>
      <c r="E286" s="47" t="s">
        <v>170</v>
      </c>
      <c r="F286" s="33">
        <f t="shared" si="239"/>
        <v>1000000000</v>
      </c>
      <c r="G286" s="33">
        <f t="shared" si="239"/>
        <v>0</v>
      </c>
      <c r="H286" s="33">
        <f t="shared" si="239"/>
        <v>0</v>
      </c>
      <c r="I286" s="33">
        <f t="shared" si="239"/>
        <v>0</v>
      </c>
      <c r="J286" s="33">
        <f t="shared" si="239"/>
        <v>0</v>
      </c>
      <c r="K286" s="33">
        <f t="shared" si="227"/>
        <v>0</v>
      </c>
      <c r="L286" s="33">
        <f>+L287</f>
        <v>1000000000</v>
      </c>
      <c r="M286" s="117">
        <f t="shared" si="232"/>
        <v>1.7323299564913171E-4</v>
      </c>
      <c r="N286" s="33">
        <f t="shared" si="240"/>
        <v>0</v>
      </c>
      <c r="O286" s="33">
        <f t="shared" si="240"/>
        <v>910769216</v>
      </c>
      <c r="P286" s="33">
        <f t="shared" si="240"/>
        <v>89230784</v>
      </c>
      <c r="Q286" s="33">
        <f t="shared" si="240"/>
        <v>910731890.72000003</v>
      </c>
      <c r="R286" s="33">
        <f t="shared" si="240"/>
        <v>89268109.279999971</v>
      </c>
      <c r="S286" s="33">
        <f t="shared" si="240"/>
        <v>37325.27999997139</v>
      </c>
      <c r="T286" s="33">
        <f t="shared" si="240"/>
        <v>201791191.72</v>
      </c>
      <c r="U286" s="33">
        <f t="shared" si="240"/>
        <v>708940699</v>
      </c>
      <c r="V286" s="33">
        <f t="shared" si="240"/>
        <v>201791191.72</v>
      </c>
      <c r="W286" s="33">
        <f t="shared" si="240"/>
        <v>0</v>
      </c>
      <c r="X286" s="24">
        <f t="shared" si="201"/>
        <v>0.91073189072000005</v>
      </c>
      <c r="Y286" s="24">
        <f t="shared" si="202"/>
        <v>0.20179119171999998</v>
      </c>
      <c r="Z286" s="24">
        <f t="shared" si="222"/>
        <v>0.20179119171999998</v>
      </c>
      <c r="AA286" s="24">
        <f t="shared" si="203"/>
        <v>0.22157035871497741</v>
      </c>
      <c r="AB286" s="24">
        <f t="shared" si="207"/>
        <v>1</v>
      </c>
    </row>
    <row r="287" spans="1:28" ht="42.75" customHeight="1" x14ac:dyDescent="0.25">
      <c r="A287" s="25" t="s">
        <v>171</v>
      </c>
      <c r="B287" s="52" t="s">
        <v>67</v>
      </c>
      <c r="C287" s="26">
        <v>13</v>
      </c>
      <c r="D287" s="26" t="s">
        <v>13</v>
      </c>
      <c r="E287" s="54" t="s">
        <v>75</v>
      </c>
      <c r="F287" s="31">
        <v>1000000000</v>
      </c>
      <c r="G287" s="28">
        <v>0</v>
      </c>
      <c r="H287" s="28">
        <v>0</v>
      </c>
      <c r="I287" s="28">
        <v>0</v>
      </c>
      <c r="J287" s="28">
        <v>0</v>
      </c>
      <c r="K287" s="28">
        <f t="shared" si="227"/>
        <v>0</v>
      </c>
      <c r="L287" s="28">
        <f>+F287+K287</f>
        <v>1000000000</v>
      </c>
      <c r="M287" s="119">
        <f t="shared" si="232"/>
        <v>1.7323299564913171E-4</v>
      </c>
      <c r="N287" s="28">
        <v>0</v>
      </c>
      <c r="O287" s="28">
        <v>910769216</v>
      </c>
      <c r="P287" s="28">
        <f>L287-O287</f>
        <v>89230784</v>
      </c>
      <c r="Q287" s="28">
        <v>910731890.72000003</v>
      </c>
      <c r="R287" s="28">
        <f>+L287-Q287</f>
        <v>89268109.279999971</v>
      </c>
      <c r="S287" s="28">
        <f>O287-Q287</f>
        <v>37325.27999997139</v>
      </c>
      <c r="T287" s="28">
        <v>201791191.72</v>
      </c>
      <c r="U287" s="28">
        <f>+Q287-T287</f>
        <v>708940699</v>
      </c>
      <c r="V287" s="28">
        <v>201791191.72</v>
      </c>
      <c r="W287" s="29">
        <f>+T287-V287</f>
        <v>0</v>
      </c>
      <c r="X287" s="30">
        <f t="shared" si="201"/>
        <v>0.91073189072000005</v>
      </c>
      <c r="Y287" s="30">
        <f t="shared" si="202"/>
        <v>0.20179119171999998</v>
      </c>
      <c r="Z287" s="30">
        <f t="shared" si="222"/>
        <v>0.20179119171999998</v>
      </c>
      <c r="AA287" s="30">
        <f t="shared" si="203"/>
        <v>0.22157035871497741</v>
      </c>
      <c r="AB287" s="30">
        <f t="shared" si="207"/>
        <v>1</v>
      </c>
    </row>
    <row r="288" spans="1:28" s="60" customFormat="1" ht="33" customHeight="1" thickBot="1" x14ac:dyDescent="0.3">
      <c r="A288" s="250" t="s">
        <v>172</v>
      </c>
      <c r="B288" s="251"/>
      <c r="C288" s="251"/>
      <c r="D288" s="251"/>
      <c r="E288" s="251"/>
      <c r="F288" s="221">
        <f>+F7+F8+F104+F105+F113+F114+F115</f>
        <v>5772572345429</v>
      </c>
      <c r="G288" s="221">
        <f>+G7+G8+G104+G105+G113+G114+G115</f>
        <v>0</v>
      </c>
      <c r="H288" s="221">
        <f>+H7+H8+H104+H105+H113+H114+H115</f>
        <v>0</v>
      </c>
      <c r="I288" s="221">
        <f>+I7+I8+I104+I105+I113+I114+I115</f>
        <v>118021000</v>
      </c>
      <c r="J288" s="221">
        <f>+J7+J8+J104+J105+J113+J114+J115</f>
        <v>118021000</v>
      </c>
      <c r="K288" s="221">
        <f t="shared" si="227"/>
        <v>0</v>
      </c>
      <c r="L288" s="221">
        <f>+L7+L8+L104+L105+L113+L114+L115</f>
        <v>5772572345429</v>
      </c>
      <c r="M288" s="225">
        <f t="shared" si="232"/>
        <v>1</v>
      </c>
      <c r="N288" s="221">
        <f t="shared" ref="N288:W288" si="241">+N7+N8+N104+N105+N113+N114+N115</f>
        <v>7856453000</v>
      </c>
      <c r="O288" s="221">
        <f t="shared" si="241"/>
        <v>4549269156972.3496</v>
      </c>
      <c r="P288" s="221">
        <f t="shared" si="241"/>
        <v>1223303188456.6499</v>
      </c>
      <c r="Q288" s="221">
        <f t="shared" si="241"/>
        <v>4502767805916.96</v>
      </c>
      <c r="R288" s="221">
        <f t="shared" si="241"/>
        <v>1269804539512.04</v>
      </c>
      <c r="S288" s="221">
        <f t="shared" si="241"/>
        <v>46501351055.389999</v>
      </c>
      <c r="T288" s="221">
        <f t="shared" si="241"/>
        <v>510372659858.1601</v>
      </c>
      <c r="U288" s="221">
        <f t="shared" si="241"/>
        <v>3992395146058.8003</v>
      </c>
      <c r="V288" s="221">
        <f>+V7+V8+V104+V105+V113+V114+V115</f>
        <v>509387999893.1601</v>
      </c>
      <c r="W288" s="221">
        <f t="shared" si="241"/>
        <v>984659965</v>
      </c>
      <c r="X288" s="226">
        <f t="shared" si="201"/>
        <v>0.78002795573146311</v>
      </c>
      <c r="Y288" s="226">
        <f t="shared" si="202"/>
        <v>8.8413384764644429E-2</v>
      </c>
      <c r="Z288" s="226">
        <f t="shared" si="222"/>
        <v>8.8242809169211706E-2</v>
      </c>
      <c r="AA288" s="226">
        <f t="shared" si="203"/>
        <v>0.11334643087469307</v>
      </c>
      <c r="AB288" s="227">
        <f t="shared" si="207"/>
        <v>0.99807070393372233</v>
      </c>
    </row>
    <row r="289" spans="1:28" s="62" customFormat="1" ht="15" customHeight="1" thickBot="1" x14ac:dyDescent="0.3">
      <c r="A289" s="61" t="s">
        <v>173</v>
      </c>
      <c r="E289" s="63"/>
      <c r="F289" s="138"/>
      <c r="G289" s="138"/>
      <c r="H289" s="138"/>
      <c r="I289" s="138"/>
      <c r="J289" s="138"/>
      <c r="K289" s="138"/>
      <c r="L289" s="138"/>
      <c r="M289" s="139"/>
      <c r="N289" s="138"/>
      <c r="O289" s="138"/>
      <c r="P289" s="138"/>
      <c r="Q289" s="138"/>
      <c r="R289" s="138"/>
      <c r="S289" s="138"/>
      <c r="T289" s="138"/>
      <c r="U289" s="138"/>
      <c r="V289" s="138"/>
      <c r="W289" s="138"/>
      <c r="X289" s="140"/>
      <c r="Y289" s="140"/>
      <c r="Z289" s="140"/>
      <c r="AA289" s="140"/>
      <c r="AB289" s="140"/>
    </row>
    <row r="290" spans="1:28" s="60" customFormat="1" ht="134.25" customHeight="1" thickBot="1" x14ac:dyDescent="0.3">
      <c r="A290" s="232" t="s">
        <v>487</v>
      </c>
      <c r="B290" s="233"/>
      <c r="C290" s="233"/>
      <c r="D290" s="233"/>
      <c r="E290" s="233"/>
      <c r="F290" s="233"/>
      <c r="G290" s="233"/>
      <c r="H290" s="233"/>
      <c r="I290" s="233"/>
      <c r="J290" s="233"/>
      <c r="K290" s="233"/>
      <c r="L290" s="233"/>
      <c r="M290" s="233"/>
      <c r="N290" s="234"/>
      <c r="O290" s="141"/>
      <c r="P290" s="141"/>
      <c r="Q290" s="141"/>
      <c r="R290" s="141"/>
      <c r="S290" s="141"/>
      <c r="T290" s="141"/>
      <c r="U290" s="141"/>
      <c r="V290" s="141"/>
      <c r="W290" s="141"/>
      <c r="X290" s="142"/>
      <c r="Y290" s="142"/>
      <c r="Z290" s="142"/>
      <c r="AA290" s="142"/>
      <c r="AB290" s="142"/>
    </row>
    <row r="291" spans="1:28" s="62" customFormat="1" ht="15.75" customHeight="1" x14ac:dyDescent="0.25">
      <c r="A291" s="61" t="s">
        <v>511</v>
      </c>
      <c r="E291" s="63"/>
      <c r="F291" s="63"/>
      <c r="G291" s="63"/>
      <c r="H291" s="63"/>
      <c r="I291" s="63"/>
      <c r="J291" s="63"/>
      <c r="K291" s="63"/>
      <c r="L291" s="63"/>
      <c r="M291" s="64"/>
      <c r="N291" s="143"/>
      <c r="O291" s="64"/>
      <c r="P291" s="64"/>
      <c r="Q291" s="64"/>
      <c r="R291" s="64"/>
      <c r="S291" s="64"/>
      <c r="T291" s="64"/>
      <c r="U291" s="64"/>
      <c r="V291" s="64"/>
      <c r="W291" s="64"/>
      <c r="X291" s="65"/>
      <c r="Y291" s="65"/>
      <c r="Z291" s="65"/>
      <c r="AA291" s="65"/>
      <c r="AB291" s="65"/>
    </row>
    <row r="292" spans="1:28" x14ac:dyDescent="0.25">
      <c r="A292" s="61" t="s">
        <v>175</v>
      </c>
      <c r="M292" s="5"/>
      <c r="N292" s="109"/>
      <c r="O292" s="5"/>
      <c r="P292" s="5"/>
      <c r="Q292" s="5"/>
      <c r="R292" s="5"/>
      <c r="S292" s="5"/>
      <c r="T292" s="5"/>
      <c r="U292" s="5"/>
      <c r="V292" s="5"/>
      <c r="W292" s="5"/>
    </row>
  </sheetData>
  <mergeCells count="25">
    <mergeCell ref="A1:AB1"/>
    <mergeCell ref="A2:AB2"/>
    <mergeCell ref="A3:AB3"/>
    <mergeCell ref="A5:A6"/>
    <mergeCell ref="B5:B6"/>
    <mergeCell ref="C5:C6"/>
    <mergeCell ref="D5:D6"/>
    <mergeCell ref="E5:E6"/>
    <mergeCell ref="F5:F6"/>
    <mergeCell ref="G5:K5"/>
    <mergeCell ref="X5:AB5"/>
    <mergeCell ref="U5:U6"/>
    <mergeCell ref="V5:V6"/>
    <mergeCell ref="W5:W6"/>
    <mergeCell ref="A288:E288"/>
    <mergeCell ref="A290:N290"/>
    <mergeCell ref="R5:R6"/>
    <mergeCell ref="S5:S6"/>
    <mergeCell ref="T5:T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555-7A81-4AB0-940D-06D726FB2B77}">
  <sheetPr>
    <tabColor theme="0"/>
  </sheetPr>
  <dimension ref="A1:AC110"/>
  <sheetViews>
    <sheetView topLeftCell="A4" zoomScale="85" zoomScaleNormal="85" workbookViewId="0">
      <selection activeCell="O107" sqref="O107"/>
    </sheetView>
  </sheetViews>
  <sheetFormatPr baseColWidth="10" defaultRowHeight="15.75" x14ac:dyDescent="0.25"/>
  <cols>
    <col min="1" max="1" width="30.7109375" style="1" customWidth="1"/>
    <col min="2" max="2" width="16.140625" style="3" customWidth="1"/>
    <col min="3" max="3" width="11" style="1" customWidth="1"/>
    <col min="4" max="4" width="9.5703125" style="1" customWidth="1"/>
    <col min="5" max="5" width="49.28515625" style="4" customWidth="1"/>
    <col min="6" max="6" width="30.140625" style="8" customWidth="1"/>
    <col min="7" max="7" width="25.7109375" style="8" customWidth="1"/>
    <col min="8" max="8" width="24.140625" style="8" customWidth="1"/>
    <col min="9" max="9" width="21.42578125" style="65" customWidth="1"/>
    <col min="10" max="10" width="22.5703125" style="65" customWidth="1"/>
    <col min="11" max="11" width="21.5703125" style="65" customWidth="1"/>
    <col min="12" max="12" width="20.855468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54" t="s">
        <v>0</v>
      </c>
      <c r="B2" s="254"/>
      <c r="C2" s="254"/>
      <c r="D2" s="254"/>
      <c r="E2" s="254"/>
      <c r="F2" s="254"/>
      <c r="G2" s="254"/>
      <c r="H2" s="254"/>
      <c r="I2" s="254"/>
      <c r="J2" s="254"/>
    </row>
    <row r="3" spans="1:15" s="66" customFormat="1" ht="24.95" customHeight="1" x14ac:dyDescent="0.25">
      <c r="A3" s="255" t="s">
        <v>176</v>
      </c>
      <c r="B3" s="255"/>
      <c r="C3" s="255"/>
      <c r="D3" s="255"/>
      <c r="E3" s="255"/>
      <c r="F3" s="255"/>
      <c r="G3" s="255"/>
      <c r="H3" s="255"/>
      <c r="I3" s="255"/>
      <c r="J3" s="255"/>
    </row>
    <row r="4" spans="1:15" s="66" customFormat="1" ht="24.95" customHeight="1" x14ac:dyDescent="0.25">
      <c r="A4" s="256" t="s">
        <v>177</v>
      </c>
      <c r="B4" s="256"/>
      <c r="C4" s="256"/>
      <c r="D4" s="256"/>
      <c r="E4" s="256"/>
      <c r="F4" s="256"/>
      <c r="G4" s="256"/>
      <c r="H4" s="256"/>
      <c r="I4" s="256"/>
      <c r="J4" s="256"/>
    </row>
    <row r="5" spans="1:15" s="66" customFormat="1" ht="18" customHeight="1" thickBot="1" x14ac:dyDescent="0.3">
      <c r="C5" s="67"/>
      <c r="D5" s="67"/>
      <c r="G5" s="68"/>
      <c r="H5" s="70" t="s">
        <v>1</v>
      </c>
      <c r="I5" s="71" t="s">
        <v>2</v>
      </c>
      <c r="J5" s="72" t="s">
        <v>3</v>
      </c>
    </row>
    <row r="6" spans="1:15" ht="29.25" customHeight="1" x14ac:dyDescent="0.25">
      <c r="A6" s="244" t="s">
        <v>4</v>
      </c>
      <c r="B6" s="246" t="s">
        <v>5</v>
      </c>
      <c r="C6" s="246" t="s">
        <v>6</v>
      </c>
      <c r="D6" s="246" t="s">
        <v>7</v>
      </c>
      <c r="E6" s="246" t="s">
        <v>8</v>
      </c>
      <c r="F6" s="235" t="s">
        <v>178</v>
      </c>
      <c r="G6" s="239" t="s">
        <v>179</v>
      </c>
      <c r="H6" s="235" t="s">
        <v>180</v>
      </c>
      <c r="I6" s="248" t="s">
        <v>9</v>
      </c>
      <c r="J6" s="235" t="s">
        <v>181</v>
      </c>
      <c r="K6" s="235" t="s">
        <v>182</v>
      </c>
      <c r="L6" s="235" t="s">
        <v>183</v>
      </c>
      <c r="M6" s="252" t="s">
        <v>184</v>
      </c>
      <c r="N6" s="252"/>
      <c r="O6" s="253"/>
    </row>
    <row r="7" spans="1:15" ht="84.75" customHeight="1" thickBot="1" x14ac:dyDescent="0.3">
      <c r="A7" s="245"/>
      <c r="B7" s="247"/>
      <c r="C7" s="247"/>
      <c r="D7" s="247"/>
      <c r="E7" s="247"/>
      <c r="F7" s="236"/>
      <c r="G7" s="240"/>
      <c r="H7" s="236"/>
      <c r="I7" s="257"/>
      <c r="J7" s="236"/>
      <c r="K7" s="236"/>
      <c r="L7" s="236"/>
      <c r="M7" s="9" t="s">
        <v>185</v>
      </c>
      <c r="N7" s="9" t="s">
        <v>186</v>
      </c>
      <c r="O7" s="10" t="s">
        <v>187</v>
      </c>
    </row>
    <row r="8" spans="1:15" s="2" customFormat="1" ht="28.5" customHeight="1" thickBot="1" x14ac:dyDescent="0.3">
      <c r="A8" s="11" t="s">
        <v>10</v>
      </c>
      <c r="B8" s="12"/>
      <c r="C8" s="12"/>
      <c r="D8" s="12"/>
      <c r="E8" s="13" t="s">
        <v>11</v>
      </c>
      <c r="F8" s="14">
        <f>+F9+F26</f>
        <v>2249648633.1999998</v>
      </c>
      <c r="G8" s="14">
        <f>+G9+G26</f>
        <v>0</v>
      </c>
      <c r="H8" s="14">
        <f>+H9+H26</f>
        <v>2249648633.1999998</v>
      </c>
      <c r="I8" s="15">
        <f>+H8/H107</f>
        <v>4.0573017407555E-2</v>
      </c>
      <c r="J8" s="14">
        <f>+J9+J26</f>
        <v>2135218375.3</v>
      </c>
      <c r="K8" s="14">
        <f>+K9+K26</f>
        <v>734734</v>
      </c>
      <c r="L8" s="14">
        <f>+J8-K8</f>
        <v>2134483641.3</v>
      </c>
      <c r="M8" s="15">
        <f>+J8/H8</f>
        <v>0.94913416423735952</v>
      </c>
      <c r="N8" s="15">
        <f>+K8/H8</f>
        <v>3.2659944720117551E-4</v>
      </c>
      <c r="O8" s="15">
        <f>+K8/J8</f>
        <v>3.4410250890463099E-4</v>
      </c>
    </row>
    <row r="9" spans="1:15" ht="27.75" customHeight="1" x14ac:dyDescent="0.25">
      <c r="A9" s="20" t="s">
        <v>14</v>
      </c>
      <c r="B9" s="21"/>
      <c r="C9" s="21"/>
      <c r="D9" s="26"/>
      <c r="E9" s="22" t="s">
        <v>15</v>
      </c>
      <c r="F9" s="34">
        <f>+F10</f>
        <v>115164991.90000001</v>
      </c>
      <c r="G9" s="34">
        <f>+G10</f>
        <v>0</v>
      </c>
      <c r="H9" s="34">
        <f>+F9-G9</f>
        <v>115164991.90000001</v>
      </c>
      <c r="I9" s="24">
        <f>+H9/H107</f>
        <v>2.0770315649040402E-3</v>
      </c>
      <c r="J9" s="34">
        <f>+J10</f>
        <v>734734</v>
      </c>
      <c r="K9" s="34">
        <f>+K10</f>
        <v>734734</v>
      </c>
      <c r="L9" s="34">
        <f>+J9-K9</f>
        <v>0</v>
      </c>
      <c r="M9" s="24">
        <f t="shared" ref="M9:M72" si="0">+J9/H9</f>
        <v>6.3798380729969033E-3</v>
      </c>
      <c r="N9" s="24">
        <f t="shared" ref="N9:N72" si="1">+K9/H9</f>
        <v>6.3798380729969033E-3</v>
      </c>
      <c r="O9" s="24">
        <f t="shared" ref="O9:O72" si="2">+K9/J9</f>
        <v>1</v>
      </c>
    </row>
    <row r="10" spans="1:15" ht="30" customHeight="1" x14ac:dyDescent="0.25">
      <c r="A10" s="20" t="s">
        <v>16</v>
      </c>
      <c r="B10" s="21"/>
      <c r="C10" s="21"/>
      <c r="D10" s="26"/>
      <c r="E10" s="22" t="s">
        <v>17</v>
      </c>
      <c r="F10" s="33">
        <f>+F11+F19</f>
        <v>115164991.90000001</v>
      </c>
      <c r="G10" s="33">
        <f>+G11+G19</f>
        <v>0</v>
      </c>
      <c r="H10" s="34">
        <f t="shared" ref="H10:H73" si="3">+F10-G10</f>
        <v>115164991.90000001</v>
      </c>
      <c r="I10" s="24">
        <f>+H10/H107</f>
        <v>2.0770315649040402E-3</v>
      </c>
      <c r="J10" s="33">
        <f>+J11+J19</f>
        <v>734734</v>
      </c>
      <c r="K10" s="33">
        <f>+K11+K19</f>
        <v>734734</v>
      </c>
      <c r="L10" s="34">
        <f t="shared" ref="L10:L11" si="4">+J10-K10</f>
        <v>0</v>
      </c>
      <c r="M10" s="24">
        <f t="shared" si="0"/>
        <v>6.3798380729969033E-3</v>
      </c>
      <c r="N10" s="24">
        <f t="shared" si="1"/>
        <v>6.3798380729969033E-3</v>
      </c>
      <c r="O10" s="24">
        <f t="shared" si="2"/>
        <v>1</v>
      </c>
    </row>
    <row r="11" spans="1:15" ht="24.75" customHeight="1" x14ac:dyDescent="0.25">
      <c r="A11" s="20" t="s">
        <v>18</v>
      </c>
      <c r="B11" s="21"/>
      <c r="C11" s="21"/>
      <c r="D11" s="26"/>
      <c r="E11" s="22" t="s">
        <v>19</v>
      </c>
      <c r="F11" s="34">
        <f>+F12+F14</f>
        <v>50015773.810000002</v>
      </c>
      <c r="G11" s="34">
        <f>+G12+G14</f>
        <v>0</v>
      </c>
      <c r="H11" s="34">
        <f t="shared" si="3"/>
        <v>50015773.810000002</v>
      </c>
      <c r="I11" s="24">
        <f>+H11/H107</f>
        <v>9.0204791606007838E-4</v>
      </c>
      <c r="J11" s="34">
        <f>+J12+J14</f>
        <v>0</v>
      </c>
      <c r="K11" s="34">
        <f>+K12+K14</f>
        <v>0</v>
      </c>
      <c r="L11" s="34">
        <f t="shared" si="4"/>
        <v>0</v>
      </c>
      <c r="M11" s="24">
        <f t="shared" si="0"/>
        <v>0</v>
      </c>
      <c r="N11" s="24">
        <f t="shared" si="1"/>
        <v>0</v>
      </c>
      <c r="O11" s="24" t="s">
        <v>188</v>
      </c>
    </row>
    <row r="12" spans="1:15" ht="54.75" customHeight="1" x14ac:dyDescent="0.25">
      <c r="A12" s="20" t="s">
        <v>20</v>
      </c>
      <c r="B12" s="26"/>
      <c r="C12" s="26"/>
      <c r="D12" s="26"/>
      <c r="E12" s="22" t="s">
        <v>21</v>
      </c>
      <c r="F12" s="34">
        <f>+F13</f>
        <v>18312541.059999999</v>
      </c>
      <c r="G12" s="34">
        <f>+G13</f>
        <v>0</v>
      </c>
      <c r="H12" s="34">
        <f t="shared" si="3"/>
        <v>18312541.059999999</v>
      </c>
      <c r="I12" s="24">
        <f>+H12/H107</f>
        <v>3.3027159719030278E-4</v>
      </c>
      <c r="J12" s="34">
        <f>+J13</f>
        <v>0</v>
      </c>
      <c r="K12" s="34">
        <f>+K13</f>
        <v>0</v>
      </c>
      <c r="L12" s="34">
        <f>+J12-K12</f>
        <v>0</v>
      </c>
      <c r="M12" s="24">
        <f t="shared" si="0"/>
        <v>0</v>
      </c>
      <c r="N12" s="24">
        <f t="shared" si="1"/>
        <v>0</v>
      </c>
      <c r="O12" s="24" t="s">
        <v>188</v>
      </c>
    </row>
    <row r="13" spans="1:15" ht="48" customHeight="1" x14ac:dyDescent="0.25">
      <c r="A13" s="25" t="s">
        <v>22</v>
      </c>
      <c r="B13" s="26" t="s">
        <v>12</v>
      </c>
      <c r="C13" s="26">
        <v>20</v>
      </c>
      <c r="D13" s="26" t="s">
        <v>13</v>
      </c>
      <c r="E13" s="27" t="s">
        <v>23</v>
      </c>
      <c r="F13" s="28">
        <v>18312541.059999999</v>
      </c>
      <c r="G13" s="28">
        <v>0</v>
      </c>
      <c r="H13" s="28">
        <f t="shared" si="3"/>
        <v>18312541.059999999</v>
      </c>
      <c r="I13" s="30">
        <f>+H13/H107</f>
        <v>3.3027159719030278E-4</v>
      </c>
      <c r="J13" s="28">
        <v>0</v>
      </c>
      <c r="K13" s="28">
        <v>0</v>
      </c>
      <c r="L13" s="28">
        <f>+J13-K13</f>
        <v>0</v>
      </c>
      <c r="M13" s="30">
        <f t="shared" si="0"/>
        <v>0</v>
      </c>
      <c r="N13" s="30">
        <f t="shared" si="1"/>
        <v>0</v>
      </c>
      <c r="O13" s="30" t="s">
        <v>188</v>
      </c>
    </row>
    <row r="14" spans="1:15" ht="43.5" customHeight="1" x14ac:dyDescent="0.25">
      <c r="A14" s="37" t="s">
        <v>24</v>
      </c>
      <c r="B14" s="26"/>
      <c r="C14" s="26"/>
      <c r="D14" s="26"/>
      <c r="E14" s="22" t="s">
        <v>25</v>
      </c>
      <c r="F14" s="34">
        <f>SUM(F15:F18)</f>
        <v>31703232.75</v>
      </c>
      <c r="G14" s="34">
        <f>SUM(G15:G18)</f>
        <v>0</v>
      </c>
      <c r="H14" s="34">
        <f t="shared" si="3"/>
        <v>31703232.75</v>
      </c>
      <c r="I14" s="24">
        <f>+H14/H107</f>
        <v>5.717763188697755E-4</v>
      </c>
      <c r="J14" s="34">
        <f>SUM(J15:J18)</f>
        <v>0</v>
      </c>
      <c r="K14" s="34">
        <f>SUM(K15:K18)</f>
        <v>0</v>
      </c>
      <c r="L14" s="34">
        <f>+J14-K14</f>
        <v>0</v>
      </c>
      <c r="M14" s="24">
        <f t="shared" si="0"/>
        <v>0</v>
      </c>
      <c r="N14" s="24">
        <f t="shared" si="1"/>
        <v>0</v>
      </c>
      <c r="O14" s="24" t="s">
        <v>188</v>
      </c>
    </row>
    <row r="15" spans="1:15" ht="38.25" customHeight="1" x14ac:dyDescent="0.25">
      <c r="A15" s="38" t="s">
        <v>26</v>
      </c>
      <c r="B15" s="26" t="s">
        <v>12</v>
      </c>
      <c r="C15" s="26">
        <v>20</v>
      </c>
      <c r="D15" s="26" t="s">
        <v>13</v>
      </c>
      <c r="E15" s="27" t="s">
        <v>27</v>
      </c>
      <c r="F15" s="28">
        <v>11096588.73</v>
      </c>
      <c r="G15" s="28">
        <v>0</v>
      </c>
      <c r="H15" s="28">
        <f t="shared" si="3"/>
        <v>11096588.73</v>
      </c>
      <c r="I15" s="30">
        <f>+H15/H107</f>
        <v>2.0012995854661657E-4</v>
      </c>
      <c r="J15" s="28">
        <v>0</v>
      </c>
      <c r="K15" s="28">
        <v>0</v>
      </c>
      <c r="L15" s="28">
        <f t="shared" ref="L15:L20" si="5">+J15-K15</f>
        <v>0</v>
      </c>
      <c r="M15" s="30">
        <f t="shared" si="0"/>
        <v>0</v>
      </c>
      <c r="N15" s="30">
        <f t="shared" si="1"/>
        <v>0</v>
      </c>
      <c r="O15" s="30" t="s">
        <v>188</v>
      </c>
    </row>
    <row r="16" spans="1:15" ht="45" customHeight="1" x14ac:dyDescent="0.25">
      <c r="A16" s="38" t="s">
        <v>28</v>
      </c>
      <c r="B16" s="26" t="s">
        <v>12</v>
      </c>
      <c r="C16" s="26">
        <v>20</v>
      </c>
      <c r="D16" s="26" t="s">
        <v>13</v>
      </c>
      <c r="E16" s="27" t="s">
        <v>29</v>
      </c>
      <c r="F16" s="28">
        <v>5909953.8199999994</v>
      </c>
      <c r="G16" s="28">
        <v>0</v>
      </c>
      <c r="H16" s="28">
        <f t="shared" si="3"/>
        <v>5909953.8199999994</v>
      </c>
      <c r="I16" s="30">
        <f>+H16/H107</f>
        <v>1.0658760469434989E-4</v>
      </c>
      <c r="J16" s="28">
        <v>0</v>
      </c>
      <c r="K16" s="28">
        <v>0</v>
      </c>
      <c r="L16" s="28">
        <f t="shared" si="5"/>
        <v>0</v>
      </c>
      <c r="M16" s="30">
        <f t="shared" si="0"/>
        <v>0</v>
      </c>
      <c r="N16" s="30">
        <f t="shared" si="1"/>
        <v>0</v>
      </c>
      <c r="O16" s="30" t="s">
        <v>188</v>
      </c>
    </row>
    <row r="17" spans="1:15" ht="38.25" customHeight="1" x14ac:dyDescent="0.25">
      <c r="A17" s="38" t="s">
        <v>30</v>
      </c>
      <c r="B17" s="26" t="s">
        <v>12</v>
      </c>
      <c r="C17" s="26">
        <v>20</v>
      </c>
      <c r="D17" s="26" t="s">
        <v>13</v>
      </c>
      <c r="E17" s="27" t="s">
        <v>31</v>
      </c>
      <c r="F17" s="28">
        <v>2696690.2</v>
      </c>
      <c r="G17" s="28">
        <v>0</v>
      </c>
      <c r="H17" s="28">
        <f t="shared" si="3"/>
        <v>2696690.2</v>
      </c>
      <c r="I17" s="36">
        <f>+H17/H107</f>
        <v>4.863553215052489E-5</v>
      </c>
      <c r="J17" s="28">
        <v>0</v>
      </c>
      <c r="K17" s="28">
        <v>0</v>
      </c>
      <c r="L17" s="28">
        <f t="shared" si="5"/>
        <v>0</v>
      </c>
      <c r="M17" s="30">
        <f t="shared" si="0"/>
        <v>0</v>
      </c>
      <c r="N17" s="30">
        <f t="shared" si="1"/>
        <v>0</v>
      </c>
      <c r="O17" s="36" t="s">
        <v>188</v>
      </c>
    </row>
    <row r="18" spans="1:15" ht="25.5" customHeight="1" x14ac:dyDescent="0.25">
      <c r="A18" s="38" t="s">
        <v>32</v>
      </c>
      <c r="B18" s="26" t="s">
        <v>12</v>
      </c>
      <c r="C18" s="26">
        <v>20</v>
      </c>
      <c r="D18" s="26" t="s">
        <v>13</v>
      </c>
      <c r="E18" s="27" t="s">
        <v>33</v>
      </c>
      <c r="F18" s="28">
        <v>12000000</v>
      </c>
      <c r="G18" s="28">
        <v>0</v>
      </c>
      <c r="H18" s="28">
        <f t="shared" si="3"/>
        <v>12000000</v>
      </c>
      <c r="I18" s="36">
        <f>+H18/H107</f>
        <v>2.1642322347828412E-4</v>
      </c>
      <c r="J18" s="28">
        <v>0</v>
      </c>
      <c r="K18" s="28">
        <v>0</v>
      </c>
      <c r="L18" s="28">
        <f t="shared" si="5"/>
        <v>0</v>
      </c>
      <c r="M18" s="30">
        <f t="shared" si="0"/>
        <v>0</v>
      </c>
      <c r="N18" s="30">
        <f t="shared" si="1"/>
        <v>0</v>
      </c>
      <c r="O18" s="36" t="s">
        <v>188</v>
      </c>
    </row>
    <row r="19" spans="1:15" ht="27.75" customHeight="1" x14ac:dyDescent="0.25">
      <c r="A19" s="20" t="s">
        <v>34</v>
      </c>
      <c r="B19" s="26"/>
      <c r="C19" s="26"/>
      <c r="D19" s="26"/>
      <c r="E19" s="22" t="s">
        <v>35</v>
      </c>
      <c r="F19" s="34">
        <f>+F20+F22+F24</f>
        <v>65149218.090000004</v>
      </c>
      <c r="G19" s="34">
        <f>+G20+G22+G24</f>
        <v>0</v>
      </c>
      <c r="H19" s="34">
        <f t="shared" si="3"/>
        <v>65149218.090000004</v>
      </c>
      <c r="I19" s="24">
        <f>+H19/H107</f>
        <v>1.1749836488439617E-3</v>
      </c>
      <c r="J19" s="34">
        <f>+J20+J22+J24</f>
        <v>734734</v>
      </c>
      <c r="K19" s="34">
        <f>+K20+K22+K24</f>
        <v>734734</v>
      </c>
      <c r="L19" s="34">
        <f t="shared" si="5"/>
        <v>0</v>
      </c>
      <c r="M19" s="24">
        <f t="shared" si="0"/>
        <v>1.1277710178885125E-2</v>
      </c>
      <c r="N19" s="24">
        <f t="shared" si="1"/>
        <v>1.1277710178885125E-2</v>
      </c>
      <c r="O19" s="24">
        <f t="shared" si="2"/>
        <v>1</v>
      </c>
    </row>
    <row r="20" spans="1:15" ht="49.5" customHeight="1" x14ac:dyDescent="0.25">
      <c r="A20" s="20" t="s">
        <v>42</v>
      </c>
      <c r="B20" s="26"/>
      <c r="C20" s="26"/>
      <c r="D20" s="26"/>
      <c r="E20" s="22" t="s">
        <v>43</v>
      </c>
      <c r="F20" s="34">
        <f>+F21</f>
        <v>7887511.0899999999</v>
      </c>
      <c r="G20" s="34">
        <f>+G21</f>
        <v>0</v>
      </c>
      <c r="H20" s="34">
        <f t="shared" si="3"/>
        <v>7887511.0899999999</v>
      </c>
      <c r="I20" s="24">
        <f>+H20/H107</f>
        <v>1.4225338127654284E-4</v>
      </c>
      <c r="J20" s="34">
        <f>+J21</f>
        <v>0</v>
      </c>
      <c r="K20" s="34">
        <f>+K21</f>
        <v>0</v>
      </c>
      <c r="L20" s="34">
        <f t="shared" si="5"/>
        <v>0</v>
      </c>
      <c r="M20" s="24">
        <f t="shared" si="0"/>
        <v>0</v>
      </c>
      <c r="N20" s="24">
        <f t="shared" si="1"/>
        <v>0</v>
      </c>
      <c r="O20" s="24" t="s">
        <v>188</v>
      </c>
    </row>
    <row r="21" spans="1:15" ht="35.25" customHeight="1" x14ac:dyDescent="0.25">
      <c r="A21" s="25" t="s">
        <v>44</v>
      </c>
      <c r="B21" s="26" t="s">
        <v>12</v>
      </c>
      <c r="C21" s="26">
        <v>20</v>
      </c>
      <c r="D21" s="26" t="s">
        <v>13</v>
      </c>
      <c r="E21" s="27" t="s">
        <v>45</v>
      </c>
      <c r="F21" s="28">
        <v>7887511.0899999999</v>
      </c>
      <c r="G21" s="28">
        <v>0</v>
      </c>
      <c r="H21" s="28">
        <f t="shared" si="3"/>
        <v>7887511.0899999999</v>
      </c>
      <c r="I21" s="30">
        <f>+H21/H107</f>
        <v>1.4225338127654284E-4</v>
      </c>
      <c r="J21" s="28">
        <v>0</v>
      </c>
      <c r="K21" s="28">
        <v>0</v>
      </c>
      <c r="L21" s="28">
        <f>+J21-K21</f>
        <v>0</v>
      </c>
      <c r="M21" s="30">
        <f t="shared" si="0"/>
        <v>0</v>
      </c>
      <c r="N21" s="30">
        <f t="shared" si="1"/>
        <v>0</v>
      </c>
      <c r="O21" s="30" t="s">
        <v>188</v>
      </c>
    </row>
    <row r="22" spans="1:15" ht="49.5" customHeight="1" x14ac:dyDescent="0.25">
      <c r="A22" s="20" t="s">
        <v>46</v>
      </c>
      <c r="B22" s="26"/>
      <c r="C22" s="26"/>
      <c r="D22" s="26"/>
      <c r="E22" s="22" t="s">
        <v>47</v>
      </c>
      <c r="F22" s="34">
        <f>+F23</f>
        <v>56526973</v>
      </c>
      <c r="G22" s="34">
        <f>+G23</f>
        <v>0</v>
      </c>
      <c r="H22" s="34">
        <f t="shared" si="3"/>
        <v>56526973</v>
      </c>
      <c r="I22" s="24">
        <f>+H22/H107</f>
        <v>1.0194791425108276E-3</v>
      </c>
      <c r="J22" s="34">
        <f>+J23</f>
        <v>0</v>
      </c>
      <c r="K22" s="34">
        <f>+K23</f>
        <v>0</v>
      </c>
      <c r="L22" s="34">
        <f>+J22-K22</f>
        <v>0</v>
      </c>
      <c r="M22" s="24">
        <f t="shared" si="0"/>
        <v>0</v>
      </c>
      <c r="N22" s="24">
        <f t="shared" si="1"/>
        <v>0</v>
      </c>
      <c r="O22" s="24" t="s">
        <v>188</v>
      </c>
    </row>
    <row r="23" spans="1:15" ht="32.25" customHeight="1" x14ac:dyDescent="0.25">
      <c r="A23" s="25" t="s">
        <v>54</v>
      </c>
      <c r="B23" s="26" t="s">
        <v>12</v>
      </c>
      <c r="C23" s="26">
        <v>20</v>
      </c>
      <c r="D23" s="26" t="s">
        <v>13</v>
      </c>
      <c r="E23" s="27" t="s">
        <v>55</v>
      </c>
      <c r="F23" s="28">
        <v>56526973</v>
      </c>
      <c r="G23" s="28">
        <v>0</v>
      </c>
      <c r="H23" s="28">
        <f t="shared" si="3"/>
        <v>56526973</v>
      </c>
      <c r="I23" s="30">
        <f>+H23/H107</f>
        <v>1.0194791425108276E-3</v>
      </c>
      <c r="J23" s="28">
        <v>0</v>
      </c>
      <c r="K23" s="28">
        <v>0</v>
      </c>
      <c r="L23" s="28">
        <f>+J23-K23</f>
        <v>0</v>
      </c>
      <c r="M23" s="30">
        <f t="shared" si="0"/>
        <v>0</v>
      </c>
      <c r="N23" s="30">
        <f t="shared" si="1"/>
        <v>0</v>
      </c>
      <c r="O23" s="30" t="s">
        <v>188</v>
      </c>
    </row>
    <row r="24" spans="1:15" ht="32.25" customHeight="1" x14ac:dyDescent="0.25">
      <c r="A24" s="20" t="s">
        <v>58</v>
      </c>
      <c r="B24" s="26"/>
      <c r="C24" s="26"/>
      <c r="D24" s="26"/>
      <c r="E24" s="22" t="s">
        <v>59</v>
      </c>
      <c r="F24" s="34">
        <f>+F25</f>
        <v>734734</v>
      </c>
      <c r="G24" s="34">
        <f>+G25</f>
        <v>0</v>
      </c>
      <c r="H24" s="34">
        <f t="shared" si="3"/>
        <v>734734</v>
      </c>
      <c r="I24" s="73">
        <f>+H24/H107</f>
        <v>1.3251125056591133E-5</v>
      </c>
      <c r="J24" s="34">
        <f>+J25</f>
        <v>734734</v>
      </c>
      <c r="K24" s="34">
        <f>+K25</f>
        <v>734734</v>
      </c>
      <c r="L24" s="34">
        <f>+J24-K24</f>
        <v>0</v>
      </c>
      <c r="M24" s="24">
        <f t="shared" si="0"/>
        <v>1</v>
      </c>
      <c r="N24" s="24">
        <f t="shared" si="1"/>
        <v>1</v>
      </c>
      <c r="O24" s="24">
        <f t="shared" si="2"/>
        <v>1</v>
      </c>
    </row>
    <row r="25" spans="1:15" ht="33" customHeight="1" x14ac:dyDescent="0.25">
      <c r="A25" s="25" t="s">
        <v>60</v>
      </c>
      <c r="B25" s="26" t="s">
        <v>12</v>
      </c>
      <c r="C25" s="26">
        <v>20</v>
      </c>
      <c r="D25" s="26" t="s">
        <v>13</v>
      </c>
      <c r="E25" s="27" t="s">
        <v>61</v>
      </c>
      <c r="F25" s="28">
        <v>734734</v>
      </c>
      <c r="G25" s="28">
        <v>0</v>
      </c>
      <c r="H25" s="28">
        <f t="shared" si="3"/>
        <v>734734</v>
      </c>
      <c r="I25" s="36">
        <f>+H25/H107</f>
        <v>1.3251125056591133E-5</v>
      </c>
      <c r="J25" s="28">
        <v>734734</v>
      </c>
      <c r="K25" s="28">
        <v>734734</v>
      </c>
      <c r="L25" s="28">
        <f>+J25-K25</f>
        <v>0</v>
      </c>
      <c r="M25" s="36">
        <f t="shared" si="0"/>
        <v>1</v>
      </c>
      <c r="N25" s="36">
        <f t="shared" si="1"/>
        <v>1</v>
      </c>
      <c r="O25" s="36">
        <f t="shared" si="2"/>
        <v>1</v>
      </c>
    </row>
    <row r="26" spans="1:15" ht="26.25" customHeight="1" x14ac:dyDescent="0.25">
      <c r="A26" s="20" t="s">
        <v>64</v>
      </c>
      <c r="B26" s="21"/>
      <c r="C26" s="21"/>
      <c r="D26" s="26"/>
      <c r="E26" s="22" t="s">
        <v>65</v>
      </c>
      <c r="F26" s="34">
        <f t="shared" ref="F26:G28" si="6">+F27</f>
        <v>2134483641.2999997</v>
      </c>
      <c r="G26" s="34">
        <f t="shared" si="6"/>
        <v>0</v>
      </c>
      <c r="H26" s="34">
        <f t="shared" si="3"/>
        <v>2134483641.2999997</v>
      </c>
      <c r="I26" s="24">
        <f>+H26/H107</f>
        <v>3.8495985842650952E-2</v>
      </c>
      <c r="J26" s="34">
        <f t="shared" ref="J26:K28" si="7">+J27</f>
        <v>2134483641.3</v>
      </c>
      <c r="K26" s="34">
        <f t="shared" si="7"/>
        <v>0</v>
      </c>
      <c r="L26" s="34">
        <f t="shared" ref="L26:L30" si="8">+J26-K26</f>
        <v>2134483641.3</v>
      </c>
      <c r="M26" s="24">
        <f t="shared" si="0"/>
        <v>1.0000000000000002</v>
      </c>
      <c r="N26" s="24">
        <f t="shared" si="1"/>
        <v>0</v>
      </c>
      <c r="O26" s="24">
        <f t="shared" si="2"/>
        <v>0</v>
      </c>
    </row>
    <row r="27" spans="1:15" ht="29.25" customHeight="1" x14ac:dyDescent="0.25">
      <c r="A27" s="20" t="s">
        <v>66</v>
      </c>
      <c r="B27" s="21"/>
      <c r="C27" s="21"/>
      <c r="D27" s="26"/>
      <c r="E27" s="22" t="s">
        <v>68</v>
      </c>
      <c r="F27" s="34">
        <f t="shared" si="6"/>
        <v>2134483641.2999997</v>
      </c>
      <c r="G27" s="34">
        <f t="shared" si="6"/>
        <v>0</v>
      </c>
      <c r="H27" s="34">
        <f t="shared" si="3"/>
        <v>2134483641.2999997</v>
      </c>
      <c r="I27" s="24">
        <f>+H27/H107</f>
        <v>3.8495985842650952E-2</v>
      </c>
      <c r="J27" s="34">
        <f t="shared" si="7"/>
        <v>2134483641.3</v>
      </c>
      <c r="K27" s="34">
        <f t="shared" si="7"/>
        <v>0</v>
      </c>
      <c r="L27" s="34">
        <f t="shared" si="8"/>
        <v>2134483641.3</v>
      </c>
      <c r="M27" s="24">
        <f t="shared" si="0"/>
        <v>1.0000000000000002</v>
      </c>
      <c r="N27" s="24">
        <f t="shared" si="1"/>
        <v>0</v>
      </c>
      <c r="O27" s="24">
        <f t="shared" si="2"/>
        <v>0</v>
      </c>
    </row>
    <row r="28" spans="1:15" ht="29.25" customHeight="1" x14ac:dyDescent="0.25">
      <c r="A28" s="20" t="s">
        <v>189</v>
      </c>
      <c r="B28" s="21"/>
      <c r="C28" s="21"/>
      <c r="D28" s="26"/>
      <c r="E28" s="22" t="s">
        <v>190</v>
      </c>
      <c r="F28" s="34">
        <f t="shared" si="6"/>
        <v>2134483641.2999997</v>
      </c>
      <c r="G28" s="34">
        <f t="shared" si="6"/>
        <v>0</v>
      </c>
      <c r="H28" s="34">
        <f t="shared" si="3"/>
        <v>2134483641.2999997</v>
      </c>
      <c r="I28" s="24">
        <f>+H28/H107</f>
        <v>3.8495985842650952E-2</v>
      </c>
      <c r="J28" s="34">
        <f t="shared" si="7"/>
        <v>2134483641.3</v>
      </c>
      <c r="K28" s="34">
        <f t="shared" si="7"/>
        <v>0</v>
      </c>
      <c r="L28" s="34">
        <f t="shared" si="8"/>
        <v>2134483641.3</v>
      </c>
      <c r="M28" s="24">
        <f t="shared" si="0"/>
        <v>1.0000000000000002</v>
      </c>
      <c r="N28" s="24">
        <f t="shared" si="1"/>
        <v>0</v>
      </c>
      <c r="O28" s="24">
        <f t="shared" si="2"/>
        <v>0</v>
      </c>
    </row>
    <row r="29" spans="1:15" ht="24.75" customHeight="1" thickBot="1" x14ac:dyDescent="0.3">
      <c r="A29" s="25" t="s">
        <v>191</v>
      </c>
      <c r="B29" s="26" t="s">
        <v>12</v>
      </c>
      <c r="C29" s="26">
        <v>20</v>
      </c>
      <c r="D29" s="26" t="s">
        <v>13</v>
      </c>
      <c r="E29" s="27" t="s">
        <v>192</v>
      </c>
      <c r="F29" s="28">
        <v>2134483641.2999997</v>
      </c>
      <c r="G29" s="28">
        <v>0</v>
      </c>
      <c r="H29" s="28">
        <f t="shared" si="3"/>
        <v>2134483641.2999997</v>
      </c>
      <c r="I29" s="30">
        <f>+H29/H107</f>
        <v>3.8495985842650952E-2</v>
      </c>
      <c r="J29" s="28">
        <v>2134483641.3</v>
      </c>
      <c r="K29" s="28">
        <v>0</v>
      </c>
      <c r="L29" s="28">
        <f>+J29-K29</f>
        <v>2134483641.3</v>
      </c>
      <c r="M29" s="30">
        <f t="shared" si="0"/>
        <v>1.0000000000000002</v>
      </c>
      <c r="N29" s="30">
        <f t="shared" si="1"/>
        <v>0</v>
      </c>
      <c r="O29" s="30">
        <f t="shared" si="2"/>
        <v>0</v>
      </c>
    </row>
    <row r="30" spans="1:15" s="2" customFormat="1" ht="24" customHeight="1" thickBot="1" x14ac:dyDescent="0.3">
      <c r="A30" s="11" t="s">
        <v>69</v>
      </c>
      <c r="B30" s="12"/>
      <c r="C30" s="12"/>
      <c r="D30" s="12"/>
      <c r="E30" s="13" t="s">
        <v>70</v>
      </c>
      <c r="F30" s="14">
        <f>+F31+F56+F62+F74+F85</f>
        <v>53197266014.590004</v>
      </c>
      <c r="G30" s="14">
        <f>+G31+G56+G62+G74+G85</f>
        <v>0</v>
      </c>
      <c r="H30" s="14">
        <f>+H31+H56+H62+H74+H85</f>
        <v>53197266014.590004</v>
      </c>
      <c r="I30" s="15">
        <f>+H30/H107</f>
        <v>0.95942698259244508</v>
      </c>
      <c r="J30" s="14">
        <f>+J31+J56+J62+J74+J85</f>
        <v>9464346723.5</v>
      </c>
      <c r="K30" s="14">
        <f>+K31+K56+K62+K74+K85</f>
        <v>8351135799</v>
      </c>
      <c r="L30" s="14">
        <f t="shared" si="8"/>
        <v>1113210924.5</v>
      </c>
      <c r="M30" s="15">
        <f t="shared" si="0"/>
        <v>0.17791039714154269</v>
      </c>
      <c r="N30" s="15">
        <f t="shared" si="1"/>
        <v>0.15698430435709981</v>
      </c>
      <c r="O30" s="15">
        <f t="shared" si="2"/>
        <v>0.88237847185628837</v>
      </c>
    </row>
    <row r="31" spans="1:15" ht="24" customHeight="1" x14ac:dyDescent="0.25">
      <c r="A31" s="16" t="s">
        <v>71</v>
      </c>
      <c r="B31" s="17"/>
      <c r="C31" s="17"/>
      <c r="D31" s="44"/>
      <c r="E31" s="18" t="s">
        <v>72</v>
      </c>
      <c r="F31" s="45">
        <f>+F32</f>
        <v>8601182650.0900002</v>
      </c>
      <c r="G31" s="45">
        <f>+G32</f>
        <v>0</v>
      </c>
      <c r="H31" s="34">
        <f t="shared" si="3"/>
        <v>8601182650.0900002</v>
      </c>
      <c r="I31" s="19">
        <f>+H31/H107</f>
        <v>0.15512463957149733</v>
      </c>
      <c r="J31" s="45">
        <f>+J32</f>
        <v>8469128798.0900002</v>
      </c>
      <c r="K31" s="45">
        <f>+K32</f>
        <v>8351135799</v>
      </c>
      <c r="L31" s="45">
        <f>+J31-K31</f>
        <v>117992999.09000015</v>
      </c>
      <c r="M31" s="19">
        <f t="shared" si="0"/>
        <v>0.98464701223399576</v>
      </c>
      <c r="N31" s="19">
        <f t="shared" si="1"/>
        <v>0.97092878255673554</v>
      </c>
      <c r="O31" s="19">
        <f t="shared" si="2"/>
        <v>0.98606787050911182</v>
      </c>
    </row>
    <row r="32" spans="1:15" ht="24" customHeight="1" x14ac:dyDescent="0.25">
      <c r="A32" s="20" t="s">
        <v>73</v>
      </c>
      <c r="B32" s="21"/>
      <c r="C32" s="21"/>
      <c r="D32" s="26"/>
      <c r="E32" s="22" t="s">
        <v>74</v>
      </c>
      <c r="F32" s="34">
        <f>+F33+F39+F43+F47+F52</f>
        <v>8601182650.0900002</v>
      </c>
      <c r="G32" s="34">
        <f>+G33+G39+G43+G47+G52</f>
        <v>0</v>
      </c>
      <c r="H32" s="34">
        <f t="shared" si="3"/>
        <v>8601182650.0900002</v>
      </c>
      <c r="I32" s="19">
        <f>+H32/H107</f>
        <v>0.15512463957149733</v>
      </c>
      <c r="J32" s="34">
        <f>+J33+J39+J43+J47+J52</f>
        <v>8469128798.0900002</v>
      </c>
      <c r="K32" s="34">
        <f>+K33+K39+K43+K47+K52</f>
        <v>8351135799</v>
      </c>
      <c r="L32" s="45">
        <f t="shared" ref="L32:L95" si="9">+J32-K32</f>
        <v>117992999.09000015</v>
      </c>
      <c r="M32" s="19">
        <f t="shared" si="0"/>
        <v>0.98464701223399576</v>
      </c>
      <c r="N32" s="19">
        <f t="shared" si="1"/>
        <v>0.97092878255673554</v>
      </c>
      <c r="O32" s="19">
        <f t="shared" si="2"/>
        <v>0.98606787050911182</v>
      </c>
    </row>
    <row r="33" spans="1:15" ht="49.5" customHeight="1" x14ac:dyDescent="0.25">
      <c r="A33" s="49" t="s">
        <v>77</v>
      </c>
      <c r="B33" s="26"/>
      <c r="C33" s="26"/>
      <c r="D33" s="26"/>
      <c r="E33" s="22" t="s">
        <v>78</v>
      </c>
      <c r="F33" s="34">
        <f>+F34</f>
        <v>95976169.090000153</v>
      </c>
      <c r="G33" s="34">
        <f>+G34</f>
        <v>0</v>
      </c>
      <c r="H33" s="34">
        <f t="shared" si="3"/>
        <v>95976169.090000153</v>
      </c>
      <c r="I33" s="19">
        <f>+H33/H107</f>
        <v>1.7309559909628905E-3</v>
      </c>
      <c r="J33" s="34">
        <f>+J34</f>
        <v>82009667.090000004</v>
      </c>
      <c r="K33" s="34">
        <f>+K34</f>
        <v>466668</v>
      </c>
      <c r="L33" s="45">
        <f t="shared" si="9"/>
        <v>81542999.090000004</v>
      </c>
      <c r="M33" s="19">
        <f t="shared" si="0"/>
        <v>0.85447948034992649</v>
      </c>
      <c r="N33" s="19">
        <f t="shared" si="1"/>
        <v>4.8623320187159104E-3</v>
      </c>
      <c r="O33" s="19">
        <f t="shared" si="2"/>
        <v>5.6904023215685511E-3</v>
      </c>
    </row>
    <row r="34" spans="1:15" ht="49.5" customHeight="1" x14ac:dyDescent="0.25">
      <c r="A34" s="20" t="s">
        <v>79</v>
      </c>
      <c r="B34" s="46"/>
      <c r="C34" s="46"/>
      <c r="D34" s="26"/>
      <c r="E34" s="22" t="s">
        <v>78</v>
      </c>
      <c r="F34" s="34">
        <f>+F35</f>
        <v>95976169.090000153</v>
      </c>
      <c r="G34" s="34">
        <f>+G35</f>
        <v>0</v>
      </c>
      <c r="H34" s="34">
        <f t="shared" si="3"/>
        <v>95976169.090000153</v>
      </c>
      <c r="I34" s="19">
        <f>+H34/H107</f>
        <v>1.7309559909628905E-3</v>
      </c>
      <c r="J34" s="34">
        <f>+J35</f>
        <v>82009667.090000004</v>
      </c>
      <c r="K34" s="34">
        <f>+K35</f>
        <v>466668</v>
      </c>
      <c r="L34" s="45">
        <f t="shared" si="9"/>
        <v>81542999.090000004</v>
      </c>
      <c r="M34" s="19">
        <f t="shared" si="0"/>
        <v>0.85447948034992649</v>
      </c>
      <c r="N34" s="19">
        <f t="shared" si="1"/>
        <v>4.8623320187159104E-3</v>
      </c>
      <c r="O34" s="19">
        <f t="shared" si="2"/>
        <v>5.6904023215685511E-3</v>
      </c>
    </row>
    <row r="35" spans="1:15" ht="49.5" customHeight="1" x14ac:dyDescent="0.25">
      <c r="A35" s="20" t="s">
        <v>80</v>
      </c>
      <c r="B35" s="46"/>
      <c r="C35" s="46"/>
      <c r="D35" s="26"/>
      <c r="E35" s="22" t="s">
        <v>81</v>
      </c>
      <c r="F35" s="34">
        <f>SUM(F36:F38)</f>
        <v>95976169.090000153</v>
      </c>
      <c r="G35" s="34">
        <f>SUM(G36:G38)</f>
        <v>0</v>
      </c>
      <c r="H35" s="34">
        <f t="shared" si="3"/>
        <v>95976169.090000153</v>
      </c>
      <c r="I35" s="19">
        <f>+H35/H107</f>
        <v>1.7309559909628905E-3</v>
      </c>
      <c r="J35" s="34">
        <f>SUM(J36:J38)</f>
        <v>82009667.090000004</v>
      </c>
      <c r="K35" s="34">
        <f>SUM(K36:K38)</f>
        <v>466668</v>
      </c>
      <c r="L35" s="45">
        <f t="shared" si="9"/>
        <v>81542999.090000004</v>
      </c>
      <c r="M35" s="19">
        <f t="shared" si="0"/>
        <v>0.85447948034992649</v>
      </c>
      <c r="N35" s="19">
        <f t="shared" si="1"/>
        <v>4.8623320187159104E-3</v>
      </c>
      <c r="O35" s="19">
        <f t="shared" si="2"/>
        <v>5.6904023215685511E-3</v>
      </c>
    </row>
    <row r="36" spans="1:15" ht="30" customHeight="1" x14ac:dyDescent="0.25">
      <c r="A36" s="25" t="s">
        <v>82</v>
      </c>
      <c r="B36" s="26" t="s">
        <v>67</v>
      </c>
      <c r="C36" s="26">
        <v>11</v>
      </c>
      <c r="D36" s="26" t="s">
        <v>13</v>
      </c>
      <c r="E36" s="27" t="s">
        <v>75</v>
      </c>
      <c r="F36" s="28">
        <v>87087373.090000153</v>
      </c>
      <c r="G36" s="28"/>
      <c r="H36" s="28">
        <f t="shared" si="3"/>
        <v>87087373.090000153</v>
      </c>
      <c r="I36" s="30">
        <f>+H36/H107</f>
        <v>1.5706441673661508E-3</v>
      </c>
      <c r="J36" s="28">
        <v>76911671.090000004</v>
      </c>
      <c r="K36" s="28">
        <v>0</v>
      </c>
      <c r="L36" s="28">
        <f t="shared" si="9"/>
        <v>76911671.090000004</v>
      </c>
      <c r="M36" s="30">
        <f t="shared" si="0"/>
        <v>0.88315525386804239</v>
      </c>
      <c r="N36" s="30">
        <f t="shared" si="1"/>
        <v>0</v>
      </c>
      <c r="O36" s="30">
        <f t="shared" si="2"/>
        <v>0</v>
      </c>
    </row>
    <row r="37" spans="1:15" ht="30" customHeight="1" x14ac:dyDescent="0.25">
      <c r="A37" s="25" t="s">
        <v>82</v>
      </c>
      <c r="B37" s="26" t="s">
        <v>67</v>
      </c>
      <c r="C37" s="26">
        <v>54</v>
      </c>
      <c r="D37" s="26" t="s">
        <v>13</v>
      </c>
      <c r="E37" s="27" t="s">
        <v>75</v>
      </c>
      <c r="F37" s="28">
        <v>4631328</v>
      </c>
      <c r="G37" s="28"/>
      <c r="H37" s="28">
        <f t="shared" si="3"/>
        <v>4631328</v>
      </c>
      <c r="I37" s="30">
        <f>+H37/H107</f>
        <v>8.3527244562102884E-5</v>
      </c>
      <c r="J37" s="28">
        <v>4631328</v>
      </c>
      <c r="K37" s="28">
        <v>0</v>
      </c>
      <c r="L37" s="28">
        <f t="shared" si="9"/>
        <v>4631328</v>
      </c>
      <c r="M37" s="30">
        <f t="shared" si="0"/>
        <v>1</v>
      </c>
      <c r="N37" s="30">
        <f t="shared" si="1"/>
        <v>0</v>
      </c>
      <c r="O37" s="30">
        <f t="shared" si="2"/>
        <v>0</v>
      </c>
    </row>
    <row r="38" spans="1:15" ht="30" customHeight="1" x14ac:dyDescent="0.25">
      <c r="A38" s="25" t="s">
        <v>82</v>
      </c>
      <c r="B38" s="26" t="s">
        <v>12</v>
      </c>
      <c r="C38" s="26">
        <v>20</v>
      </c>
      <c r="D38" s="26" t="s">
        <v>13</v>
      </c>
      <c r="E38" s="27" t="s">
        <v>75</v>
      </c>
      <c r="F38" s="28">
        <v>4257468</v>
      </c>
      <c r="G38" s="28"/>
      <c r="H38" s="28">
        <f t="shared" si="3"/>
        <v>4257468</v>
      </c>
      <c r="I38" s="30">
        <f>+H38/H107</f>
        <v>7.6784579034636945E-5</v>
      </c>
      <c r="J38" s="28">
        <v>466668</v>
      </c>
      <c r="K38" s="28">
        <v>466668</v>
      </c>
      <c r="L38" s="28">
        <f t="shared" si="9"/>
        <v>0</v>
      </c>
      <c r="M38" s="30">
        <f t="shared" si="0"/>
        <v>0.109611628319931</v>
      </c>
      <c r="N38" s="30">
        <f t="shared" si="1"/>
        <v>0.109611628319931</v>
      </c>
      <c r="O38" s="30">
        <f t="shared" si="2"/>
        <v>1</v>
      </c>
    </row>
    <row r="39" spans="1:15" ht="53.25" customHeight="1" x14ac:dyDescent="0.25">
      <c r="A39" s="20" t="s">
        <v>83</v>
      </c>
      <c r="B39" s="46"/>
      <c r="C39" s="46"/>
      <c r="D39" s="46"/>
      <c r="E39" s="22" t="s">
        <v>84</v>
      </c>
      <c r="F39" s="34">
        <f t="shared" ref="F39:G41" si="10">+F40</f>
        <v>4175334565</v>
      </c>
      <c r="G39" s="34">
        <f t="shared" si="10"/>
        <v>0</v>
      </c>
      <c r="H39" s="34">
        <f t="shared" si="3"/>
        <v>4175334565</v>
      </c>
      <c r="I39" s="19">
        <f>+H39/H107</f>
        <v>7.5303280471466602E-2</v>
      </c>
      <c r="J39" s="34">
        <f t="shared" ref="J39:K41" si="11">+J40</f>
        <v>4175334565</v>
      </c>
      <c r="K39" s="34">
        <f t="shared" si="11"/>
        <v>4175334565</v>
      </c>
      <c r="L39" s="45">
        <f t="shared" si="9"/>
        <v>0</v>
      </c>
      <c r="M39" s="19">
        <f t="shared" si="0"/>
        <v>1</v>
      </c>
      <c r="N39" s="19">
        <f t="shared" si="1"/>
        <v>1</v>
      </c>
      <c r="O39" s="19">
        <f t="shared" si="2"/>
        <v>1</v>
      </c>
    </row>
    <row r="40" spans="1:15" ht="53.25" customHeight="1" x14ac:dyDescent="0.25">
      <c r="A40" s="20" t="s">
        <v>85</v>
      </c>
      <c r="B40" s="26"/>
      <c r="C40" s="26"/>
      <c r="D40" s="26"/>
      <c r="E40" s="47" t="s">
        <v>84</v>
      </c>
      <c r="F40" s="34">
        <f t="shared" si="10"/>
        <v>4175334565</v>
      </c>
      <c r="G40" s="34">
        <f t="shared" si="10"/>
        <v>0</v>
      </c>
      <c r="H40" s="34">
        <f t="shared" si="3"/>
        <v>4175334565</v>
      </c>
      <c r="I40" s="19">
        <f>+H40/H107</f>
        <v>7.5303280471466602E-2</v>
      </c>
      <c r="J40" s="34">
        <f t="shared" si="11"/>
        <v>4175334565</v>
      </c>
      <c r="K40" s="34">
        <f t="shared" si="11"/>
        <v>4175334565</v>
      </c>
      <c r="L40" s="45">
        <f t="shared" si="9"/>
        <v>0</v>
      </c>
      <c r="M40" s="19">
        <f t="shared" si="0"/>
        <v>1</v>
      </c>
      <c r="N40" s="19">
        <f t="shared" si="1"/>
        <v>1</v>
      </c>
      <c r="O40" s="19">
        <f t="shared" si="2"/>
        <v>1</v>
      </c>
    </row>
    <row r="41" spans="1:15" ht="38.25" customHeight="1" x14ac:dyDescent="0.25">
      <c r="A41" s="20" t="s">
        <v>86</v>
      </c>
      <c r="B41" s="26"/>
      <c r="C41" s="26"/>
      <c r="D41" s="26"/>
      <c r="E41" s="22" t="s">
        <v>76</v>
      </c>
      <c r="F41" s="34">
        <f t="shared" si="10"/>
        <v>4175334565</v>
      </c>
      <c r="G41" s="34">
        <f t="shared" si="10"/>
        <v>0</v>
      </c>
      <c r="H41" s="34">
        <f t="shared" si="3"/>
        <v>4175334565</v>
      </c>
      <c r="I41" s="19">
        <f>+H41/H107</f>
        <v>7.5303280471466602E-2</v>
      </c>
      <c r="J41" s="34">
        <f t="shared" si="11"/>
        <v>4175334565</v>
      </c>
      <c r="K41" s="34">
        <f t="shared" si="11"/>
        <v>4175334565</v>
      </c>
      <c r="L41" s="45">
        <f t="shared" si="9"/>
        <v>0</v>
      </c>
      <c r="M41" s="19">
        <f t="shared" si="0"/>
        <v>1</v>
      </c>
      <c r="N41" s="19">
        <f t="shared" si="1"/>
        <v>1</v>
      </c>
      <c r="O41" s="19">
        <f t="shared" si="2"/>
        <v>1</v>
      </c>
    </row>
    <row r="42" spans="1:15" ht="38.25" customHeight="1" x14ac:dyDescent="0.25">
      <c r="A42" s="25" t="s">
        <v>87</v>
      </c>
      <c r="B42" s="46" t="s">
        <v>67</v>
      </c>
      <c r="C42" s="46">
        <v>54</v>
      </c>
      <c r="D42" s="26" t="s">
        <v>13</v>
      </c>
      <c r="E42" s="27" t="s">
        <v>75</v>
      </c>
      <c r="F42" s="28">
        <v>4175334565</v>
      </c>
      <c r="G42" s="28">
        <v>0</v>
      </c>
      <c r="H42" s="28">
        <f t="shared" si="3"/>
        <v>4175334565</v>
      </c>
      <c r="I42" s="30">
        <f>+H42/H107</f>
        <v>7.5303280471466602E-2</v>
      </c>
      <c r="J42" s="28">
        <v>4175334565</v>
      </c>
      <c r="K42" s="28">
        <v>4175334565</v>
      </c>
      <c r="L42" s="28">
        <f t="shared" si="9"/>
        <v>0</v>
      </c>
      <c r="M42" s="30">
        <f t="shared" si="0"/>
        <v>1</v>
      </c>
      <c r="N42" s="30">
        <f t="shared" si="1"/>
        <v>1</v>
      </c>
      <c r="O42" s="30">
        <f t="shared" si="2"/>
        <v>1</v>
      </c>
    </row>
    <row r="43" spans="1:15" ht="65.25" customHeight="1" x14ac:dyDescent="0.25">
      <c r="A43" s="20" t="s">
        <v>88</v>
      </c>
      <c r="B43" s="46"/>
      <c r="C43" s="46"/>
      <c r="D43" s="46"/>
      <c r="E43" s="22" t="s">
        <v>89</v>
      </c>
      <c r="F43" s="34">
        <f t="shared" ref="F43:G45" si="12">+F44</f>
        <v>3981861364</v>
      </c>
      <c r="G43" s="34">
        <f t="shared" si="12"/>
        <v>0</v>
      </c>
      <c r="H43" s="34">
        <f t="shared" si="3"/>
        <v>3981861364</v>
      </c>
      <c r="I43" s="19">
        <f>+H43/H107</f>
        <v>7.1813939320043096E-2</v>
      </c>
      <c r="J43" s="34">
        <f t="shared" ref="J43:K45" si="13">+J44</f>
        <v>3981861364</v>
      </c>
      <c r="K43" s="34">
        <f t="shared" si="13"/>
        <v>3981861364</v>
      </c>
      <c r="L43" s="45">
        <f t="shared" si="9"/>
        <v>0</v>
      </c>
      <c r="M43" s="19">
        <f t="shared" si="0"/>
        <v>1</v>
      </c>
      <c r="N43" s="19">
        <f t="shared" si="1"/>
        <v>1</v>
      </c>
      <c r="O43" s="19">
        <f t="shared" si="2"/>
        <v>1</v>
      </c>
    </row>
    <row r="44" spans="1:15" ht="65.25" customHeight="1" x14ac:dyDescent="0.25">
      <c r="A44" s="20" t="s">
        <v>90</v>
      </c>
      <c r="B44" s="26"/>
      <c r="C44" s="26"/>
      <c r="D44" s="26"/>
      <c r="E44" s="47" t="s">
        <v>89</v>
      </c>
      <c r="F44" s="34">
        <f t="shared" si="12"/>
        <v>3981861364</v>
      </c>
      <c r="G44" s="34">
        <f t="shared" si="12"/>
        <v>0</v>
      </c>
      <c r="H44" s="34">
        <f t="shared" si="3"/>
        <v>3981861364</v>
      </c>
      <c r="I44" s="19">
        <f>+H44/H107</f>
        <v>7.1813939320043096E-2</v>
      </c>
      <c r="J44" s="34">
        <f t="shared" si="13"/>
        <v>3981861364</v>
      </c>
      <c r="K44" s="34">
        <f t="shared" si="13"/>
        <v>3981861364</v>
      </c>
      <c r="L44" s="45">
        <f t="shared" si="9"/>
        <v>0</v>
      </c>
      <c r="M44" s="19">
        <f t="shared" si="0"/>
        <v>1</v>
      </c>
      <c r="N44" s="19">
        <f t="shared" si="1"/>
        <v>1</v>
      </c>
      <c r="O44" s="19">
        <f t="shared" si="2"/>
        <v>1</v>
      </c>
    </row>
    <row r="45" spans="1:15" ht="38.25" customHeight="1" x14ac:dyDescent="0.25">
      <c r="A45" s="20" t="s">
        <v>91</v>
      </c>
      <c r="B45" s="26"/>
      <c r="C45" s="26"/>
      <c r="D45" s="26"/>
      <c r="E45" s="22" t="s">
        <v>76</v>
      </c>
      <c r="F45" s="34">
        <f t="shared" si="12"/>
        <v>3981861364</v>
      </c>
      <c r="G45" s="34">
        <f t="shared" si="12"/>
        <v>0</v>
      </c>
      <c r="H45" s="34">
        <f t="shared" si="3"/>
        <v>3981861364</v>
      </c>
      <c r="I45" s="19">
        <f>+H45/H107</f>
        <v>7.1813939320043096E-2</v>
      </c>
      <c r="J45" s="34">
        <f t="shared" si="13"/>
        <v>3981861364</v>
      </c>
      <c r="K45" s="34">
        <f t="shared" si="13"/>
        <v>3981861364</v>
      </c>
      <c r="L45" s="45">
        <f t="shared" si="9"/>
        <v>0</v>
      </c>
      <c r="M45" s="19">
        <f t="shared" si="0"/>
        <v>1</v>
      </c>
      <c r="N45" s="19">
        <f t="shared" si="1"/>
        <v>1</v>
      </c>
      <c r="O45" s="19">
        <f t="shared" si="2"/>
        <v>1</v>
      </c>
    </row>
    <row r="46" spans="1:15" ht="30" customHeight="1" x14ac:dyDescent="0.25">
      <c r="A46" s="25" t="s">
        <v>92</v>
      </c>
      <c r="B46" s="26" t="s">
        <v>67</v>
      </c>
      <c r="C46" s="26">
        <v>54</v>
      </c>
      <c r="D46" s="26" t="s">
        <v>13</v>
      </c>
      <c r="E46" s="27" t="s">
        <v>75</v>
      </c>
      <c r="F46" s="28">
        <v>3981861364</v>
      </c>
      <c r="G46" s="28">
        <v>0</v>
      </c>
      <c r="H46" s="28">
        <f t="shared" si="3"/>
        <v>3981861364</v>
      </c>
      <c r="I46" s="30">
        <f>+H46/H107</f>
        <v>7.1813939320043096E-2</v>
      </c>
      <c r="J46" s="28">
        <v>3981861364</v>
      </c>
      <c r="K46" s="28">
        <v>3981861364</v>
      </c>
      <c r="L46" s="28">
        <f t="shared" si="9"/>
        <v>0</v>
      </c>
      <c r="M46" s="30">
        <f t="shared" si="0"/>
        <v>1</v>
      </c>
      <c r="N46" s="30">
        <f t="shared" si="1"/>
        <v>1</v>
      </c>
      <c r="O46" s="30">
        <f t="shared" si="2"/>
        <v>1</v>
      </c>
    </row>
    <row r="47" spans="1:15" ht="71.25" customHeight="1" x14ac:dyDescent="0.25">
      <c r="A47" s="20" t="s">
        <v>93</v>
      </c>
      <c r="B47" s="46"/>
      <c r="C47" s="46"/>
      <c r="D47" s="46"/>
      <c r="E47" s="22" t="s">
        <v>94</v>
      </c>
      <c r="F47" s="34">
        <f>+F48</f>
        <v>193473202</v>
      </c>
      <c r="G47" s="34">
        <f>+G48</f>
        <v>0</v>
      </c>
      <c r="H47" s="34">
        <f t="shared" si="3"/>
        <v>193473202</v>
      </c>
      <c r="I47" s="19">
        <f>+H47/H107</f>
        <v>3.4893411694587669E-3</v>
      </c>
      <c r="J47" s="34">
        <f>+J48</f>
        <v>193473202</v>
      </c>
      <c r="K47" s="34">
        <f>+K48</f>
        <v>193473202</v>
      </c>
      <c r="L47" s="45">
        <f t="shared" si="9"/>
        <v>0</v>
      </c>
      <c r="M47" s="19">
        <f t="shared" si="0"/>
        <v>1</v>
      </c>
      <c r="N47" s="19">
        <f t="shared" si="1"/>
        <v>1</v>
      </c>
      <c r="O47" s="19">
        <f t="shared" si="2"/>
        <v>1</v>
      </c>
    </row>
    <row r="48" spans="1:15" ht="71.25" customHeight="1" x14ac:dyDescent="0.25">
      <c r="A48" s="20" t="s">
        <v>95</v>
      </c>
      <c r="B48" s="26"/>
      <c r="C48" s="26"/>
      <c r="D48" s="26"/>
      <c r="E48" s="47" t="s">
        <v>94</v>
      </c>
      <c r="F48" s="34">
        <f>+F49</f>
        <v>193473202</v>
      </c>
      <c r="G48" s="34">
        <f>+G49</f>
        <v>0</v>
      </c>
      <c r="H48" s="34">
        <f t="shared" si="3"/>
        <v>193473202</v>
      </c>
      <c r="I48" s="19">
        <f>+H48/H107</f>
        <v>3.4893411694587669E-3</v>
      </c>
      <c r="J48" s="34">
        <f>+J49</f>
        <v>193473202</v>
      </c>
      <c r="K48" s="34">
        <f>+K49</f>
        <v>193473202</v>
      </c>
      <c r="L48" s="45">
        <f t="shared" si="9"/>
        <v>0</v>
      </c>
      <c r="M48" s="19">
        <f t="shared" si="0"/>
        <v>1</v>
      </c>
      <c r="N48" s="19">
        <f t="shared" si="1"/>
        <v>1</v>
      </c>
      <c r="O48" s="19">
        <f t="shared" si="2"/>
        <v>1</v>
      </c>
    </row>
    <row r="49" spans="1:15" ht="30.75" customHeight="1" x14ac:dyDescent="0.25">
      <c r="A49" s="20" t="s">
        <v>96</v>
      </c>
      <c r="B49" s="26"/>
      <c r="C49" s="26"/>
      <c r="D49" s="26"/>
      <c r="E49" s="22" t="s">
        <v>76</v>
      </c>
      <c r="F49" s="34">
        <f>SUM(F50:F51)</f>
        <v>193473202</v>
      </c>
      <c r="G49" s="34">
        <f>SUM(G50:G51)</f>
        <v>0</v>
      </c>
      <c r="H49" s="34">
        <f t="shared" si="3"/>
        <v>193473202</v>
      </c>
      <c r="I49" s="19">
        <f>+H49/H107</f>
        <v>3.4893411694587669E-3</v>
      </c>
      <c r="J49" s="34">
        <f>SUM(J50:J51)</f>
        <v>193473202</v>
      </c>
      <c r="K49" s="34">
        <f>SUM(K50:K51)</f>
        <v>193473202</v>
      </c>
      <c r="L49" s="45">
        <f t="shared" si="9"/>
        <v>0</v>
      </c>
      <c r="M49" s="19">
        <f t="shared" si="0"/>
        <v>1</v>
      </c>
      <c r="N49" s="19">
        <f t="shared" si="1"/>
        <v>1</v>
      </c>
      <c r="O49" s="19">
        <f t="shared" si="2"/>
        <v>1</v>
      </c>
    </row>
    <row r="50" spans="1:15" ht="30" customHeight="1" x14ac:dyDescent="0.25">
      <c r="A50" s="25" t="s">
        <v>97</v>
      </c>
      <c r="B50" s="26" t="s">
        <v>67</v>
      </c>
      <c r="C50" s="26">
        <v>11</v>
      </c>
      <c r="D50" s="26" t="s">
        <v>13</v>
      </c>
      <c r="E50" s="27" t="s">
        <v>75</v>
      </c>
      <c r="F50" s="28">
        <v>42173</v>
      </c>
      <c r="G50" s="28">
        <v>0</v>
      </c>
      <c r="H50" s="28">
        <f t="shared" si="3"/>
        <v>42173</v>
      </c>
      <c r="I50" s="74">
        <f>+H50/H107</f>
        <v>7.606013836458063E-7</v>
      </c>
      <c r="J50" s="28">
        <v>42173</v>
      </c>
      <c r="K50" s="28">
        <v>42173</v>
      </c>
      <c r="L50" s="28">
        <f t="shared" si="9"/>
        <v>0</v>
      </c>
      <c r="M50" s="30">
        <f t="shared" si="0"/>
        <v>1</v>
      </c>
      <c r="N50" s="30">
        <f t="shared" si="1"/>
        <v>1</v>
      </c>
      <c r="O50" s="30">
        <f t="shared" si="2"/>
        <v>1</v>
      </c>
    </row>
    <row r="51" spans="1:15" ht="30" customHeight="1" x14ac:dyDescent="0.25">
      <c r="A51" s="25" t="s">
        <v>97</v>
      </c>
      <c r="B51" s="26" t="s">
        <v>67</v>
      </c>
      <c r="C51" s="26">
        <v>54</v>
      </c>
      <c r="D51" s="26" t="s">
        <v>13</v>
      </c>
      <c r="E51" s="27" t="s">
        <v>75</v>
      </c>
      <c r="F51" s="28">
        <v>193431029</v>
      </c>
      <c r="G51" s="28">
        <v>0</v>
      </c>
      <c r="H51" s="28">
        <f t="shared" si="3"/>
        <v>193431029</v>
      </c>
      <c r="I51" s="30">
        <f>+H51/H107</f>
        <v>3.488580568075121E-3</v>
      </c>
      <c r="J51" s="28">
        <v>193431029</v>
      </c>
      <c r="K51" s="28">
        <v>193431029</v>
      </c>
      <c r="L51" s="28">
        <f t="shared" si="9"/>
        <v>0</v>
      </c>
      <c r="M51" s="30">
        <f t="shared" si="0"/>
        <v>1</v>
      </c>
      <c r="N51" s="30">
        <f t="shared" si="1"/>
        <v>1</v>
      </c>
      <c r="O51" s="30">
        <f t="shared" si="2"/>
        <v>1</v>
      </c>
    </row>
    <row r="52" spans="1:15" s="2" customFormat="1" ht="73.5" customHeight="1" x14ac:dyDescent="0.25">
      <c r="A52" s="49" t="s">
        <v>98</v>
      </c>
      <c r="B52" s="50"/>
      <c r="C52" s="21"/>
      <c r="D52" s="21"/>
      <c r="E52" s="47" t="s">
        <v>99</v>
      </c>
      <c r="F52" s="33">
        <f t="shared" ref="F52:G54" si="14">+F53</f>
        <v>154537350</v>
      </c>
      <c r="G52" s="33">
        <f t="shared" si="14"/>
        <v>0</v>
      </c>
      <c r="H52" s="34">
        <f t="shared" si="3"/>
        <v>154537350</v>
      </c>
      <c r="I52" s="19">
        <f>+H52/H107</f>
        <v>2.787122619565984E-3</v>
      </c>
      <c r="J52" s="33">
        <f t="shared" ref="J52:K54" si="15">+J53</f>
        <v>36450000</v>
      </c>
      <c r="K52" s="33">
        <f t="shared" si="15"/>
        <v>0</v>
      </c>
      <c r="L52" s="45">
        <f t="shared" si="9"/>
        <v>36450000</v>
      </c>
      <c r="M52" s="19">
        <f t="shared" si="0"/>
        <v>0.23586531023082768</v>
      </c>
      <c r="N52" s="19">
        <f t="shared" si="1"/>
        <v>0</v>
      </c>
      <c r="O52" s="19">
        <f t="shared" si="2"/>
        <v>0</v>
      </c>
    </row>
    <row r="53" spans="1:15" s="2" customFormat="1" ht="57" customHeight="1" x14ac:dyDescent="0.25">
      <c r="A53" s="49" t="s">
        <v>100</v>
      </c>
      <c r="B53" s="50"/>
      <c r="C53" s="21"/>
      <c r="D53" s="21"/>
      <c r="E53" s="47" t="s">
        <v>99</v>
      </c>
      <c r="F53" s="32">
        <f t="shared" si="14"/>
        <v>154537350</v>
      </c>
      <c r="G53" s="32">
        <f t="shared" si="14"/>
        <v>0</v>
      </c>
      <c r="H53" s="34">
        <f t="shared" si="3"/>
        <v>154537350</v>
      </c>
      <c r="I53" s="19">
        <f>+H53/H107</f>
        <v>2.787122619565984E-3</v>
      </c>
      <c r="J53" s="32">
        <f t="shared" si="15"/>
        <v>36450000</v>
      </c>
      <c r="K53" s="32">
        <f t="shared" si="15"/>
        <v>0</v>
      </c>
      <c r="L53" s="45">
        <f t="shared" si="9"/>
        <v>36450000</v>
      </c>
      <c r="M53" s="19">
        <f t="shared" si="0"/>
        <v>0.23586531023082768</v>
      </c>
      <c r="N53" s="19">
        <f t="shared" si="1"/>
        <v>0</v>
      </c>
      <c r="O53" s="19">
        <f t="shared" si="2"/>
        <v>0</v>
      </c>
    </row>
    <row r="54" spans="1:15" ht="45" customHeight="1" x14ac:dyDescent="0.25">
      <c r="A54" s="49" t="s">
        <v>101</v>
      </c>
      <c r="B54" s="50"/>
      <c r="C54" s="21"/>
      <c r="D54" s="21"/>
      <c r="E54" s="47" t="s">
        <v>76</v>
      </c>
      <c r="F54" s="32">
        <f t="shared" si="14"/>
        <v>154537350</v>
      </c>
      <c r="G54" s="32">
        <f t="shared" si="14"/>
        <v>0</v>
      </c>
      <c r="H54" s="34">
        <f t="shared" si="3"/>
        <v>154537350</v>
      </c>
      <c r="I54" s="19">
        <f>+H54/H107</f>
        <v>2.787122619565984E-3</v>
      </c>
      <c r="J54" s="32">
        <f t="shared" si="15"/>
        <v>36450000</v>
      </c>
      <c r="K54" s="32">
        <f t="shared" si="15"/>
        <v>0</v>
      </c>
      <c r="L54" s="45">
        <f t="shared" si="9"/>
        <v>36450000</v>
      </c>
      <c r="M54" s="19">
        <f t="shared" si="0"/>
        <v>0.23586531023082768</v>
      </c>
      <c r="N54" s="19">
        <f t="shared" si="1"/>
        <v>0</v>
      </c>
      <c r="O54" s="19">
        <f t="shared" si="2"/>
        <v>0</v>
      </c>
    </row>
    <row r="55" spans="1:15" ht="41.25" customHeight="1" x14ac:dyDescent="0.25">
      <c r="A55" s="51" t="s">
        <v>102</v>
      </c>
      <c r="B55" s="52" t="s">
        <v>67</v>
      </c>
      <c r="C55" s="26">
        <v>54</v>
      </c>
      <c r="D55" s="26" t="s">
        <v>13</v>
      </c>
      <c r="E55" s="27" t="s">
        <v>75</v>
      </c>
      <c r="F55" s="39">
        <v>154537350</v>
      </c>
      <c r="G55" s="39">
        <v>0</v>
      </c>
      <c r="H55" s="28">
        <f t="shared" si="3"/>
        <v>154537350</v>
      </c>
      <c r="I55" s="30">
        <f>+H55/H107</f>
        <v>2.787122619565984E-3</v>
      </c>
      <c r="J55" s="39">
        <v>36450000</v>
      </c>
      <c r="K55" s="39">
        <v>0</v>
      </c>
      <c r="L55" s="28">
        <f t="shared" si="9"/>
        <v>36450000</v>
      </c>
      <c r="M55" s="30">
        <f t="shared" si="0"/>
        <v>0.23586531023082768</v>
      </c>
      <c r="N55" s="30">
        <f t="shared" si="1"/>
        <v>0</v>
      </c>
      <c r="O55" s="30">
        <f t="shared" si="2"/>
        <v>0</v>
      </c>
    </row>
    <row r="56" spans="1:15" ht="35.25" customHeight="1" x14ac:dyDescent="0.25">
      <c r="A56" s="20" t="s">
        <v>103</v>
      </c>
      <c r="B56" s="46"/>
      <c r="C56" s="46"/>
      <c r="D56" s="46"/>
      <c r="E56" s="47" t="s">
        <v>104</v>
      </c>
      <c r="F56" s="34">
        <f t="shared" ref="F56:G60" si="16">+F57</f>
        <v>23593829.600000143</v>
      </c>
      <c r="G56" s="34">
        <f t="shared" si="16"/>
        <v>0</v>
      </c>
      <c r="H56" s="28">
        <f t="shared" si="3"/>
        <v>23593829.600000143</v>
      </c>
      <c r="I56" s="19">
        <f>+H56/H107</f>
        <v>4.255210546857821E-4</v>
      </c>
      <c r="J56" s="34">
        <f t="shared" ref="J56:K60" si="17">+J57</f>
        <v>23273042.600000001</v>
      </c>
      <c r="K56" s="34">
        <f t="shared" si="17"/>
        <v>0</v>
      </c>
      <c r="L56" s="45">
        <f t="shared" si="9"/>
        <v>23273042.600000001</v>
      </c>
      <c r="M56" s="19">
        <f t="shared" si="0"/>
        <v>0.98640377567191806</v>
      </c>
      <c r="N56" s="19">
        <f t="shared" si="1"/>
        <v>0</v>
      </c>
      <c r="O56" s="19">
        <f t="shared" si="2"/>
        <v>0</v>
      </c>
    </row>
    <row r="57" spans="1:15" ht="33" customHeight="1" x14ac:dyDescent="0.25">
      <c r="A57" s="20" t="s">
        <v>105</v>
      </c>
      <c r="B57" s="26"/>
      <c r="C57" s="26"/>
      <c r="D57" s="26"/>
      <c r="E57" s="22" t="s">
        <v>74</v>
      </c>
      <c r="F57" s="34">
        <f t="shared" si="16"/>
        <v>23593829.600000143</v>
      </c>
      <c r="G57" s="34">
        <f t="shared" si="16"/>
        <v>0</v>
      </c>
      <c r="H57" s="34">
        <f t="shared" si="3"/>
        <v>23593829.600000143</v>
      </c>
      <c r="I57" s="19">
        <f>+H57/H107</f>
        <v>4.255210546857821E-4</v>
      </c>
      <c r="J57" s="34">
        <f t="shared" si="17"/>
        <v>23273042.600000001</v>
      </c>
      <c r="K57" s="34">
        <f t="shared" si="17"/>
        <v>0</v>
      </c>
      <c r="L57" s="45">
        <f t="shared" si="9"/>
        <v>23273042.600000001</v>
      </c>
      <c r="M57" s="19">
        <f t="shared" si="0"/>
        <v>0.98640377567191806</v>
      </c>
      <c r="N57" s="19">
        <f t="shared" si="1"/>
        <v>0</v>
      </c>
      <c r="O57" s="19">
        <f t="shared" si="2"/>
        <v>0</v>
      </c>
    </row>
    <row r="58" spans="1:15" ht="51.75" customHeight="1" x14ac:dyDescent="0.25">
      <c r="A58" s="20" t="s">
        <v>106</v>
      </c>
      <c r="B58" s="26"/>
      <c r="C58" s="26"/>
      <c r="D58" s="26"/>
      <c r="E58" s="22" t="s">
        <v>107</v>
      </c>
      <c r="F58" s="34">
        <f t="shared" si="16"/>
        <v>23593829.600000143</v>
      </c>
      <c r="G58" s="34">
        <f t="shared" si="16"/>
        <v>0</v>
      </c>
      <c r="H58" s="34">
        <f t="shared" si="3"/>
        <v>23593829.600000143</v>
      </c>
      <c r="I58" s="19">
        <f>+H58/H107</f>
        <v>4.255210546857821E-4</v>
      </c>
      <c r="J58" s="34">
        <f t="shared" si="17"/>
        <v>23273042.600000001</v>
      </c>
      <c r="K58" s="34">
        <f t="shared" si="17"/>
        <v>0</v>
      </c>
      <c r="L58" s="45">
        <f t="shared" si="9"/>
        <v>23273042.600000001</v>
      </c>
      <c r="M58" s="19">
        <f t="shared" si="0"/>
        <v>0.98640377567191806</v>
      </c>
      <c r="N58" s="19">
        <f t="shared" si="1"/>
        <v>0</v>
      </c>
      <c r="O58" s="19">
        <f t="shared" si="2"/>
        <v>0</v>
      </c>
    </row>
    <row r="59" spans="1:15" ht="51.75" customHeight="1" x14ac:dyDescent="0.25">
      <c r="A59" s="20" t="s">
        <v>108</v>
      </c>
      <c r="B59" s="26"/>
      <c r="C59" s="26"/>
      <c r="D59" s="26"/>
      <c r="E59" s="22" t="s">
        <v>107</v>
      </c>
      <c r="F59" s="34">
        <f t="shared" si="16"/>
        <v>23593829.600000143</v>
      </c>
      <c r="G59" s="34">
        <f t="shared" si="16"/>
        <v>0</v>
      </c>
      <c r="H59" s="34">
        <f t="shared" si="3"/>
        <v>23593829.600000143</v>
      </c>
      <c r="I59" s="19">
        <f>+H59/H107</f>
        <v>4.255210546857821E-4</v>
      </c>
      <c r="J59" s="34">
        <f t="shared" si="17"/>
        <v>23273042.600000001</v>
      </c>
      <c r="K59" s="34">
        <f t="shared" si="17"/>
        <v>0</v>
      </c>
      <c r="L59" s="45">
        <f t="shared" si="9"/>
        <v>23273042.600000001</v>
      </c>
      <c r="M59" s="19">
        <f t="shared" si="0"/>
        <v>0.98640377567191806</v>
      </c>
      <c r="N59" s="19">
        <f t="shared" si="1"/>
        <v>0</v>
      </c>
      <c r="O59" s="19">
        <f t="shared" si="2"/>
        <v>0</v>
      </c>
    </row>
    <row r="60" spans="1:15" ht="29.25" customHeight="1" x14ac:dyDescent="0.25">
      <c r="A60" s="20" t="s">
        <v>109</v>
      </c>
      <c r="B60" s="26"/>
      <c r="C60" s="26"/>
      <c r="D60" s="26"/>
      <c r="E60" s="47" t="s">
        <v>110</v>
      </c>
      <c r="F60" s="34">
        <f t="shared" si="16"/>
        <v>23593829.600000143</v>
      </c>
      <c r="G60" s="34">
        <f t="shared" si="16"/>
        <v>0</v>
      </c>
      <c r="H60" s="34">
        <f t="shared" si="3"/>
        <v>23593829.600000143</v>
      </c>
      <c r="I60" s="19">
        <f>+H60/H107</f>
        <v>4.255210546857821E-4</v>
      </c>
      <c r="J60" s="34">
        <f t="shared" si="17"/>
        <v>23273042.600000001</v>
      </c>
      <c r="K60" s="34">
        <f t="shared" si="17"/>
        <v>0</v>
      </c>
      <c r="L60" s="45">
        <f t="shared" si="9"/>
        <v>23273042.600000001</v>
      </c>
      <c r="M60" s="19">
        <f t="shared" si="0"/>
        <v>0.98640377567191806</v>
      </c>
      <c r="N60" s="19">
        <f t="shared" si="1"/>
        <v>0</v>
      </c>
      <c r="O60" s="19">
        <f t="shared" si="2"/>
        <v>0</v>
      </c>
    </row>
    <row r="61" spans="1:15" ht="30" customHeight="1" x14ac:dyDescent="0.25">
      <c r="A61" s="25" t="s">
        <v>111</v>
      </c>
      <c r="B61" s="26" t="s">
        <v>67</v>
      </c>
      <c r="C61" s="26">
        <v>11</v>
      </c>
      <c r="D61" s="26" t="s">
        <v>13</v>
      </c>
      <c r="E61" s="27" t="s">
        <v>75</v>
      </c>
      <c r="F61" s="28">
        <v>23593829.600000143</v>
      </c>
      <c r="G61" s="28">
        <v>0</v>
      </c>
      <c r="H61" s="28">
        <f t="shared" si="3"/>
        <v>23593829.600000143</v>
      </c>
      <c r="I61" s="30">
        <f>+H61/H107</f>
        <v>4.255210546857821E-4</v>
      </c>
      <c r="J61" s="28">
        <v>23273042.600000001</v>
      </c>
      <c r="K61" s="28">
        <v>0</v>
      </c>
      <c r="L61" s="28">
        <f t="shared" si="9"/>
        <v>23273042.600000001</v>
      </c>
      <c r="M61" s="30">
        <f t="shared" si="0"/>
        <v>0.98640377567191806</v>
      </c>
      <c r="N61" s="30">
        <f t="shared" si="1"/>
        <v>0</v>
      </c>
      <c r="O61" s="30">
        <f t="shared" si="2"/>
        <v>0</v>
      </c>
    </row>
    <row r="62" spans="1:15" ht="29.25" customHeight="1" x14ac:dyDescent="0.25">
      <c r="A62" s="20" t="s">
        <v>112</v>
      </c>
      <c r="B62" s="26"/>
      <c r="C62" s="26"/>
      <c r="D62" s="26"/>
      <c r="E62" s="22" t="s">
        <v>113</v>
      </c>
      <c r="F62" s="34">
        <f>+F63</f>
        <v>28940673339.520008</v>
      </c>
      <c r="G62" s="34">
        <f>+G63</f>
        <v>0</v>
      </c>
      <c r="H62" s="34">
        <f t="shared" si="3"/>
        <v>28940673339.520008</v>
      </c>
      <c r="I62" s="19">
        <f>+H62/H107</f>
        <v>0.52195281781424652</v>
      </c>
      <c r="J62" s="34">
        <f>+J63</f>
        <v>3799655.7</v>
      </c>
      <c r="K62" s="34">
        <f>+K63</f>
        <v>0</v>
      </c>
      <c r="L62" s="45">
        <f t="shared" si="9"/>
        <v>3799655.7</v>
      </c>
      <c r="M62" s="19">
        <f t="shared" si="0"/>
        <v>1.3129119890971475E-4</v>
      </c>
      <c r="N62" s="19">
        <f t="shared" si="1"/>
        <v>0</v>
      </c>
      <c r="O62" s="19">
        <f t="shared" si="2"/>
        <v>0</v>
      </c>
    </row>
    <row r="63" spans="1:15" ht="29.25" customHeight="1" x14ac:dyDescent="0.25">
      <c r="A63" s="20" t="s">
        <v>114</v>
      </c>
      <c r="B63" s="26"/>
      <c r="C63" s="26"/>
      <c r="D63" s="26"/>
      <c r="E63" s="22" t="s">
        <v>74</v>
      </c>
      <c r="F63" s="34">
        <f>+F64+F70</f>
        <v>28940673339.520008</v>
      </c>
      <c r="G63" s="34">
        <f>+G64+G70</f>
        <v>0</v>
      </c>
      <c r="H63" s="34">
        <f t="shared" si="3"/>
        <v>28940673339.520008</v>
      </c>
      <c r="I63" s="19">
        <f>+H63/H107</f>
        <v>0.52195281781424652</v>
      </c>
      <c r="J63" s="34">
        <f>+J64+J70</f>
        <v>3799655.7</v>
      </c>
      <c r="K63" s="34">
        <f>+K64+K70</f>
        <v>0</v>
      </c>
      <c r="L63" s="45">
        <f t="shared" si="9"/>
        <v>3799655.7</v>
      </c>
      <c r="M63" s="19">
        <f t="shared" si="0"/>
        <v>1.3129119890971475E-4</v>
      </c>
      <c r="N63" s="19">
        <f t="shared" si="1"/>
        <v>0</v>
      </c>
      <c r="O63" s="19">
        <f t="shared" si="2"/>
        <v>0</v>
      </c>
    </row>
    <row r="64" spans="1:15" ht="49.5" customHeight="1" x14ac:dyDescent="0.25">
      <c r="A64" s="20" t="s">
        <v>115</v>
      </c>
      <c r="B64" s="26"/>
      <c r="C64" s="26"/>
      <c r="D64" s="26"/>
      <c r="E64" s="47" t="s">
        <v>116</v>
      </c>
      <c r="F64" s="34">
        <f>+F65</f>
        <v>28936873683.820007</v>
      </c>
      <c r="G64" s="34">
        <f>+G65</f>
        <v>0</v>
      </c>
      <c r="H64" s="34">
        <f t="shared" si="3"/>
        <v>28936873683.820007</v>
      </c>
      <c r="I64" s="19">
        <f>+H64/H107</f>
        <v>0.52188429000302128</v>
      </c>
      <c r="J64" s="34">
        <f>+J65</f>
        <v>0</v>
      </c>
      <c r="K64" s="34">
        <f>+K65</f>
        <v>0</v>
      </c>
      <c r="L64" s="45">
        <f t="shared" si="9"/>
        <v>0</v>
      </c>
      <c r="M64" s="19">
        <f t="shared" si="0"/>
        <v>0</v>
      </c>
      <c r="N64" s="19">
        <f t="shared" si="1"/>
        <v>0</v>
      </c>
      <c r="O64" s="19" t="s">
        <v>188</v>
      </c>
    </row>
    <row r="65" spans="1:15" ht="49.5" customHeight="1" x14ac:dyDescent="0.25">
      <c r="A65" s="20" t="s">
        <v>117</v>
      </c>
      <c r="B65" s="46"/>
      <c r="C65" s="46"/>
      <c r="D65" s="46"/>
      <c r="E65" s="22" t="s">
        <v>116</v>
      </c>
      <c r="F65" s="34">
        <f>+F66+F68</f>
        <v>28936873683.820007</v>
      </c>
      <c r="G65" s="34">
        <f>+G66+G68</f>
        <v>0</v>
      </c>
      <c r="H65" s="34">
        <f t="shared" si="3"/>
        <v>28936873683.820007</v>
      </c>
      <c r="I65" s="19">
        <f>+H65/H107</f>
        <v>0.52188429000302128</v>
      </c>
      <c r="J65" s="34">
        <f>+J66+J68</f>
        <v>0</v>
      </c>
      <c r="K65" s="34">
        <f>+K66+K68</f>
        <v>0</v>
      </c>
      <c r="L65" s="45">
        <f t="shared" si="9"/>
        <v>0</v>
      </c>
      <c r="M65" s="19">
        <f t="shared" si="0"/>
        <v>0</v>
      </c>
      <c r="N65" s="19">
        <f t="shared" si="1"/>
        <v>0</v>
      </c>
      <c r="O65" s="19" t="s">
        <v>188</v>
      </c>
    </row>
    <row r="66" spans="1:15" ht="36.75" customHeight="1" x14ac:dyDescent="0.25">
      <c r="A66" s="20" t="s">
        <v>118</v>
      </c>
      <c r="B66" s="46"/>
      <c r="C66" s="46"/>
      <c r="D66" s="46"/>
      <c r="E66" s="22" t="s">
        <v>119</v>
      </c>
      <c r="F66" s="34">
        <f>+F67</f>
        <v>27080948101.530006</v>
      </c>
      <c r="G66" s="34">
        <f>+G67</f>
        <v>0</v>
      </c>
      <c r="H66" s="34">
        <f t="shared" si="3"/>
        <v>27080948101.530006</v>
      </c>
      <c r="I66" s="19">
        <f>+H66/H107</f>
        <v>0.48841217358177019</v>
      </c>
      <c r="J66" s="34">
        <f>+J67</f>
        <v>0</v>
      </c>
      <c r="K66" s="34">
        <f>+K67</f>
        <v>0</v>
      </c>
      <c r="L66" s="45">
        <f t="shared" si="9"/>
        <v>0</v>
      </c>
      <c r="M66" s="19">
        <f t="shared" si="0"/>
        <v>0</v>
      </c>
      <c r="N66" s="19">
        <f t="shared" si="1"/>
        <v>0</v>
      </c>
      <c r="O66" s="19" t="s">
        <v>188</v>
      </c>
    </row>
    <row r="67" spans="1:15" ht="30" customHeight="1" x14ac:dyDescent="0.25">
      <c r="A67" s="25" t="s">
        <v>120</v>
      </c>
      <c r="B67" s="26" t="s">
        <v>12</v>
      </c>
      <c r="C67" s="26">
        <v>20</v>
      </c>
      <c r="D67" s="26" t="s">
        <v>13</v>
      </c>
      <c r="E67" s="27" t="s">
        <v>75</v>
      </c>
      <c r="F67" s="28">
        <v>27080948101.530006</v>
      </c>
      <c r="G67" s="28">
        <v>0</v>
      </c>
      <c r="H67" s="28">
        <f t="shared" si="3"/>
        <v>27080948101.530006</v>
      </c>
      <c r="I67" s="30">
        <f>+H67/H107</f>
        <v>0.48841217358177019</v>
      </c>
      <c r="J67" s="28">
        <v>0</v>
      </c>
      <c r="K67" s="28">
        <v>0</v>
      </c>
      <c r="L67" s="28">
        <f t="shared" si="9"/>
        <v>0</v>
      </c>
      <c r="M67" s="30">
        <f t="shared" si="0"/>
        <v>0</v>
      </c>
      <c r="N67" s="30">
        <f t="shared" si="1"/>
        <v>0</v>
      </c>
      <c r="O67" s="30" t="s">
        <v>188</v>
      </c>
    </row>
    <row r="68" spans="1:15" ht="36.75" customHeight="1" x14ac:dyDescent="0.25">
      <c r="A68" s="20" t="s">
        <v>121</v>
      </c>
      <c r="B68" s="26"/>
      <c r="C68" s="26"/>
      <c r="D68" s="26"/>
      <c r="E68" s="22" t="s">
        <v>122</v>
      </c>
      <c r="F68" s="34">
        <f>+F69</f>
        <v>1855925582.29</v>
      </c>
      <c r="G68" s="34">
        <f>+G69</f>
        <v>0</v>
      </c>
      <c r="H68" s="34">
        <f t="shared" si="3"/>
        <v>1855925582.29</v>
      </c>
      <c r="I68" s="19">
        <f>+H68/H107</f>
        <v>3.34721164212511E-2</v>
      </c>
      <c r="J68" s="34">
        <f>+J69</f>
        <v>0</v>
      </c>
      <c r="K68" s="34">
        <f>+K69</f>
        <v>0</v>
      </c>
      <c r="L68" s="45">
        <f t="shared" si="9"/>
        <v>0</v>
      </c>
      <c r="M68" s="19">
        <f t="shared" si="0"/>
        <v>0</v>
      </c>
      <c r="N68" s="19">
        <f t="shared" si="1"/>
        <v>0</v>
      </c>
      <c r="O68" s="19" t="s">
        <v>188</v>
      </c>
    </row>
    <row r="69" spans="1:15" ht="30" customHeight="1" x14ac:dyDescent="0.25">
      <c r="A69" s="25" t="s">
        <v>123</v>
      </c>
      <c r="B69" s="26" t="s">
        <v>12</v>
      </c>
      <c r="C69" s="26">
        <v>20</v>
      </c>
      <c r="D69" s="26" t="s">
        <v>13</v>
      </c>
      <c r="E69" s="27" t="s">
        <v>75</v>
      </c>
      <c r="F69" s="28">
        <v>1855925582.29</v>
      </c>
      <c r="G69" s="28">
        <v>0</v>
      </c>
      <c r="H69" s="34">
        <f t="shared" si="3"/>
        <v>1855925582.29</v>
      </c>
      <c r="I69" s="30">
        <f>+H69/H107</f>
        <v>3.34721164212511E-2</v>
      </c>
      <c r="J69" s="28">
        <v>0</v>
      </c>
      <c r="K69" s="28">
        <v>0</v>
      </c>
      <c r="L69" s="28">
        <f t="shared" si="9"/>
        <v>0</v>
      </c>
      <c r="M69" s="30">
        <f t="shared" si="0"/>
        <v>0</v>
      </c>
      <c r="N69" s="30">
        <f t="shared" si="1"/>
        <v>0</v>
      </c>
      <c r="O69" s="30" t="s">
        <v>188</v>
      </c>
    </row>
    <row r="70" spans="1:15" ht="39" customHeight="1" x14ac:dyDescent="0.25">
      <c r="A70" s="20" t="s">
        <v>124</v>
      </c>
      <c r="B70" s="26"/>
      <c r="C70" s="26"/>
      <c r="D70" s="26"/>
      <c r="E70" s="22" t="s">
        <v>125</v>
      </c>
      <c r="F70" s="34">
        <f t="shared" ref="F70:G72" si="18">+F71</f>
        <v>3799655.6999999881</v>
      </c>
      <c r="G70" s="34">
        <f t="shared" si="18"/>
        <v>0</v>
      </c>
      <c r="H70" s="34">
        <f t="shared" si="3"/>
        <v>3799655.6999999881</v>
      </c>
      <c r="I70" s="19">
        <f>+H70/H107</f>
        <v>6.8527811225136128E-5</v>
      </c>
      <c r="J70" s="34">
        <f t="shared" ref="J70:K72" si="19">+J71</f>
        <v>3799655.7</v>
      </c>
      <c r="K70" s="34">
        <f t="shared" si="19"/>
        <v>0</v>
      </c>
      <c r="L70" s="45">
        <f t="shared" si="9"/>
        <v>3799655.7</v>
      </c>
      <c r="M70" s="19">
        <f t="shared" si="0"/>
        <v>1.0000000000000031</v>
      </c>
      <c r="N70" s="19">
        <f t="shared" si="1"/>
        <v>0</v>
      </c>
      <c r="O70" s="19">
        <f t="shared" si="2"/>
        <v>0</v>
      </c>
    </row>
    <row r="71" spans="1:15" ht="39" customHeight="1" x14ac:dyDescent="0.25">
      <c r="A71" s="20" t="s">
        <v>126</v>
      </c>
      <c r="B71" s="26"/>
      <c r="C71" s="26"/>
      <c r="D71" s="26"/>
      <c r="E71" s="22" t="s">
        <v>125</v>
      </c>
      <c r="F71" s="34">
        <f t="shared" si="18"/>
        <v>3799655.6999999881</v>
      </c>
      <c r="G71" s="34">
        <f t="shared" si="18"/>
        <v>0</v>
      </c>
      <c r="H71" s="34">
        <f t="shared" si="3"/>
        <v>3799655.6999999881</v>
      </c>
      <c r="I71" s="19">
        <f>+H71/H107</f>
        <v>6.8527811225136128E-5</v>
      </c>
      <c r="J71" s="34">
        <f t="shared" si="19"/>
        <v>3799655.7</v>
      </c>
      <c r="K71" s="34">
        <f t="shared" si="19"/>
        <v>0</v>
      </c>
      <c r="L71" s="45">
        <f t="shared" si="9"/>
        <v>3799655.7</v>
      </c>
      <c r="M71" s="19">
        <f t="shared" si="0"/>
        <v>1.0000000000000031</v>
      </c>
      <c r="N71" s="19">
        <f t="shared" si="1"/>
        <v>0</v>
      </c>
      <c r="O71" s="19">
        <f t="shared" si="2"/>
        <v>0</v>
      </c>
    </row>
    <row r="72" spans="1:15" ht="39" customHeight="1" x14ac:dyDescent="0.25">
      <c r="A72" s="20" t="s">
        <v>127</v>
      </c>
      <c r="B72" s="26"/>
      <c r="C72" s="26"/>
      <c r="D72" s="26"/>
      <c r="E72" s="22" t="s">
        <v>110</v>
      </c>
      <c r="F72" s="23">
        <f t="shared" si="18"/>
        <v>3799655.6999999881</v>
      </c>
      <c r="G72" s="23">
        <f t="shared" si="18"/>
        <v>0</v>
      </c>
      <c r="H72" s="34">
        <f t="shared" si="3"/>
        <v>3799655.6999999881</v>
      </c>
      <c r="I72" s="19">
        <f>+H72/H107</f>
        <v>6.8527811225136128E-5</v>
      </c>
      <c r="J72" s="23">
        <f t="shared" si="19"/>
        <v>3799655.7</v>
      </c>
      <c r="K72" s="23">
        <f t="shared" si="19"/>
        <v>0</v>
      </c>
      <c r="L72" s="45">
        <f t="shared" si="9"/>
        <v>3799655.7</v>
      </c>
      <c r="M72" s="19">
        <f t="shared" si="0"/>
        <v>1.0000000000000031</v>
      </c>
      <c r="N72" s="19">
        <f t="shared" si="1"/>
        <v>0</v>
      </c>
      <c r="O72" s="19">
        <f t="shared" si="2"/>
        <v>0</v>
      </c>
    </row>
    <row r="73" spans="1:15" ht="30" customHeight="1" x14ac:dyDescent="0.25">
      <c r="A73" s="25" t="s">
        <v>128</v>
      </c>
      <c r="B73" s="26" t="s">
        <v>67</v>
      </c>
      <c r="C73" s="26">
        <v>11</v>
      </c>
      <c r="D73" s="26" t="s">
        <v>13</v>
      </c>
      <c r="E73" s="27" t="s">
        <v>75</v>
      </c>
      <c r="F73" s="28">
        <v>3799655.6999999881</v>
      </c>
      <c r="G73" s="28">
        <v>0</v>
      </c>
      <c r="H73" s="28">
        <f t="shared" si="3"/>
        <v>3799655.6999999881</v>
      </c>
      <c r="I73" s="30">
        <f>+H73/H107</f>
        <v>6.8527811225136128E-5</v>
      </c>
      <c r="J73" s="28">
        <v>3799655.7</v>
      </c>
      <c r="K73" s="28">
        <v>0</v>
      </c>
      <c r="L73" s="28">
        <f t="shared" si="9"/>
        <v>3799655.7</v>
      </c>
      <c r="M73" s="30">
        <f t="shared" ref="M73:M105" si="20">+J73/H73</f>
        <v>1.0000000000000031</v>
      </c>
      <c r="N73" s="30">
        <f t="shared" ref="N73:N107" si="21">+K73/H73</f>
        <v>0</v>
      </c>
      <c r="O73" s="30">
        <f t="shared" ref="O73:O107" si="22">+K73/J73</f>
        <v>0</v>
      </c>
    </row>
    <row r="74" spans="1:15" ht="34.5" customHeight="1" x14ac:dyDescent="0.25">
      <c r="A74" s="20" t="s">
        <v>129</v>
      </c>
      <c r="B74" s="26"/>
      <c r="C74" s="26"/>
      <c r="D74" s="26"/>
      <c r="E74" s="22" t="s">
        <v>130</v>
      </c>
      <c r="F74" s="32">
        <f>+F75</f>
        <v>604215040.80999994</v>
      </c>
      <c r="G74" s="32">
        <f>+G75</f>
        <v>0</v>
      </c>
      <c r="H74" s="34">
        <f t="shared" ref="H74:H106" si="23">+F74-G74</f>
        <v>604215040.80999994</v>
      </c>
      <c r="I74" s="19">
        <f>+H74/H107</f>
        <v>1.0897180567180264E-2</v>
      </c>
      <c r="J74" s="32">
        <f>+J75</f>
        <v>52377035.810000002</v>
      </c>
      <c r="K74" s="32">
        <f>+K75</f>
        <v>0</v>
      </c>
      <c r="L74" s="45">
        <f t="shared" si="9"/>
        <v>52377035.810000002</v>
      </c>
      <c r="M74" s="19">
        <f t="shared" si="20"/>
        <v>8.6686084046806056E-2</v>
      </c>
      <c r="N74" s="19">
        <f t="shared" si="21"/>
        <v>0</v>
      </c>
      <c r="O74" s="19">
        <f t="shared" si="22"/>
        <v>0</v>
      </c>
    </row>
    <row r="75" spans="1:15" ht="34.5" customHeight="1" x14ac:dyDescent="0.25">
      <c r="A75" s="20" t="s">
        <v>131</v>
      </c>
      <c r="B75" s="26"/>
      <c r="C75" s="26"/>
      <c r="D75" s="26"/>
      <c r="E75" s="47" t="s">
        <v>74</v>
      </c>
      <c r="F75" s="32">
        <f>+F76+F81</f>
        <v>604215040.80999994</v>
      </c>
      <c r="G75" s="32">
        <f>+G76+G81</f>
        <v>0</v>
      </c>
      <c r="H75" s="34">
        <f t="shared" si="23"/>
        <v>604215040.80999994</v>
      </c>
      <c r="I75" s="19">
        <f>+H75/H107</f>
        <v>1.0897180567180264E-2</v>
      </c>
      <c r="J75" s="32">
        <f>+J76+J81</f>
        <v>52377035.810000002</v>
      </c>
      <c r="K75" s="32">
        <f>+K76+K81</f>
        <v>0</v>
      </c>
      <c r="L75" s="45">
        <f t="shared" si="9"/>
        <v>52377035.810000002</v>
      </c>
      <c r="M75" s="19">
        <f t="shared" si="20"/>
        <v>8.6686084046806056E-2</v>
      </c>
      <c r="N75" s="19">
        <f t="shared" si="21"/>
        <v>0</v>
      </c>
      <c r="O75" s="19">
        <f t="shared" si="22"/>
        <v>0</v>
      </c>
    </row>
    <row r="76" spans="1:15" ht="34.5" customHeight="1" x14ac:dyDescent="0.25">
      <c r="A76" s="20" t="s">
        <v>132</v>
      </c>
      <c r="B76" s="46"/>
      <c r="C76" s="46"/>
      <c r="D76" s="46"/>
      <c r="E76" s="22" t="s">
        <v>133</v>
      </c>
      <c r="F76" s="32">
        <f>+F77</f>
        <v>550875648</v>
      </c>
      <c r="G76" s="32">
        <f>+G77</f>
        <v>0</v>
      </c>
      <c r="H76" s="34">
        <f t="shared" si="23"/>
        <v>550875648</v>
      </c>
      <c r="I76" s="19">
        <f>+H76/H107</f>
        <v>9.9351902896540473E-3</v>
      </c>
      <c r="J76" s="32">
        <f>+J77</f>
        <v>0</v>
      </c>
      <c r="K76" s="32">
        <f>+K77</f>
        <v>0</v>
      </c>
      <c r="L76" s="45">
        <f t="shared" si="9"/>
        <v>0</v>
      </c>
      <c r="M76" s="19">
        <f t="shared" si="20"/>
        <v>0</v>
      </c>
      <c r="N76" s="19">
        <f t="shared" si="21"/>
        <v>0</v>
      </c>
      <c r="O76" s="19" t="s">
        <v>188</v>
      </c>
    </row>
    <row r="77" spans="1:15" ht="43.5" customHeight="1" x14ac:dyDescent="0.25">
      <c r="A77" s="20" t="s">
        <v>134</v>
      </c>
      <c r="B77" s="46"/>
      <c r="C77" s="46"/>
      <c r="D77" s="46"/>
      <c r="E77" s="22" t="s">
        <v>133</v>
      </c>
      <c r="F77" s="32">
        <f>+F78</f>
        <v>550875648</v>
      </c>
      <c r="G77" s="32">
        <f>+G78</f>
        <v>0</v>
      </c>
      <c r="H77" s="34">
        <f t="shared" si="23"/>
        <v>550875648</v>
      </c>
      <c r="I77" s="19">
        <f>+H77/H107</f>
        <v>9.9351902896540473E-3</v>
      </c>
      <c r="J77" s="32">
        <f>+J78</f>
        <v>0</v>
      </c>
      <c r="K77" s="32">
        <f>+K78</f>
        <v>0</v>
      </c>
      <c r="L77" s="45">
        <f t="shared" si="9"/>
        <v>0</v>
      </c>
      <c r="M77" s="19">
        <f t="shared" si="20"/>
        <v>0</v>
      </c>
      <c r="N77" s="19">
        <f t="shared" si="21"/>
        <v>0</v>
      </c>
      <c r="O77" s="19" t="s">
        <v>188</v>
      </c>
    </row>
    <row r="78" spans="1:15" ht="33.75" customHeight="1" x14ac:dyDescent="0.25">
      <c r="A78" s="20" t="s">
        <v>135</v>
      </c>
      <c r="B78" s="26"/>
      <c r="C78" s="26"/>
      <c r="D78" s="26"/>
      <c r="E78" s="22" t="s">
        <v>136</v>
      </c>
      <c r="F78" s="32">
        <f>+F79+F80</f>
        <v>550875648</v>
      </c>
      <c r="G78" s="32">
        <f>+G79+G80</f>
        <v>0</v>
      </c>
      <c r="H78" s="34">
        <f t="shared" si="23"/>
        <v>550875648</v>
      </c>
      <c r="I78" s="19">
        <f>+H78/H107</f>
        <v>9.9351902896540473E-3</v>
      </c>
      <c r="J78" s="32">
        <f>+J79+J80</f>
        <v>0</v>
      </c>
      <c r="K78" s="32">
        <f>+K79+K80</f>
        <v>0</v>
      </c>
      <c r="L78" s="45">
        <f t="shared" si="9"/>
        <v>0</v>
      </c>
      <c r="M78" s="19">
        <f t="shared" si="20"/>
        <v>0</v>
      </c>
      <c r="N78" s="19">
        <f t="shared" si="21"/>
        <v>0</v>
      </c>
      <c r="O78" s="19" t="s">
        <v>188</v>
      </c>
    </row>
    <row r="79" spans="1:15" ht="41.25" customHeight="1" x14ac:dyDescent="0.25">
      <c r="A79" s="25" t="s">
        <v>137</v>
      </c>
      <c r="B79" s="26" t="s">
        <v>67</v>
      </c>
      <c r="C79" s="26">
        <v>11</v>
      </c>
      <c r="D79" s="26" t="s">
        <v>13</v>
      </c>
      <c r="E79" s="27" t="s">
        <v>75</v>
      </c>
      <c r="F79" s="28">
        <v>179428562</v>
      </c>
      <c r="G79" s="28">
        <v>0</v>
      </c>
      <c r="H79" s="28">
        <f t="shared" si="23"/>
        <v>179428562</v>
      </c>
      <c r="I79" s="30">
        <f>+H79/H107</f>
        <v>3.2360423143427629E-3</v>
      </c>
      <c r="J79" s="28">
        <v>0</v>
      </c>
      <c r="K79" s="28">
        <v>0</v>
      </c>
      <c r="L79" s="28">
        <f t="shared" si="9"/>
        <v>0</v>
      </c>
      <c r="M79" s="30">
        <f t="shared" si="20"/>
        <v>0</v>
      </c>
      <c r="N79" s="30">
        <f t="shared" si="21"/>
        <v>0</v>
      </c>
      <c r="O79" s="30" t="s">
        <v>188</v>
      </c>
    </row>
    <row r="80" spans="1:15" s="75" customFormat="1" ht="48.75" customHeight="1" x14ac:dyDescent="0.25">
      <c r="A80" s="51" t="s">
        <v>137</v>
      </c>
      <c r="B80" s="52" t="s">
        <v>67</v>
      </c>
      <c r="C80" s="46">
        <v>54</v>
      </c>
      <c r="D80" s="46" t="s">
        <v>13</v>
      </c>
      <c r="E80" s="54" t="s">
        <v>75</v>
      </c>
      <c r="F80" s="31">
        <v>371447086</v>
      </c>
      <c r="G80" s="31">
        <v>0</v>
      </c>
      <c r="H80" s="28">
        <f t="shared" si="23"/>
        <v>371447086</v>
      </c>
      <c r="I80" s="30">
        <f>+H80/H107</f>
        <v>6.6991479753112848E-3</v>
      </c>
      <c r="J80" s="31">
        <v>0</v>
      </c>
      <c r="K80" s="31">
        <v>0</v>
      </c>
      <c r="L80" s="28">
        <f t="shared" si="9"/>
        <v>0</v>
      </c>
      <c r="M80" s="30">
        <f t="shared" si="20"/>
        <v>0</v>
      </c>
      <c r="N80" s="30">
        <f t="shared" si="21"/>
        <v>0</v>
      </c>
      <c r="O80" s="30" t="s">
        <v>188</v>
      </c>
    </row>
    <row r="81" spans="1:15" ht="49.5" customHeight="1" x14ac:dyDescent="0.25">
      <c r="A81" s="20" t="s">
        <v>138</v>
      </c>
      <c r="B81" s="46"/>
      <c r="C81" s="46"/>
      <c r="D81" s="46"/>
      <c r="E81" s="22" t="s">
        <v>139</v>
      </c>
      <c r="F81" s="34">
        <f t="shared" ref="F81:G83" si="24">+F82</f>
        <v>53339392.809999943</v>
      </c>
      <c r="G81" s="34">
        <f t="shared" si="24"/>
        <v>0</v>
      </c>
      <c r="H81" s="34">
        <f t="shared" si="23"/>
        <v>53339392.809999943</v>
      </c>
      <c r="I81" s="19">
        <f>+H81/H107</f>
        <v>9.6199027752621655E-4</v>
      </c>
      <c r="J81" s="34">
        <f t="shared" ref="J81:K83" si="25">+J82</f>
        <v>52377035.810000002</v>
      </c>
      <c r="K81" s="34">
        <f t="shared" si="25"/>
        <v>0</v>
      </c>
      <c r="L81" s="45">
        <f t="shared" si="9"/>
        <v>52377035.810000002</v>
      </c>
      <c r="M81" s="19">
        <f t="shared" si="20"/>
        <v>0.98195785611156183</v>
      </c>
      <c r="N81" s="19">
        <f t="shared" si="21"/>
        <v>0</v>
      </c>
      <c r="O81" s="19">
        <f t="shared" si="22"/>
        <v>0</v>
      </c>
    </row>
    <row r="82" spans="1:15" ht="49.5" customHeight="1" x14ac:dyDescent="0.25">
      <c r="A82" s="20" t="s">
        <v>140</v>
      </c>
      <c r="B82" s="46"/>
      <c r="C82" s="46"/>
      <c r="D82" s="46"/>
      <c r="E82" s="22" t="s">
        <v>139</v>
      </c>
      <c r="F82" s="34">
        <f t="shared" si="24"/>
        <v>53339392.809999943</v>
      </c>
      <c r="G82" s="34">
        <f t="shared" si="24"/>
        <v>0</v>
      </c>
      <c r="H82" s="34">
        <f t="shared" si="23"/>
        <v>53339392.809999943</v>
      </c>
      <c r="I82" s="19">
        <f>+H82/H107</f>
        <v>9.6199027752621655E-4</v>
      </c>
      <c r="J82" s="34">
        <f t="shared" si="25"/>
        <v>52377035.810000002</v>
      </c>
      <c r="K82" s="34">
        <f t="shared" si="25"/>
        <v>0</v>
      </c>
      <c r="L82" s="45">
        <f t="shared" si="9"/>
        <v>52377035.810000002</v>
      </c>
      <c r="M82" s="19">
        <f t="shared" si="20"/>
        <v>0.98195785611156183</v>
      </c>
      <c r="N82" s="19">
        <f t="shared" si="21"/>
        <v>0</v>
      </c>
      <c r="O82" s="19">
        <f t="shared" si="22"/>
        <v>0</v>
      </c>
    </row>
    <row r="83" spans="1:15" ht="34.5" customHeight="1" x14ac:dyDescent="0.25">
      <c r="A83" s="20" t="s">
        <v>141</v>
      </c>
      <c r="B83" s="46"/>
      <c r="C83" s="46"/>
      <c r="D83" s="46"/>
      <c r="E83" s="22" t="s">
        <v>110</v>
      </c>
      <c r="F83" s="34">
        <f t="shared" si="24"/>
        <v>53339392.809999943</v>
      </c>
      <c r="G83" s="34">
        <f t="shared" si="24"/>
        <v>0</v>
      </c>
      <c r="H83" s="34">
        <f t="shared" si="23"/>
        <v>53339392.809999943</v>
      </c>
      <c r="I83" s="19">
        <f>+H83/H107</f>
        <v>9.6199027752621655E-4</v>
      </c>
      <c r="J83" s="34">
        <f t="shared" si="25"/>
        <v>52377035.810000002</v>
      </c>
      <c r="K83" s="34">
        <f t="shared" si="25"/>
        <v>0</v>
      </c>
      <c r="L83" s="45">
        <f t="shared" si="9"/>
        <v>52377035.810000002</v>
      </c>
      <c r="M83" s="19">
        <f t="shared" si="20"/>
        <v>0.98195785611156183</v>
      </c>
      <c r="N83" s="19">
        <f t="shared" si="21"/>
        <v>0</v>
      </c>
      <c r="O83" s="19">
        <f t="shared" si="22"/>
        <v>0</v>
      </c>
    </row>
    <row r="84" spans="1:15" ht="30" customHeight="1" x14ac:dyDescent="0.25">
      <c r="A84" s="25" t="s">
        <v>142</v>
      </c>
      <c r="B84" s="26" t="s">
        <v>67</v>
      </c>
      <c r="C84" s="26">
        <v>11</v>
      </c>
      <c r="D84" s="26" t="s">
        <v>13</v>
      </c>
      <c r="E84" s="27" t="s">
        <v>75</v>
      </c>
      <c r="F84" s="28">
        <v>53339392.809999943</v>
      </c>
      <c r="G84" s="28">
        <v>0</v>
      </c>
      <c r="H84" s="28">
        <f t="shared" si="23"/>
        <v>53339392.809999943</v>
      </c>
      <c r="I84" s="30">
        <f>+H84/H107</f>
        <v>9.6199027752621655E-4</v>
      </c>
      <c r="J84" s="28">
        <v>52377035.810000002</v>
      </c>
      <c r="K84" s="28">
        <v>0</v>
      </c>
      <c r="L84" s="28">
        <f t="shared" si="9"/>
        <v>52377035.810000002</v>
      </c>
      <c r="M84" s="30">
        <f t="shared" si="20"/>
        <v>0.98195785611156183</v>
      </c>
      <c r="N84" s="30">
        <f t="shared" si="21"/>
        <v>0</v>
      </c>
      <c r="O84" s="30">
        <f t="shared" si="22"/>
        <v>0</v>
      </c>
    </row>
    <row r="85" spans="1:15" ht="34.5" customHeight="1" x14ac:dyDescent="0.25">
      <c r="A85" s="53" t="s">
        <v>143</v>
      </c>
      <c r="B85" s="48"/>
      <c r="C85" s="48"/>
      <c r="D85" s="48"/>
      <c r="E85" s="47" t="s">
        <v>144</v>
      </c>
      <c r="F85" s="33">
        <f>+F86</f>
        <v>15027601154.57</v>
      </c>
      <c r="G85" s="33">
        <f>+G86</f>
        <v>0</v>
      </c>
      <c r="H85" s="34">
        <f t="shared" si="23"/>
        <v>15027601154.57</v>
      </c>
      <c r="I85" s="19">
        <f>+H85/H107</f>
        <v>0.27102682358483526</v>
      </c>
      <c r="J85" s="33">
        <f>+J86</f>
        <v>915768191.29999995</v>
      </c>
      <c r="K85" s="33">
        <f>+K86</f>
        <v>0</v>
      </c>
      <c r="L85" s="45">
        <f t="shared" si="9"/>
        <v>915768191.29999995</v>
      </c>
      <c r="M85" s="19">
        <f t="shared" si="20"/>
        <v>6.0939080155285354E-2</v>
      </c>
      <c r="N85" s="19">
        <f t="shared" si="21"/>
        <v>0</v>
      </c>
      <c r="O85" s="19">
        <f t="shared" si="22"/>
        <v>0</v>
      </c>
    </row>
    <row r="86" spans="1:15" ht="34.5" customHeight="1" x14ac:dyDescent="0.25">
      <c r="A86" s="53" t="s">
        <v>145</v>
      </c>
      <c r="B86" s="48"/>
      <c r="C86" s="48"/>
      <c r="D86" s="48"/>
      <c r="E86" s="47" t="s">
        <v>74</v>
      </c>
      <c r="F86" s="33">
        <f>+F87+F91+F98+F103</f>
        <v>15027601154.57</v>
      </c>
      <c r="G86" s="33">
        <f>+G87+G91+G98+G103</f>
        <v>0</v>
      </c>
      <c r="H86" s="34">
        <f t="shared" si="23"/>
        <v>15027601154.57</v>
      </c>
      <c r="I86" s="19">
        <f>+H86/H107</f>
        <v>0.27102682358483526</v>
      </c>
      <c r="J86" s="33">
        <f>+J87+J91+J98+J103</f>
        <v>915768191.29999995</v>
      </c>
      <c r="K86" s="33">
        <f>+K87+K91+K98+K103</f>
        <v>0</v>
      </c>
      <c r="L86" s="45">
        <f t="shared" si="9"/>
        <v>915768191.29999995</v>
      </c>
      <c r="M86" s="19">
        <f t="shared" si="20"/>
        <v>6.0939080155285354E-2</v>
      </c>
      <c r="N86" s="19">
        <f t="shared" si="21"/>
        <v>0</v>
      </c>
      <c r="O86" s="19">
        <f t="shared" si="22"/>
        <v>0</v>
      </c>
    </row>
    <row r="87" spans="1:15" ht="66" customHeight="1" x14ac:dyDescent="0.25">
      <c r="A87" s="49" t="s">
        <v>146</v>
      </c>
      <c r="B87" s="48"/>
      <c r="C87" s="48"/>
      <c r="D87" s="48"/>
      <c r="E87" s="47" t="s">
        <v>147</v>
      </c>
      <c r="F87" s="33">
        <f t="shared" ref="F87:G89" si="26">+F88</f>
        <v>15000000</v>
      </c>
      <c r="G87" s="33">
        <f t="shared" si="26"/>
        <v>0</v>
      </c>
      <c r="H87" s="34">
        <f t="shared" si="23"/>
        <v>15000000</v>
      </c>
      <c r="I87" s="19">
        <f>+H87/H107</f>
        <v>2.7052902934785513E-4</v>
      </c>
      <c r="J87" s="33">
        <f t="shared" ref="J87:K89" si="27">+J88</f>
        <v>15000000</v>
      </c>
      <c r="K87" s="33">
        <f t="shared" si="27"/>
        <v>0</v>
      </c>
      <c r="L87" s="45">
        <f t="shared" si="9"/>
        <v>15000000</v>
      </c>
      <c r="M87" s="19">
        <f t="shared" si="20"/>
        <v>1</v>
      </c>
      <c r="N87" s="19">
        <f t="shared" si="21"/>
        <v>0</v>
      </c>
      <c r="O87" s="19">
        <f t="shared" si="22"/>
        <v>0</v>
      </c>
    </row>
    <row r="88" spans="1:15" ht="49.5" customHeight="1" x14ac:dyDescent="0.25">
      <c r="A88" s="49" t="s">
        <v>148</v>
      </c>
      <c r="B88" s="48"/>
      <c r="C88" s="48"/>
      <c r="D88" s="48"/>
      <c r="E88" s="47" t="s">
        <v>147</v>
      </c>
      <c r="F88" s="33">
        <f t="shared" si="26"/>
        <v>15000000</v>
      </c>
      <c r="G88" s="33">
        <f t="shared" si="26"/>
        <v>0</v>
      </c>
      <c r="H88" s="34">
        <f t="shared" si="23"/>
        <v>15000000</v>
      </c>
      <c r="I88" s="19">
        <f>+H88/H107</f>
        <v>2.7052902934785513E-4</v>
      </c>
      <c r="J88" s="33">
        <f t="shared" si="27"/>
        <v>15000000</v>
      </c>
      <c r="K88" s="33">
        <f t="shared" si="27"/>
        <v>0</v>
      </c>
      <c r="L88" s="45">
        <f t="shared" si="9"/>
        <v>15000000</v>
      </c>
      <c r="M88" s="19">
        <f t="shared" si="20"/>
        <v>1</v>
      </c>
      <c r="N88" s="19">
        <f t="shared" si="21"/>
        <v>0</v>
      </c>
      <c r="O88" s="19">
        <f t="shared" si="22"/>
        <v>0</v>
      </c>
    </row>
    <row r="89" spans="1:15" ht="35.25" customHeight="1" x14ac:dyDescent="0.25">
      <c r="A89" s="49" t="s">
        <v>149</v>
      </c>
      <c r="B89" s="48"/>
      <c r="C89" s="48"/>
      <c r="D89" s="48"/>
      <c r="E89" s="47" t="s">
        <v>150</v>
      </c>
      <c r="F89" s="33">
        <f t="shared" si="26"/>
        <v>15000000</v>
      </c>
      <c r="G89" s="33">
        <f t="shared" si="26"/>
        <v>0</v>
      </c>
      <c r="H89" s="34">
        <f t="shared" si="23"/>
        <v>15000000</v>
      </c>
      <c r="I89" s="19">
        <f>+H89/H107</f>
        <v>2.7052902934785513E-4</v>
      </c>
      <c r="J89" s="33">
        <f t="shared" si="27"/>
        <v>15000000</v>
      </c>
      <c r="K89" s="33">
        <f t="shared" si="27"/>
        <v>0</v>
      </c>
      <c r="L89" s="45">
        <f t="shared" si="9"/>
        <v>15000000</v>
      </c>
      <c r="M89" s="19">
        <f t="shared" si="20"/>
        <v>1</v>
      </c>
      <c r="N89" s="19">
        <f t="shared" si="21"/>
        <v>0</v>
      </c>
      <c r="O89" s="19">
        <f t="shared" si="22"/>
        <v>0</v>
      </c>
    </row>
    <row r="90" spans="1:15" ht="48" customHeight="1" x14ac:dyDescent="0.25">
      <c r="A90" s="25" t="s">
        <v>151</v>
      </c>
      <c r="B90" s="52" t="s">
        <v>67</v>
      </c>
      <c r="C90" s="26">
        <v>54</v>
      </c>
      <c r="D90" s="26" t="s">
        <v>13</v>
      </c>
      <c r="E90" s="27" t="s">
        <v>75</v>
      </c>
      <c r="F90" s="28">
        <v>15000000</v>
      </c>
      <c r="G90" s="28">
        <v>0</v>
      </c>
      <c r="H90" s="28">
        <f t="shared" si="23"/>
        <v>15000000</v>
      </c>
      <c r="I90" s="30">
        <f>+H90/H107</f>
        <v>2.7052902934785513E-4</v>
      </c>
      <c r="J90" s="28">
        <v>15000000</v>
      </c>
      <c r="K90" s="28">
        <v>0</v>
      </c>
      <c r="L90" s="28">
        <f t="shared" si="9"/>
        <v>15000000</v>
      </c>
      <c r="M90" s="30">
        <f t="shared" si="20"/>
        <v>1</v>
      </c>
      <c r="N90" s="30">
        <f t="shared" si="21"/>
        <v>0</v>
      </c>
      <c r="O90" s="30">
        <f t="shared" si="22"/>
        <v>0</v>
      </c>
    </row>
    <row r="91" spans="1:15" ht="64.5" customHeight="1" x14ac:dyDescent="0.25">
      <c r="A91" s="49" t="s">
        <v>152</v>
      </c>
      <c r="B91" s="46"/>
      <c r="C91" s="46"/>
      <c r="D91" s="46"/>
      <c r="E91" s="47" t="s">
        <v>153</v>
      </c>
      <c r="F91" s="33">
        <f>+F92</f>
        <v>14418945761.57</v>
      </c>
      <c r="G91" s="33">
        <f>+G92</f>
        <v>0</v>
      </c>
      <c r="H91" s="34">
        <f t="shared" si="23"/>
        <v>14418945761.57</v>
      </c>
      <c r="I91" s="19">
        <f>+H91/H107</f>
        <v>0.2600495600731268</v>
      </c>
      <c r="J91" s="33">
        <f>+J92</f>
        <v>779312798.29999995</v>
      </c>
      <c r="K91" s="33">
        <f>+K92</f>
        <v>0</v>
      </c>
      <c r="L91" s="45">
        <f t="shared" si="9"/>
        <v>779312798.29999995</v>
      </c>
      <c r="M91" s="19">
        <f t="shared" si="20"/>
        <v>5.4047834785332108E-2</v>
      </c>
      <c r="N91" s="19">
        <f t="shared" si="21"/>
        <v>0</v>
      </c>
      <c r="O91" s="19">
        <f t="shared" si="22"/>
        <v>0</v>
      </c>
    </row>
    <row r="92" spans="1:15" ht="49.5" customHeight="1" x14ac:dyDescent="0.25">
      <c r="A92" s="49" t="s">
        <v>154</v>
      </c>
      <c r="B92" s="46"/>
      <c r="C92" s="46"/>
      <c r="D92" s="46"/>
      <c r="E92" s="47" t="s">
        <v>153</v>
      </c>
      <c r="F92" s="33">
        <f>+F93+F96</f>
        <v>14418945761.57</v>
      </c>
      <c r="G92" s="33">
        <f>+G93+G96</f>
        <v>0</v>
      </c>
      <c r="H92" s="34">
        <f t="shared" si="23"/>
        <v>14418945761.57</v>
      </c>
      <c r="I92" s="19">
        <f>+H92/H107</f>
        <v>0.2600495600731268</v>
      </c>
      <c r="J92" s="33">
        <f>+J93+J96</f>
        <v>779312798.29999995</v>
      </c>
      <c r="K92" s="33">
        <f>+K93+K96</f>
        <v>0</v>
      </c>
      <c r="L92" s="45">
        <f t="shared" si="9"/>
        <v>779312798.29999995</v>
      </c>
      <c r="M92" s="19">
        <f t="shared" si="20"/>
        <v>5.4047834785332108E-2</v>
      </c>
      <c r="N92" s="19">
        <f t="shared" si="21"/>
        <v>0</v>
      </c>
      <c r="O92" s="19">
        <f t="shared" si="22"/>
        <v>0</v>
      </c>
    </row>
    <row r="93" spans="1:15" ht="34.5" customHeight="1" x14ac:dyDescent="0.25">
      <c r="A93" s="49" t="s">
        <v>155</v>
      </c>
      <c r="B93" s="46"/>
      <c r="C93" s="46"/>
      <c r="D93" s="46"/>
      <c r="E93" s="47" t="s">
        <v>110</v>
      </c>
      <c r="F93" s="33">
        <f>+F94+F95</f>
        <v>2791640061.5699997</v>
      </c>
      <c r="G93" s="33">
        <f>+G94+G95</f>
        <v>0</v>
      </c>
      <c r="H93" s="34">
        <f t="shared" si="23"/>
        <v>2791640061.5699997</v>
      </c>
      <c r="I93" s="19">
        <f>+H93/H107</f>
        <v>5.0347978409674574E-2</v>
      </c>
      <c r="J93" s="33">
        <f>+J94+J95</f>
        <v>290312798.30000001</v>
      </c>
      <c r="K93" s="33">
        <f>+K94+K95</f>
        <v>0</v>
      </c>
      <c r="L93" s="45">
        <f t="shared" si="9"/>
        <v>290312798.30000001</v>
      </c>
      <c r="M93" s="19">
        <f t="shared" si="20"/>
        <v>0.1039936352456305</v>
      </c>
      <c r="N93" s="19">
        <f t="shared" si="21"/>
        <v>0</v>
      </c>
      <c r="O93" s="19">
        <f t="shared" si="22"/>
        <v>0</v>
      </c>
    </row>
    <row r="94" spans="1:15" ht="32.25" customHeight="1" x14ac:dyDescent="0.25">
      <c r="A94" s="25" t="s">
        <v>156</v>
      </c>
      <c r="B94" s="46" t="s">
        <v>67</v>
      </c>
      <c r="C94" s="26">
        <v>11</v>
      </c>
      <c r="D94" s="26" t="s">
        <v>13</v>
      </c>
      <c r="E94" s="54" t="s">
        <v>75</v>
      </c>
      <c r="F94" s="28">
        <v>100513418.30000019</v>
      </c>
      <c r="G94" s="28">
        <v>0</v>
      </c>
      <c r="H94" s="28">
        <f t="shared" si="23"/>
        <v>100513418.30000019</v>
      </c>
      <c r="I94" s="30">
        <f>+H94/H107</f>
        <v>1.8127864992755994E-3</v>
      </c>
      <c r="J94" s="28">
        <v>95984675.299999997</v>
      </c>
      <c r="K94" s="28">
        <v>0</v>
      </c>
      <c r="L94" s="28">
        <f t="shared" si="9"/>
        <v>95984675.299999997</v>
      </c>
      <c r="M94" s="30">
        <f t="shared" si="20"/>
        <v>0.95494389628175458</v>
      </c>
      <c r="N94" s="30">
        <f t="shared" si="21"/>
        <v>0</v>
      </c>
      <c r="O94" s="30">
        <f t="shared" si="22"/>
        <v>0</v>
      </c>
    </row>
    <row r="95" spans="1:15" ht="48.75" customHeight="1" x14ac:dyDescent="0.25">
      <c r="A95" s="25" t="s">
        <v>156</v>
      </c>
      <c r="B95" s="52" t="s">
        <v>67</v>
      </c>
      <c r="C95" s="26">
        <v>54</v>
      </c>
      <c r="D95" s="26" t="s">
        <v>13</v>
      </c>
      <c r="E95" s="54" t="s">
        <v>75</v>
      </c>
      <c r="F95" s="28">
        <v>2691126643.2699995</v>
      </c>
      <c r="G95" s="28">
        <v>0</v>
      </c>
      <c r="H95" s="28">
        <f t="shared" si="23"/>
        <v>2691126643.2699995</v>
      </c>
      <c r="I95" s="30">
        <f>+H95/H107</f>
        <v>4.853519191039897E-2</v>
      </c>
      <c r="J95" s="28">
        <v>194328123</v>
      </c>
      <c r="K95" s="28">
        <v>0</v>
      </c>
      <c r="L95" s="28">
        <f t="shared" si="9"/>
        <v>194328123</v>
      </c>
      <c r="M95" s="30">
        <f t="shared" si="20"/>
        <v>7.2210694166318035E-2</v>
      </c>
      <c r="N95" s="30">
        <f t="shared" si="21"/>
        <v>0</v>
      </c>
      <c r="O95" s="30">
        <f t="shared" si="22"/>
        <v>0</v>
      </c>
    </row>
    <row r="96" spans="1:15" ht="30.75" customHeight="1" x14ac:dyDescent="0.25">
      <c r="A96" s="20" t="s">
        <v>157</v>
      </c>
      <c r="B96" s="46"/>
      <c r="C96" s="26"/>
      <c r="D96" s="26"/>
      <c r="E96" s="22" t="s">
        <v>158</v>
      </c>
      <c r="F96" s="34">
        <f>+F97</f>
        <v>11627305700</v>
      </c>
      <c r="G96" s="34">
        <f>+G97</f>
        <v>0</v>
      </c>
      <c r="H96" s="34">
        <f t="shared" si="23"/>
        <v>11627305700</v>
      </c>
      <c r="I96" s="19">
        <f>+H96/H107</f>
        <v>0.20970158166345221</v>
      </c>
      <c r="J96" s="34">
        <f>+J97</f>
        <v>489000000</v>
      </c>
      <c r="K96" s="34">
        <f>+K97</f>
        <v>0</v>
      </c>
      <c r="L96" s="45">
        <f t="shared" ref="L96:L106" si="28">+J96-K96</f>
        <v>489000000</v>
      </c>
      <c r="M96" s="19">
        <f t="shared" si="20"/>
        <v>4.205617471638335E-2</v>
      </c>
      <c r="N96" s="19">
        <f t="shared" si="21"/>
        <v>0</v>
      </c>
      <c r="O96" s="19">
        <f t="shared" si="22"/>
        <v>0</v>
      </c>
    </row>
    <row r="97" spans="1:29" ht="48" customHeight="1" x14ac:dyDescent="0.25">
      <c r="A97" s="25" t="s">
        <v>159</v>
      </c>
      <c r="B97" s="52" t="s">
        <v>67</v>
      </c>
      <c r="C97" s="26">
        <v>54</v>
      </c>
      <c r="D97" s="26" t="s">
        <v>13</v>
      </c>
      <c r="E97" s="54" t="s">
        <v>75</v>
      </c>
      <c r="F97" s="28">
        <v>11627305700</v>
      </c>
      <c r="G97" s="28">
        <v>0</v>
      </c>
      <c r="H97" s="28">
        <f t="shared" si="23"/>
        <v>11627305700</v>
      </c>
      <c r="I97" s="30">
        <f>+H97/H107</f>
        <v>0.20970158166345221</v>
      </c>
      <c r="J97" s="28">
        <v>489000000</v>
      </c>
      <c r="K97" s="28">
        <v>0</v>
      </c>
      <c r="L97" s="28">
        <f t="shared" si="28"/>
        <v>489000000</v>
      </c>
      <c r="M97" s="30">
        <f t="shared" si="20"/>
        <v>4.205617471638335E-2</v>
      </c>
      <c r="N97" s="30">
        <f t="shared" si="21"/>
        <v>0</v>
      </c>
      <c r="O97" s="30">
        <f t="shared" si="22"/>
        <v>0</v>
      </c>
    </row>
    <row r="98" spans="1:29" ht="66" customHeight="1" x14ac:dyDescent="0.25">
      <c r="A98" s="49" t="s">
        <v>160</v>
      </c>
      <c r="B98" s="46"/>
      <c r="C98" s="46"/>
      <c r="D98" s="46"/>
      <c r="E98" s="47" t="s">
        <v>161</v>
      </c>
      <c r="F98" s="33">
        <f>+F99</f>
        <v>104259201</v>
      </c>
      <c r="G98" s="33">
        <f>+G99</f>
        <v>0</v>
      </c>
      <c r="H98" s="34">
        <f t="shared" si="23"/>
        <v>104259201</v>
      </c>
      <c r="I98" s="19">
        <f>+H98/H107</f>
        <v>1.8803426964741951E-3</v>
      </c>
      <c r="J98" s="33">
        <f>+J99</f>
        <v>104259201</v>
      </c>
      <c r="K98" s="33">
        <f>+K99</f>
        <v>0</v>
      </c>
      <c r="L98" s="45">
        <f t="shared" si="28"/>
        <v>104259201</v>
      </c>
      <c r="M98" s="19">
        <f t="shared" si="20"/>
        <v>1</v>
      </c>
      <c r="N98" s="19">
        <f t="shared" si="21"/>
        <v>0</v>
      </c>
      <c r="O98" s="19">
        <f t="shared" si="22"/>
        <v>0</v>
      </c>
    </row>
    <row r="99" spans="1:29" ht="60.75" customHeight="1" x14ac:dyDescent="0.25">
      <c r="A99" s="49" t="s">
        <v>162</v>
      </c>
      <c r="B99" s="46"/>
      <c r="C99" s="46"/>
      <c r="D99" s="46"/>
      <c r="E99" s="47" t="s">
        <v>161</v>
      </c>
      <c r="F99" s="33">
        <f>+F100</f>
        <v>104259201</v>
      </c>
      <c r="G99" s="33">
        <f>+G100</f>
        <v>0</v>
      </c>
      <c r="H99" s="34">
        <f t="shared" si="23"/>
        <v>104259201</v>
      </c>
      <c r="I99" s="19">
        <f>+H99/H107</f>
        <v>1.8803426964741951E-3</v>
      </c>
      <c r="J99" s="33">
        <f>+J100</f>
        <v>104259201</v>
      </c>
      <c r="K99" s="33">
        <f>+K100</f>
        <v>0</v>
      </c>
      <c r="L99" s="45">
        <f t="shared" si="28"/>
        <v>104259201</v>
      </c>
      <c r="M99" s="19">
        <f t="shared" si="20"/>
        <v>1</v>
      </c>
      <c r="N99" s="19">
        <f t="shared" si="21"/>
        <v>0</v>
      </c>
      <c r="O99" s="19">
        <f t="shared" si="22"/>
        <v>0</v>
      </c>
    </row>
    <row r="100" spans="1:29" ht="35.25" customHeight="1" x14ac:dyDescent="0.25">
      <c r="A100" s="49" t="s">
        <v>163</v>
      </c>
      <c r="B100" s="46"/>
      <c r="C100" s="46"/>
      <c r="D100" s="46"/>
      <c r="E100" s="47" t="s">
        <v>164</v>
      </c>
      <c r="F100" s="33">
        <f>+F101+F102</f>
        <v>104259201</v>
      </c>
      <c r="G100" s="33">
        <f>+G101+G102</f>
        <v>0</v>
      </c>
      <c r="H100" s="34">
        <f t="shared" si="23"/>
        <v>104259201</v>
      </c>
      <c r="I100" s="19">
        <f>+H100/H107</f>
        <v>1.8803426964741951E-3</v>
      </c>
      <c r="J100" s="33">
        <f>+J101+J102</f>
        <v>104259201</v>
      </c>
      <c r="K100" s="33">
        <f>+K101+K102</f>
        <v>0</v>
      </c>
      <c r="L100" s="45">
        <f t="shared" si="28"/>
        <v>104259201</v>
      </c>
      <c r="M100" s="19">
        <f t="shared" si="20"/>
        <v>1</v>
      </c>
      <c r="N100" s="19">
        <f t="shared" si="21"/>
        <v>0</v>
      </c>
      <c r="O100" s="19">
        <f t="shared" si="22"/>
        <v>0</v>
      </c>
    </row>
    <row r="101" spans="1:29" ht="35.25" customHeight="1" x14ac:dyDescent="0.25">
      <c r="A101" s="25" t="s">
        <v>165</v>
      </c>
      <c r="B101" s="26" t="s">
        <v>67</v>
      </c>
      <c r="C101" s="26">
        <v>11</v>
      </c>
      <c r="D101" s="26" t="s">
        <v>13</v>
      </c>
      <c r="E101" s="54" t="s">
        <v>75</v>
      </c>
      <c r="F101" s="28">
        <v>1202947</v>
      </c>
      <c r="G101" s="28">
        <v>0</v>
      </c>
      <c r="H101" s="28">
        <f t="shared" si="23"/>
        <v>1202947</v>
      </c>
      <c r="I101" s="36">
        <f>+H101/H107</f>
        <v>2.1695472284460954E-5</v>
      </c>
      <c r="J101" s="28">
        <v>1202947</v>
      </c>
      <c r="K101" s="28">
        <v>0</v>
      </c>
      <c r="L101" s="28">
        <f t="shared" si="28"/>
        <v>1202947</v>
      </c>
      <c r="M101" s="36">
        <f t="shared" si="20"/>
        <v>1</v>
      </c>
      <c r="N101" s="76">
        <f t="shared" si="21"/>
        <v>0</v>
      </c>
      <c r="O101" s="76">
        <f t="shared" si="22"/>
        <v>0</v>
      </c>
    </row>
    <row r="102" spans="1:29" ht="48.75" customHeight="1" x14ac:dyDescent="0.25">
      <c r="A102" s="25" t="s">
        <v>165</v>
      </c>
      <c r="B102" s="52" t="s">
        <v>67</v>
      </c>
      <c r="C102" s="26">
        <v>54</v>
      </c>
      <c r="D102" s="26" t="s">
        <v>13</v>
      </c>
      <c r="E102" s="54" t="s">
        <v>75</v>
      </c>
      <c r="F102" s="28">
        <v>103056254</v>
      </c>
      <c r="G102" s="28">
        <v>0</v>
      </c>
      <c r="H102" s="28">
        <f t="shared" si="23"/>
        <v>103056254</v>
      </c>
      <c r="I102" s="30">
        <f>+H102/H107</f>
        <v>1.8586472241897342E-3</v>
      </c>
      <c r="J102" s="28">
        <v>103056254</v>
      </c>
      <c r="K102" s="28">
        <v>0</v>
      </c>
      <c r="L102" s="28">
        <f t="shared" si="28"/>
        <v>103056254</v>
      </c>
      <c r="M102" s="30">
        <f t="shared" si="20"/>
        <v>1</v>
      </c>
      <c r="N102" s="30">
        <f t="shared" si="21"/>
        <v>0</v>
      </c>
      <c r="O102" s="30">
        <f t="shared" si="22"/>
        <v>0</v>
      </c>
    </row>
    <row r="103" spans="1:29" ht="72" customHeight="1" x14ac:dyDescent="0.25">
      <c r="A103" s="49" t="s">
        <v>166</v>
      </c>
      <c r="B103" s="50"/>
      <c r="C103" s="48"/>
      <c r="D103" s="48"/>
      <c r="E103" s="47" t="s">
        <v>167</v>
      </c>
      <c r="F103" s="33">
        <f t="shared" ref="F103:G105" si="29">+F104</f>
        <v>489396192.00000012</v>
      </c>
      <c r="G103" s="33">
        <f t="shared" si="29"/>
        <v>0</v>
      </c>
      <c r="H103" s="34">
        <f t="shared" si="23"/>
        <v>489396192.00000012</v>
      </c>
      <c r="I103" s="19">
        <f>+H103/H107</f>
        <v>8.8263917858864387E-3</v>
      </c>
      <c r="J103" s="33">
        <f t="shared" ref="J103:K105" si="30">+J104</f>
        <v>17196192</v>
      </c>
      <c r="K103" s="33">
        <f t="shared" si="30"/>
        <v>0</v>
      </c>
      <c r="L103" s="45">
        <f t="shared" si="28"/>
        <v>17196192</v>
      </c>
      <c r="M103" s="19">
        <f t="shared" si="20"/>
        <v>3.5137568050386453E-2</v>
      </c>
      <c r="N103" s="19">
        <f t="shared" si="21"/>
        <v>0</v>
      </c>
      <c r="O103" s="19">
        <f t="shared" si="22"/>
        <v>0</v>
      </c>
    </row>
    <row r="104" spans="1:29" ht="49.5" customHeight="1" x14ac:dyDescent="0.25">
      <c r="A104" s="49" t="s">
        <v>168</v>
      </c>
      <c r="B104" s="55"/>
      <c r="C104" s="56"/>
      <c r="D104" s="56"/>
      <c r="E104" s="47" t="s">
        <v>167</v>
      </c>
      <c r="F104" s="33">
        <f t="shared" si="29"/>
        <v>489396192.00000012</v>
      </c>
      <c r="G104" s="33">
        <f t="shared" si="29"/>
        <v>0</v>
      </c>
      <c r="H104" s="34">
        <f t="shared" si="23"/>
        <v>489396192.00000012</v>
      </c>
      <c r="I104" s="19">
        <f>+H104/H107</f>
        <v>8.8263917858864387E-3</v>
      </c>
      <c r="J104" s="33">
        <f t="shared" si="30"/>
        <v>17196192</v>
      </c>
      <c r="K104" s="33">
        <f t="shared" si="30"/>
        <v>0</v>
      </c>
      <c r="L104" s="45">
        <f t="shared" si="28"/>
        <v>17196192</v>
      </c>
      <c r="M104" s="19">
        <f t="shared" si="20"/>
        <v>3.5137568050386453E-2</v>
      </c>
      <c r="N104" s="19">
        <f t="shared" si="21"/>
        <v>0</v>
      </c>
      <c r="O104" s="19">
        <f t="shared" si="22"/>
        <v>0</v>
      </c>
    </row>
    <row r="105" spans="1:29" ht="35.25" customHeight="1" x14ac:dyDescent="0.25">
      <c r="A105" s="49" t="s">
        <v>169</v>
      </c>
      <c r="B105" s="55"/>
      <c r="C105" s="56"/>
      <c r="D105" s="56"/>
      <c r="E105" s="47" t="s">
        <v>170</v>
      </c>
      <c r="F105" s="33">
        <f t="shared" si="29"/>
        <v>489396192.00000012</v>
      </c>
      <c r="G105" s="33">
        <f t="shared" si="29"/>
        <v>0</v>
      </c>
      <c r="H105" s="34">
        <f t="shared" si="23"/>
        <v>489396192.00000012</v>
      </c>
      <c r="I105" s="19">
        <f>+H105/H107</f>
        <v>8.8263917858864387E-3</v>
      </c>
      <c r="J105" s="33">
        <f t="shared" si="30"/>
        <v>17196192</v>
      </c>
      <c r="K105" s="33">
        <f t="shared" si="30"/>
        <v>0</v>
      </c>
      <c r="L105" s="45">
        <f t="shared" si="28"/>
        <v>17196192</v>
      </c>
      <c r="M105" s="19">
        <f t="shared" si="20"/>
        <v>3.5137568050386453E-2</v>
      </c>
      <c r="N105" s="19">
        <f t="shared" si="21"/>
        <v>0</v>
      </c>
      <c r="O105" s="19">
        <f t="shared" si="22"/>
        <v>0</v>
      </c>
    </row>
    <row r="106" spans="1:29" ht="42.75" customHeight="1" thickBot="1" x14ac:dyDescent="0.3">
      <c r="A106" s="40" t="s">
        <v>171</v>
      </c>
      <c r="B106" s="57" t="s">
        <v>67</v>
      </c>
      <c r="C106" s="41">
        <v>54</v>
      </c>
      <c r="D106" s="41" t="s">
        <v>13</v>
      </c>
      <c r="E106" s="58" t="s">
        <v>75</v>
      </c>
      <c r="F106" s="42">
        <v>489396192.00000012</v>
      </c>
      <c r="G106" s="42">
        <v>0</v>
      </c>
      <c r="H106" s="28">
        <f t="shared" si="23"/>
        <v>489396192.00000012</v>
      </c>
      <c r="I106" s="30">
        <f>+H106/H107</f>
        <v>8.8263917858864387E-3</v>
      </c>
      <c r="J106" s="42">
        <v>17196192</v>
      </c>
      <c r="K106" s="42">
        <v>0</v>
      </c>
      <c r="L106" s="28">
        <f t="shared" si="28"/>
        <v>17196192</v>
      </c>
      <c r="M106" s="30">
        <f>+J106/H106</f>
        <v>3.5137568050386453E-2</v>
      </c>
      <c r="N106" s="30">
        <f t="shared" si="21"/>
        <v>0</v>
      </c>
      <c r="O106" s="30">
        <f t="shared" si="22"/>
        <v>0</v>
      </c>
    </row>
    <row r="107" spans="1:29" s="60" customFormat="1" ht="33" customHeight="1" thickBot="1" x14ac:dyDescent="0.3">
      <c r="A107" s="230" t="s">
        <v>172</v>
      </c>
      <c r="B107" s="231"/>
      <c r="C107" s="231"/>
      <c r="D107" s="231"/>
      <c r="E107" s="231"/>
      <c r="F107" s="59">
        <f>+F8+F30</f>
        <v>55446914647.790001</v>
      </c>
      <c r="G107" s="59">
        <f>+G8+G30</f>
        <v>0</v>
      </c>
      <c r="H107" s="59">
        <f>+H8+H30</f>
        <v>55446914647.790001</v>
      </c>
      <c r="I107" s="77">
        <f>+I8+I30</f>
        <v>1</v>
      </c>
      <c r="J107" s="59">
        <f t="shared" ref="J107:L107" si="31">+J8+J30</f>
        <v>11599565098.799999</v>
      </c>
      <c r="K107" s="59">
        <f t="shared" si="31"/>
        <v>8351870533</v>
      </c>
      <c r="L107" s="59">
        <f t="shared" si="31"/>
        <v>3247694565.8000002</v>
      </c>
      <c r="M107" s="77">
        <f t="shared" ref="M107" si="32">+J107/H107</f>
        <v>0.20920127246904141</v>
      </c>
      <c r="N107" s="77">
        <f t="shared" si="21"/>
        <v>0.1506282285687629</v>
      </c>
      <c r="O107" s="77">
        <f t="shared" si="22"/>
        <v>0.7200158335129323</v>
      </c>
    </row>
    <row r="108" spans="1:29" s="62" customFormat="1" ht="15.75" customHeight="1" x14ac:dyDescent="0.25">
      <c r="A108" s="61" t="s">
        <v>173</v>
      </c>
      <c r="E108" s="63"/>
      <c r="F108" s="64"/>
      <c r="G108" s="64"/>
      <c r="H108" s="64"/>
      <c r="I108" s="65"/>
      <c r="J108" s="65"/>
      <c r="K108" s="65"/>
      <c r="L108" s="65"/>
      <c r="M108" s="65"/>
    </row>
    <row r="109" spans="1:29" s="62" customFormat="1" ht="15.75" customHeight="1" x14ac:dyDescent="0.25">
      <c r="A109" s="61" t="s">
        <v>193</v>
      </c>
      <c r="E109" s="63"/>
      <c r="F109" s="64"/>
      <c r="G109" s="64"/>
      <c r="H109" s="64"/>
      <c r="I109" s="65"/>
      <c r="J109" s="65"/>
      <c r="K109" s="65"/>
      <c r="L109" s="65"/>
      <c r="M109" s="65"/>
    </row>
    <row r="110" spans="1:29" s="65" customFormat="1" x14ac:dyDescent="0.25">
      <c r="A110" s="61" t="s">
        <v>175</v>
      </c>
      <c r="B110" s="3"/>
      <c r="C110" s="1"/>
      <c r="D110" s="1"/>
      <c r="E110" s="4"/>
      <c r="F110" s="5"/>
      <c r="G110" s="5"/>
      <c r="H110" s="5"/>
      <c r="N110" s="1"/>
      <c r="O110" s="1"/>
      <c r="P110" s="1"/>
      <c r="Q110" s="1"/>
      <c r="R110" s="1"/>
      <c r="S110" s="1"/>
      <c r="T110" s="1"/>
      <c r="U110" s="1"/>
      <c r="V110" s="1"/>
      <c r="W110" s="1"/>
      <c r="X110" s="1"/>
      <c r="Y110" s="1"/>
      <c r="Z110" s="1"/>
      <c r="AA110" s="1"/>
      <c r="AB110" s="1"/>
      <c r="AC110" s="1"/>
    </row>
  </sheetData>
  <mergeCells count="17">
    <mergeCell ref="A107:E10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0.11811023622047245" right="0.23622047244094491" top="0.59055118110236227" bottom="0.59055118110236227" header="0.31496062992125984" footer="0.31496062992125984"/>
  <pageSetup paperSize="5"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2B86-CA34-403E-B2D2-1CCE7941367D}">
  <sheetPr>
    <tabColor theme="0"/>
  </sheetPr>
  <dimension ref="A1:AC140"/>
  <sheetViews>
    <sheetView topLeftCell="A136" zoomScale="86" zoomScaleNormal="86" workbookViewId="0">
      <selection activeCell="E9" sqref="E9"/>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5.7109375" style="8" customWidth="1"/>
    <col min="7" max="7" width="23.2851562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54" t="s">
        <v>0</v>
      </c>
      <c r="B2" s="254"/>
      <c r="C2" s="254"/>
      <c r="D2" s="254"/>
      <c r="E2" s="254"/>
      <c r="F2" s="254"/>
      <c r="G2" s="254"/>
      <c r="H2" s="254"/>
      <c r="I2" s="254"/>
      <c r="J2" s="254"/>
    </row>
    <row r="3" spans="1:15" s="66" customFormat="1" ht="24.95" customHeight="1" x14ac:dyDescent="0.25">
      <c r="A3" s="255" t="s">
        <v>176</v>
      </c>
      <c r="B3" s="255"/>
      <c r="C3" s="255"/>
      <c r="D3" s="255"/>
      <c r="E3" s="255"/>
      <c r="F3" s="255"/>
      <c r="G3" s="255"/>
      <c r="H3" s="255"/>
      <c r="I3" s="255"/>
      <c r="J3" s="255"/>
    </row>
    <row r="4" spans="1:15" s="66" customFormat="1" ht="24.95" customHeight="1" x14ac:dyDescent="0.25">
      <c r="A4" s="256" t="s">
        <v>500</v>
      </c>
      <c r="B4" s="256"/>
      <c r="C4" s="256"/>
      <c r="D4" s="256"/>
      <c r="E4" s="256"/>
      <c r="F4" s="256"/>
      <c r="G4" s="256"/>
      <c r="H4" s="256"/>
      <c r="I4" s="256"/>
      <c r="J4" s="256"/>
    </row>
    <row r="5" spans="1:15" s="66" customFormat="1" ht="18.75" customHeight="1" thickBot="1" x14ac:dyDescent="0.3">
      <c r="C5" s="67"/>
      <c r="D5" s="67"/>
      <c r="G5" s="68"/>
      <c r="H5" s="70" t="s">
        <v>1</v>
      </c>
      <c r="I5" s="71" t="s">
        <v>2</v>
      </c>
      <c r="J5" s="72" t="s">
        <v>3</v>
      </c>
    </row>
    <row r="6" spans="1:15" ht="29.25" customHeight="1" x14ac:dyDescent="0.25">
      <c r="A6" s="246" t="s">
        <v>4</v>
      </c>
      <c r="B6" s="246" t="s">
        <v>5</v>
      </c>
      <c r="C6" s="246" t="s">
        <v>6</v>
      </c>
      <c r="D6" s="246" t="s">
        <v>7</v>
      </c>
      <c r="E6" s="246" t="s">
        <v>8</v>
      </c>
      <c r="F6" s="235" t="s">
        <v>178</v>
      </c>
      <c r="G6" s="239" t="s">
        <v>179</v>
      </c>
      <c r="H6" s="235" t="s">
        <v>180</v>
      </c>
      <c r="I6" s="248" t="s">
        <v>9</v>
      </c>
      <c r="J6" s="235" t="s">
        <v>181</v>
      </c>
      <c r="K6" s="235" t="s">
        <v>182</v>
      </c>
      <c r="L6" s="235" t="s">
        <v>183</v>
      </c>
      <c r="M6" s="252" t="s">
        <v>184</v>
      </c>
      <c r="N6" s="252"/>
      <c r="O6" s="253"/>
    </row>
    <row r="7" spans="1:15" ht="84.75" customHeight="1" thickBot="1" x14ac:dyDescent="0.3">
      <c r="A7" s="247"/>
      <c r="B7" s="247"/>
      <c r="C7" s="247"/>
      <c r="D7" s="247"/>
      <c r="E7" s="247"/>
      <c r="F7" s="236"/>
      <c r="G7" s="240"/>
      <c r="H7" s="236"/>
      <c r="I7" s="257"/>
      <c r="J7" s="236"/>
      <c r="K7" s="236"/>
      <c r="L7" s="236"/>
      <c r="M7" s="147" t="s">
        <v>185</v>
      </c>
      <c r="N7" s="147"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2135218375.3</v>
      </c>
      <c r="K8" s="14">
        <f>+K9+K26</f>
        <v>2135218375.3</v>
      </c>
      <c r="L8" s="14">
        <f>+J8-K8</f>
        <v>0</v>
      </c>
      <c r="M8" s="15">
        <f>+J8/H8</f>
        <v>0.94913416423735952</v>
      </c>
      <c r="N8" s="15">
        <f>+K8/H8</f>
        <v>0.94913416423735952</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734734</v>
      </c>
      <c r="K9" s="45">
        <f>+K10</f>
        <v>734734</v>
      </c>
      <c r="L9" s="45">
        <f>+J9-K9</f>
        <v>0</v>
      </c>
      <c r="M9" s="19">
        <f t="shared" ref="M9:M89" si="0">+J9/H9</f>
        <v>6.3798380729969033E-3</v>
      </c>
      <c r="N9" s="19">
        <f t="shared" ref="N9:N89" si="1">+K9/H9</f>
        <v>6.3798380729969033E-3</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734734</v>
      </c>
      <c r="K10" s="33">
        <f>+K11+K19</f>
        <v>734734</v>
      </c>
      <c r="L10" s="34">
        <f t="shared" ref="L10:L11" si="4">+J10-K10</f>
        <v>0</v>
      </c>
      <c r="M10" s="24">
        <f t="shared" si="0"/>
        <v>6.3798380729969033E-3</v>
      </c>
      <c r="N10" s="24">
        <f t="shared" si="1"/>
        <v>6.3798380729969033E-3</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0</v>
      </c>
      <c r="K11" s="34">
        <f>+K12+K14</f>
        <v>0</v>
      </c>
      <c r="L11" s="34">
        <f t="shared" si="4"/>
        <v>0</v>
      </c>
      <c r="M11" s="24">
        <f t="shared" si="0"/>
        <v>0</v>
      </c>
      <c r="N11" s="24">
        <f t="shared" si="1"/>
        <v>0</v>
      </c>
      <c r="O11" s="168" t="s">
        <v>188</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0</v>
      </c>
      <c r="K12" s="34">
        <f>+K13</f>
        <v>0</v>
      </c>
      <c r="L12" s="34">
        <f>+J12-K12</f>
        <v>0</v>
      </c>
      <c r="M12" s="24">
        <f t="shared" si="0"/>
        <v>0</v>
      </c>
      <c r="N12" s="24">
        <f t="shared" si="1"/>
        <v>0</v>
      </c>
      <c r="O12" s="168" t="s">
        <v>188</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0</v>
      </c>
      <c r="K13" s="28">
        <v>0</v>
      </c>
      <c r="L13" s="28">
        <f>+J13-K13</f>
        <v>0</v>
      </c>
      <c r="M13" s="30">
        <f t="shared" si="0"/>
        <v>0</v>
      </c>
      <c r="N13" s="30">
        <f t="shared" si="1"/>
        <v>0</v>
      </c>
      <c r="O13" s="169" t="s">
        <v>188</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0</v>
      </c>
      <c r="K14" s="34">
        <f>SUM(K15:K18)</f>
        <v>0</v>
      </c>
      <c r="L14" s="34">
        <f>+J14-K14</f>
        <v>0</v>
      </c>
      <c r="M14" s="24">
        <f t="shared" si="0"/>
        <v>0</v>
      </c>
      <c r="N14" s="24">
        <f t="shared" si="1"/>
        <v>0</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0</v>
      </c>
      <c r="K15" s="28">
        <v>0</v>
      </c>
      <c r="L15" s="28">
        <f t="shared" ref="L15:L20" si="5">+J15-K15</f>
        <v>0</v>
      </c>
      <c r="M15" s="30">
        <f t="shared" si="0"/>
        <v>0</v>
      </c>
      <c r="N15" s="30">
        <f t="shared" si="1"/>
        <v>0</v>
      </c>
      <c r="O15" s="169" t="s">
        <v>188</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0</v>
      </c>
      <c r="K16" s="28">
        <v>0</v>
      </c>
      <c r="L16" s="28">
        <f t="shared" si="5"/>
        <v>0</v>
      </c>
      <c r="M16" s="30">
        <f t="shared" si="0"/>
        <v>0</v>
      </c>
      <c r="N16" s="30">
        <f t="shared" si="1"/>
        <v>0</v>
      </c>
      <c r="O16" s="169" t="s">
        <v>188</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70"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70"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734734</v>
      </c>
      <c r="K19" s="34">
        <f>+K20+K22+K24</f>
        <v>734734</v>
      </c>
      <c r="L19" s="34">
        <f t="shared" si="5"/>
        <v>0</v>
      </c>
      <c r="M19" s="24">
        <f t="shared" si="0"/>
        <v>1.1277710178885125E-2</v>
      </c>
      <c r="N19" s="24">
        <f t="shared" si="1"/>
        <v>1.1277710178885125E-2</v>
      </c>
      <c r="O19" s="16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0</v>
      </c>
      <c r="K20" s="34">
        <f>+K21</f>
        <v>0</v>
      </c>
      <c r="L20" s="34">
        <f t="shared" si="5"/>
        <v>0</v>
      </c>
      <c r="M20" s="24">
        <f t="shared" si="0"/>
        <v>0</v>
      </c>
      <c r="N20" s="24">
        <f t="shared" si="1"/>
        <v>0</v>
      </c>
      <c r="O20" s="168" t="s">
        <v>188</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0</v>
      </c>
      <c r="K21" s="28">
        <v>0</v>
      </c>
      <c r="L21" s="28">
        <f>+J21-K21</f>
        <v>0</v>
      </c>
      <c r="M21" s="30">
        <f t="shared" si="0"/>
        <v>0</v>
      </c>
      <c r="N21" s="30">
        <f t="shared" si="1"/>
        <v>0</v>
      </c>
      <c r="O21" s="169" t="s">
        <v>188</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0</v>
      </c>
      <c r="K22" s="34">
        <f>+K23</f>
        <v>0</v>
      </c>
      <c r="L22" s="34">
        <f>+J22-K22</f>
        <v>0</v>
      </c>
      <c r="M22" s="24">
        <f t="shared" si="0"/>
        <v>0</v>
      </c>
      <c r="N22" s="24">
        <f t="shared" si="1"/>
        <v>0</v>
      </c>
      <c r="O22" s="168" t="s">
        <v>188</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0</v>
      </c>
      <c r="K23" s="28">
        <v>0</v>
      </c>
      <c r="L23" s="28">
        <f>+J23-K23</f>
        <v>0</v>
      </c>
      <c r="M23" s="30">
        <f t="shared" si="0"/>
        <v>0</v>
      </c>
      <c r="N23" s="30">
        <f t="shared" si="1"/>
        <v>0</v>
      </c>
      <c r="O23" s="169" t="s">
        <v>188</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6">+F27</f>
        <v>2134483641.2999997</v>
      </c>
      <c r="G26" s="34">
        <f t="shared" si="6"/>
        <v>0</v>
      </c>
      <c r="H26" s="34">
        <f t="shared" si="3"/>
        <v>2134483641.2999997</v>
      </c>
      <c r="I26" s="24">
        <f>+H26/H137</f>
        <v>3.8495985842650952E-2</v>
      </c>
      <c r="J26" s="34">
        <f t="shared" ref="J26:K28" si="7">+J27</f>
        <v>2134483641.3</v>
      </c>
      <c r="K26" s="34">
        <f t="shared" si="7"/>
        <v>2134483641.3</v>
      </c>
      <c r="L26" s="34">
        <f t="shared" ref="L26:L89" si="8">+J26-K26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6"/>
        <v>2134483641.2999997</v>
      </c>
      <c r="G27" s="34">
        <f t="shared" si="6"/>
        <v>0</v>
      </c>
      <c r="H27" s="34">
        <f t="shared" si="3"/>
        <v>2134483641.2999997</v>
      </c>
      <c r="I27" s="24">
        <f>+H27/H137</f>
        <v>3.8495985842650952E-2</v>
      </c>
      <c r="J27" s="34">
        <f t="shared" si="7"/>
        <v>2134483641.3</v>
      </c>
      <c r="K27" s="34">
        <f t="shared" si="7"/>
        <v>2134483641.3</v>
      </c>
      <c r="L27" s="34">
        <f t="shared" si="8"/>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6"/>
        <v>2134483641.2999997</v>
      </c>
      <c r="G28" s="34">
        <f t="shared" si="6"/>
        <v>0</v>
      </c>
      <c r="H28" s="34">
        <f t="shared" si="3"/>
        <v>2134483641.2999997</v>
      </c>
      <c r="I28" s="24">
        <f>+H28/H137</f>
        <v>3.8495985842650952E-2</v>
      </c>
      <c r="J28" s="34">
        <f t="shared" si="7"/>
        <v>2134483641.3</v>
      </c>
      <c r="K28" s="34">
        <f t="shared" si="7"/>
        <v>2134483641.3</v>
      </c>
      <c r="L28" s="34">
        <f t="shared" si="8"/>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9">+J33+J71+J77+J91+J107</f>
        <v>253992183.5</v>
      </c>
      <c r="K30" s="159">
        <f t="shared" si="9"/>
        <v>253591200.5</v>
      </c>
      <c r="L30" s="159">
        <f t="shared" si="8"/>
        <v>400983</v>
      </c>
      <c r="M30" s="15">
        <f t="shared" si="0"/>
        <v>0.56567488851014891</v>
      </c>
      <c r="N30" s="15">
        <f t="shared" si="1"/>
        <v>0.56478184522553365</v>
      </c>
      <c r="O30" s="114">
        <f t="shared" si="2"/>
        <v>0.99842127818866522</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0">+J34+J92+J108</f>
        <v>9780219515</v>
      </c>
      <c r="K31" s="175">
        <f t="shared" si="10"/>
        <v>9335288855</v>
      </c>
      <c r="L31" s="175">
        <f t="shared" si="8"/>
        <v>444930660</v>
      </c>
      <c r="M31" s="177">
        <f t="shared" si="0"/>
        <v>0.41081056546490813</v>
      </c>
      <c r="N31" s="177">
        <f t="shared" si="1"/>
        <v>0.39212159680250336</v>
      </c>
      <c r="O31" s="178">
        <f t="shared" si="2"/>
        <v>0.95450708858654898</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1">+J35+J78</f>
        <v>4257468</v>
      </c>
      <c r="K32" s="159">
        <f t="shared" si="11"/>
        <v>4257468</v>
      </c>
      <c r="L32" s="159">
        <f t="shared" si="8"/>
        <v>0</v>
      </c>
      <c r="M32" s="15">
        <f t="shared" si="0"/>
        <v>1.4710786450142818E-4</v>
      </c>
      <c r="N32" s="15">
        <f t="shared" si="1"/>
        <v>1.4710786450142818E-4</v>
      </c>
      <c r="O32" s="114">
        <f t="shared" si="2"/>
        <v>1</v>
      </c>
    </row>
    <row r="33" spans="1:15" ht="24" customHeight="1" x14ac:dyDescent="0.25">
      <c r="A33" s="89" t="s">
        <v>71</v>
      </c>
      <c r="B33" s="179" t="s">
        <v>67</v>
      </c>
      <c r="C33" s="180">
        <v>11</v>
      </c>
      <c r="D33" s="179" t="s">
        <v>13</v>
      </c>
      <c r="E33" s="18" t="s">
        <v>72</v>
      </c>
      <c r="F33" s="45">
        <f t="shared" ref="F33:H35" si="12">+F36</f>
        <v>87129546.090000153</v>
      </c>
      <c r="G33" s="45">
        <f t="shared" si="12"/>
        <v>0</v>
      </c>
      <c r="H33" s="45">
        <f t="shared" si="12"/>
        <v>87129546.090000153</v>
      </c>
      <c r="I33" s="19">
        <f>+H33/H137</f>
        <v>1.5714047687497962E-3</v>
      </c>
      <c r="J33" s="45">
        <f t="shared" ref="J33:K35" si="13">+J36</f>
        <v>76953844.090000004</v>
      </c>
      <c r="K33" s="45">
        <f t="shared" si="13"/>
        <v>76953844.090000004</v>
      </c>
      <c r="L33" s="45">
        <f t="shared" si="8"/>
        <v>0</v>
      </c>
      <c r="M33" s="19">
        <f t="shared" si="0"/>
        <v>0.88321180980916403</v>
      </c>
      <c r="N33" s="19">
        <f t="shared" si="1"/>
        <v>0.88321180980916403</v>
      </c>
      <c r="O33" s="167">
        <f t="shared" si="2"/>
        <v>1</v>
      </c>
    </row>
    <row r="34" spans="1:15" ht="24" customHeight="1" x14ac:dyDescent="0.25">
      <c r="A34" s="88" t="s">
        <v>71</v>
      </c>
      <c r="B34" s="181" t="s">
        <v>67</v>
      </c>
      <c r="C34" s="182">
        <v>54</v>
      </c>
      <c r="D34" s="181" t="s">
        <v>13</v>
      </c>
      <c r="E34" s="22" t="s">
        <v>72</v>
      </c>
      <c r="F34" s="34">
        <f t="shared" si="12"/>
        <v>8509795636</v>
      </c>
      <c r="G34" s="34">
        <f t="shared" si="12"/>
        <v>0</v>
      </c>
      <c r="H34" s="34">
        <f t="shared" si="12"/>
        <v>8509795636</v>
      </c>
      <c r="I34" s="19">
        <f>+H34/H137</f>
        <v>0.1534764502237129</v>
      </c>
      <c r="J34" s="34">
        <f t="shared" si="13"/>
        <v>8391708286</v>
      </c>
      <c r="K34" s="34">
        <f t="shared" si="13"/>
        <v>8391708286</v>
      </c>
      <c r="L34" s="34">
        <f t="shared" si="8"/>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2"/>
        <v>4257468</v>
      </c>
      <c r="G35" s="34">
        <f t="shared" si="12"/>
        <v>0</v>
      </c>
      <c r="H35" s="34">
        <f t="shared" si="12"/>
        <v>4257468</v>
      </c>
      <c r="I35" s="19">
        <f>+H35/H137</f>
        <v>7.6784579034636932E-5</v>
      </c>
      <c r="J35" s="34">
        <f t="shared" si="13"/>
        <v>4257468</v>
      </c>
      <c r="K35" s="34">
        <f t="shared" si="13"/>
        <v>4257468</v>
      </c>
      <c r="L35" s="34">
        <f t="shared" si="8"/>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4">+J39+J59</f>
        <v>76953844.090000004</v>
      </c>
      <c r="K36" s="34">
        <f t="shared" si="14"/>
        <v>76953844.090000004</v>
      </c>
      <c r="L36" s="34">
        <f t="shared" si="8"/>
        <v>0</v>
      </c>
      <c r="M36" s="19">
        <f t="shared" si="0"/>
        <v>0.88321180980916403</v>
      </c>
      <c r="N36" s="19">
        <f t="shared" si="1"/>
        <v>0.88321180980916403</v>
      </c>
      <c r="O36" s="167">
        <f t="shared" si="2"/>
        <v>1</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5">+J40+J51+J55+J60+J67</f>
        <v>8391708286</v>
      </c>
      <c r="K37" s="34">
        <f t="shared" si="15"/>
        <v>8391708286</v>
      </c>
      <c r="L37" s="34">
        <f t="shared" si="8"/>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6">+F41</f>
        <v>4257468</v>
      </c>
      <c r="G38" s="34">
        <f t="shared" si="16"/>
        <v>0</v>
      </c>
      <c r="H38" s="34">
        <f t="shared" si="16"/>
        <v>4257468</v>
      </c>
      <c r="I38" s="19">
        <f>+H38/H137</f>
        <v>7.6784579034636932E-5</v>
      </c>
      <c r="J38" s="34">
        <f t="shared" ref="J38:K47" si="17">+J41</f>
        <v>4257468</v>
      </c>
      <c r="K38" s="34">
        <f t="shared" si="17"/>
        <v>4257468</v>
      </c>
      <c r="L38" s="34">
        <f t="shared" si="8"/>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6"/>
        <v>87087373.090000153</v>
      </c>
      <c r="G39" s="34">
        <f t="shared" si="16"/>
        <v>0</v>
      </c>
      <c r="H39" s="34">
        <f t="shared" si="16"/>
        <v>87087373.090000153</v>
      </c>
      <c r="I39" s="19">
        <f>+H39/H137</f>
        <v>1.5706441673661506E-3</v>
      </c>
      <c r="J39" s="34">
        <f t="shared" si="17"/>
        <v>76911671.090000004</v>
      </c>
      <c r="K39" s="34">
        <f t="shared" si="17"/>
        <v>76911671.090000004</v>
      </c>
      <c r="L39" s="34">
        <f t="shared" si="8"/>
        <v>0</v>
      </c>
      <c r="M39" s="19">
        <f t="shared" si="0"/>
        <v>0.88315525386804239</v>
      </c>
      <c r="N39" s="19">
        <f t="shared" si="1"/>
        <v>0.88315525386804239</v>
      </c>
      <c r="O39" s="167">
        <f t="shared" si="2"/>
        <v>1</v>
      </c>
    </row>
    <row r="40" spans="1:15" ht="49.5" customHeight="1" x14ac:dyDescent="0.25">
      <c r="A40" s="85" t="s">
        <v>77</v>
      </c>
      <c r="B40" s="181" t="s">
        <v>67</v>
      </c>
      <c r="C40" s="182">
        <v>54</v>
      </c>
      <c r="D40" s="181" t="s">
        <v>13</v>
      </c>
      <c r="E40" s="22" t="s">
        <v>78</v>
      </c>
      <c r="F40" s="34">
        <f t="shared" si="16"/>
        <v>4631328</v>
      </c>
      <c r="G40" s="34">
        <f t="shared" si="16"/>
        <v>0</v>
      </c>
      <c r="H40" s="34">
        <f t="shared" si="16"/>
        <v>4631328</v>
      </c>
      <c r="I40" s="19">
        <f>+H40/H137</f>
        <v>8.3527244562102871E-5</v>
      </c>
      <c r="J40" s="34">
        <f t="shared" si="17"/>
        <v>4631328</v>
      </c>
      <c r="K40" s="34">
        <f t="shared" si="17"/>
        <v>4631328</v>
      </c>
      <c r="L40" s="34">
        <f t="shared" si="8"/>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6"/>
        <v>4257468</v>
      </c>
      <c r="G41" s="34">
        <f t="shared" si="16"/>
        <v>0</v>
      </c>
      <c r="H41" s="34">
        <f t="shared" si="16"/>
        <v>4257468</v>
      </c>
      <c r="I41" s="19">
        <f>+H41/H137</f>
        <v>7.6784579034636932E-5</v>
      </c>
      <c r="J41" s="34">
        <f t="shared" si="17"/>
        <v>4257468</v>
      </c>
      <c r="K41" s="34">
        <f t="shared" si="17"/>
        <v>4257468</v>
      </c>
      <c r="L41" s="34">
        <f t="shared" si="8"/>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6"/>
        <v>87087373.090000153</v>
      </c>
      <c r="G42" s="34">
        <f t="shared" si="16"/>
        <v>0</v>
      </c>
      <c r="H42" s="34">
        <f t="shared" si="16"/>
        <v>87087373.090000153</v>
      </c>
      <c r="I42" s="19">
        <f>+H42/H137</f>
        <v>1.5706441673661506E-3</v>
      </c>
      <c r="J42" s="34">
        <f t="shared" si="17"/>
        <v>76911671.090000004</v>
      </c>
      <c r="K42" s="34">
        <f t="shared" si="17"/>
        <v>76911671.090000004</v>
      </c>
      <c r="L42" s="34">
        <f t="shared" si="8"/>
        <v>0</v>
      </c>
      <c r="M42" s="19">
        <f t="shared" si="0"/>
        <v>0.88315525386804239</v>
      </c>
      <c r="N42" s="19">
        <f t="shared" si="1"/>
        <v>0.88315525386804239</v>
      </c>
      <c r="O42" s="167">
        <f t="shared" si="2"/>
        <v>1</v>
      </c>
    </row>
    <row r="43" spans="1:15" ht="49.5" customHeight="1" x14ac:dyDescent="0.25">
      <c r="A43" s="88" t="s">
        <v>79</v>
      </c>
      <c r="B43" s="181" t="s">
        <v>67</v>
      </c>
      <c r="C43" s="182">
        <v>54</v>
      </c>
      <c r="D43" s="181" t="s">
        <v>13</v>
      </c>
      <c r="E43" s="22" t="s">
        <v>78</v>
      </c>
      <c r="F43" s="34">
        <f t="shared" si="16"/>
        <v>4631328</v>
      </c>
      <c r="G43" s="34">
        <f t="shared" si="16"/>
        <v>0</v>
      </c>
      <c r="H43" s="34">
        <f t="shared" si="16"/>
        <v>4631328</v>
      </c>
      <c r="I43" s="19">
        <f>+H43/H137</f>
        <v>8.3527244562102871E-5</v>
      </c>
      <c r="J43" s="34">
        <f t="shared" si="17"/>
        <v>4631328</v>
      </c>
      <c r="K43" s="34">
        <f t="shared" si="17"/>
        <v>4631328</v>
      </c>
      <c r="L43" s="34">
        <f t="shared" si="8"/>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6"/>
        <v>4257468</v>
      </c>
      <c r="G44" s="34">
        <f t="shared" si="16"/>
        <v>0</v>
      </c>
      <c r="H44" s="34">
        <f t="shared" si="16"/>
        <v>4257468</v>
      </c>
      <c r="I44" s="19">
        <f>+H44/H137</f>
        <v>7.6784579034636932E-5</v>
      </c>
      <c r="J44" s="34">
        <f t="shared" si="17"/>
        <v>4257468</v>
      </c>
      <c r="K44" s="34">
        <f t="shared" si="17"/>
        <v>4257468</v>
      </c>
      <c r="L44" s="34">
        <f t="shared" si="8"/>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6"/>
        <v>87087373.090000153</v>
      </c>
      <c r="G45" s="34">
        <f t="shared" si="16"/>
        <v>0</v>
      </c>
      <c r="H45" s="34">
        <f t="shared" si="16"/>
        <v>87087373.090000153</v>
      </c>
      <c r="I45" s="19">
        <f>+H45/H137</f>
        <v>1.5706441673661506E-3</v>
      </c>
      <c r="J45" s="34">
        <f t="shared" si="17"/>
        <v>76911671.090000004</v>
      </c>
      <c r="K45" s="34">
        <f t="shared" si="17"/>
        <v>76911671.090000004</v>
      </c>
      <c r="L45" s="34">
        <f t="shared" si="8"/>
        <v>0</v>
      </c>
      <c r="M45" s="19">
        <f t="shared" si="0"/>
        <v>0.88315525386804239</v>
      </c>
      <c r="N45" s="19">
        <f t="shared" si="1"/>
        <v>0.88315525386804239</v>
      </c>
      <c r="O45" s="167">
        <f t="shared" si="2"/>
        <v>1</v>
      </c>
    </row>
    <row r="46" spans="1:15" ht="49.5" customHeight="1" x14ac:dyDescent="0.25">
      <c r="A46" s="88" t="s">
        <v>80</v>
      </c>
      <c r="B46" s="181" t="s">
        <v>67</v>
      </c>
      <c r="C46" s="182">
        <v>54</v>
      </c>
      <c r="D46" s="181" t="s">
        <v>13</v>
      </c>
      <c r="E46" s="22" t="s">
        <v>81</v>
      </c>
      <c r="F46" s="34">
        <f t="shared" si="16"/>
        <v>4631328</v>
      </c>
      <c r="G46" s="34">
        <f t="shared" si="16"/>
        <v>0</v>
      </c>
      <c r="H46" s="34">
        <f t="shared" si="16"/>
        <v>4631328</v>
      </c>
      <c r="I46" s="19">
        <f>+H46/H137</f>
        <v>8.3527244562102871E-5</v>
      </c>
      <c r="J46" s="34">
        <f t="shared" si="17"/>
        <v>4631328</v>
      </c>
      <c r="K46" s="34">
        <f t="shared" si="17"/>
        <v>4631328</v>
      </c>
      <c r="L46" s="34">
        <f t="shared" si="8"/>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6"/>
        <v>4257468</v>
      </c>
      <c r="G47" s="34">
        <f t="shared" si="16"/>
        <v>0</v>
      </c>
      <c r="H47" s="34">
        <f t="shared" si="16"/>
        <v>4257468</v>
      </c>
      <c r="I47" s="19">
        <f>+H47/H137</f>
        <v>7.6784579034636932E-5</v>
      </c>
      <c r="J47" s="34">
        <f t="shared" si="17"/>
        <v>4257468</v>
      </c>
      <c r="K47" s="34">
        <f t="shared" si="17"/>
        <v>4257468</v>
      </c>
      <c r="L47" s="34">
        <f t="shared" si="8"/>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8">+F48-G48</f>
        <v>87087373.090000153</v>
      </c>
      <c r="I48" s="76">
        <f>+H48/H137</f>
        <v>1.5706441673661506E-3</v>
      </c>
      <c r="J48" s="28">
        <v>76911671.090000004</v>
      </c>
      <c r="K48" s="28">
        <v>76911671.090000004</v>
      </c>
      <c r="L48" s="28">
        <f t="shared" si="8"/>
        <v>0</v>
      </c>
      <c r="M48" s="76">
        <f t="shared" si="0"/>
        <v>0.88315525386804239</v>
      </c>
      <c r="N48" s="30">
        <f t="shared" si="1"/>
        <v>0.88315525386804239</v>
      </c>
      <c r="O48" s="169">
        <f t="shared" si="2"/>
        <v>1</v>
      </c>
    </row>
    <row r="49" spans="1:15" ht="30" customHeight="1" x14ac:dyDescent="0.25">
      <c r="A49" s="86" t="s">
        <v>82</v>
      </c>
      <c r="B49" s="26" t="s">
        <v>67</v>
      </c>
      <c r="C49" s="26">
        <v>54</v>
      </c>
      <c r="D49" s="26" t="s">
        <v>13</v>
      </c>
      <c r="E49" s="27" t="s">
        <v>75</v>
      </c>
      <c r="F49" s="28">
        <v>4631328</v>
      </c>
      <c r="G49" s="28">
        <v>0</v>
      </c>
      <c r="H49" s="28">
        <f t="shared" si="18"/>
        <v>4631328</v>
      </c>
      <c r="I49" s="76">
        <f>+H49/H137</f>
        <v>8.3527244562102871E-5</v>
      </c>
      <c r="J49" s="28">
        <v>4631328</v>
      </c>
      <c r="K49" s="28">
        <v>4631328</v>
      </c>
      <c r="L49" s="28">
        <f t="shared" si="8"/>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8"/>
        <v>4257468</v>
      </c>
      <c r="I50" s="76">
        <f>+H50/H137</f>
        <v>7.6784579034636932E-5</v>
      </c>
      <c r="J50" s="28">
        <v>4257468</v>
      </c>
      <c r="K50" s="28">
        <v>4257468</v>
      </c>
      <c r="L50" s="28">
        <f t="shared" si="8"/>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19">+F52</f>
        <v>4175334565</v>
      </c>
      <c r="G51" s="34">
        <f t="shared" si="19"/>
        <v>0</v>
      </c>
      <c r="H51" s="34">
        <f t="shared" si="19"/>
        <v>4175334565</v>
      </c>
      <c r="I51" s="19">
        <f>+H51/H137</f>
        <v>7.5303280471466588E-2</v>
      </c>
      <c r="J51" s="34">
        <f t="shared" ref="J51:K53" si="20">+J52</f>
        <v>4175334565</v>
      </c>
      <c r="K51" s="34">
        <f t="shared" si="20"/>
        <v>4175334565</v>
      </c>
      <c r="L51" s="34">
        <f t="shared" si="8"/>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19"/>
        <v>4175334565</v>
      </c>
      <c r="G52" s="34">
        <f t="shared" si="19"/>
        <v>0</v>
      </c>
      <c r="H52" s="34">
        <f t="shared" si="19"/>
        <v>4175334565</v>
      </c>
      <c r="I52" s="19">
        <f>+H52/H137</f>
        <v>7.5303280471466588E-2</v>
      </c>
      <c r="J52" s="34">
        <f t="shared" si="20"/>
        <v>4175334565</v>
      </c>
      <c r="K52" s="34">
        <f t="shared" si="20"/>
        <v>4175334565</v>
      </c>
      <c r="L52" s="34">
        <f t="shared" si="8"/>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19"/>
        <v>4175334565</v>
      </c>
      <c r="G53" s="34">
        <f t="shared" si="19"/>
        <v>0</v>
      </c>
      <c r="H53" s="34">
        <f t="shared" si="19"/>
        <v>4175334565</v>
      </c>
      <c r="I53" s="19">
        <f>+H53/H137</f>
        <v>7.5303280471466588E-2</v>
      </c>
      <c r="J53" s="34">
        <f t="shared" si="20"/>
        <v>4175334565</v>
      </c>
      <c r="K53" s="34">
        <f t="shared" si="20"/>
        <v>4175334565</v>
      </c>
      <c r="L53" s="34">
        <f t="shared" si="8"/>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1">+F54-G54</f>
        <v>4175334565</v>
      </c>
      <c r="I54" s="76">
        <f>+H54/H137</f>
        <v>7.5303280471466588E-2</v>
      </c>
      <c r="J54" s="28">
        <v>4175334565</v>
      </c>
      <c r="K54" s="28">
        <v>4175334565</v>
      </c>
      <c r="L54" s="28">
        <f t="shared" si="8"/>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2">+F56</f>
        <v>3981861364</v>
      </c>
      <c r="G55" s="34">
        <f t="shared" si="22"/>
        <v>0</v>
      </c>
      <c r="H55" s="34">
        <f t="shared" si="22"/>
        <v>3981861364</v>
      </c>
      <c r="I55" s="19">
        <f>+H55/H137</f>
        <v>7.1813939320043083E-2</v>
      </c>
      <c r="J55" s="34">
        <f t="shared" ref="J55:K57" si="23">+J56</f>
        <v>3981861364</v>
      </c>
      <c r="K55" s="34">
        <f t="shared" si="23"/>
        <v>3981861364</v>
      </c>
      <c r="L55" s="34">
        <f t="shared" si="8"/>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2"/>
        <v>3981861364</v>
      </c>
      <c r="G56" s="34">
        <f t="shared" si="22"/>
        <v>0</v>
      </c>
      <c r="H56" s="34">
        <f t="shared" si="22"/>
        <v>3981861364</v>
      </c>
      <c r="I56" s="19">
        <f>+H56/H137</f>
        <v>7.1813939320043083E-2</v>
      </c>
      <c r="J56" s="34">
        <f t="shared" si="23"/>
        <v>3981861364</v>
      </c>
      <c r="K56" s="34">
        <f t="shared" si="23"/>
        <v>3981861364</v>
      </c>
      <c r="L56" s="34">
        <f t="shared" si="8"/>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2"/>
        <v>3981861364</v>
      </c>
      <c r="G57" s="34">
        <f t="shared" si="22"/>
        <v>0</v>
      </c>
      <c r="H57" s="34">
        <f t="shared" si="22"/>
        <v>3981861364</v>
      </c>
      <c r="I57" s="19">
        <f>+H57/H137</f>
        <v>7.1813939320043083E-2</v>
      </c>
      <c r="J57" s="34">
        <f t="shared" si="23"/>
        <v>3981861364</v>
      </c>
      <c r="K57" s="34">
        <f t="shared" si="23"/>
        <v>3981861364</v>
      </c>
      <c r="L57" s="34">
        <f t="shared" si="8"/>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4">+F58-G58</f>
        <v>3981861364</v>
      </c>
      <c r="I58" s="76">
        <f>+H58/H137</f>
        <v>7.1813939320043083E-2</v>
      </c>
      <c r="J58" s="28">
        <v>3981861364</v>
      </c>
      <c r="K58" s="28">
        <v>3981861364</v>
      </c>
      <c r="L58" s="28">
        <f t="shared" si="8"/>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5">+F61</f>
        <v>42173</v>
      </c>
      <c r="G59" s="34">
        <f t="shared" si="25"/>
        <v>0</v>
      </c>
      <c r="H59" s="34">
        <f t="shared" si="25"/>
        <v>42173</v>
      </c>
      <c r="I59" s="183">
        <f>+H59/H137</f>
        <v>7.606013836458062E-7</v>
      </c>
      <c r="J59" s="34">
        <f t="shared" ref="J59:K64" si="26">+J61</f>
        <v>42173</v>
      </c>
      <c r="K59" s="34">
        <f t="shared" si="26"/>
        <v>42173</v>
      </c>
      <c r="L59" s="34">
        <f t="shared" si="8"/>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5"/>
        <v>193431029</v>
      </c>
      <c r="G60" s="34">
        <f t="shared" si="25"/>
        <v>0</v>
      </c>
      <c r="H60" s="34">
        <f t="shared" si="25"/>
        <v>193431029</v>
      </c>
      <c r="I60" s="19">
        <f>+H60/H137</f>
        <v>3.4885805680751206E-3</v>
      </c>
      <c r="J60" s="34">
        <f t="shared" si="26"/>
        <v>193431029</v>
      </c>
      <c r="K60" s="34">
        <f t="shared" si="26"/>
        <v>193431029</v>
      </c>
      <c r="L60" s="34">
        <f t="shared" si="8"/>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5"/>
        <v>42173</v>
      </c>
      <c r="G61" s="34">
        <f t="shared" si="25"/>
        <v>0</v>
      </c>
      <c r="H61" s="34">
        <f t="shared" si="25"/>
        <v>42173</v>
      </c>
      <c r="I61" s="183">
        <f>+H61/H137</f>
        <v>7.606013836458062E-7</v>
      </c>
      <c r="J61" s="34">
        <f t="shared" si="26"/>
        <v>42173</v>
      </c>
      <c r="K61" s="34">
        <f t="shared" si="26"/>
        <v>42173</v>
      </c>
      <c r="L61" s="34">
        <f t="shared" si="8"/>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5"/>
        <v>193431029</v>
      </c>
      <c r="G62" s="34">
        <f t="shared" si="25"/>
        <v>0</v>
      </c>
      <c r="H62" s="34">
        <f t="shared" si="25"/>
        <v>193431029</v>
      </c>
      <c r="I62" s="19">
        <f>+H62/H137</f>
        <v>3.4885805680751206E-3</v>
      </c>
      <c r="J62" s="34">
        <f t="shared" si="26"/>
        <v>193431029</v>
      </c>
      <c r="K62" s="34">
        <f t="shared" si="26"/>
        <v>193431029</v>
      </c>
      <c r="L62" s="34">
        <f t="shared" si="8"/>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5"/>
        <v>42173</v>
      </c>
      <c r="G63" s="34">
        <f t="shared" si="25"/>
        <v>0</v>
      </c>
      <c r="H63" s="34">
        <f t="shared" si="25"/>
        <v>42173</v>
      </c>
      <c r="I63" s="183">
        <f>+H63/H137</f>
        <v>7.606013836458062E-7</v>
      </c>
      <c r="J63" s="34">
        <f t="shared" si="26"/>
        <v>42173</v>
      </c>
      <c r="K63" s="34">
        <f t="shared" si="26"/>
        <v>42173</v>
      </c>
      <c r="L63" s="34">
        <f t="shared" si="8"/>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5"/>
        <v>193431029</v>
      </c>
      <c r="G64" s="34">
        <f t="shared" si="25"/>
        <v>0</v>
      </c>
      <c r="H64" s="34">
        <f t="shared" si="25"/>
        <v>193431029</v>
      </c>
      <c r="I64" s="19">
        <f>+H64/H137</f>
        <v>3.4885805680751206E-3</v>
      </c>
      <c r="J64" s="34">
        <f t="shared" si="26"/>
        <v>193431029</v>
      </c>
      <c r="K64" s="34">
        <f t="shared" si="26"/>
        <v>193431029</v>
      </c>
      <c r="L64" s="34">
        <f t="shared" si="8"/>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7">+F65-G65</f>
        <v>42173</v>
      </c>
      <c r="I65" s="184">
        <f>+H65/H137</f>
        <v>7.606013836458062E-7</v>
      </c>
      <c r="J65" s="28">
        <v>42173</v>
      </c>
      <c r="K65" s="28">
        <v>42173</v>
      </c>
      <c r="L65" s="28">
        <f t="shared" si="8"/>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7"/>
        <v>193431029</v>
      </c>
      <c r="I66" s="76">
        <f>+H66/H137</f>
        <v>3.4885805680751206E-3</v>
      </c>
      <c r="J66" s="28">
        <v>193431029</v>
      </c>
      <c r="K66" s="28">
        <v>193431029</v>
      </c>
      <c r="L66" s="28">
        <f t="shared" si="8"/>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8">+F68</f>
        <v>154537350</v>
      </c>
      <c r="G67" s="33">
        <f t="shared" si="28"/>
        <v>0</v>
      </c>
      <c r="H67" s="33">
        <f t="shared" si="28"/>
        <v>154537350</v>
      </c>
      <c r="I67" s="19">
        <f>+H67/H137</f>
        <v>2.7871226195659835E-3</v>
      </c>
      <c r="J67" s="33">
        <f t="shared" ref="J67:K69" si="29">+J68</f>
        <v>36450000</v>
      </c>
      <c r="K67" s="33">
        <f t="shared" si="29"/>
        <v>36450000</v>
      </c>
      <c r="L67" s="33">
        <f t="shared" si="8"/>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8"/>
        <v>154537350</v>
      </c>
      <c r="G68" s="32">
        <f t="shared" si="28"/>
        <v>0</v>
      </c>
      <c r="H68" s="32">
        <f t="shared" si="28"/>
        <v>154537350</v>
      </c>
      <c r="I68" s="19">
        <f>+H68/H137</f>
        <v>2.7871226195659835E-3</v>
      </c>
      <c r="J68" s="32">
        <f t="shared" si="29"/>
        <v>36450000</v>
      </c>
      <c r="K68" s="32">
        <f t="shared" si="29"/>
        <v>36450000</v>
      </c>
      <c r="L68" s="32">
        <f t="shared" si="8"/>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8"/>
        <v>154537350</v>
      </c>
      <c r="G69" s="32">
        <f t="shared" si="28"/>
        <v>0</v>
      </c>
      <c r="H69" s="32">
        <f t="shared" si="28"/>
        <v>154537350</v>
      </c>
      <c r="I69" s="19">
        <f>+H69/H137</f>
        <v>2.7871226195659835E-3</v>
      </c>
      <c r="J69" s="32">
        <f t="shared" si="29"/>
        <v>36450000</v>
      </c>
      <c r="K69" s="32">
        <f t="shared" si="29"/>
        <v>36450000</v>
      </c>
      <c r="L69" s="32">
        <f t="shared" si="8"/>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0">+F70-G70</f>
        <v>154537350</v>
      </c>
      <c r="I70" s="76">
        <f>+H70/H137</f>
        <v>2.7871226195659835E-3</v>
      </c>
      <c r="J70" s="39">
        <v>36450000</v>
      </c>
      <c r="K70" s="39">
        <v>36450000</v>
      </c>
      <c r="L70" s="39">
        <f t="shared" si="8"/>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1">+F72</f>
        <v>23593829.600000143</v>
      </c>
      <c r="G71" s="34">
        <f t="shared" si="31"/>
        <v>0</v>
      </c>
      <c r="H71" s="34">
        <f t="shared" si="31"/>
        <v>23593829.600000143</v>
      </c>
      <c r="I71" s="19">
        <f>+H71/H137</f>
        <v>4.2552105468578205E-4</v>
      </c>
      <c r="J71" s="34">
        <f t="shared" ref="J71:K75" si="32">+J72</f>
        <v>23273042.600000001</v>
      </c>
      <c r="K71" s="34">
        <f t="shared" si="32"/>
        <v>23273042.600000001</v>
      </c>
      <c r="L71" s="34">
        <f t="shared" si="8"/>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1"/>
        <v>23593829.600000143</v>
      </c>
      <c r="G72" s="34">
        <f t="shared" si="31"/>
        <v>0</v>
      </c>
      <c r="H72" s="34">
        <f t="shared" si="31"/>
        <v>23593829.600000143</v>
      </c>
      <c r="I72" s="19">
        <f>+H72/H137</f>
        <v>4.2552105468578205E-4</v>
      </c>
      <c r="J72" s="34">
        <f t="shared" si="32"/>
        <v>23273042.600000001</v>
      </c>
      <c r="K72" s="34">
        <f t="shared" si="32"/>
        <v>23273042.600000001</v>
      </c>
      <c r="L72" s="34">
        <f t="shared" si="8"/>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1"/>
        <v>23593829.600000143</v>
      </c>
      <c r="G73" s="34">
        <f t="shared" si="31"/>
        <v>0</v>
      </c>
      <c r="H73" s="34">
        <f t="shared" si="31"/>
        <v>23593829.600000143</v>
      </c>
      <c r="I73" s="19">
        <f>+H73/H137</f>
        <v>4.2552105468578205E-4</v>
      </c>
      <c r="J73" s="34">
        <f t="shared" si="32"/>
        <v>23273042.600000001</v>
      </c>
      <c r="K73" s="34">
        <f t="shared" si="32"/>
        <v>23273042.600000001</v>
      </c>
      <c r="L73" s="34">
        <f t="shared" si="8"/>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1"/>
        <v>23593829.600000143</v>
      </c>
      <c r="G74" s="34">
        <f t="shared" si="31"/>
        <v>0</v>
      </c>
      <c r="H74" s="34">
        <f t="shared" si="31"/>
        <v>23593829.600000143</v>
      </c>
      <c r="I74" s="19">
        <f>+H74/H137</f>
        <v>4.2552105468578205E-4</v>
      </c>
      <c r="J74" s="34">
        <f t="shared" si="32"/>
        <v>23273042.600000001</v>
      </c>
      <c r="K74" s="34">
        <f t="shared" si="32"/>
        <v>23273042.600000001</v>
      </c>
      <c r="L74" s="34">
        <f t="shared" si="8"/>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1"/>
        <v>23593829.600000143</v>
      </c>
      <c r="G75" s="34">
        <f t="shared" si="31"/>
        <v>0</v>
      </c>
      <c r="H75" s="34">
        <f t="shared" si="31"/>
        <v>23593829.600000143</v>
      </c>
      <c r="I75" s="19">
        <f>+H75/H137</f>
        <v>4.2552105468578205E-4</v>
      </c>
      <c r="J75" s="34">
        <f t="shared" si="32"/>
        <v>23273042.600000001</v>
      </c>
      <c r="K75" s="34">
        <f t="shared" si="32"/>
        <v>23273042.600000001</v>
      </c>
      <c r="L75" s="34">
        <f t="shared" si="8"/>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3">+F76-G76</f>
        <v>23593829.600000143</v>
      </c>
      <c r="I76" s="76">
        <f>+H76/H137</f>
        <v>4.2552105468578205E-4</v>
      </c>
      <c r="J76" s="28">
        <v>23273042.600000001</v>
      </c>
      <c r="K76" s="28">
        <v>23273042.600000001</v>
      </c>
      <c r="L76" s="28">
        <f t="shared" si="8"/>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4">+F79</f>
        <v>3799655.6999999881</v>
      </c>
      <c r="G77" s="34">
        <f t="shared" si="34"/>
        <v>0</v>
      </c>
      <c r="H77" s="34">
        <f t="shared" si="34"/>
        <v>3799655.6999999881</v>
      </c>
      <c r="I77" s="19">
        <f>+H77/H137</f>
        <v>6.8527811225136114E-5</v>
      </c>
      <c r="J77" s="34">
        <f t="shared" ref="J77:K78" si="35">+J79</f>
        <v>3799655.6999999881</v>
      </c>
      <c r="K77" s="34">
        <f t="shared" si="35"/>
        <v>3799655.6999999881</v>
      </c>
      <c r="L77" s="34">
        <f t="shared" si="8"/>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4"/>
        <v>28936873683.820007</v>
      </c>
      <c r="G78" s="34">
        <f t="shared" si="34"/>
        <v>0</v>
      </c>
      <c r="H78" s="34">
        <f t="shared" si="34"/>
        <v>28936873683.820007</v>
      </c>
      <c r="I78" s="19">
        <f>+H78/H137</f>
        <v>0.52188429000302128</v>
      </c>
      <c r="J78" s="34">
        <f t="shared" si="35"/>
        <v>0</v>
      </c>
      <c r="K78" s="34">
        <f t="shared" si="35"/>
        <v>0</v>
      </c>
      <c r="L78" s="34">
        <f t="shared" si="8"/>
        <v>0</v>
      </c>
      <c r="M78" s="19">
        <f t="shared" si="0"/>
        <v>0</v>
      </c>
      <c r="N78" s="19">
        <f t="shared" si="1"/>
        <v>0</v>
      </c>
      <c r="O78" s="167" t="e">
        <f t="shared" si="2"/>
        <v>#DIV/0!</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6">+J87</f>
        <v>3799655.6999999881</v>
      </c>
      <c r="K79" s="34">
        <f t="shared" si="36"/>
        <v>3799655.6999999881</v>
      </c>
      <c r="L79" s="34">
        <f t="shared" si="8"/>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7">+F81</f>
        <v>28936873683.820007</v>
      </c>
      <c r="G80" s="34">
        <f t="shared" si="37"/>
        <v>0</v>
      </c>
      <c r="H80" s="34">
        <f t="shared" si="37"/>
        <v>28936873683.820007</v>
      </c>
      <c r="I80" s="19">
        <f>+H80/H137</f>
        <v>0.52188429000302128</v>
      </c>
      <c r="J80" s="34">
        <f t="shared" ref="J80:K81" si="38">+J81</f>
        <v>0</v>
      </c>
      <c r="K80" s="34">
        <f t="shared" si="38"/>
        <v>0</v>
      </c>
      <c r="L80" s="34">
        <f t="shared" si="8"/>
        <v>0</v>
      </c>
      <c r="M80" s="19">
        <f t="shared" si="0"/>
        <v>0</v>
      </c>
      <c r="N80" s="19">
        <f t="shared" si="1"/>
        <v>0</v>
      </c>
      <c r="O80" s="167" t="e">
        <f t="shared" si="2"/>
        <v>#DIV/0!</v>
      </c>
    </row>
    <row r="81" spans="1:15" ht="49.5" customHeight="1" x14ac:dyDescent="0.25">
      <c r="A81" s="88" t="s">
        <v>115</v>
      </c>
      <c r="B81" s="21" t="s">
        <v>12</v>
      </c>
      <c r="C81" s="21">
        <v>20</v>
      </c>
      <c r="D81" s="21" t="s">
        <v>13</v>
      </c>
      <c r="E81" s="47" t="s">
        <v>116</v>
      </c>
      <c r="F81" s="34">
        <f t="shared" si="37"/>
        <v>28936873683.820007</v>
      </c>
      <c r="G81" s="34">
        <f t="shared" si="37"/>
        <v>0</v>
      </c>
      <c r="H81" s="34">
        <f t="shared" si="37"/>
        <v>28936873683.820007</v>
      </c>
      <c r="I81" s="19">
        <f>+H81/H137</f>
        <v>0.52188429000302128</v>
      </c>
      <c r="J81" s="34">
        <f t="shared" si="38"/>
        <v>0</v>
      </c>
      <c r="K81" s="34">
        <f t="shared" si="38"/>
        <v>0</v>
      </c>
      <c r="L81" s="34">
        <f t="shared" si="8"/>
        <v>0</v>
      </c>
      <c r="M81" s="19">
        <f t="shared" si="0"/>
        <v>0</v>
      </c>
      <c r="N81" s="19">
        <f t="shared" si="1"/>
        <v>0</v>
      </c>
      <c r="O81" s="167" t="s">
        <v>188</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0</v>
      </c>
      <c r="K82" s="34">
        <f t="shared" si="39"/>
        <v>0</v>
      </c>
      <c r="L82" s="34">
        <f t="shared" si="8"/>
        <v>0</v>
      </c>
      <c r="M82" s="19">
        <f t="shared" si="0"/>
        <v>0</v>
      </c>
      <c r="N82" s="19">
        <f t="shared" si="1"/>
        <v>0</v>
      </c>
      <c r="O82" s="167" t="s">
        <v>188</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0</v>
      </c>
      <c r="K83" s="34">
        <f t="shared" si="40"/>
        <v>0</v>
      </c>
      <c r="L83" s="34">
        <f t="shared" si="8"/>
        <v>0</v>
      </c>
      <c r="M83" s="19">
        <f t="shared" si="0"/>
        <v>0</v>
      </c>
      <c r="N83" s="19">
        <f t="shared" si="1"/>
        <v>0</v>
      </c>
      <c r="O83" s="167" t="s">
        <v>188</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0</v>
      </c>
      <c r="K84" s="28">
        <v>0</v>
      </c>
      <c r="L84" s="28">
        <f t="shared" si="8"/>
        <v>0</v>
      </c>
      <c r="M84" s="76">
        <f t="shared" si="0"/>
        <v>0</v>
      </c>
      <c r="N84" s="30">
        <f t="shared" si="1"/>
        <v>0</v>
      </c>
      <c r="O84" s="169" t="s">
        <v>188</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0</v>
      </c>
      <c r="K85" s="34">
        <f t="shared" si="42"/>
        <v>0</v>
      </c>
      <c r="L85" s="34">
        <f t="shared" si="8"/>
        <v>0</v>
      </c>
      <c r="M85" s="19">
        <f t="shared" si="0"/>
        <v>0</v>
      </c>
      <c r="N85" s="19">
        <f t="shared" si="1"/>
        <v>0</v>
      </c>
      <c r="O85" s="167" t="s">
        <v>188</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0</v>
      </c>
      <c r="K86" s="28">
        <v>0</v>
      </c>
      <c r="L86" s="28">
        <f t="shared" si="8"/>
        <v>0</v>
      </c>
      <c r="M86" s="76">
        <f t="shared" si="0"/>
        <v>0</v>
      </c>
      <c r="N86" s="30">
        <f t="shared" si="1"/>
        <v>0</v>
      </c>
      <c r="O86" s="169" t="s">
        <v>188</v>
      </c>
    </row>
    <row r="87" spans="1:15" ht="39" customHeight="1" x14ac:dyDescent="0.25">
      <c r="A87" s="88" t="s">
        <v>124</v>
      </c>
      <c r="B87" s="21" t="s">
        <v>67</v>
      </c>
      <c r="C87" s="21">
        <v>11</v>
      </c>
      <c r="D87" s="21" t="s">
        <v>13</v>
      </c>
      <c r="E87" s="22" t="s">
        <v>125</v>
      </c>
      <c r="F87" s="34">
        <f t="shared" ref="F87:H89" si="44">+F88</f>
        <v>3799655.6999999881</v>
      </c>
      <c r="G87" s="34">
        <f t="shared" si="44"/>
        <v>0</v>
      </c>
      <c r="H87" s="34">
        <f t="shared" si="44"/>
        <v>3799655.6999999881</v>
      </c>
      <c r="I87" s="19">
        <f>+H87/H137</f>
        <v>6.8527811225136114E-5</v>
      </c>
      <c r="J87" s="34">
        <f t="shared" ref="J87:K89" si="45">+J88</f>
        <v>3799655.6999999881</v>
      </c>
      <c r="K87" s="34">
        <f t="shared" si="45"/>
        <v>3799655.6999999881</v>
      </c>
      <c r="L87" s="34">
        <f t="shared" si="8"/>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5"/>
        <v>3799655.6999999881</v>
      </c>
      <c r="K88" s="34">
        <f t="shared" si="45"/>
        <v>3799655.6999999881</v>
      </c>
      <c r="L88" s="34">
        <f t="shared" si="8"/>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5"/>
        <v>3799655.6999999881</v>
      </c>
      <c r="K89" s="23">
        <f t="shared" si="45"/>
        <v>3799655.6999999881</v>
      </c>
      <c r="L89" s="23">
        <f t="shared" si="8"/>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6">+F90-G90</f>
        <v>3799655.6999999881</v>
      </c>
      <c r="I90" s="76">
        <f>+H90/H137</f>
        <v>6.8527811225136114E-5</v>
      </c>
      <c r="J90" s="28">
        <v>3799655.6999999881</v>
      </c>
      <c r="K90" s="28">
        <v>3799655.6999999881</v>
      </c>
      <c r="L90" s="28">
        <f t="shared" ref="L90:L136" si="47">+J90-K90</f>
        <v>0</v>
      </c>
      <c r="M90" s="76">
        <f t="shared" ref="M90:M137" si="48">+J90/H90</f>
        <v>1</v>
      </c>
      <c r="N90" s="30">
        <f t="shared" ref="N90:N137" si="49">+K90/H90</f>
        <v>1</v>
      </c>
      <c r="O90" s="169">
        <f t="shared" ref="O90:O137" si="50">+K90/J90</f>
        <v>1</v>
      </c>
    </row>
    <row r="91" spans="1:15" ht="34.5" customHeight="1" x14ac:dyDescent="0.25">
      <c r="A91" s="88" t="s">
        <v>129</v>
      </c>
      <c r="B91" s="21" t="s">
        <v>67</v>
      </c>
      <c r="C91" s="21">
        <v>11</v>
      </c>
      <c r="D91" s="21" t="s">
        <v>13</v>
      </c>
      <c r="E91" s="22" t="s">
        <v>130</v>
      </c>
      <c r="F91" s="32">
        <f t="shared" ref="F91:H92" si="51">+F93</f>
        <v>232767954.80999994</v>
      </c>
      <c r="G91" s="32">
        <f t="shared" si="51"/>
        <v>0</v>
      </c>
      <c r="H91" s="32">
        <f t="shared" si="51"/>
        <v>232767954.80999994</v>
      </c>
      <c r="I91" s="19">
        <f>+H91/H137</f>
        <v>4.1980325918689792E-3</v>
      </c>
      <c r="J91" s="32">
        <f t="shared" ref="J91:K92" si="52">+J93</f>
        <v>52377035.810000002</v>
      </c>
      <c r="K91" s="32">
        <f t="shared" si="52"/>
        <v>52377035.810000002</v>
      </c>
      <c r="L91" s="32">
        <f t="shared" si="47"/>
        <v>0</v>
      </c>
      <c r="M91" s="19">
        <f t="shared" si="48"/>
        <v>0.2250182412469684</v>
      </c>
      <c r="N91" s="19">
        <f t="shared" si="49"/>
        <v>0.2250182412469684</v>
      </c>
      <c r="O91" s="167">
        <f t="shared" si="50"/>
        <v>1</v>
      </c>
    </row>
    <row r="92" spans="1:15" ht="34.5" customHeight="1" x14ac:dyDescent="0.25">
      <c r="A92" s="88" t="s">
        <v>129</v>
      </c>
      <c r="B92" s="50" t="s">
        <v>67</v>
      </c>
      <c r="C92" s="48">
        <v>54</v>
      </c>
      <c r="D92" s="48" t="s">
        <v>13</v>
      </c>
      <c r="E92" s="22" t="s">
        <v>130</v>
      </c>
      <c r="F92" s="32">
        <f t="shared" si="51"/>
        <v>371447086</v>
      </c>
      <c r="G92" s="32">
        <f t="shared" si="51"/>
        <v>0</v>
      </c>
      <c r="H92" s="32">
        <f t="shared" si="51"/>
        <v>371447086</v>
      </c>
      <c r="I92" s="19">
        <f>+H92/H137</f>
        <v>6.6991479753112839E-3</v>
      </c>
      <c r="J92" s="32">
        <f t="shared" si="52"/>
        <v>0</v>
      </c>
      <c r="K92" s="32">
        <f t="shared" si="52"/>
        <v>0</v>
      </c>
      <c r="L92" s="32">
        <f t="shared" si="47"/>
        <v>0</v>
      </c>
      <c r="M92" s="19">
        <f t="shared" si="48"/>
        <v>0</v>
      </c>
      <c r="N92" s="19">
        <f t="shared" si="49"/>
        <v>0</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3">+J95+J103</f>
        <v>52377035.810000002</v>
      </c>
      <c r="K93" s="32">
        <f t="shared" si="53"/>
        <v>52377035.810000002</v>
      </c>
      <c r="L93" s="32">
        <f t="shared" si="47"/>
        <v>0</v>
      </c>
      <c r="M93" s="19">
        <f t="shared" si="48"/>
        <v>0.2250182412469684</v>
      </c>
      <c r="N93" s="19">
        <f t="shared" si="49"/>
        <v>0.2250182412469684</v>
      </c>
      <c r="O93" s="167">
        <f t="shared" si="50"/>
        <v>1</v>
      </c>
    </row>
    <row r="94" spans="1:15" ht="34.5" customHeight="1" x14ac:dyDescent="0.25">
      <c r="A94" s="88" t="s">
        <v>131</v>
      </c>
      <c r="B94" s="50" t="s">
        <v>67</v>
      </c>
      <c r="C94" s="48">
        <v>54</v>
      </c>
      <c r="D94" s="48" t="s">
        <v>13</v>
      </c>
      <c r="E94" s="47" t="s">
        <v>74</v>
      </c>
      <c r="F94" s="32">
        <f t="shared" ref="F94:H100" si="54">+F96</f>
        <v>371447086</v>
      </c>
      <c r="G94" s="32">
        <f t="shared" si="54"/>
        <v>0</v>
      </c>
      <c r="H94" s="32">
        <f t="shared" si="54"/>
        <v>371447086</v>
      </c>
      <c r="I94" s="19">
        <f>+H94/H137</f>
        <v>6.6991479753112839E-3</v>
      </c>
      <c r="J94" s="32">
        <f t="shared" ref="J94:K100" si="55">+J96</f>
        <v>0</v>
      </c>
      <c r="K94" s="32">
        <f t="shared" si="55"/>
        <v>0</v>
      </c>
      <c r="L94" s="32">
        <f t="shared" si="47"/>
        <v>0</v>
      </c>
      <c r="M94" s="19">
        <f t="shared" si="48"/>
        <v>0</v>
      </c>
      <c r="N94" s="19">
        <f t="shared" si="49"/>
        <v>0</v>
      </c>
      <c r="O94" s="167" t="s">
        <v>188</v>
      </c>
    </row>
    <row r="95" spans="1:15" ht="34.5" customHeight="1" x14ac:dyDescent="0.25">
      <c r="A95" s="88" t="s">
        <v>132</v>
      </c>
      <c r="B95" s="21" t="s">
        <v>67</v>
      </c>
      <c r="C95" s="21">
        <v>11</v>
      </c>
      <c r="D95" s="21" t="s">
        <v>13</v>
      </c>
      <c r="E95" s="22" t="s">
        <v>133</v>
      </c>
      <c r="F95" s="32">
        <f t="shared" si="54"/>
        <v>179428562</v>
      </c>
      <c r="G95" s="32">
        <f t="shared" si="54"/>
        <v>0</v>
      </c>
      <c r="H95" s="32">
        <f t="shared" si="54"/>
        <v>179428562</v>
      </c>
      <c r="I95" s="19">
        <f>+H95/H137</f>
        <v>3.2360423143427625E-3</v>
      </c>
      <c r="J95" s="32">
        <f t="shared" si="55"/>
        <v>0</v>
      </c>
      <c r="K95" s="32">
        <f t="shared" si="55"/>
        <v>0</v>
      </c>
      <c r="L95" s="32">
        <f t="shared" si="47"/>
        <v>0</v>
      </c>
      <c r="M95" s="19">
        <f t="shared" si="48"/>
        <v>0</v>
      </c>
      <c r="N95" s="19">
        <f t="shared" si="49"/>
        <v>0</v>
      </c>
      <c r="O95" s="167" t="s">
        <v>188</v>
      </c>
    </row>
    <row r="96" spans="1:15" ht="34.5" customHeight="1" x14ac:dyDescent="0.25">
      <c r="A96" s="88" t="s">
        <v>132</v>
      </c>
      <c r="B96" s="50" t="s">
        <v>67</v>
      </c>
      <c r="C96" s="48">
        <v>54</v>
      </c>
      <c r="D96" s="48" t="s">
        <v>13</v>
      </c>
      <c r="E96" s="22" t="s">
        <v>133</v>
      </c>
      <c r="F96" s="32">
        <f t="shared" si="54"/>
        <v>371447086</v>
      </c>
      <c r="G96" s="32">
        <f t="shared" si="54"/>
        <v>0</v>
      </c>
      <c r="H96" s="32">
        <f t="shared" si="54"/>
        <v>371447086</v>
      </c>
      <c r="I96" s="19">
        <f>+H96/H137</f>
        <v>6.6991479753112839E-3</v>
      </c>
      <c r="J96" s="32">
        <f t="shared" si="55"/>
        <v>0</v>
      </c>
      <c r="K96" s="32">
        <f t="shared" si="55"/>
        <v>0</v>
      </c>
      <c r="L96" s="32">
        <f t="shared" si="47"/>
        <v>0</v>
      </c>
      <c r="M96" s="19">
        <f t="shared" si="48"/>
        <v>0</v>
      </c>
      <c r="N96" s="19">
        <f t="shared" si="49"/>
        <v>0</v>
      </c>
      <c r="O96" s="167" t="s">
        <v>188</v>
      </c>
    </row>
    <row r="97" spans="1:15" ht="43.5" customHeight="1" x14ac:dyDescent="0.25">
      <c r="A97" s="88" t="s">
        <v>134</v>
      </c>
      <c r="B97" s="21" t="s">
        <v>67</v>
      </c>
      <c r="C97" s="21">
        <v>11</v>
      </c>
      <c r="D97" s="21" t="s">
        <v>13</v>
      </c>
      <c r="E97" s="22" t="s">
        <v>133</v>
      </c>
      <c r="F97" s="32">
        <f t="shared" si="54"/>
        <v>179428562</v>
      </c>
      <c r="G97" s="32">
        <f t="shared" si="54"/>
        <v>0</v>
      </c>
      <c r="H97" s="32">
        <f t="shared" si="54"/>
        <v>179428562</v>
      </c>
      <c r="I97" s="19">
        <f>+H97/H137</f>
        <v>3.2360423143427625E-3</v>
      </c>
      <c r="J97" s="32">
        <f t="shared" si="55"/>
        <v>0</v>
      </c>
      <c r="K97" s="32">
        <f t="shared" si="55"/>
        <v>0</v>
      </c>
      <c r="L97" s="32">
        <f t="shared" si="47"/>
        <v>0</v>
      </c>
      <c r="M97" s="19">
        <f t="shared" si="48"/>
        <v>0</v>
      </c>
      <c r="N97" s="19">
        <f t="shared" si="49"/>
        <v>0</v>
      </c>
      <c r="O97" s="167" t="s">
        <v>188</v>
      </c>
    </row>
    <row r="98" spans="1:15" ht="43.5" customHeight="1" x14ac:dyDescent="0.25">
      <c r="A98" s="88" t="s">
        <v>134</v>
      </c>
      <c r="B98" s="50" t="s">
        <v>67</v>
      </c>
      <c r="C98" s="48">
        <v>54</v>
      </c>
      <c r="D98" s="48" t="s">
        <v>13</v>
      </c>
      <c r="E98" s="22" t="s">
        <v>133</v>
      </c>
      <c r="F98" s="32">
        <f t="shared" si="54"/>
        <v>371447086</v>
      </c>
      <c r="G98" s="32">
        <f t="shared" si="54"/>
        <v>0</v>
      </c>
      <c r="H98" s="32">
        <f t="shared" si="54"/>
        <v>371447086</v>
      </c>
      <c r="I98" s="19">
        <f>+H98/H137</f>
        <v>6.6991479753112839E-3</v>
      </c>
      <c r="J98" s="32">
        <f t="shared" si="55"/>
        <v>0</v>
      </c>
      <c r="K98" s="32">
        <f t="shared" si="55"/>
        <v>0</v>
      </c>
      <c r="L98" s="32">
        <f t="shared" si="47"/>
        <v>0</v>
      </c>
      <c r="M98" s="19">
        <f t="shared" si="48"/>
        <v>0</v>
      </c>
      <c r="N98" s="19">
        <f t="shared" si="49"/>
        <v>0</v>
      </c>
      <c r="O98" s="167" t="s">
        <v>188</v>
      </c>
    </row>
    <row r="99" spans="1:15" ht="33.75" customHeight="1" x14ac:dyDescent="0.25">
      <c r="A99" s="88" t="s">
        <v>135</v>
      </c>
      <c r="B99" s="21" t="s">
        <v>67</v>
      </c>
      <c r="C99" s="21">
        <v>11</v>
      </c>
      <c r="D99" s="21" t="s">
        <v>13</v>
      </c>
      <c r="E99" s="22" t="s">
        <v>136</v>
      </c>
      <c r="F99" s="32">
        <f t="shared" si="54"/>
        <v>179428562</v>
      </c>
      <c r="G99" s="32">
        <f t="shared" si="54"/>
        <v>0</v>
      </c>
      <c r="H99" s="32">
        <f t="shared" si="54"/>
        <v>179428562</v>
      </c>
      <c r="I99" s="19">
        <f>+H99/H137</f>
        <v>3.2360423143427625E-3</v>
      </c>
      <c r="J99" s="32">
        <f t="shared" si="55"/>
        <v>0</v>
      </c>
      <c r="K99" s="32">
        <f t="shared" si="55"/>
        <v>0</v>
      </c>
      <c r="L99" s="32">
        <f t="shared" si="47"/>
        <v>0</v>
      </c>
      <c r="M99" s="19">
        <f t="shared" si="48"/>
        <v>0</v>
      </c>
      <c r="N99" s="19">
        <f t="shared" si="49"/>
        <v>0</v>
      </c>
      <c r="O99" s="167" t="s">
        <v>188</v>
      </c>
    </row>
    <row r="100" spans="1:15" ht="33.75" customHeight="1" x14ac:dyDescent="0.25">
      <c r="A100" s="88" t="s">
        <v>135</v>
      </c>
      <c r="B100" s="50" t="s">
        <v>67</v>
      </c>
      <c r="C100" s="48">
        <v>54</v>
      </c>
      <c r="D100" s="48" t="s">
        <v>13</v>
      </c>
      <c r="E100" s="22" t="s">
        <v>136</v>
      </c>
      <c r="F100" s="32">
        <f t="shared" si="54"/>
        <v>371447086</v>
      </c>
      <c r="G100" s="32">
        <f t="shared" si="54"/>
        <v>0</v>
      </c>
      <c r="H100" s="32">
        <f t="shared" si="54"/>
        <v>371447086</v>
      </c>
      <c r="I100" s="19">
        <f>+H100/H137</f>
        <v>6.6991479753112839E-3</v>
      </c>
      <c r="J100" s="32">
        <f t="shared" si="55"/>
        <v>0</v>
      </c>
      <c r="K100" s="32">
        <f t="shared" si="55"/>
        <v>0</v>
      </c>
      <c r="L100" s="32">
        <f t="shared" si="47"/>
        <v>0</v>
      </c>
      <c r="M100" s="19">
        <f t="shared" si="48"/>
        <v>0</v>
      </c>
      <c r="N100" s="19">
        <f t="shared" si="49"/>
        <v>0</v>
      </c>
      <c r="O100" s="167" t="s">
        <v>188</v>
      </c>
    </row>
    <row r="101" spans="1:15" ht="41.25" customHeight="1" x14ac:dyDescent="0.25">
      <c r="A101" s="86" t="s">
        <v>137</v>
      </c>
      <c r="B101" s="26" t="s">
        <v>67</v>
      </c>
      <c r="C101" s="26">
        <v>11</v>
      </c>
      <c r="D101" s="26" t="s">
        <v>13</v>
      </c>
      <c r="E101" s="27" t="s">
        <v>75</v>
      </c>
      <c r="F101" s="28">
        <v>179428562</v>
      </c>
      <c r="G101" s="28">
        <v>0</v>
      </c>
      <c r="H101" s="28">
        <f t="shared" ref="H101:H102" si="56">+F101-G101</f>
        <v>179428562</v>
      </c>
      <c r="I101" s="76">
        <f>+H101/H137</f>
        <v>3.2360423143427625E-3</v>
      </c>
      <c r="J101" s="28">
        <v>0</v>
      </c>
      <c r="K101" s="28">
        <v>0</v>
      </c>
      <c r="L101" s="28">
        <f t="shared" si="47"/>
        <v>0</v>
      </c>
      <c r="M101" s="76">
        <f t="shared" si="48"/>
        <v>0</v>
      </c>
      <c r="N101" s="30">
        <f t="shared" si="49"/>
        <v>0</v>
      </c>
      <c r="O101" s="168" t="s">
        <v>188</v>
      </c>
    </row>
    <row r="102" spans="1:15" s="75" customFormat="1" ht="48.75" customHeight="1" x14ac:dyDescent="0.25">
      <c r="A102" s="185" t="s">
        <v>137</v>
      </c>
      <c r="B102" s="52" t="s">
        <v>67</v>
      </c>
      <c r="C102" s="46">
        <v>54</v>
      </c>
      <c r="D102" s="46" t="s">
        <v>13</v>
      </c>
      <c r="E102" s="54" t="s">
        <v>75</v>
      </c>
      <c r="F102" s="31">
        <v>371447086</v>
      </c>
      <c r="G102" s="28">
        <v>0</v>
      </c>
      <c r="H102" s="28">
        <f t="shared" si="56"/>
        <v>371447086</v>
      </c>
      <c r="I102" s="76">
        <f>+H102/H137</f>
        <v>6.6991479753112839E-3</v>
      </c>
      <c r="J102" s="31">
        <v>0</v>
      </c>
      <c r="K102" s="31">
        <v>0</v>
      </c>
      <c r="L102" s="31">
        <f t="shared" si="47"/>
        <v>0</v>
      </c>
      <c r="M102" s="76">
        <f t="shared" si="48"/>
        <v>0</v>
      </c>
      <c r="N102" s="30">
        <f t="shared" si="49"/>
        <v>0</v>
      </c>
      <c r="O102" s="169" t="s">
        <v>188</v>
      </c>
    </row>
    <row r="103" spans="1:15" ht="49.5" customHeight="1" x14ac:dyDescent="0.25">
      <c r="A103" s="88" t="s">
        <v>138</v>
      </c>
      <c r="B103" s="21" t="s">
        <v>67</v>
      </c>
      <c r="C103" s="21">
        <v>11</v>
      </c>
      <c r="D103" s="21" t="s">
        <v>13</v>
      </c>
      <c r="E103" s="22" t="s">
        <v>139</v>
      </c>
      <c r="F103" s="34">
        <f t="shared" ref="F103:H105" si="57">+F104</f>
        <v>53339392.809999943</v>
      </c>
      <c r="G103" s="34">
        <f t="shared" si="57"/>
        <v>0</v>
      </c>
      <c r="H103" s="34">
        <f t="shared" si="57"/>
        <v>53339392.809999943</v>
      </c>
      <c r="I103" s="19">
        <f>+H103/H137</f>
        <v>9.6199027752621633E-4</v>
      </c>
      <c r="J103" s="34">
        <f t="shared" ref="J103:K105" si="58">+J104</f>
        <v>52377035.810000002</v>
      </c>
      <c r="K103" s="34">
        <f t="shared" si="58"/>
        <v>52377035.810000002</v>
      </c>
      <c r="L103" s="34">
        <f t="shared" si="47"/>
        <v>0</v>
      </c>
      <c r="M103" s="19">
        <f t="shared" si="48"/>
        <v>0.98195785611156183</v>
      </c>
      <c r="N103" s="19">
        <f t="shared" si="49"/>
        <v>0.98195785611156183</v>
      </c>
      <c r="O103" s="167">
        <f t="shared" si="50"/>
        <v>1</v>
      </c>
    </row>
    <row r="104" spans="1:15" ht="49.5" customHeight="1" x14ac:dyDescent="0.25">
      <c r="A104" s="88" t="s">
        <v>140</v>
      </c>
      <c r="B104" s="21" t="s">
        <v>67</v>
      </c>
      <c r="C104" s="21">
        <v>11</v>
      </c>
      <c r="D104" s="21" t="s">
        <v>13</v>
      </c>
      <c r="E104" s="22" t="s">
        <v>139</v>
      </c>
      <c r="F104" s="34">
        <f t="shared" si="57"/>
        <v>53339392.809999943</v>
      </c>
      <c r="G104" s="34">
        <f t="shared" si="57"/>
        <v>0</v>
      </c>
      <c r="H104" s="34">
        <f t="shared" si="57"/>
        <v>53339392.809999943</v>
      </c>
      <c r="I104" s="19">
        <f>+H104/H137</f>
        <v>9.6199027752621633E-4</v>
      </c>
      <c r="J104" s="34">
        <f t="shared" si="58"/>
        <v>52377035.810000002</v>
      </c>
      <c r="K104" s="34">
        <f t="shared" si="58"/>
        <v>52377035.810000002</v>
      </c>
      <c r="L104" s="34">
        <f t="shared" si="47"/>
        <v>0</v>
      </c>
      <c r="M104" s="19">
        <f t="shared" si="48"/>
        <v>0.98195785611156183</v>
      </c>
      <c r="N104" s="19">
        <f t="shared" si="49"/>
        <v>0.98195785611156183</v>
      </c>
      <c r="O104" s="167">
        <f t="shared" si="50"/>
        <v>1</v>
      </c>
    </row>
    <row r="105" spans="1:15" ht="34.5" customHeight="1" x14ac:dyDescent="0.25">
      <c r="A105" s="88" t="s">
        <v>141</v>
      </c>
      <c r="B105" s="21" t="s">
        <v>67</v>
      </c>
      <c r="C105" s="21">
        <v>11</v>
      </c>
      <c r="D105" s="21" t="s">
        <v>13</v>
      </c>
      <c r="E105" s="22" t="s">
        <v>110</v>
      </c>
      <c r="F105" s="34">
        <f t="shared" si="57"/>
        <v>53339392.809999943</v>
      </c>
      <c r="G105" s="34">
        <f t="shared" si="57"/>
        <v>0</v>
      </c>
      <c r="H105" s="34">
        <f t="shared" si="57"/>
        <v>53339392.809999943</v>
      </c>
      <c r="I105" s="19">
        <f>+H105/H137</f>
        <v>9.6199027752621633E-4</v>
      </c>
      <c r="J105" s="34">
        <f t="shared" si="58"/>
        <v>52377035.810000002</v>
      </c>
      <c r="K105" s="34">
        <f t="shared" si="58"/>
        <v>52377035.810000002</v>
      </c>
      <c r="L105" s="34">
        <f t="shared" si="47"/>
        <v>0</v>
      </c>
      <c r="M105" s="19">
        <f t="shared" si="48"/>
        <v>0.98195785611156183</v>
      </c>
      <c r="N105" s="19">
        <f t="shared" si="49"/>
        <v>0.98195785611156183</v>
      </c>
      <c r="O105" s="167">
        <f t="shared" si="50"/>
        <v>1</v>
      </c>
    </row>
    <row r="106" spans="1:15" ht="30" customHeight="1" x14ac:dyDescent="0.25">
      <c r="A106" s="86" t="s">
        <v>142</v>
      </c>
      <c r="B106" s="26" t="s">
        <v>67</v>
      </c>
      <c r="C106" s="26">
        <v>11</v>
      </c>
      <c r="D106" s="26" t="s">
        <v>13</v>
      </c>
      <c r="E106" s="27" t="s">
        <v>75</v>
      </c>
      <c r="F106" s="28">
        <v>53339392.809999943</v>
      </c>
      <c r="G106" s="28">
        <v>0</v>
      </c>
      <c r="H106" s="28">
        <f t="shared" ref="H106" si="59">+F106-G106</f>
        <v>53339392.809999943</v>
      </c>
      <c r="I106" s="76">
        <f>+H106/H137</f>
        <v>9.6199027752621633E-4</v>
      </c>
      <c r="J106" s="28">
        <v>52377035.810000002</v>
      </c>
      <c r="K106" s="28">
        <v>52377035.810000002</v>
      </c>
      <c r="L106" s="28">
        <f t="shared" si="47"/>
        <v>0</v>
      </c>
      <c r="M106" s="76">
        <f t="shared" si="48"/>
        <v>0.98195785611156183</v>
      </c>
      <c r="N106" s="30">
        <f t="shared" si="49"/>
        <v>0.98195785611156183</v>
      </c>
      <c r="O106" s="169">
        <f t="shared" si="50"/>
        <v>1</v>
      </c>
    </row>
    <row r="107" spans="1:15" ht="34.5" customHeight="1" x14ac:dyDescent="0.25">
      <c r="A107" s="87" t="s">
        <v>143</v>
      </c>
      <c r="B107" s="50" t="s">
        <v>67</v>
      </c>
      <c r="C107" s="21">
        <v>11</v>
      </c>
      <c r="D107" s="21" t="s">
        <v>13</v>
      </c>
      <c r="E107" s="47" t="s">
        <v>144</v>
      </c>
      <c r="F107" s="33">
        <f t="shared" ref="F107:H108" si="60">+F109</f>
        <v>101716365.30000019</v>
      </c>
      <c r="G107" s="33">
        <f t="shared" si="60"/>
        <v>0</v>
      </c>
      <c r="H107" s="33">
        <f t="shared" si="60"/>
        <v>101716365.30000019</v>
      </c>
      <c r="I107" s="19">
        <f>+H107/H137</f>
        <v>1.8344819715600601E-3</v>
      </c>
      <c r="J107" s="33">
        <f t="shared" ref="J107:K108" si="61">+J109</f>
        <v>97588605.299999997</v>
      </c>
      <c r="K107" s="33">
        <f t="shared" si="61"/>
        <v>97187622.299999997</v>
      </c>
      <c r="L107" s="33">
        <f t="shared" si="47"/>
        <v>400983</v>
      </c>
      <c r="M107" s="19">
        <f t="shared" si="48"/>
        <v>0.95941891958264669</v>
      </c>
      <c r="N107" s="19">
        <f t="shared" si="49"/>
        <v>0.95547675158620538</v>
      </c>
      <c r="O107" s="167">
        <f t="shared" si="50"/>
        <v>0.99589108791167447</v>
      </c>
    </row>
    <row r="108" spans="1:15" ht="34.5" customHeight="1" x14ac:dyDescent="0.25">
      <c r="A108" s="87" t="s">
        <v>143</v>
      </c>
      <c r="B108" s="50" t="s">
        <v>67</v>
      </c>
      <c r="C108" s="21">
        <v>54</v>
      </c>
      <c r="D108" s="21" t="s">
        <v>13</v>
      </c>
      <c r="E108" s="47" t="s">
        <v>144</v>
      </c>
      <c r="F108" s="33">
        <f t="shared" si="60"/>
        <v>14925884789.27</v>
      </c>
      <c r="G108" s="33">
        <f t="shared" si="60"/>
        <v>0</v>
      </c>
      <c r="H108" s="33">
        <f t="shared" si="60"/>
        <v>14925884789.27</v>
      </c>
      <c r="I108" s="19">
        <f>+H108/H137</f>
        <v>0.26919234161327521</v>
      </c>
      <c r="J108" s="33">
        <f t="shared" si="61"/>
        <v>1388511229</v>
      </c>
      <c r="K108" s="33">
        <f t="shared" si="61"/>
        <v>943580569</v>
      </c>
      <c r="L108" s="33">
        <f t="shared" si="47"/>
        <v>444930660</v>
      </c>
      <c r="M108" s="19">
        <f t="shared" si="48"/>
        <v>9.3027063293305082E-2</v>
      </c>
      <c r="N108" s="19">
        <f t="shared" si="49"/>
        <v>6.3217730963482058E-2</v>
      </c>
      <c r="O108" s="167">
        <f t="shared" si="50"/>
        <v>0.67956279307842749</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2">+J115+J125</f>
        <v>97588605.299999997</v>
      </c>
      <c r="K109" s="33">
        <f t="shared" si="62"/>
        <v>97187622.299999997</v>
      </c>
      <c r="L109" s="33">
        <f t="shared" si="47"/>
        <v>400983</v>
      </c>
      <c r="M109" s="19">
        <f t="shared" si="48"/>
        <v>0.95941891958264669</v>
      </c>
      <c r="N109" s="19">
        <f t="shared" si="49"/>
        <v>0.95547675158620538</v>
      </c>
      <c r="O109" s="167">
        <f t="shared" si="50"/>
        <v>0.99589108791167447</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3">+J111+J116+J126+J133</f>
        <v>1388511229</v>
      </c>
      <c r="K110" s="33">
        <f t="shared" si="63"/>
        <v>943580569</v>
      </c>
      <c r="L110" s="33">
        <f t="shared" si="47"/>
        <v>444930660</v>
      </c>
      <c r="M110" s="19">
        <f t="shared" si="48"/>
        <v>9.3027063293305082E-2</v>
      </c>
      <c r="N110" s="19">
        <f t="shared" si="49"/>
        <v>6.3217730963482058E-2</v>
      </c>
      <c r="O110" s="167">
        <f t="shared" si="50"/>
        <v>0.67956279307842749</v>
      </c>
    </row>
    <row r="111" spans="1:15" ht="66" customHeight="1" x14ac:dyDescent="0.25">
      <c r="A111" s="85" t="s">
        <v>146</v>
      </c>
      <c r="B111" s="50" t="s">
        <v>67</v>
      </c>
      <c r="C111" s="21">
        <v>54</v>
      </c>
      <c r="D111" s="21" t="s">
        <v>13</v>
      </c>
      <c r="E111" s="47" t="s">
        <v>147</v>
      </c>
      <c r="F111" s="33">
        <f t="shared" ref="F111:H113" si="64">+F112</f>
        <v>15000000</v>
      </c>
      <c r="G111" s="33">
        <f t="shared" si="64"/>
        <v>0</v>
      </c>
      <c r="H111" s="33">
        <f t="shared" si="64"/>
        <v>15000000</v>
      </c>
      <c r="I111" s="19">
        <f>+H111/H137</f>
        <v>2.7052902934785508E-4</v>
      </c>
      <c r="J111" s="33">
        <f t="shared" ref="J111:K113" si="65">+J112</f>
        <v>15000000</v>
      </c>
      <c r="K111" s="33">
        <f t="shared" si="65"/>
        <v>15000000</v>
      </c>
      <c r="L111" s="33">
        <f t="shared" si="47"/>
        <v>0</v>
      </c>
      <c r="M111" s="19">
        <f t="shared" si="48"/>
        <v>1</v>
      </c>
      <c r="N111" s="19">
        <f t="shared" si="49"/>
        <v>1</v>
      </c>
      <c r="O111" s="167">
        <f t="shared" si="50"/>
        <v>1</v>
      </c>
    </row>
    <row r="112" spans="1:15" ht="49.5" customHeight="1" x14ac:dyDescent="0.25">
      <c r="A112" s="85" t="s">
        <v>148</v>
      </c>
      <c r="B112" s="50" t="s">
        <v>67</v>
      </c>
      <c r="C112" s="21">
        <v>54</v>
      </c>
      <c r="D112" s="21" t="s">
        <v>13</v>
      </c>
      <c r="E112" s="47" t="s">
        <v>147</v>
      </c>
      <c r="F112" s="33">
        <f t="shared" si="64"/>
        <v>15000000</v>
      </c>
      <c r="G112" s="33">
        <f t="shared" si="64"/>
        <v>0</v>
      </c>
      <c r="H112" s="33">
        <f t="shared" si="64"/>
        <v>15000000</v>
      </c>
      <c r="I112" s="19">
        <f>+H112/H137</f>
        <v>2.7052902934785508E-4</v>
      </c>
      <c r="J112" s="33">
        <f t="shared" si="65"/>
        <v>15000000</v>
      </c>
      <c r="K112" s="33">
        <f t="shared" si="65"/>
        <v>15000000</v>
      </c>
      <c r="L112" s="33">
        <f t="shared" si="47"/>
        <v>0</v>
      </c>
      <c r="M112" s="19">
        <f t="shared" si="48"/>
        <v>1</v>
      </c>
      <c r="N112" s="19">
        <f t="shared" si="49"/>
        <v>1</v>
      </c>
      <c r="O112" s="167">
        <f t="shared" si="50"/>
        <v>1</v>
      </c>
    </row>
    <row r="113" spans="1:15" ht="35.25" customHeight="1" x14ac:dyDescent="0.25">
      <c r="A113" s="85" t="s">
        <v>149</v>
      </c>
      <c r="B113" s="50" t="s">
        <v>67</v>
      </c>
      <c r="C113" s="21">
        <v>54</v>
      </c>
      <c r="D113" s="21" t="s">
        <v>13</v>
      </c>
      <c r="E113" s="47" t="s">
        <v>150</v>
      </c>
      <c r="F113" s="33">
        <f t="shared" si="64"/>
        <v>15000000</v>
      </c>
      <c r="G113" s="33">
        <f t="shared" si="64"/>
        <v>0</v>
      </c>
      <c r="H113" s="33">
        <f t="shared" si="64"/>
        <v>15000000</v>
      </c>
      <c r="I113" s="19">
        <f>+H113/H137</f>
        <v>2.7052902934785508E-4</v>
      </c>
      <c r="J113" s="33">
        <f t="shared" si="65"/>
        <v>15000000</v>
      </c>
      <c r="K113" s="33">
        <f t="shared" si="65"/>
        <v>15000000</v>
      </c>
      <c r="L113" s="33">
        <f t="shared" si="47"/>
        <v>0</v>
      </c>
      <c r="M113" s="19">
        <f t="shared" si="48"/>
        <v>1</v>
      </c>
      <c r="N113" s="19">
        <f t="shared" si="49"/>
        <v>1</v>
      </c>
      <c r="O113" s="167">
        <f t="shared" si="50"/>
        <v>1</v>
      </c>
    </row>
    <row r="114" spans="1:15" ht="48" customHeight="1" x14ac:dyDescent="0.25">
      <c r="A114" s="86" t="s">
        <v>151</v>
      </c>
      <c r="B114" s="52" t="s">
        <v>67</v>
      </c>
      <c r="C114" s="26">
        <v>54</v>
      </c>
      <c r="D114" s="26" t="s">
        <v>13</v>
      </c>
      <c r="E114" s="27" t="s">
        <v>75</v>
      </c>
      <c r="F114" s="28">
        <v>15000000</v>
      </c>
      <c r="G114" s="28">
        <v>0</v>
      </c>
      <c r="H114" s="28">
        <f t="shared" ref="H114" si="66">+F114-G114</f>
        <v>15000000</v>
      </c>
      <c r="I114" s="76">
        <f>+H114/H137</f>
        <v>2.7052902934785508E-4</v>
      </c>
      <c r="J114" s="28">
        <v>15000000</v>
      </c>
      <c r="K114" s="28">
        <v>15000000</v>
      </c>
      <c r="L114" s="28">
        <f t="shared" si="47"/>
        <v>0</v>
      </c>
      <c r="M114" s="76">
        <f t="shared" si="48"/>
        <v>1</v>
      </c>
      <c r="N114" s="30">
        <f t="shared" si="49"/>
        <v>1</v>
      </c>
      <c r="O114" s="169">
        <f t="shared" si="50"/>
        <v>1</v>
      </c>
    </row>
    <row r="115" spans="1:15" ht="64.5" customHeight="1" x14ac:dyDescent="0.25">
      <c r="A115" s="85" t="s">
        <v>152</v>
      </c>
      <c r="B115" s="48" t="s">
        <v>67</v>
      </c>
      <c r="C115" s="21">
        <v>11</v>
      </c>
      <c r="D115" s="21" t="s">
        <v>13</v>
      </c>
      <c r="E115" s="47" t="s">
        <v>153</v>
      </c>
      <c r="F115" s="33">
        <f t="shared" ref="F115:H117" si="67">+F117</f>
        <v>100513418.30000019</v>
      </c>
      <c r="G115" s="33">
        <f t="shared" si="67"/>
        <v>0</v>
      </c>
      <c r="H115" s="33">
        <f t="shared" si="67"/>
        <v>100513418.30000019</v>
      </c>
      <c r="I115" s="19">
        <f>+H115/H137</f>
        <v>1.8127864992755992E-3</v>
      </c>
      <c r="J115" s="33">
        <f t="shared" ref="J115:K117" si="68">+J117</f>
        <v>96385658.299999997</v>
      </c>
      <c r="K115" s="33">
        <f t="shared" si="68"/>
        <v>95984675.299999997</v>
      </c>
      <c r="L115" s="33">
        <f t="shared" si="47"/>
        <v>400983</v>
      </c>
      <c r="M115" s="19">
        <f t="shared" si="48"/>
        <v>0.95893324423928994</v>
      </c>
      <c r="N115" s="19">
        <f t="shared" si="49"/>
        <v>0.95494389628175458</v>
      </c>
      <c r="O115" s="167">
        <f t="shared" si="50"/>
        <v>0.99583980638746128</v>
      </c>
    </row>
    <row r="116" spans="1:15" ht="64.5" customHeight="1" x14ac:dyDescent="0.25">
      <c r="A116" s="85" t="s">
        <v>152</v>
      </c>
      <c r="B116" s="50" t="s">
        <v>67</v>
      </c>
      <c r="C116" s="21">
        <v>54</v>
      </c>
      <c r="D116" s="21" t="s">
        <v>13</v>
      </c>
      <c r="E116" s="47" t="s">
        <v>153</v>
      </c>
      <c r="F116" s="33">
        <f t="shared" si="67"/>
        <v>14318432343.27</v>
      </c>
      <c r="G116" s="33">
        <f t="shared" si="67"/>
        <v>0</v>
      </c>
      <c r="H116" s="33">
        <f t="shared" si="67"/>
        <v>14318432343.27</v>
      </c>
      <c r="I116" s="19">
        <f>+H116/H137</f>
        <v>0.25823677357385116</v>
      </c>
      <c r="J116" s="33">
        <f t="shared" si="68"/>
        <v>1253258783</v>
      </c>
      <c r="K116" s="33">
        <f t="shared" si="68"/>
        <v>808328123</v>
      </c>
      <c r="L116" s="33">
        <f t="shared" si="47"/>
        <v>444930660</v>
      </c>
      <c r="M116" s="19">
        <f t="shared" si="48"/>
        <v>8.7527653373943623E-2</v>
      </c>
      <c r="N116" s="19">
        <f t="shared" si="49"/>
        <v>5.6453674789330777E-2</v>
      </c>
      <c r="O116" s="167">
        <f t="shared" si="50"/>
        <v>0.64498101586414336</v>
      </c>
    </row>
    <row r="117" spans="1:15" ht="49.5" customHeight="1" x14ac:dyDescent="0.25">
      <c r="A117" s="85" t="s">
        <v>154</v>
      </c>
      <c r="B117" s="48" t="s">
        <v>67</v>
      </c>
      <c r="C117" s="21">
        <v>11</v>
      </c>
      <c r="D117" s="21" t="s">
        <v>13</v>
      </c>
      <c r="E117" s="47" t="s">
        <v>153</v>
      </c>
      <c r="F117" s="33">
        <f t="shared" si="67"/>
        <v>100513418.30000019</v>
      </c>
      <c r="G117" s="33">
        <f t="shared" si="67"/>
        <v>0</v>
      </c>
      <c r="H117" s="33">
        <f t="shared" si="67"/>
        <v>100513418.30000019</v>
      </c>
      <c r="I117" s="19">
        <f>+H117/H137</f>
        <v>1.8127864992755992E-3</v>
      </c>
      <c r="J117" s="33">
        <f t="shared" si="68"/>
        <v>96385658.299999997</v>
      </c>
      <c r="K117" s="33">
        <f t="shared" si="68"/>
        <v>95984675.299999997</v>
      </c>
      <c r="L117" s="33">
        <f t="shared" si="47"/>
        <v>400983</v>
      </c>
      <c r="M117" s="19">
        <f t="shared" si="48"/>
        <v>0.95893324423928994</v>
      </c>
      <c r="N117" s="19">
        <f t="shared" si="49"/>
        <v>0.95494389628175458</v>
      </c>
      <c r="O117" s="167">
        <f t="shared" si="50"/>
        <v>0.99583980638746128</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9">+J120+J123</f>
        <v>1253258783</v>
      </c>
      <c r="K118" s="33">
        <f t="shared" si="69"/>
        <v>808328123</v>
      </c>
      <c r="L118" s="33">
        <f t="shared" si="47"/>
        <v>444930660</v>
      </c>
      <c r="M118" s="19">
        <f t="shared" si="48"/>
        <v>8.7527653373943623E-2</v>
      </c>
      <c r="N118" s="19">
        <f t="shared" si="49"/>
        <v>5.6453674789330777E-2</v>
      </c>
      <c r="O118" s="167">
        <f t="shared" si="50"/>
        <v>0.64498101586414336</v>
      </c>
    </row>
    <row r="119" spans="1:15" ht="34.5" customHeight="1" x14ac:dyDescent="0.25">
      <c r="A119" s="85" t="s">
        <v>155</v>
      </c>
      <c r="B119" s="48" t="s">
        <v>67</v>
      </c>
      <c r="C119" s="21">
        <v>11</v>
      </c>
      <c r="D119" s="21" t="s">
        <v>13</v>
      </c>
      <c r="E119" s="47" t="s">
        <v>110</v>
      </c>
      <c r="F119" s="33">
        <f t="shared" ref="F119:H120" si="70">+F121</f>
        <v>100513418.30000019</v>
      </c>
      <c r="G119" s="33">
        <f t="shared" si="70"/>
        <v>0</v>
      </c>
      <c r="H119" s="33">
        <f t="shared" si="70"/>
        <v>100513418.30000019</v>
      </c>
      <c r="I119" s="19">
        <f>+H119/H137</f>
        <v>1.8127864992755992E-3</v>
      </c>
      <c r="J119" s="33">
        <f t="shared" ref="J119:K120" si="71">+J121</f>
        <v>96385658.299999997</v>
      </c>
      <c r="K119" s="33">
        <f t="shared" si="71"/>
        <v>95984675.299999997</v>
      </c>
      <c r="L119" s="33">
        <f t="shared" si="47"/>
        <v>400983</v>
      </c>
      <c r="M119" s="19">
        <f t="shared" si="48"/>
        <v>0.95893324423928994</v>
      </c>
      <c r="N119" s="19">
        <f t="shared" si="49"/>
        <v>0.95494389628175458</v>
      </c>
      <c r="O119" s="167">
        <f t="shared" si="50"/>
        <v>0.99583980638746128</v>
      </c>
    </row>
    <row r="120" spans="1:15" ht="34.5" customHeight="1" x14ac:dyDescent="0.25">
      <c r="A120" s="85" t="s">
        <v>155</v>
      </c>
      <c r="B120" s="50" t="s">
        <v>67</v>
      </c>
      <c r="C120" s="21">
        <v>54</v>
      </c>
      <c r="D120" s="21" t="s">
        <v>13</v>
      </c>
      <c r="E120" s="47" t="s">
        <v>110</v>
      </c>
      <c r="F120" s="33">
        <f t="shared" si="70"/>
        <v>2691126643.2699995</v>
      </c>
      <c r="G120" s="33">
        <f t="shared" si="70"/>
        <v>0</v>
      </c>
      <c r="H120" s="33">
        <f t="shared" si="70"/>
        <v>2691126643.2699995</v>
      </c>
      <c r="I120" s="19">
        <f>+H120/H137</f>
        <v>4.8535191910398963E-2</v>
      </c>
      <c r="J120" s="33">
        <f t="shared" si="71"/>
        <v>319328123</v>
      </c>
      <c r="K120" s="33">
        <f t="shared" si="71"/>
        <v>319328123</v>
      </c>
      <c r="L120" s="33">
        <f t="shared" si="47"/>
        <v>0</v>
      </c>
      <c r="M120" s="19">
        <f t="shared" si="48"/>
        <v>0.11865964160348211</v>
      </c>
      <c r="N120" s="19">
        <f t="shared" si="49"/>
        <v>0.11865964160348211</v>
      </c>
      <c r="O120" s="167">
        <f t="shared" si="50"/>
        <v>1</v>
      </c>
    </row>
    <row r="121" spans="1:15" ht="32.25" customHeight="1" x14ac:dyDescent="0.25">
      <c r="A121" s="86" t="s">
        <v>156</v>
      </c>
      <c r="B121" s="46" t="s">
        <v>67</v>
      </c>
      <c r="C121" s="26">
        <v>11</v>
      </c>
      <c r="D121" s="26" t="s">
        <v>13</v>
      </c>
      <c r="E121" s="54" t="s">
        <v>75</v>
      </c>
      <c r="F121" s="28">
        <v>100513418.30000019</v>
      </c>
      <c r="G121" s="28">
        <v>0</v>
      </c>
      <c r="H121" s="28">
        <f t="shared" ref="H121:H122" si="72">+F121-G121</f>
        <v>100513418.30000019</v>
      </c>
      <c r="I121" s="76">
        <f>+H121/H137</f>
        <v>1.8127864992755992E-3</v>
      </c>
      <c r="J121" s="28">
        <v>96385658.299999997</v>
      </c>
      <c r="K121" s="28">
        <v>95984675.299999997</v>
      </c>
      <c r="L121" s="28">
        <f t="shared" si="47"/>
        <v>400983</v>
      </c>
      <c r="M121" s="76">
        <f t="shared" si="48"/>
        <v>0.95893324423928994</v>
      </c>
      <c r="N121" s="30">
        <f t="shared" si="49"/>
        <v>0.95494389628175458</v>
      </c>
      <c r="O121" s="169">
        <f t="shared" si="50"/>
        <v>0.99583980638746128</v>
      </c>
    </row>
    <row r="122" spans="1:15" ht="48.75" customHeight="1" x14ac:dyDescent="0.25">
      <c r="A122" s="86" t="s">
        <v>156</v>
      </c>
      <c r="B122" s="52" t="s">
        <v>67</v>
      </c>
      <c r="C122" s="26">
        <v>54</v>
      </c>
      <c r="D122" s="26" t="s">
        <v>13</v>
      </c>
      <c r="E122" s="54" t="s">
        <v>75</v>
      </c>
      <c r="F122" s="28">
        <v>2691126643.2699995</v>
      </c>
      <c r="G122" s="28">
        <v>0</v>
      </c>
      <c r="H122" s="28">
        <f t="shared" si="72"/>
        <v>2691126643.2699995</v>
      </c>
      <c r="I122" s="76">
        <f>+H122/H137</f>
        <v>4.8535191910398963E-2</v>
      </c>
      <c r="J122" s="28">
        <v>319328123</v>
      </c>
      <c r="K122" s="28">
        <v>319328123</v>
      </c>
      <c r="L122" s="28">
        <f t="shared" si="47"/>
        <v>0</v>
      </c>
      <c r="M122" s="76">
        <f t="shared" si="48"/>
        <v>0.11865964160348211</v>
      </c>
      <c r="N122" s="30">
        <f t="shared" si="49"/>
        <v>0.11865964160348211</v>
      </c>
      <c r="O122" s="169">
        <f t="shared" si="50"/>
        <v>1</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3">+J124</f>
        <v>933930660</v>
      </c>
      <c r="K123" s="34">
        <f t="shared" si="73"/>
        <v>489000000</v>
      </c>
      <c r="L123" s="34">
        <f t="shared" si="47"/>
        <v>444930660</v>
      </c>
      <c r="M123" s="19">
        <f t="shared" si="48"/>
        <v>8.0322190204391034E-2</v>
      </c>
      <c r="N123" s="19">
        <f t="shared" si="49"/>
        <v>4.205617471638335E-2</v>
      </c>
      <c r="O123" s="167">
        <f t="shared" si="50"/>
        <v>0.52359347534430445</v>
      </c>
    </row>
    <row r="124" spans="1:15" ht="48" customHeight="1" x14ac:dyDescent="0.25">
      <c r="A124" s="86" t="s">
        <v>159</v>
      </c>
      <c r="B124" s="52" t="s">
        <v>67</v>
      </c>
      <c r="C124" s="26">
        <v>54</v>
      </c>
      <c r="D124" s="26" t="s">
        <v>13</v>
      </c>
      <c r="E124" s="54" t="s">
        <v>75</v>
      </c>
      <c r="F124" s="28">
        <v>11627305700</v>
      </c>
      <c r="G124" s="28">
        <v>0</v>
      </c>
      <c r="H124" s="28">
        <f t="shared" ref="H124" si="74">+F124-G124</f>
        <v>11627305700</v>
      </c>
      <c r="I124" s="76">
        <f>+H124/H137</f>
        <v>0.20970158166345218</v>
      </c>
      <c r="J124" s="28">
        <v>933930660</v>
      </c>
      <c r="K124" s="28">
        <v>489000000</v>
      </c>
      <c r="L124" s="28">
        <f t="shared" si="47"/>
        <v>444930660</v>
      </c>
      <c r="M124" s="76">
        <f t="shared" si="48"/>
        <v>8.0322190204391034E-2</v>
      </c>
      <c r="N124" s="30">
        <f t="shared" si="49"/>
        <v>4.205617471638335E-2</v>
      </c>
      <c r="O124" s="169">
        <f t="shared" si="50"/>
        <v>0.52359347534430445</v>
      </c>
    </row>
    <row r="125" spans="1:15" ht="66" customHeight="1" x14ac:dyDescent="0.25">
      <c r="A125" s="85" t="s">
        <v>160</v>
      </c>
      <c r="B125" s="21" t="s">
        <v>67</v>
      </c>
      <c r="C125" s="21">
        <v>11</v>
      </c>
      <c r="D125" s="21" t="s">
        <v>13</v>
      </c>
      <c r="E125" s="47" t="s">
        <v>161</v>
      </c>
      <c r="F125" s="33">
        <f t="shared" ref="F125:H130" si="75">+F127</f>
        <v>1202947</v>
      </c>
      <c r="G125" s="33">
        <f t="shared" si="75"/>
        <v>0</v>
      </c>
      <c r="H125" s="33">
        <f t="shared" si="75"/>
        <v>1202947</v>
      </c>
      <c r="I125" s="186">
        <f>+H125/H137</f>
        <v>2.1695472284460951E-5</v>
      </c>
      <c r="J125" s="33">
        <f t="shared" ref="J125:K130" si="76">+J127</f>
        <v>1202947</v>
      </c>
      <c r="K125" s="33">
        <f t="shared" si="76"/>
        <v>1202947</v>
      </c>
      <c r="L125" s="33">
        <f t="shared" si="47"/>
        <v>0</v>
      </c>
      <c r="M125" s="19">
        <f t="shared" si="48"/>
        <v>1</v>
      </c>
      <c r="N125" s="19">
        <f t="shared" si="49"/>
        <v>1</v>
      </c>
      <c r="O125" s="167">
        <f t="shared" si="50"/>
        <v>1</v>
      </c>
    </row>
    <row r="126" spans="1:15" ht="66" customHeight="1" x14ac:dyDescent="0.25">
      <c r="A126" s="85" t="s">
        <v>160</v>
      </c>
      <c r="B126" s="50" t="s">
        <v>67</v>
      </c>
      <c r="C126" s="21">
        <v>54</v>
      </c>
      <c r="D126" s="21" t="s">
        <v>13</v>
      </c>
      <c r="E126" s="47" t="s">
        <v>161</v>
      </c>
      <c r="F126" s="33">
        <f t="shared" si="75"/>
        <v>103056254</v>
      </c>
      <c r="G126" s="33">
        <f t="shared" si="75"/>
        <v>0</v>
      </c>
      <c r="H126" s="33">
        <f t="shared" si="75"/>
        <v>103056254</v>
      </c>
      <c r="I126" s="19">
        <f>+H126/H137</f>
        <v>1.858647224189734E-3</v>
      </c>
      <c r="J126" s="33">
        <f t="shared" si="76"/>
        <v>103056254</v>
      </c>
      <c r="K126" s="33">
        <f t="shared" si="76"/>
        <v>103056254</v>
      </c>
      <c r="L126" s="33">
        <f t="shared" si="47"/>
        <v>0</v>
      </c>
      <c r="M126" s="19">
        <f t="shared" si="48"/>
        <v>1</v>
      </c>
      <c r="N126" s="19">
        <f t="shared" si="49"/>
        <v>1</v>
      </c>
      <c r="O126" s="167">
        <f t="shared" si="50"/>
        <v>1</v>
      </c>
    </row>
    <row r="127" spans="1:15" ht="60.75" customHeight="1" x14ac:dyDescent="0.25">
      <c r="A127" s="85" t="s">
        <v>162</v>
      </c>
      <c r="B127" s="21" t="s">
        <v>67</v>
      </c>
      <c r="C127" s="21">
        <v>11</v>
      </c>
      <c r="D127" s="21" t="s">
        <v>13</v>
      </c>
      <c r="E127" s="47" t="s">
        <v>161</v>
      </c>
      <c r="F127" s="33">
        <f t="shared" si="75"/>
        <v>1202947</v>
      </c>
      <c r="G127" s="33">
        <f t="shared" si="75"/>
        <v>0</v>
      </c>
      <c r="H127" s="33">
        <f t="shared" si="75"/>
        <v>1202947</v>
      </c>
      <c r="I127" s="186">
        <f>+H127/H137</f>
        <v>2.1695472284460951E-5</v>
      </c>
      <c r="J127" s="33">
        <f t="shared" si="76"/>
        <v>1202947</v>
      </c>
      <c r="K127" s="33">
        <f t="shared" si="76"/>
        <v>1202947</v>
      </c>
      <c r="L127" s="33">
        <f t="shared" si="47"/>
        <v>0</v>
      </c>
      <c r="M127" s="19">
        <f t="shared" si="48"/>
        <v>1</v>
      </c>
      <c r="N127" s="19">
        <f t="shared" si="49"/>
        <v>1</v>
      </c>
      <c r="O127" s="167">
        <f t="shared" si="50"/>
        <v>1</v>
      </c>
    </row>
    <row r="128" spans="1:15" ht="60.75" customHeight="1" x14ac:dyDescent="0.25">
      <c r="A128" s="85" t="s">
        <v>162</v>
      </c>
      <c r="B128" s="50" t="s">
        <v>67</v>
      </c>
      <c r="C128" s="21">
        <v>54</v>
      </c>
      <c r="D128" s="21" t="s">
        <v>13</v>
      </c>
      <c r="E128" s="47" t="s">
        <v>161</v>
      </c>
      <c r="F128" s="33">
        <f t="shared" si="75"/>
        <v>103056254</v>
      </c>
      <c r="G128" s="33">
        <f t="shared" si="75"/>
        <v>0</v>
      </c>
      <c r="H128" s="33">
        <f t="shared" si="75"/>
        <v>103056254</v>
      </c>
      <c r="I128" s="19">
        <f>+H128/H137</f>
        <v>1.858647224189734E-3</v>
      </c>
      <c r="J128" s="33">
        <f t="shared" si="76"/>
        <v>103056254</v>
      </c>
      <c r="K128" s="33">
        <f t="shared" si="76"/>
        <v>103056254</v>
      </c>
      <c r="L128" s="33">
        <f t="shared" si="47"/>
        <v>0</v>
      </c>
      <c r="M128" s="19">
        <f t="shared" si="48"/>
        <v>1</v>
      </c>
      <c r="N128" s="19">
        <f t="shared" si="49"/>
        <v>1</v>
      </c>
      <c r="O128" s="167">
        <f t="shared" si="50"/>
        <v>1</v>
      </c>
    </row>
    <row r="129" spans="1:29" ht="35.25" customHeight="1" x14ac:dyDescent="0.25">
      <c r="A129" s="85" t="s">
        <v>163</v>
      </c>
      <c r="B129" s="21" t="s">
        <v>67</v>
      </c>
      <c r="C129" s="21">
        <v>11</v>
      </c>
      <c r="D129" s="21" t="s">
        <v>13</v>
      </c>
      <c r="E129" s="47" t="s">
        <v>164</v>
      </c>
      <c r="F129" s="33">
        <f t="shared" si="75"/>
        <v>1202947</v>
      </c>
      <c r="G129" s="33">
        <f t="shared" si="75"/>
        <v>0</v>
      </c>
      <c r="H129" s="33">
        <f t="shared" si="75"/>
        <v>1202947</v>
      </c>
      <c r="I129" s="186">
        <f>+H129/H137</f>
        <v>2.1695472284460951E-5</v>
      </c>
      <c r="J129" s="33">
        <f t="shared" si="76"/>
        <v>1202947</v>
      </c>
      <c r="K129" s="33">
        <f t="shared" si="76"/>
        <v>1202947</v>
      </c>
      <c r="L129" s="33">
        <f t="shared" si="47"/>
        <v>0</v>
      </c>
      <c r="M129" s="19">
        <f t="shared" si="48"/>
        <v>1</v>
      </c>
      <c r="N129" s="19">
        <f t="shared" si="49"/>
        <v>1</v>
      </c>
      <c r="O129" s="167">
        <f t="shared" si="50"/>
        <v>1</v>
      </c>
    </row>
    <row r="130" spans="1:29" ht="35.25" customHeight="1" x14ac:dyDescent="0.25">
      <c r="A130" s="85" t="s">
        <v>163</v>
      </c>
      <c r="B130" s="50" t="s">
        <v>67</v>
      </c>
      <c r="C130" s="21">
        <v>54</v>
      </c>
      <c r="D130" s="21" t="s">
        <v>13</v>
      </c>
      <c r="E130" s="47" t="s">
        <v>164</v>
      </c>
      <c r="F130" s="33">
        <f t="shared" si="75"/>
        <v>103056254</v>
      </c>
      <c r="G130" s="33">
        <f t="shared" si="75"/>
        <v>0</v>
      </c>
      <c r="H130" s="33">
        <f t="shared" si="75"/>
        <v>103056254</v>
      </c>
      <c r="I130" s="19">
        <f>+H130/H137</f>
        <v>1.858647224189734E-3</v>
      </c>
      <c r="J130" s="33">
        <f t="shared" si="76"/>
        <v>103056254</v>
      </c>
      <c r="K130" s="33">
        <f t="shared" si="76"/>
        <v>103056254</v>
      </c>
      <c r="L130" s="33">
        <f t="shared" si="47"/>
        <v>0</v>
      </c>
      <c r="M130" s="19">
        <f t="shared" si="48"/>
        <v>1</v>
      </c>
      <c r="N130" s="19">
        <f t="shared" si="49"/>
        <v>1</v>
      </c>
      <c r="O130" s="167">
        <f t="shared" si="50"/>
        <v>1</v>
      </c>
    </row>
    <row r="131" spans="1:29" ht="35.25" customHeight="1" x14ac:dyDescent="0.25">
      <c r="A131" s="86" t="s">
        <v>165</v>
      </c>
      <c r="B131" s="26" t="s">
        <v>67</v>
      </c>
      <c r="C131" s="26">
        <v>11</v>
      </c>
      <c r="D131" s="26" t="s">
        <v>13</v>
      </c>
      <c r="E131" s="54" t="s">
        <v>75</v>
      </c>
      <c r="F131" s="28">
        <v>1202947</v>
      </c>
      <c r="G131" s="28">
        <v>0</v>
      </c>
      <c r="H131" s="28">
        <f t="shared" ref="H131:H132" si="77">+F131-G131</f>
        <v>1202947</v>
      </c>
      <c r="I131" s="187">
        <f>+H131/H137</f>
        <v>2.1695472284460951E-5</v>
      </c>
      <c r="J131" s="28">
        <v>1202947</v>
      </c>
      <c r="K131" s="28">
        <v>1202947</v>
      </c>
      <c r="L131" s="28">
        <f t="shared" si="47"/>
        <v>0</v>
      </c>
      <c r="M131" s="19">
        <f t="shared" si="48"/>
        <v>1</v>
      </c>
      <c r="N131" s="76">
        <f t="shared" si="49"/>
        <v>1</v>
      </c>
      <c r="O131" s="188">
        <f t="shared" si="50"/>
        <v>1</v>
      </c>
    </row>
    <row r="132" spans="1:29" ht="48.75" customHeight="1" x14ac:dyDescent="0.25">
      <c r="A132" s="86" t="s">
        <v>165</v>
      </c>
      <c r="B132" s="52" t="s">
        <v>67</v>
      </c>
      <c r="C132" s="26">
        <v>54</v>
      </c>
      <c r="D132" s="26" t="s">
        <v>13</v>
      </c>
      <c r="E132" s="54" t="s">
        <v>75</v>
      </c>
      <c r="F132" s="28">
        <v>103056254</v>
      </c>
      <c r="G132" s="28">
        <v>0</v>
      </c>
      <c r="H132" s="28">
        <f t="shared" si="77"/>
        <v>103056254</v>
      </c>
      <c r="I132" s="76">
        <f>+H132/H137</f>
        <v>1.858647224189734E-3</v>
      </c>
      <c r="J132" s="28">
        <v>103056254</v>
      </c>
      <c r="K132" s="28">
        <v>103056254</v>
      </c>
      <c r="L132" s="28">
        <f t="shared" si="47"/>
        <v>0</v>
      </c>
      <c r="M132" s="76">
        <f t="shared" si="48"/>
        <v>1</v>
      </c>
      <c r="N132" s="30">
        <f t="shared" si="49"/>
        <v>1</v>
      </c>
      <c r="O132" s="169">
        <f t="shared" si="50"/>
        <v>1</v>
      </c>
    </row>
    <row r="133" spans="1:29" ht="72" customHeight="1" x14ac:dyDescent="0.25">
      <c r="A133" s="85" t="s">
        <v>166</v>
      </c>
      <c r="B133" s="155" t="s">
        <v>67</v>
      </c>
      <c r="C133" s="21">
        <v>54</v>
      </c>
      <c r="D133" s="153" t="s">
        <v>13</v>
      </c>
      <c r="E133" s="47" t="s">
        <v>167</v>
      </c>
      <c r="F133" s="33">
        <f t="shared" ref="F133:H135" si="78">+F134</f>
        <v>489396192.00000012</v>
      </c>
      <c r="G133" s="33">
        <f t="shared" si="78"/>
        <v>0</v>
      </c>
      <c r="H133" s="33">
        <f t="shared" si="78"/>
        <v>489396192.00000012</v>
      </c>
      <c r="I133" s="19">
        <f>+H133/H137</f>
        <v>8.8263917858864369E-3</v>
      </c>
      <c r="J133" s="33">
        <f t="shared" ref="J133:K135" si="79">+J134</f>
        <v>17196192</v>
      </c>
      <c r="K133" s="33">
        <f t="shared" si="79"/>
        <v>17196192</v>
      </c>
      <c r="L133" s="33">
        <f t="shared" si="47"/>
        <v>0</v>
      </c>
      <c r="M133" s="19">
        <f t="shared" si="48"/>
        <v>3.5137568050386453E-2</v>
      </c>
      <c r="N133" s="19">
        <f t="shared" si="49"/>
        <v>3.5137568050386453E-2</v>
      </c>
      <c r="O133" s="167">
        <f t="shared" si="50"/>
        <v>1</v>
      </c>
    </row>
    <row r="134" spans="1:29" ht="49.5" customHeight="1" x14ac:dyDescent="0.25">
      <c r="A134" s="85" t="s">
        <v>168</v>
      </c>
      <c r="B134" s="155" t="s">
        <v>67</v>
      </c>
      <c r="C134" s="21">
        <v>54</v>
      </c>
      <c r="D134" s="153" t="s">
        <v>13</v>
      </c>
      <c r="E134" s="47" t="s">
        <v>167</v>
      </c>
      <c r="F134" s="33">
        <f t="shared" si="78"/>
        <v>489396192.00000012</v>
      </c>
      <c r="G134" s="33">
        <f t="shared" si="78"/>
        <v>0</v>
      </c>
      <c r="H134" s="33">
        <f t="shared" si="78"/>
        <v>489396192.00000012</v>
      </c>
      <c r="I134" s="19">
        <f>+H134/H137</f>
        <v>8.8263917858864369E-3</v>
      </c>
      <c r="J134" s="33">
        <f t="shared" si="79"/>
        <v>17196192</v>
      </c>
      <c r="K134" s="33">
        <f t="shared" si="79"/>
        <v>17196192</v>
      </c>
      <c r="L134" s="33">
        <f t="shared" si="47"/>
        <v>0</v>
      </c>
      <c r="M134" s="19">
        <f t="shared" si="48"/>
        <v>3.5137568050386453E-2</v>
      </c>
      <c r="N134" s="19">
        <f t="shared" si="49"/>
        <v>3.5137568050386453E-2</v>
      </c>
      <c r="O134" s="167">
        <f t="shared" si="50"/>
        <v>1</v>
      </c>
    </row>
    <row r="135" spans="1:29" ht="35.25" customHeight="1" x14ac:dyDescent="0.25">
      <c r="A135" s="85" t="s">
        <v>169</v>
      </c>
      <c r="B135" s="155" t="s">
        <v>67</v>
      </c>
      <c r="C135" s="21">
        <v>54</v>
      </c>
      <c r="D135" s="153" t="s">
        <v>13</v>
      </c>
      <c r="E135" s="47" t="s">
        <v>170</v>
      </c>
      <c r="F135" s="33">
        <f t="shared" si="78"/>
        <v>489396192.00000012</v>
      </c>
      <c r="G135" s="33">
        <f t="shared" si="78"/>
        <v>0</v>
      </c>
      <c r="H135" s="33">
        <f t="shared" si="78"/>
        <v>489396192.00000012</v>
      </c>
      <c r="I135" s="19">
        <f>+H135/H137</f>
        <v>8.8263917858864369E-3</v>
      </c>
      <c r="J135" s="33">
        <f t="shared" si="79"/>
        <v>17196192</v>
      </c>
      <c r="K135" s="33">
        <f t="shared" si="79"/>
        <v>17196192</v>
      </c>
      <c r="L135" s="33">
        <f t="shared" si="47"/>
        <v>0</v>
      </c>
      <c r="M135" s="19">
        <f t="shared" si="48"/>
        <v>3.5137568050386453E-2</v>
      </c>
      <c r="N135" s="19">
        <f t="shared" si="49"/>
        <v>3.5137568050386453E-2</v>
      </c>
      <c r="O135" s="167">
        <f t="shared" si="50"/>
        <v>1</v>
      </c>
    </row>
    <row r="136" spans="1:29" ht="42.75" customHeight="1" thickBot="1" x14ac:dyDescent="0.3">
      <c r="A136" s="84" t="s">
        <v>171</v>
      </c>
      <c r="B136" s="57" t="s">
        <v>67</v>
      </c>
      <c r="C136" s="189">
        <v>54</v>
      </c>
      <c r="D136" s="41" t="s">
        <v>13</v>
      </c>
      <c r="E136" s="58" t="s">
        <v>75</v>
      </c>
      <c r="F136" s="42">
        <v>489396192.00000012</v>
      </c>
      <c r="G136" s="28">
        <v>0</v>
      </c>
      <c r="H136" s="28">
        <f t="shared" ref="H136" si="80">+F136-G136</f>
        <v>489396192.00000012</v>
      </c>
      <c r="I136" s="76">
        <f>+H136/H137</f>
        <v>8.8263917858864369E-3</v>
      </c>
      <c r="J136" s="42">
        <v>17196192</v>
      </c>
      <c r="K136" s="42">
        <v>17196192</v>
      </c>
      <c r="L136" s="42">
        <f t="shared" si="47"/>
        <v>0</v>
      </c>
      <c r="M136" s="76">
        <f t="shared" si="48"/>
        <v>3.5137568050386453E-2</v>
      </c>
      <c r="N136" s="30">
        <f t="shared" si="49"/>
        <v>3.5137568050386453E-2</v>
      </c>
      <c r="O136" s="169">
        <f t="shared" si="50"/>
        <v>1</v>
      </c>
    </row>
    <row r="137" spans="1:29" s="60" customFormat="1" ht="33" customHeight="1" thickBot="1" x14ac:dyDescent="0.3">
      <c r="A137" s="230" t="s">
        <v>172</v>
      </c>
      <c r="B137" s="231"/>
      <c r="C137" s="231"/>
      <c r="D137" s="231"/>
      <c r="E137" s="231"/>
      <c r="F137" s="59">
        <f>+F32+F31+F30+F8</f>
        <v>55446914647.790009</v>
      </c>
      <c r="G137" s="59">
        <f>+G32+G31+G30+G8</f>
        <v>0</v>
      </c>
      <c r="H137" s="59">
        <f>+H32+H31+H30+H8</f>
        <v>55446914647.790009</v>
      </c>
      <c r="I137" s="77">
        <f>+I8+I30+I31+I32</f>
        <v>1</v>
      </c>
      <c r="J137" s="59">
        <f t="shared" ref="J137:L137" si="81">+J32+J31+J30+J8</f>
        <v>12173687541.799999</v>
      </c>
      <c r="K137" s="59">
        <f t="shared" si="81"/>
        <v>11728355898.799999</v>
      </c>
      <c r="L137" s="59">
        <f t="shared" si="81"/>
        <v>445331643</v>
      </c>
      <c r="M137" s="77">
        <f t="shared" si="48"/>
        <v>0.21955572495114867</v>
      </c>
      <c r="N137" s="77">
        <f t="shared" si="49"/>
        <v>0.21152404914323697</v>
      </c>
      <c r="O137" s="81">
        <f t="shared" si="50"/>
        <v>0.96341850885601477</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499</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L6:L7"/>
    <mergeCell ref="M6:O6"/>
    <mergeCell ref="A2:J2"/>
    <mergeCell ref="A3:J3"/>
    <mergeCell ref="A4:J4"/>
    <mergeCell ref="A6:A7"/>
    <mergeCell ref="B6:B7"/>
    <mergeCell ref="C6:C7"/>
    <mergeCell ref="D6:D7"/>
    <mergeCell ref="E6:E7"/>
    <mergeCell ref="F6:F7"/>
    <mergeCell ref="G6:G7"/>
    <mergeCell ref="A137:E137"/>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0B69-5978-43D1-9F71-DF71BB493BD1}">
  <sheetPr>
    <tabColor theme="0"/>
  </sheetPr>
  <dimension ref="A1:AC140"/>
  <sheetViews>
    <sheetView zoomScale="86" zoomScaleNormal="86" workbookViewId="0">
      <selection activeCell="J103" sqref="J103"/>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3.8554687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3.5703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54" t="s">
        <v>0</v>
      </c>
      <c r="B2" s="254"/>
      <c r="C2" s="254"/>
      <c r="D2" s="254"/>
      <c r="E2" s="254"/>
      <c r="F2" s="254"/>
      <c r="G2" s="254"/>
      <c r="H2" s="254"/>
      <c r="I2" s="254"/>
      <c r="J2" s="254"/>
    </row>
    <row r="3" spans="1:15" s="66" customFormat="1" ht="24.95" customHeight="1" x14ac:dyDescent="0.25">
      <c r="A3" s="255" t="s">
        <v>176</v>
      </c>
      <c r="B3" s="255"/>
      <c r="C3" s="255"/>
      <c r="D3" s="255"/>
      <c r="E3" s="255"/>
      <c r="F3" s="255"/>
      <c r="G3" s="255"/>
      <c r="H3" s="255"/>
      <c r="I3" s="255"/>
      <c r="J3" s="255"/>
    </row>
    <row r="4" spans="1:15" s="66" customFormat="1" ht="24.95" customHeight="1" x14ac:dyDescent="0.25">
      <c r="A4" s="256" t="s">
        <v>505</v>
      </c>
      <c r="B4" s="256"/>
      <c r="C4" s="256"/>
      <c r="D4" s="256"/>
      <c r="E4" s="256"/>
      <c r="F4" s="256"/>
      <c r="G4" s="256"/>
      <c r="H4" s="256"/>
      <c r="I4" s="256"/>
      <c r="J4" s="256"/>
    </row>
    <row r="5" spans="1:15" s="66" customFormat="1" ht="18.75" customHeight="1" thickBot="1" x14ac:dyDescent="0.3">
      <c r="C5" s="67"/>
      <c r="D5" s="67"/>
      <c r="G5" s="68"/>
      <c r="H5" s="70" t="s">
        <v>1</v>
      </c>
      <c r="I5" s="71" t="s">
        <v>2</v>
      </c>
      <c r="J5" s="72" t="s">
        <v>3</v>
      </c>
    </row>
    <row r="6" spans="1:15" ht="29.25" customHeight="1" x14ac:dyDescent="0.25">
      <c r="A6" s="246" t="s">
        <v>4</v>
      </c>
      <c r="B6" s="246" t="s">
        <v>5</v>
      </c>
      <c r="C6" s="246" t="s">
        <v>6</v>
      </c>
      <c r="D6" s="246" t="s">
        <v>7</v>
      </c>
      <c r="E6" s="246" t="s">
        <v>8</v>
      </c>
      <c r="F6" s="235" t="s">
        <v>178</v>
      </c>
      <c r="G6" s="239" t="s">
        <v>179</v>
      </c>
      <c r="H6" s="235" t="s">
        <v>180</v>
      </c>
      <c r="I6" s="248" t="s">
        <v>9</v>
      </c>
      <c r="J6" s="235" t="s">
        <v>181</v>
      </c>
      <c r="K6" s="235" t="s">
        <v>182</v>
      </c>
      <c r="L6" s="235" t="s">
        <v>183</v>
      </c>
      <c r="M6" s="252" t="s">
        <v>184</v>
      </c>
      <c r="N6" s="252"/>
      <c r="O6" s="253"/>
    </row>
    <row r="7" spans="1:15" ht="84.75" customHeight="1" thickBot="1" x14ac:dyDescent="0.3">
      <c r="A7" s="247"/>
      <c r="B7" s="247"/>
      <c r="C7" s="247"/>
      <c r="D7" s="247"/>
      <c r="E7" s="247"/>
      <c r="F7" s="236"/>
      <c r="G7" s="240"/>
      <c r="H7" s="236"/>
      <c r="I7" s="257"/>
      <c r="J7" s="236"/>
      <c r="K7" s="236"/>
      <c r="L7" s="236"/>
      <c r="M7" s="149" t="s">
        <v>185</v>
      </c>
      <c r="N7" s="149"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2135218375.3</v>
      </c>
      <c r="K8" s="14">
        <f>+K9+K26</f>
        <v>2135218375.3</v>
      </c>
      <c r="L8" s="14">
        <f>+J8-K8</f>
        <v>0</v>
      </c>
      <c r="M8" s="15">
        <f>+J8/H8</f>
        <v>0.94913416423735952</v>
      </c>
      <c r="N8" s="15">
        <f>+K8/H8</f>
        <v>0.94913416423735952</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734734</v>
      </c>
      <c r="K9" s="45">
        <f>+K10</f>
        <v>734734</v>
      </c>
      <c r="L9" s="45">
        <f>+J9-K9</f>
        <v>0</v>
      </c>
      <c r="M9" s="19">
        <f t="shared" ref="M9:M89" si="0">+J9/H9</f>
        <v>6.3798380729969033E-3</v>
      </c>
      <c r="N9" s="19">
        <f t="shared" ref="N9:N89" si="1">+K9/H9</f>
        <v>6.3798380729969033E-3</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734734</v>
      </c>
      <c r="K10" s="33">
        <f>+K11+K19</f>
        <v>734734</v>
      </c>
      <c r="L10" s="34">
        <f t="shared" ref="L10:L11" si="4">+J10-K10</f>
        <v>0</v>
      </c>
      <c r="M10" s="24">
        <f t="shared" si="0"/>
        <v>6.3798380729969033E-3</v>
      </c>
      <c r="N10" s="24">
        <f t="shared" si="1"/>
        <v>6.3798380729969033E-3</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0</v>
      </c>
      <c r="K11" s="34">
        <f>+K12+K14</f>
        <v>0</v>
      </c>
      <c r="L11" s="34">
        <f t="shared" si="4"/>
        <v>0</v>
      </c>
      <c r="M11" s="24">
        <f t="shared" si="0"/>
        <v>0</v>
      </c>
      <c r="N11" s="24">
        <f t="shared" si="1"/>
        <v>0</v>
      </c>
      <c r="O11" s="168" t="s">
        <v>188</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0</v>
      </c>
      <c r="K12" s="34">
        <f>+K13</f>
        <v>0</v>
      </c>
      <c r="L12" s="34">
        <f>+J12-K12</f>
        <v>0</v>
      </c>
      <c r="M12" s="24">
        <f t="shared" si="0"/>
        <v>0</v>
      </c>
      <c r="N12" s="24">
        <f t="shared" si="1"/>
        <v>0</v>
      </c>
      <c r="O12" s="168" t="s">
        <v>188</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0</v>
      </c>
      <c r="K13" s="28">
        <v>0</v>
      </c>
      <c r="L13" s="28">
        <f>+J13-K13</f>
        <v>0</v>
      </c>
      <c r="M13" s="30">
        <f t="shared" si="0"/>
        <v>0</v>
      </c>
      <c r="N13" s="30">
        <f t="shared" si="1"/>
        <v>0</v>
      </c>
      <c r="O13" s="169" t="s">
        <v>188</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0</v>
      </c>
      <c r="K14" s="34">
        <f>SUM(K15:K18)</f>
        <v>0</v>
      </c>
      <c r="L14" s="34">
        <f>+J14-K14</f>
        <v>0</v>
      </c>
      <c r="M14" s="24">
        <f t="shared" si="0"/>
        <v>0</v>
      </c>
      <c r="N14" s="24">
        <f t="shared" si="1"/>
        <v>0</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0</v>
      </c>
      <c r="K15" s="28">
        <v>0</v>
      </c>
      <c r="L15" s="28">
        <f t="shared" ref="L15:L20" si="5">+J15-K15</f>
        <v>0</v>
      </c>
      <c r="M15" s="30">
        <f t="shared" si="0"/>
        <v>0</v>
      </c>
      <c r="N15" s="30">
        <f t="shared" si="1"/>
        <v>0</v>
      </c>
      <c r="O15" s="169" t="s">
        <v>188</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0</v>
      </c>
      <c r="K16" s="28">
        <v>0</v>
      </c>
      <c r="L16" s="28">
        <f t="shared" si="5"/>
        <v>0</v>
      </c>
      <c r="M16" s="30">
        <f t="shared" si="0"/>
        <v>0</v>
      </c>
      <c r="N16" s="30">
        <f t="shared" si="1"/>
        <v>0</v>
      </c>
      <c r="O16" s="169" t="s">
        <v>188</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70"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70"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734734</v>
      </c>
      <c r="K19" s="34">
        <f>+K20+K22+K24</f>
        <v>734734</v>
      </c>
      <c r="L19" s="34">
        <f t="shared" si="5"/>
        <v>0</v>
      </c>
      <c r="M19" s="24">
        <f t="shared" si="0"/>
        <v>1.1277710178885125E-2</v>
      </c>
      <c r="N19" s="24">
        <f t="shared" si="1"/>
        <v>1.1277710178885125E-2</v>
      </c>
      <c r="O19" s="168">
        <f t="shared" si="2"/>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0</v>
      </c>
      <c r="K20" s="34">
        <f>+K21</f>
        <v>0</v>
      </c>
      <c r="L20" s="34">
        <f t="shared" si="5"/>
        <v>0</v>
      </c>
      <c r="M20" s="24">
        <f t="shared" si="0"/>
        <v>0</v>
      </c>
      <c r="N20" s="24">
        <f t="shared" si="1"/>
        <v>0</v>
      </c>
      <c r="O20" s="168" t="s">
        <v>188</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0</v>
      </c>
      <c r="K21" s="28">
        <v>0</v>
      </c>
      <c r="L21" s="28">
        <f>+J21-K21</f>
        <v>0</v>
      </c>
      <c r="M21" s="30">
        <f t="shared" si="0"/>
        <v>0</v>
      </c>
      <c r="N21" s="30">
        <f t="shared" si="1"/>
        <v>0</v>
      </c>
      <c r="O21" s="169" t="s">
        <v>188</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0</v>
      </c>
      <c r="K22" s="34">
        <f>+K23</f>
        <v>0</v>
      </c>
      <c r="L22" s="34">
        <f>+J22-K22</f>
        <v>0</v>
      </c>
      <c r="M22" s="24">
        <f t="shared" si="0"/>
        <v>0</v>
      </c>
      <c r="N22" s="24">
        <f t="shared" si="1"/>
        <v>0</v>
      </c>
      <c r="O22" s="168" t="s">
        <v>188</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0</v>
      </c>
      <c r="K23" s="28">
        <v>0</v>
      </c>
      <c r="L23" s="28">
        <f>+J23-K23</f>
        <v>0</v>
      </c>
      <c r="M23" s="30">
        <f t="shared" si="0"/>
        <v>0</v>
      </c>
      <c r="N23" s="30">
        <f t="shared" si="1"/>
        <v>0</v>
      </c>
      <c r="O23" s="169" t="s">
        <v>188</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6">+F27</f>
        <v>2134483641.2999997</v>
      </c>
      <c r="G26" s="34">
        <f t="shared" si="6"/>
        <v>0</v>
      </c>
      <c r="H26" s="34">
        <f t="shared" si="3"/>
        <v>2134483641.2999997</v>
      </c>
      <c r="I26" s="24">
        <f>+H26/H137</f>
        <v>3.8495985842650952E-2</v>
      </c>
      <c r="J26" s="34">
        <f t="shared" ref="J26:K28" si="7">+J27</f>
        <v>2134483641.3</v>
      </c>
      <c r="K26" s="34">
        <f t="shared" si="7"/>
        <v>2134483641.3</v>
      </c>
      <c r="L26" s="34">
        <f t="shared" ref="L26:L89" si="8">+J26-K26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6"/>
        <v>2134483641.2999997</v>
      </c>
      <c r="G27" s="34">
        <f t="shared" si="6"/>
        <v>0</v>
      </c>
      <c r="H27" s="34">
        <f t="shared" si="3"/>
        <v>2134483641.2999997</v>
      </c>
      <c r="I27" s="24">
        <f>+H27/H137</f>
        <v>3.8495985842650952E-2</v>
      </c>
      <c r="J27" s="34">
        <f t="shared" si="7"/>
        <v>2134483641.3</v>
      </c>
      <c r="K27" s="34">
        <f t="shared" si="7"/>
        <v>2134483641.3</v>
      </c>
      <c r="L27" s="34">
        <f t="shared" si="8"/>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6"/>
        <v>2134483641.2999997</v>
      </c>
      <c r="G28" s="34">
        <f t="shared" si="6"/>
        <v>0</v>
      </c>
      <c r="H28" s="34">
        <f t="shared" si="3"/>
        <v>2134483641.2999997</v>
      </c>
      <c r="I28" s="24">
        <f>+H28/H137</f>
        <v>3.8495985842650952E-2</v>
      </c>
      <c r="J28" s="34">
        <f t="shared" si="7"/>
        <v>2134483641.3</v>
      </c>
      <c r="K28" s="34">
        <f t="shared" si="7"/>
        <v>2134483641.3</v>
      </c>
      <c r="L28" s="34">
        <f t="shared" si="8"/>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9">+J33+J71+J77+J91+J107</f>
        <v>262247703.5</v>
      </c>
      <c r="K30" s="159">
        <f t="shared" si="9"/>
        <v>253591200.5</v>
      </c>
      <c r="L30" s="159">
        <f t="shared" si="8"/>
        <v>8656503</v>
      </c>
      <c r="M30" s="15">
        <f t="shared" si="0"/>
        <v>0.58406104626997346</v>
      </c>
      <c r="N30" s="15">
        <f t="shared" si="1"/>
        <v>0.56478184522553365</v>
      </c>
      <c r="O30" s="114">
        <f t="shared" si="2"/>
        <v>0.96699111990507858</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0">+J34+J92+J108</f>
        <v>10572842755.66</v>
      </c>
      <c r="K31" s="175">
        <f t="shared" si="10"/>
        <v>9832200545.6599998</v>
      </c>
      <c r="L31" s="175">
        <f t="shared" si="8"/>
        <v>740642210</v>
      </c>
      <c r="M31" s="177">
        <f t="shared" si="0"/>
        <v>0.44410409238388571</v>
      </c>
      <c r="N31" s="177">
        <f t="shared" si="1"/>
        <v>0.4129939885022062</v>
      </c>
      <c r="O31" s="178">
        <f t="shared" si="2"/>
        <v>0.92994862147140989</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1">+J35+J78</f>
        <v>8302321780.6300001</v>
      </c>
      <c r="K32" s="159">
        <f t="shared" si="11"/>
        <v>8302321780.6300001</v>
      </c>
      <c r="L32" s="159">
        <f t="shared" si="8"/>
        <v>0</v>
      </c>
      <c r="M32" s="15">
        <f t="shared" si="0"/>
        <v>0.28686929122008059</v>
      </c>
      <c r="N32" s="15">
        <f t="shared" si="1"/>
        <v>0.28686929122008059</v>
      </c>
      <c r="O32" s="114">
        <f t="shared" si="2"/>
        <v>1</v>
      </c>
    </row>
    <row r="33" spans="1:15" ht="24" customHeight="1" x14ac:dyDescent="0.25">
      <c r="A33" s="89" t="s">
        <v>71</v>
      </c>
      <c r="B33" s="179" t="s">
        <v>67</v>
      </c>
      <c r="C33" s="180">
        <v>11</v>
      </c>
      <c r="D33" s="179" t="s">
        <v>13</v>
      </c>
      <c r="E33" s="18" t="s">
        <v>72</v>
      </c>
      <c r="F33" s="45">
        <f t="shared" ref="F33:H35" si="12">+F36</f>
        <v>87129546.090000153</v>
      </c>
      <c r="G33" s="45">
        <f t="shared" si="12"/>
        <v>0</v>
      </c>
      <c r="H33" s="45">
        <f t="shared" si="12"/>
        <v>87129546.090000153</v>
      </c>
      <c r="I33" s="19">
        <f>+H33/H137</f>
        <v>1.5714047687497962E-3</v>
      </c>
      <c r="J33" s="45">
        <f t="shared" ref="J33:K35" si="13">+J36</f>
        <v>81081604.090000004</v>
      </c>
      <c r="K33" s="45">
        <f t="shared" si="13"/>
        <v>76953844.090000004</v>
      </c>
      <c r="L33" s="45">
        <f t="shared" si="8"/>
        <v>4127760</v>
      </c>
      <c r="M33" s="19">
        <f t="shared" si="0"/>
        <v>0.93058678403129802</v>
      </c>
      <c r="N33" s="19">
        <f t="shared" si="1"/>
        <v>0.88321180980916403</v>
      </c>
      <c r="O33" s="167">
        <f t="shared" si="2"/>
        <v>0.94909128838375945</v>
      </c>
    </row>
    <row r="34" spans="1:15" ht="24" customHeight="1" x14ac:dyDescent="0.25">
      <c r="A34" s="88" t="s">
        <v>71</v>
      </c>
      <c r="B34" s="181" t="s">
        <v>67</v>
      </c>
      <c r="C34" s="182">
        <v>54</v>
      </c>
      <c r="D34" s="181" t="s">
        <v>13</v>
      </c>
      <c r="E34" s="22" t="s">
        <v>72</v>
      </c>
      <c r="F34" s="34">
        <f t="shared" si="12"/>
        <v>8509795636</v>
      </c>
      <c r="G34" s="34">
        <f t="shared" si="12"/>
        <v>0</v>
      </c>
      <c r="H34" s="34">
        <f t="shared" si="12"/>
        <v>8509795636</v>
      </c>
      <c r="I34" s="19">
        <f>+H34/H137</f>
        <v>0.1534764502237129</v>
      </c>
      <c r="J34" s="34">
        <f t="shared" si="13"/>
        <v>8391708286</v>
      </c>
      <c r="K34" s="34">
        <f t="shared" si="13"/>
        <v>8391708286</v>
      </c>
      <c r="L34" s="34">
        <f t="shared" si="8"/>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2"/>
        <v>4257468</v>
      </c>
      <c r="G35" s="34">
        <f t="shared" si="12"/>
        <v>0</v>
      </c>
      <c r="H35" s="34">
        <f t="shared" si="12"/>
        <v>4257468</v>
      </c>
      <c r="I35" s="19">
        <f>+H35/H137</f>
        <v>7.6784579034636932E-5</v>
      </c>
      <c r="J35" s="34">
        <f t="shared" si="13"/>
        <v>4257468</v>
      </c>
      <c r="K35" s="34">
        <f t="shared" si="13"/>
        <v>4257468</v>
      </c>
      <c r="L35" s="34">
        <f t="shared" si="8"/>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4">+J39+J59</f>
        <v>81081604.090000004</v>
      </c>
      <c r="K36" s="34">
        <f t="shared" si="14"/>
        <v>76953844.090000004</v>
      </c>
      <c r="L36" s="34">
        <f t="shared" si="8"/>
        <v>4127760</v>
      </c>
      <c r="M36" s="19">
        <f t="shared" si="0"/>
        <v>0.93058678403129802</v>
      </c>
      <c r="N36" s="19">
        <f t="shared" si="1"/>
        <v>0.88321180980916403</v>
      </c>
      <c r="O36" s="167">
        <f t="shared" si="2"/>
        <v>0.94909128838375945</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5">+J40+J51+J55+J60+J67</f>
        <v>8391708286</v>
      </c>
      <c r="K37" s="34">
        <f t="shared" si="15"/>
        <v>8391708286</v>
      </c>
      <c r="L37" s="34">
        <f t="shared" si="8"/>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6">+F41</f>
        <v>4257468</v>
      </c>
      <c r="G38" s="34">
        <f t="shared" si="16"/>
        <v>0</v>
      </c>
      <c r="H38" s="34">
        <f t="shared" si="16"/>
        <v>4257468</v>
      </c>
      <c r="I38" s="19">
        <f>+H38/H137</f>
        <v>7.6784579034636932E-5</v>
      </c>
      <c r="J38" s="34">
        <f t="shared" ref="J38:K47" si="17">+J41</f>
        <v>4257468</v>
      </c>
      <c r="K38" s="34">
        <f t="shared" si="17"/>
        <v>4257468</v>
      </c>
      <c r="L38" s="34">
        <f t="shared" si="8"/>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6"/>
        <v>87087373.090000153</v>
      </c>
      <c r="G39" s="34">
        <f t="shared" si="16"/>
        <v>0</v>
      </c>
      <c r="H39" s="34">
        <f t="shared" si="16"/>
        <v>87087373.090000153</v>
      </c>
      <c r="I39" s="19">
        <f>+H39/H137</f>
        <v>1.5706441673661506E-3</v>
      </c>
      <c r="J39" s="34">
        <f t="shared" si="17"/>
        <v>81039431.090000004</v>
      </c>
      <c r="K39" s="34">
        <f t="shared" si="17"/>
        <v>76911671.090000004</v>
      </c>
      <c r="L39" s="34">
        <f t="shared" si="8"/>
        <v>4127760</v>
      </c>
      <c r="M39" s="19">
        <f t="shared" si="0"/>
        <v>0.93055316993256965</v>
      </c>
      <c r="N39" s="19">
        <f t="shared" si="1"/>
        <v>0.88315525386804239</v>
      </c>
      <c r="O39" s="167">
        <f t="shared" si="2"/>
        <v>0.94906479543994049</v>
      </c>
    </row>
    <row r="40" spans="1:15" ht="49.5" customHeight="1" x14ac:dyDescent="0.25">
      <c r="A40" s="85" t="s">
        <v>77</v>
      </c>
      <c r="B40" s="181" t="s">
        <v>67</v>
      </c>
      <c r="C40" s="182">
        <v>54</v>
      </c>
      <c r="D40" s="181" t="s">
        <v>13</v>
      </c>
      <c r="E40" s="22" t="s">
        <v>78</v>
      </c>
      <c r="F40" s="34">
        <f t="shared" si="16"/>
        <v>4631328</v>
      </c>
      <c r="G40" s="34">
        <f t="shared" si="16"/>
        <v>0</v>
      </c>
      <c r="H40" s="34">
        <f t="shared" si="16"/>
        <v>4631328</v>
      </c>
      <c r="I40" s="19">
        <f>+H40/H137</f>
        <v>8.3527244562102871E-5</v>
      </c>
      <c r="J40" s="34">
        <f t="shared" si="17"/>
        <v>4631328</v>
      </c>
      <c r="K40" s="34">
        <f t="shared" si="17"/>
        <v>4631328</v>
      </c>
      <c r="L40" s="34">
        <f t="shared" si="8"/>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6"/>
        <v>4257468</v>
      </c>
      <c r="G41" s="34">
        <f t="shared" si="16"/>
        <v>0</v>
      </c>
      <c r="H41" s="34">
        <f t="shared" si="16"/>
        <v>4257468</v>
      </c>
      <c r="I41" s="19">
        <f>+H41/H137</f>
        <v>7.6784579034636932E-5</v>
      </c>
      <c r="J41" s="34">
        <f t="shared" si="17"/>
        <v>4257468</v>
      </c>
      <c r="K41" s="34">
        <f t="shared" si="17"/>
        <v>4257468</v>
      </c>
      <c r="L41" s="34">
        <f t="shared" si="8"/>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6"/>
        <v>87087373.090000153</v>
      </c>
      <c r="G42" s="34">
        <f t="shared" si="16"/>
        <v>0</v>
      </c>
      <c r="H42" s="34">
        <f t="shared" si="16"/>
        <v>87087373.090000153</v>
      </c>
      <c r="I42" s="19">
        <f>+H42/H137</f>
        <v>1.5706441673661506E-3</v>
      </c>
      <c r="J42" s="34">
        <f t="shared" si="17"/>
        <v>81039431.090000004</v>
      </c>
      <c r="K42" s="34">
        <f t="shared" si="17"/>
        <v>76911671.090000004</v>
      </c>
      <c r="L42" s="34">
        <f t="shared" si="8"/>
        <v>4127760</v>
      </c>
      <c r="M42" s="19">
        <f t="shared" si="0"/>
        <v>0.93055316993256965</v>
      </c>
      <c r="N42" s="19">
        <f t="shared" si="1"/>
        <v>0.88315525386804239</v>
      </c>
      <c r="O42" s="167">
        <f t="shared" si="2"/>
        <v>0.94906479543994049</v>
      </c>
    </row>
    <row r="43" spans="1:15" ht="49.5" customHeight="1" x14ac:dyDescent="0.25">
      <c r="A43" s="88" t="s">
        <v>79</v>
      </c>
      <c r="B43" s="181" t="s">
        <v>67</v>
      </c>
      <c r="C43" s="182">
        <v>54</v>
      </c>
      <c r="D43" s="181" t="s">
        <v>13</v>
      </c>
      <c r="E43" s="22" t="s">
        <v>78</v>
      </c>
      <c r="F43" s="34">
        <f t="shared" si="16"/>
        <v>4631328</v>
      </c>
      <c r="G43" s="34">
        <f t="shared" si="16"/>
        <v>0</v>
      </c>
      <c r="H43" s="34">
        <f t="shared" si="16"/>
        <v>4631328</v>
      </c>
      <c r="I43" s="19">
        <f>+H43/H137</f>
        <v>8.3527244562102871E-5</v>
      </c>
      <c r="J43" s="34">
        <f t="shared" si="17"/>
        <v>4631328</v>
      </c>
      <c r="K43" s="34">
        <f t="shared" si="17"/>
        <v>4631328</v>
      </c>
      <c r="L43" s="34">
        <f t="shared" si="8"/>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6"/>
        <v>4257468</v>
      </c>
      <c r="G44" s="34">
        <f t="shared" si="16"/>
        <v>0</v>
      </c>
      <c r="H44" s="34">
        <f t="shared" si="16"/>
        <v>4257468</v>
      </c>
      <c r="I44" s="19">
        <f>+H44/H137</f>
        <v>7.6784579034636932E-5</v>
      </c>
      <c r="J44" s="34">
        <f t="shared" si="17"/>
        <v>4257468</v>
      </c>
      <c r="K44" s="34">
        <f t="shared" si="17"/>
        <v>4257468</v>
      </c>
      <c r="L44" s="34">
        <f t="shared" si="8"/>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6"/>
        <v>87087373.090000153</v>
      </c>
      <c r="G45" s="34">
        <f t="shared" si="16"/>
        <v>0</v>
      </c>
      <c r="H45" s="34">
        <f t="shared" si="16"/>
        <v>87087373.090000153</v>
      </c>
      <c r="I45" s="19">
        <f>+H45/H137</f>
        <v>1.5706441673661506E-3</v>
      </c>
      <c r="J45" s="34">
        <f t="shared" si="17"/>
        <v>81039431.090000004</v>
      </c>
      <c r="K45" s="34">
        <f t="shared" si="17"/>
        <v>76911671.090000004</v>
      </c>
      <c r="L45" s="34">
        <f t="shared" si="8"/>
        <v>4127760</v>
      </c>
      <c r="M45" s="19">
        <f t="shared" si="0"/>
        <v>0.93055316993256965</v>
      </c>
      <c r="N45" s="19">
        <f t="shared" si="1"/>
        <v>0.88315525386804239</v>
      </c>
      <c r="O45" s="167">
        <f t="shared" si="2"/>
        <v>0.94906479543994049</v>
      </c>
    </row>
    <row r="46" spans="1:15" ht="49.5" customHeight="1" x14ac:dyDescent="0.25">
      <c r="A46" s="88" t="s">
        <v>80</v>
      </c>
      <c r="B46" s="181" t="s">
        <v>67</v>
      </c>
      <c r="C46" s="182">
        <v>54</v>
      </c>
      <c r="D46" s="181" t="s">
        <v>13</v>
      </c>
      <c r="E46" s="22" t="s">
        <v>81</v>
      </c>
      <c r="F46" s="34">
        <f t="shared" si="16"/>
        <v>4631328</v>
      </c>
      <c r="G46" s="34">
        <f t="shared" si="16"/>
        <v>0</v>
      </c>
      <c r="H46" s="34">
        <f t="shared" si="16"/>
        <v>4631328</v>
      </c>
      <c r="I46" s="19">
        <f>+H46/H137</f>
        <v>8.3527244562102871E-5</v>
      </c>
      <c r="J46" s="34">
        <f t="shared" si="17"/>
        <v>4631328</v>
      </c>
      <c r="K46" s="34">
        <f t="shared" si="17"/>
        <v>4631328</v>
      </c>
      <c r="L46" s="34">
        <f t="shared" si="8"/>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6"/>
        <v>4257468</v>
      </c>
      <c r="G47" s="34">
        <f t="shared" si="16"/>
        <v>0</v>
      </c>
      <c r="H47" s="34">
        <f t="shared" si="16"/>
        <v>4257468</v>
      </c>
      <c r="I47" s="19">
        <f>+H47/H137</f>
        <v>7.6784579034636932E-5</v>
      </c>
      <c r="J47" s="34">
        <f t="shared" si="17"/>
        <v>4257468</v>
      </c>
      <c r="K47" s="34">
        <f t="shared" si="17"/>
        <v>4257468</v>
      </c>
      <c r="L47" s="34">
        <f t="shared" si="8"/>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8">+F48-G48</f>
        <v>87087373.090000153</v>
      </c>
      <c r="I48" s="76">
        <f>+H48/H137</f>
        <v>1.5706441673661506E-3</v>
      </c>
      <c r="J48" s="28">
        <v>81039431.090000004</v>
      </c>
      <c r="K48" s="28">
        <v>76911671.090000004</v>
      </c>
      <c r="L48" s="28">
        <f t="shared" si="8"/>
        <v>4127760</v>
      </c>
      <c r="M48" s="76">
        <f t="shared" si="0"/>
        <v>0.93055316993256965</v>
      </c>
      <c r="N48" s="30">
        <f t="shared" si="1"/>
        <v>0.88315525386804239</v>
      </c>
      <c r="O48" s="169">
        <f t="shared" si="2"/>
        <v>0.94906479543994049</v>
      </c>
    </row>
    <row r="49" spans="1:15" ht="30" customHeight="1" x14ac:dyDescent="0.25">
      <c r="A49" s="86" t="s">
        <v>82</v>
      </c>
      <c r="B49" s="26" t="s">
        <v>67</v>
      </c>
      <c r="C49" s="26">
        <v>54</v>
      </c>
      <c r="D49" s="26" t="s">
        <v>13</v>
      </c>
      <c r="E49" s="27" t="s">
        <v>75</v>
      </c>
      <c r="F49" s="28">
        <v>4631328</v>
      </c>
      <c r="G49" s="28">
        <v>0</v>
      </c>
      <c r="H49" s="28">
        <f t="shared" si="18"/>
        <v>4631328</v>
      </c>
      <c r="I49" s="76">
        <f>+H49/H137</f>
        <v>8.3527244562102871E-5</v>
      </c>
      <c r="J49" s="28">
        <v>4631328</v>
      </c>
      <c r="K49" s="28">
        <v>4631328</v>
      </c>
      <c r="L49" s="28">
        <f t="shared" si="8"/>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8"/>
        <v>4257468</v>
      </c>
      <c r="I50" s="76">
        <f>+H50/H137</f>
        <v>7.6784579034636932E-5</v>
      </c>
      <c r="J50" s="28">
        <v>4257468</v>
      </c>
      <c r="K50" s="28">
        <v>4257468</v>
      </c>
      <c r="L50" s="28">
        <f t="shared" si="8"/>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19">+F52</f>
        <v>4175334565</v>
      </c>
      <c r="G51" s="34">
        <f t="shared" si="19"/>
        <v>0</v>
      </c>
      <c r="H51" s="34">
        <f t="shared" si="19"/>
        <v>4175334565</v>
      </c>
      <c r="I51" s="19">
        <f>+H51/H137</f>
        <v>7.5303280471466588E-2</v>
      </c>
      <c r="J51" s="34">
        <f t="shared" ref="J51:K53" si="20">+J52</f>
        <v>4175334565</v>
      </c>
      <c r="K51" s="34">
        <f t="shared" si="20"/>
        <v>4175334565</v>
      </c>
      <c r="L51" s="34">
        <f t="shared" si="8"/>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19"/>
        <v>4175334565</v>
      </c>
      <c r="G52" s="34">
        <f t="shared" si="19"/>
        <v>0</v>
      </c>
      <c r="H52" s="34">
        <f t="shared" si="19"/>
        <v>4175334565</v>
      </c>
      <c r="I52" s="19">
        <f>+H52/H137</f>
        <v>7.5303280471466588E-2</v>
      </c>
      <c r="J52" s="34">
        <f t="shared" si="20"/>
        <v>4175334565</v>
      </c>
      <c r="K52" s="34">
        <f t="shared" si="20"/>
        <v>4175334565</v>
      </c>
      <c r="L52" s="34">
        <f t="shared" si="8"/>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19"/>
        <v>4175334565</v>
      </c>
      <c r="G53" s="34">
        <f t="shared" si="19"/>
        <v>0</v>
      </c>
      <c r="H53" s="34">
        <f t="shared" si="19"/>
        <v>4175334565</v>
      </c>
      <c r="I53" s="19">
        <f>+H53/H137</f>
        <v>7.5303280471466588E-2</v>
      </c>
      <c r="J53" s="34">
        <f t="shared" si="20"/>
        <v>4175334565</v>
      </c>
      <c r="K53" s="34">
        <f t="shared" si="20"/>
        <v>4175334565</v>
      </c>
      <c r="L53" s="34">
        <f t="shared" si="8"/>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1">+F54-G54</f>
        <v>4175334565</v>
      </c>
      <c r="I54" s="76">
        <f>+H54/H137</f>
        <v>7.5303280471466588E-2</v>
      </c>
      <c r="J54" s="28">
        <v>4175334565</v>
      </c>
      <c r="K54" s="28">
        <v>4175334565</v>
      </c>
      <c r="L54" s="28">
        <f t="shared" si="8"/>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2">+F56</f>
        <v>3981861364</v>
      </c>
      <c r="G55" s="34">
        <f t="shared" si="22"/>
        <v>0</v>
      </c>
      <c r="H55" s="34">
        <f t="shared" si="22"/>
        <v>3981861364</v>
      </c>
      <c r="I55" s="19">
        <f>+H55/H137</f>
        <v>7.1813939320043083E-2</v>
      </c>
      <c r="J55" s="34">
        <f t="shared" ref="J55:K57" si="23">+J56</f>
        <v>3981861364</v>
      </c>
      <c r="K55" s="34">
        <f t="shared" si="23"/>
        <v>3981861364</v>
      </c>
      <c r="L55" s="34">
        <f t="shared" si="8"/>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2"/>
        <v>3981861364</v>
      </c>
      <c r="G56" s="34">
        <f t="shared" si="22"/>
        <v>0</v>
      </c>
      <c r="H56" s="34">
        <f t="shared" si="22"/>
        <v>3981861364</v>
      </c>
      <c r="I56" s="19">
        <f>+H56/H137</f>
        <v>7.1813939320043083E-2</v>
      </c>
      <c r="J56" s="34">
        <f t="shared" si="23"/>
        <v>3981861364</v>
      </c>
      <c r="K56" s="34">
        <f t="shared" si="23"/>
        <v>3981861364</v>
      </c>
      <c r="L56" s="34">
        <f t="shared" si="8"/>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2"/>
        <v>3981861364</v>
      </c>
      <c r="G57" s="34">
        <f t="shared" si="22"/>
        <v>0</v>
      </c>
      <c r="H57" s="34">
        <f t="shared" si="22"/>
        <v>3981861364</v>
      </c>
      <c r="I57" s="19">
        <f>+H57/H137</f>
        <v>7.1813939320043083E-2</v>
      </c>
      <c r="J57" s="34">
        <f t="shared" si="23"/>
        <v>3981861364</v>
      </c>
      <c r="K57" s="34">
        <f t="shared" si="23"/>
        <v>3981861364</v>
      </c>
      <c r="L57" s="34">
        <f t="shared" si="8"/>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4">+F58-G58</f>
        <v>3981861364</v>
      </c>
      <c r="I58" s="76">
        <f>+H58/H137</f>
        <v>7.1813939320043083E-2</v>
      </c>
      <c r="J58" s="28">
        <v>3981861364</v>
      </c>
      <c r="K58" s="28">
        <v>3981861364</v>
      </c>
      <c r="L58" s="28">
        <f t="shared" si="8"/>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5">+F61</f>
        <v>42173</v>
      </c>
      <c r="G59" s="34">
        <f t="shared" si="25"/>
        <v>0</v>
      </c>
      <c r="H59" s="34">
        <f t="shared" si="25"/>
        <v>42173</v>
      </c>
      <c r="I59" s="183">
        <f>+H59/H137</f>
        <v>7.606013836458062E-7</v>
      </c>
      <c r="J59" s="34">
        <f t="shared" ref="J59:K64" si="26">+J61</f>
        <v>42173</v>
      </c>
      <c r="K59" s="34">
        <f t="shared" si="26"/>
        <v>42173</v>
      </c>
      <c r="L59" s="34">
        <f t="shared" si="8"/>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5"/>
        <v>193431029</v>
      </c>
      <c r="G60" s="34">
        <f t="shared" si="25"/>
        <v>0</v>
      </c>
      <c r="H60" s="34">
        <f t="shared" si="25"/>
        <v>193431029</v>
      </c>
      <c r="I60" s="19">
        <f>+H60/H137</f>
        <v>3.4885805680751206E-3</v>
      </c>
      <c r="J60" s="34">
        <f t="shared" si="26"/>
        <v>193431029</v>
      </c>
      <c r="K60" s="34">
        <f t="shared" si="26"/>
        <v>193431029</v>
      </c>
      <c r="L60" s="34">
        <f t="shared" si="8"/>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5"/>
        <v>42173</v>
      </c>
      <c r="G61" s="34">
        <f t="shared" si="25"/>
        <v>0</v>
      </c>
      <c r="H61" s="34">
        <f t="shared" si="25"/>
        <v>42173</v>
      </c>
      <c r="I61" s="183">
        <f>+H61/H137</f>
        <v>7.606013836458062E-7</v>
      </c>
      <c r="J61" s="34">
        <f t="shared" si="26"/>
        <v>42173</v>
      </c>
      <c r="K61" s="34">
        <f t="shared" si="26"/>
        <v>42173</v>
      </c>
      <c r="L61" s="34">
        <f t="shared" si="8"/>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5"/>
        <v>193431029</v>
      </c>
      <c r="G62" s="34">
        <f t="shared" si="25"/>
        <v>0</v>
      </c>
      <c r="H62" s="34">
        <f t="shared" si="25"/>
        <v>193431029</v>
      </c>
      <c r="I62" s="19">
        <f>+H62/H137</f>
        <v>3.4885805680751206E-3</v>
      </c>
      <c r="J62" s="34">
        <f t="shared" si="26"/>
        <v>193431029</v>
      </c>
      <c r="K62" s="34">
        <f t="shared" si="26"/>
        <v>193431029</v>
      </c>
      <c r="L62" s="34">
        <f t="shared" si="8"/>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5"/>
        <v>42173</v>
      </c>
      <c r="G63" s="34">
        <f t="shared" si="25"/>
        <v>0</v>
      </c>
      <c r="H63" s="34">
        <f t="shared" si="25"/>
        <v>42173</v>
      </c>
      <c r="I63" s="183">
        <f>+H63/H137</f>
        <v>7.606013836458062E-7</v>
      </c>
      <c r="J63" s="34">
        <f t="shared" si="26"/>
        <v>42173</v>
      </c>
      <c r="K63" s="34">
        <f t="shared" si="26"/>
        <v>42173</v>
      </c>
      <c r="L63" s="34">
        <f t="shared" si="8"/>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5"/>
        <v>193431029</v>
      </c>
      <c r="G64" s="34">
        <f t="shared" si="25"/>
        <v>0</v>
      </c>
      <c r="H64" s="34">
        <f t="shared" si="25"/>
        <v>193431029</v>
      </c>
      <c r="I64" s="19">
        <f>+H64/H137</f>
        <v>3.4885805680751206E-3</v>
      </c>
      <c r="J64" s="34">
        <f t="shared" si="26"/>
        <v>193431029</v>
      </c>
      <c r="K64" s="34">
        <f t="shared" si="26"/>
        <v>193431029</v>
      </c>
      <c r="L64" s="34">
        <f t="shared" si="8"/>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7">+F65-G65</f>
        <v>42173</v>
      </c>
      <c r="I65" s="184">
        <f>+H65/H137</f>
        <v>7.606013836458062E-7</v>
      </c>
      <c r="J65" s="28">
        <v>42173</v>
      </c>
      <c r="K65" s="28">
        <v>42173</v>
      </c>
      <c r="L65" s="28">
        <f t="shared" si="8"/>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7"/>
        <v>193431029</v>
      </c>
      <c r="I66" s="76">
        <f>+H66/H137</f>
        <v>3.4885805680751206E-3</v>
      </c>
      <c r="J66" s="28">
        <v>193431029</v>
      </c>
      <c r="K66" s="28">
        <v>193431029</v>
      </c>
      <c r="L66" s="28">
        <f t="shared" si="8"/>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8">+F68</f>
        <v>154537350</v>
      </c>
      <c r="G67" s="33">
        <f t="shared" si="28"/>
        <v>0</v>
      </c>
      <c r="H67" s="33">
        <f t="shared" si="28"/>
        <v>154537350</v>
      </c>
      <c r="I67" s="19">
        <f>+H67/H137</f>
        <v>2.7871226195659835E-3</v>
      </c>
      <c r="J67" s="33">
        <f t="shared" ref="J67:K69" si="29">+J68</f>
        <v>36450000</v>
      </c>
      <c r="K67" s="33">
        <f t="shared" si="29"/>
        <v>36450000</v>
      </c>
      <c r="L67" s="33">
        <f t="shared" si="8"/>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8"/>
        <v>154537350</v>
      </c>
      <c r="G68" s="32">
        <f t="shared" si="28"/>
        <v>0</v>
      </c>
      <c r="H68" s="32">
        <f t="shared" si="28"/>
        <v>154537350</v>
      </c>
      <c r="I68" s="19">
        <f>+H68/H137</f>
        <v>2.7871226195659835E-3</v>
      </c>
      <c r="J68" s="32">
        <f t="shared" si="29"/>
        <v>36450000</v>
      </c>
      <c r="K68" s="32">
        <f t="shared" si="29"/>
        <v>36450000</v>
      </c>
      <c r="L68" s="32">
        <f t="shared" si="8"/>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8"/>
        <v>154537350</v>
      </c>
      <c r="G69" s="32">
        <f t="shared" si="28"/>
        <v>0</v>
      </c>
      <c r="H69" s="32">
        <f t="shared" si="28"/>
        <v>154537350</v>
      </c>
      <c r="I69" s="19">
        <f>+H69/H137</f>
        <v>2.7871226195659835E-3</v>
      </c>
      <c r="J69" s="32">
        <f t="shared" si="29"/>
        <v>36450000</v>
      </c>
      <c r="K69" s="32">
        <f t="shared" si="29"/>
        <v>36450000</v>
      </c>
      <c r="L69" s="32">
        <f t="shared" si="8"/>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0">+F70-G70</f>
        <v>154537350</v>
      </c>
      <c r="I70" s="76">
        <f>+H70/H137</f>
        <v>2.7871226195659835E-3</v>
      </c>
      <c r="J70" s="39">
        <v>36450000</v>
      </c>
      <c r="K70" s="39">
        <v>36450000</v>
      </c>
      <c r="L70" s="39">
        <f t="shared" si="8"/>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1">+F72</f>
        <v>23593829.600000143</v>
      </c>
      <c r="G71" s="34">
        <f t="shared" si="31"/>
        <v>0</v>
      </c>
      <c r="H71" s="34">
        <f t="shared" si="31"/>
        <v>23593829.600000143</v>
      </c>
      <c r="I71" s="19">
        <f>+H71/H137</f>
        <v>4.2552105468578205E-4</v>
      </c>
      <c r="J71" s="34">
        <f t="shared" ref="J71:K75" si="32">+J72</f>
        <v>23273042.600000001</v>
      </c>
      <c r="K71" s="34">
        <f t="shared" si="32"/>
        <v>23273042.600000001</v>
      </c>
      <c r="L71" s="34">
        <f t="shared" si="8"/>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1"/>
        <v>23593829.600000143</v>
      </c>
      <c r="G72" s="34">
        <f t="shared" si="31"/>
        <v>0</v>
      </c>
      <c r="H72" s="34">
        <f t="shared" si="31"/>
        <v>23593829.600000143</v>
      </c>
      <c r="I72" s="19">
        <f>+H72/H137</f>
        <v>4.2552105468578205E-4</v>
      </c>
      <c r="J72" s="34">
        <f t="shared" si="32"/>
        <v>23273042.600000001</v>
      </c>
      <c r="K72" s="34">
        <f t="shared" si="32"/>
        <v>23273042.600000001</v>
      </c>
      <c r="L72" s="34">
        <f t="shared" si="8"/>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1"/>
        <v>23593829.600000143</v>
      </c>
      <c r="G73" s="34">
        <f t="shared" si="31"/>
        <v>0</v>
      </c>
      <c r="H73" s="34">
        <f t="shared" si="31"/>
        <v>23593829.600000143</v>
      </c>
      <c r="I73" s="19">
        <f>+H73/H137</f>
        <v>4.2552105468578205E-4</v>
      </c>
      <c r="J73" s="34">
        <f t="shared" si="32"/>
        <v>23273042.600000001</v>
      </c>
      <c r="K73" s="34">
        <f t="shared" si="32"/>
        <v>23273042.600000001</v>
      </c>
      <c r="L73" s="34">
        <f t="shared" si="8"/>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1"/>
        <v>23593829.600000143</v>
      </c>
      <c r="G74" s="34">
        <f t="shared" si="31"/>
        <v>0</v>
      </c>
      <c r="H74" s="34">
        <f t="shared" si="31"/>
        <v>23593829.600000143</v>
      </c>
      <c r="I74" s="19">
        <f>+H74/H137</f>
        <v>4.2552105468578205E-4</v>
      </c>
      <c r="J74" s="34">
        <f t="shared" si="32"/>
        <v>23273042.600000001</v>
      </c>
      <c r="K74" s="34">
        <f t="shared" si="32"/>
        <v>23273042.600000001</v>
      </c>
      <c r="L74" s="34">
        <f t="shared" si="8"/>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1"/>
        <v>23593829.600000143</v>
      </c>
      <c r="G75" s="34">
        <f t="shared" si="31"/>
        <v>0</v>
      </c>
      <c r="H75" s="34">
        <f t="shared" si="31"/>
        <v>23593829.600000143</v>
      </c>
      <c r="I75" s="19">
        <f>+H75/H137</f>
        <v>4.2552105468578205E-4</v>
      </c>
      <c r="J75" s="34">
        <f t="shared" si="32"/>
        <v>23273042.600000001</v>
      </c>
      <c r="K75" s="34">
        <f t="shared" si="32"/>
        <v>23273042.600000001</v>
      </c>
      <c r="L75" s="34">
        <f t="shared" si="8"/>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3">+F76-G76</f>
        <v>23593829.600000143</v>
      </c>
      <c r="I76" s="76">
        <f>+H76/H137</f>
        <v>4.2552105468578205E-4</v>
      </c>
      <c r="J76" s="28">
        <v>23273042.600000001</v>
      </c>
      <c r="K76" s="28">
        <v>23273042.600000001</v>
      </c>
      <c r="L76" s="28">
        <f t="shared" si="8"/>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4">+F79</f>
        <v>3799655.6999999881</v>
      </c>
      <c r="G77" s="34">
        <f t="shared" si="34"/>
        <v>0</v>
      </c>
      <c r="H77" s="34">
        <f t="shared" si="34"/>
        <v>3799655.6999999881</v>
      </c>
      <c r="I77" s="19">
        <f>+H77/H137</f>
        <v>6.8527811225136114E-5</v>
      </c>
      <c r="J77" s="34">
        <f t="shared" ref="J77:K78" si="35">+J79</f>
        <v>3799655.6999999881</v>
      </c>
      <c r="K77" s="34">
        <f t="shared" si="35"/>
        <v>3799655.6999999881</v>
      </c>
      <c r="L77" s="34">
        <f t="shared" si="8"/>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4"/>
        <v>28936873683.820007</v>
      </c>
      <c r="G78" s="34">
        <f t="shared" si="34"/>
        <v>0</v>
      </c>
      <c r="H78" s="34">
        <f t="shared" si="34"/>
        <v>28936873683.820007</v>
      </c>
      <c r="I78" s="19">
        <f>+H78/H137</f>
        <v>0.52188429000302128</v>
      </c>
      <c r="J78" s="34">
        <f t="shared" si="35"/>
        <v>8298064312.6300001</v>
      </c>
      <c r="K78" s="34">
        <f t="shared" si="35"/>
        <v>8298064312.6300001</v>
      </c>
      <c r="L78" s="34">
        <f t="shared" si="8"/>
        <v>0</v>
      </c>
      <c r="M78" s="19">
        <f t="shared" si="0"/>
        <v>0.28676436864946631</v>
      </c>
      <c r="N78" s="19">
        <f t="shared" si="1"/>
        <v>0.28676436864946631</v>
      </c>
      <c r="O78" s="167">
        <f t="shared" si="2"/>
        <v>1</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6">+J87</f>
        <v>3799655.6999999881</v>
      </c>
      <c r="K79" s="34">
        <f t="shared" si="36"/>
        <v>3799655.6999999881</v>
      </c>
      <c r="L79" s="34">
        <f t="shared" si="8"/>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7">+F81</f>
        <v>28936873683.820007</v>
      </c>
      <c r="G80" s="34">
        <f t="shared" si="37"/>
        <v>0</v>
      </c>
      <c r="H80" s="34">
        <f t="shared" si="37"/>
        <v>28936873683.820007</v>
      </c>
      <c r="I80" s="19">
        <f>+H80/H137</f>
        <v>0.52188429000302128</v>
      </c>
      <c r="J80" s="34">
        <f t="shared" ref="J80:K81" si="38">+J81</f>
        <v>8298064312.6300001</v>
      </c>
      <c r="K80" s="34">
        <f t="shared" si="38"/>
        <v>8298064312.6300001</v>
      </c>
      <c r="L80" s="34">
        <f t="shared" si="8"/>
        <v>0</v>
      </c>
      <c r="M80" s="19">
        <f t="shared" si="0"/>
        <v>0.28676436864946631</v>
      </c>
      <c r="N80" s="19">
        <f t="shared" si="1"/>
        <v>0.28676436864946631</v>
      </c>
      <c r="O80" s="167">
        <f t="shared" si="2"/>
        <v>1</v>
      </c>
    </row>
    <row r="81" spans="1:15" ht="49.5" customHeight="1" x14ac:dyDescent="0.25">
      <c r="A81" s="88" t="s">
        <v>115</v>
      </c>
      <c r="B81" s="21" t="s">
        <v>12</v>
      </c>
      <c r="C81" s="21">
        <v>20</v>
      </c>
      <c r="D81" s="21" t="s">
        <v>13</v>
      </c>
      <c r="E81" s="47" t="s">
        <v>116</v>
      </c>
      <c r="F81" s="34">
        <f t="shared" si="37"/>
        <v>28936873683.820007</v>
      </c>
      <c r="G81" s="34">
        <f t="shared" si="37"/>
        <v>0</v>
      </c>
      <c r="H81" s="34">
        <f t="shared" si="37"/>
        <v>28936873683.820007</v>
      </c>
      <c r="I81" s="19">
        <f>+H81/H137</f>
        <v>0.52188429000302128</v>
      </c>
      <c r="J81" s="34">
        <f t="shared" si="38"/>
        <v>8298064312.6300001</v>
      </c>
      <c r="K81" s="34">
        <f t="shared" si="38"/>
        <v>8298064312.6300001</v>
      </c>
      <c r="L81" s="34">
        <f t="shared" si="8"/>
        <v>0</v>
      </c>
      <c r="M81" s="19">
        <f t="shared" si="0"/>
        <v>0.28676436864946631</v>
      </c>
      <c r="N81" s="19">
        <f t="shared" si="1"/>
        <v>0.28676436864946631</v>
      </c>
      <c r="O81" s="167">
        <f t="shared" si="2"/>
        <v>1</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39">+J83+J85</f>
        <v>8298064312.6300001</v>
      </c>
      <c r="K82" s="34">
        <f t="shared" si="39"/>
        <v>8298064312.6300001</v>
      </c>
      <c r="L82" s="34">
        <f t="shared" si="8"/>
        <v>0</v>
      </c>
      <c r="M82" s="19">
        <f t="shared" si="0"/>
        <v>0.28676436864946631</v>
      </c>
      <c r="N82" s="19">
        <f t="shared" si="1"/>
        <v>0.28676436864946631</v>
      </c>
      <c r="O82" s="167">
        <f t="shared" si="2"/>
        <v>1</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0">+J84</f>
        <v>7973336737.6300001</v>
      </c>
      <c r="K83" s="34">
        <f t="shared" si="40"/>
        <v>7973336737.6300001</v>
      </c>
      <c r="L83" s="34">
        <f t="shared" si="8"/>
        <v>0</v>
      </c>
      <c r="M83" s="19">
        <f t="shared" si="0"/>
        <v>0.29442605582850795</v>
      </c>
      <c r="N83" s="19">
        <f t="shared" si="1"/>
        <v>0.29442605582850795</v>
      </c>
      <c r="O83" s="167">
        <f t="shared" si="2"/>
        <v>1</v>
      </c>
    </row>
    <row r="84" spans="1:15" ht="30" customHeight="1" x14ac:dyDescent="0.25">
      <c r="A84" s="86" t="s">
        <v>120</v>
      </c>
      <c r="B84" s="26" t="s">
        <v>12</v>
      </c>
      <c r="C84" s="26">
        <v>20</v>
      </c>
      <c r="D84" s="26" t="s">
        <v>13</v>
      </c>
      <c r="E84" s="27" t="s">
        <v>75</v>
      </c>
      <c r="F84" s="28">
        <v>27080948101.530006</v>
      </c>
      <c r="G84" s="28">
        <v>0</v>
      </c>
      <c r="H84" s="28">
        <f t="shared" ref="H84" si="41">+F84-G84</f>
        <v>27080948101.530006</v>
      </c>
      <c r="I84" s="76">
        <f>+H84/H137</f>
        <v>0.48841217358177014</v>
      </c>
      <c r="J84" s="28">
        <v>7973336737.6300001</v>
      </c>
      <c r="K84" s="28">
        <v>7973336737.6300001</v>
      </c>
      <c r="L84" s="28">
        <f t="shared" si="8"/>
        <v>0</v>
      </c>
      <c r="M84" s="76">
        <f t="shared" si="0"/>
        <v>0.29442605582850795</v>
      </c>
      <c r="N84" s="30">
        <f t="shared" si="1"/>
        <v>0.29442605582850795</v>
      </c>
      <c r="O84" s="188">
        <f t="shared" si="2"/>
        <v>1</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2">+J86</f>
        <v>324727575</v>
      </c>
      <c r="K85" s="34">
        <f t="shared" si="42"/>
        <v>324727575</v>
      </c>
      <c r="L85" s="34">
        <f t="shared" si="8"/>
        <v>0</v>
      </c>
      <c r="M85" s="19">
        <f t="shared" si="0"/>
        <v>0.17496799338221489</v>
      </c>
      <c r="N85" s="19">
        <f t="shared" si="1"/>
        <v>0.17496799338221489</v>
      </c>
      <c r="O85" s="167">
        <f t="shared" si="2"/>
        <v>1</v>
      </c>
    </row>
    <row r="86" spans="1:15" ht="30" customHeight="1" x14ac:dyDescent="0.25">
      <c r="A86" s="86" t="s">
        <v>123</v>
      </c>
      <c r="B86" s="26" t="s">
        <v>12</v>
      </c>
      <c r="C86" s="26">
        <v>20</v>
      </c>
      <c r="D86" s="26" t="s">
        <v>13</v>
      </c>
      <c r="E86" s="27" t="s">
        <v>75</v>
      </c>
      <c r="F86" s="28">
        <v>1855925582.29</v>
      </c>
      <c r="G86" s="28">
        <v>0</v>
      </c>
      <c r="H86" s="28">
        <f t="shared" ref="H86" si="43">+F86-G86</f>
        <v>1855925582.29</v>
      </c>
      <c r="I86" s="76">
        <f>+H86/H137</f>
        <v>3.34721164212511E-2</v>
      </c>
      <c r="J86" s="28">
        <v>324727575</v>
      </c>
      <c r="K86" s="28">
        <v>324727575</v>
      </c>
      <c r="L86" s="28">
        <f t="shared" si="8"/>
        <v>0</v>
      </c>
      <c r="M86" s="76">
        <f t="shared" si="0"/>
        <v>0.17496799338221489</v>
      </c>
      <c r="N86" s="30">
        <f t="shared" si="1"/>
        <v>0.17496799338221489</v>
      </c>
      <c r="O86" s="188">
        <f t="shared" si="2"/>
        <v>1</v>
      </c>
    </row>
    <row r="87" spans="1:15" ht="39" customHeight="1" x14ac:dyDescent="0.25">
      <c r="A87" s="88" t="s">
        <v>124</v>
      </c>
      <c r="B87" s="21" t="s">
        <v>67</v>
      </c>
      <c r="C87" s="21">
        <v>11</v>
      </c>
      <c r="D87" s="21" t="s">
        <v>13</v>
      </c>
      <c r="E87" s="22" t="s">
        <v>125</v>
      </c>
      <c r="F87" s="34">
        <f t="shared" ref="F87:H89" si="44">+F88</f>
        <v>3799655.6999999881</v>
      </c>
      <c r="G87" s="34">
        <f t="shared" si="44"/>
        <v>0</v>
      </c>
      <c r="H87" s="34">
        <f t="shared" si="44"/>
        <v>3799655.6999999881</v>
      </c>
      <c r="I87" s="19">
        <f>+H87/H137</f>
        <v>6.8527811225136114E-5</v>
      </c>
      <c r="J87" s="34">
        <f t="shared" ref="J87:K89" si="45">+J88</f>
        <v>3799655.6999999881</v>
      </c>
      <c r="K87" s="34">
        <f t="shared" si="45"/>
        <v>3799655.6999999881</v>
      </c>
      <c r="L87" s="34">
        <f t="shared" si="8"/>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4"/>
        <v>3799655.6999999881</v>
      </c>
      <c r="G88" s="34">
        <f t="shared" si="44"/>
        <v>0</v>
      </c>
      <c r="H88" s="34">
        <f t="shared" si="44"/>
        <v>3799655.6999999881</v>
      </c>
      <c r="I88" s="19">
        <f>+H88/H137</f>
        <v>6.8527811225136114E-5</v>
      </c>
      <c r="J88" s="34">
        <f t="shared" si="45"/>
        <v>3799655.6999999881</v>
      </c>
      <c r="K88" s="34">
        <f t="shared" si="45"/>
        <v>3799655.6999999881</v>
      </c>
      <c r="L88" s="34">
        <f t="shared" si="8"/>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4"/>
        <v>3799655.6999999881</v>
      </c>
      <c r="G89" s="23">
        <f t="shared" si="44"/>
        <v>0</v>
      </c>
      <c r="H89" s="23">
        <f t="shared" si="44"/>
        <v>3799655.6999999881</v>
      </c>
      <c r="I89" s="19">
        <f>+H89/H137</f>
        <v>6.8527811225136114E-5</v>
      </c>
      <c r="J89" s="23">
        <f t="shared" si="45"/>
        <v>3799655.6999999881</v>
      </c>
      <c r="K89" s="23">
        <f t="shared" si="45"/>
        <v>3799655.6999999881</v>
      </c>
      <c r="L89" s="23">
        <f t="shared" si="8"/>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6">+F90-G90</f>
        <v>3799655.6999999881</v>
      </c>
      <c r="I90" s="76">
        <f>+H90/H137</f>
        <v>6.8527811225136114E-5</v>
      </c>
      <c r="J90" s="28">
        <v>3799655.6999999881</v>
      </c>
      <c r="K90" s="28">
        <v>3799655.6999999881</v>
      </c>
      <c r="L90" s="28">
        <f t="shared" ref="L90:L136" si="47">+J90-K90</f>
        <v>0</v>
      </c>
      <c r="M90" s="76">
        <f t="shared" ref="M90:M137" si="48">+J90/H90</f>
        <v>1</v>
      </c>
      <c r="N90" s="30">
        <f t="shared" ref="N90:N137" si="49">+K90/H90</f>
        <v>1</v>
      </c>
      <c r="O90" s="169">
        <f t="shared" ref="O90:O137" si="50">+K90/J90</f>
        <v>1</v>
      </c>
    </row>
    <row r="91" spans="1:15" ht="34.5" customHeight="1" x14ac:dyDescent="0.25">
      <c r="A91" s="88" t="s">
        <v>129</v>
      </c>
      <c r="B91" s="21" t="s">
        <v>67</v>
      </c>
      <c r="C91" s="21">
        <v>11</v>
      </c>
      <c r="D91" s="21" t="s">
        <v>13</v>
      </c>
      <c r="E91" s="22" t="s">
        <v>130</v>
      </c>
      <c r="F91" s="32">
        <f t="shared" ref="F91:H92" si="51">+F93</f>
        <v>232767954.80999994</v>
      </c>
      <c r="G91" s="32">
        <f t="shared" si="51"/>
        <v>0</v>
      </c>
      <c r="H91" s="32">
        <f t="shared" si="51"/>
        <v>232767954.80999994</v>
      </c>
      <c r="I91" s="19">
        <f>+H91/H137</f>
        <v>4.1980325918689792E-3</v>
      </c>
      <c r="J91" s="32">
        <f t="shared" ref="J91:K92" si="52">+J93</f>
        <v>52377035.810000002</v>
      </c>
      <c r="K91" s="32">
        <f t="shared" si="52"/>
        <v>52377035.810000002</v>
      </c>
      <c r="L91" s="32">
        <f t="shared" si="47"/>
        <v>0</v>
      </c>
      <c r="M91" s="19">
        <f t="shared" si="48"/>
        <v>0.2250182412469684</v>
      </c>
      <c r="N91" s="19">
        <f t="shared" si="49"/>
        <v>0.2250182412469684</v>
      </c>
      <c r="O91" s="167">
        <f t="shared" si="50"/>
        <v>1</v>
      </c>
    </row>
    <row r="92" spans="1:15" ht="34.5" customHeight="1" x14ac:dyDescent="0.25">
      <c r="A92" s="88" t="s">
        <v>129</v>
      </c>
      <c r="B92" s="50" t="s">
        <v>67</v>
      </c>
      <c r="C92" s="48">
        <v>54</v>
      </c>
      <c r="D92" s="48" t="s">
        <v>13</v>
      </c>
      <c r="E92" s="22" t="s">
        <v>130</v>
      </c>
      <c r="F92" s="32">
        <f t="shared" si="51"/>
        <v>371447086</v>
      </c>
      <c r="G92" s="32">
        <f t="shared" si="51"/>
        <v>0</v>
      </c>
      <c r="H92" s="32">
        <f t="shared" si="51"/>
        <v>371447086</v>
      </c>
      <c r="I92" s="19">
        <f>+H92/H137</f>
        <v>6.6991479753112839E-3</v>
      </c>
      <c r="J92" s="32">
        <f t="shared" si="52"/>
        <v>115741590.66</v>
      </c>
      <c r="K92" s="32">
        <f t="shared" si="52"/>
        <v>51981030.659999996</v>
      </c>
      <c r="L92" s="32">
        <f t="shared" si="47"/>
        <v>63760560</v>
      </c>
      <c r="M92" s="19">
        <f t="shared" si="48"/>
        <v>0.31159644272993436</v>
      </c>
      <c r="N92" s="19">
        <f t="shared" si="49"/>
        <v>0.13994195302423235</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3">+J95+J103</f>
        <v>52377035.810000002</v>
      </c>
      <c r="K93" s="32">
        <f t="shared" si="53"/>
        <v>52377035.810000002</v>
      </c>
      <c r="L93" s="32">
        <f t="shared" si="47"/>
        <v>0</v>
      </c>
      <c r="M93" s="19">
        <f t="shared" si="48"/>
        <v>0.2250182412469684</v>
      </c>
      <c r="N93" s="19">
        <f t="shared" si="49"/>
        <v>0.2250182412469684</v>
      </c>
      <c r="O93" s="167">
        <f t="shared" si="50"/>
        <v>1</v>
      </c>
    </row>
    <row r="94" spans="1:15" ht="34.5" customHeight="1" x14ac:dyDescent="0.25">
      <c r="A94" s="88" t="s">
        <v>131</v>
      </c>
      <c r="B94" s="50" t="s">
        <v>67</v>
      </c>
      <c r="C94" s="48">
        <v>54</v>
      </c>
      <c r="D94" s="48" t="s">
        <v>13</v>
      </c>
      <c r="E94" s="47" t="s">
        <v>74</v>
      </c>
      <c r="F94" s="32">
        <f t="shared" ref="F94:H100" si="54">+F96</f>
        <v>371447086</v>
      </c>
      <c r="G94" s="32">
        <f t="shared" si="54"/>
        <v>0</v>
      </c>
      <c r="H94" s="32">
        <f t="shared" si="54"/>
        <v>371447086</v>
      </c>
      <c r="I94" s="19">
        <f>+H94/H137</f>
        <v>6.6991479753112839E-3</v>
      </c>
      <c r="J94" s="32">
        <f t="shared" ref="J94:K100" si="55">+J96</f>
        <v>115741590.66</v>
      </c>
      <c r="K94" s="32">
        <f t="shared" si="55"/>
        <v>51981030.659999996</v>
      </c>
      <c r="L94" s="32">
        <f t="shared" si="47"/>
        <v>63760560</v>
      </c>
      <c r="M94" s="19">
        <f t="shared" si="48"/>
        <v>0.31159644272993436</v>
      </c>
      <c r="N94" s="19">
        <f t="shared" si="49"/>
        <v>0.13994195302423235</v>
      </c>
      <c r="O94" s="167">
        <f t="shared" si="50"/>
        <v>0.449112806931247</v>
      </c>
    </row>
    <row r="95" spans="1:15" ht="34.5" customHeight="1" x14ac:dyDescent="0.25">
      <c r="A95" s="88" t="s">
        <v>132</v>
      </c>
      <c r="B95" s="21" t="s">
        <v>67</v>
      </c>
      <c r="C95" s="21">
        <v>11</v>
      </c>
      <c r="D95" s="21" t="s">
        <v>13</v>
      </c>
      <c r="E95" s="22" t="s">
        <v>133</v>
      </c>
      <c r="F95" s="32">
        <f t="shared" si="54"/>
        <v>179428562</v>
      </c>
      <c r="G95" s="32">
        <f t="shared" si="54"/>
        <v>0</v>
      </c>
      <c r="H95" s="32">
        <f t="shared" si="54"/>
        <v>179428562</v>
      </c>
      <c r="I95" s="19">
        <f>+H95/H137</f>
        <v>3.2360423143427625E-3</v>
      </c>
      <c r="J95" s="32">
        <f t="shared" si="55"/>
        <v>0</v>
      </c>
      <c r="K95" s="32">
        <f t="shared" si="55"/>
        <v>0</v>
      </c>
      <c r="L95" s="32">
        <f t="shared" si="47"/>
        <v>0</v>
      </c>
      <c r="M95" s="19">
        <f t="shared" si="48"/>
        <v>0</v>
      </c>
      <c r="N95" s="19">
        <f t="shared" si="49"/>
        <v>0</v>
      </c>
      <c r="O95" s="167" t="s">
        <v>188</v>
      </c>
    </row>
    <row r="96" spans="1:15" ht="34.5" customHeight="1" x14ac:dyDescent="0.25">
      <c r="A96" s="88" t="s">
        <v>132</v>
      </c>
      <c r="B96" s="50" t="s">
        <v>67</v>
      </c>
      <c r="C96" s="48">
        <v>54</v>
      </c>
      <c r="D96" s="48" t="s">
        <v>13</v>
      </c>
      <c r="E96" s="22" t="s">
        <v>133</v>
      </c>
      <c r="F96" s="32">
        <f t="shared" si="54"/>
        <v>371447086</v>
      </c>
      <c r="G96" s="32">
        <f t="shared" si="54"/>
        <v>0</v>
      </c>
      <c r="H96" s="32">
        <f t="shared" si="54"/>
        <v>371447086</v>
      </c>
      <c r="I96" s="19">
        <f>+H96/H137</f>
        <v>6.6991479753112839E-3</v>
      </c>
      <c r="J96" s="32">
        <f t="shared" si="55"/>
        <v>115741590.66</v>
      </c>
      <c r="K96" s="32">
        <f t="shared" si="55"/>
        <v>51981030.659999996</v>
      </c>
      <c r="L96" s="32">
        <f t="shared" si="47"/>
        <v>63760560</v>
      </c>
      <c r="M96" s="19">
        <f t="shared" si="48"/>
        <v>0.31159644272993436</v>
      </c>
      <c r="N96" s="19">
        <f t="shared" si="49"/>
        <v>0.13994195302423235</v>
      </c>
      <c r="O96" s="167">
        <f t="shared" si="50"/>
        <v>0.449112806931247</v>
      </c>
    </row>
    <row r="97" spans="1:15" ht="43.5" customHeight="1" x14ac:dyDescent="0.25">
      <c r="A97" s="88" t="s">
        <v>134</v>
      </c>
      <c r="B97" s="21" t="s">
        <v>67</v>
      </c>
      <c r="C97" s="21">
        <v>11</v>
      </c>
      <c r="D97" s="21" t="s">
        <v>13</v>
      </c>
      <c r="E97" s="22" t="s">
        <v>133</v>
      </c>
      <c r="F97" s="32">
        <f t="shared" si="54"/>
        <v>179428562</v>
      </c>
      <c r="G97" s="32">
        <f t="shared" si="54"/>
        <v>0</v>
      </c>
      <c r="H97" s="32">
        <f t="shared" si="54"/>
        <v>179428562</v>
      </c>
      <c r="I97" s="19">
        <f>+H97/H137</f>
        <v>3.2360423143427625E-3</v>
      </c>
      <c r="J97" s="32">
        <f t="shared" si="55"/>
        <v>0</v>
      </c>
      <c r="K97" s="32">
        <f t="shared" si="55"/>
        <v>0</v>
      </c>
      <c r="L97" s="32">
        <f t="shared" si="47"/>
        <v>0</v>
      </c>
      <c r="M97" s="19">
        <f t="shared" si="48"/>
        <v>0</v>
      </c>
      <c r="N97" s="19">
        <f t="shared" si="49"/>
        <v>0</v>
      </c>
      <c r="O97" s="167" t="s">
        <v>188</v>
      </c>
    </row>
    <row r="98" spans="1:15" ht="43.5" customHeight="1" x14ac:dyDescent="0.25">
      <c r="A98" s="88" t="s">
        <v>134</v>
      </c>
      <c r="B98" s="50" t="s">
        <v>67</v>
      </c>
      <c r="C98" s="48">
        <v>54</v>
      </c>
      <c r="D98" s="48" t="s">
        <v>13</v>
      </c>
      <c r="E98" s="22" t="s">
        <v>133</v>
      </c>
      <c r="F98" s="32">
        <f t="shared" si="54"/>
        <v>371447086</v>
      </c>
      <c r="G98" s="32">
        <f t="shared" si="54"/>
        <v>0</v>
      </c>
      <c r="H98" s="32">
        <f t="shared" si="54"/>
        <v>371447086</v>
      </c>
      <c r="I98" s="19">
        <f>+H98/H137</f>
        <v>6.6991479753112839E-3</v>
      </c>
      <c r="J98" s="32">
        <f t="shared" si="55"/>
        <v>115741590.66</v>
      </c>
      <c r="K98" s="32">
        <f t="shared" si="55"/>
        <v>51981030.659999996</v>
      </c>
      <c r="L98" s="32">
        <f t="shared" si="47"/>
        <v>63760560</v>
      </c>
      <c r="M98" s="19">
        <f t="shared" si="48"/>
        <v>0.31159644272993436</v>
      </c>
      <c r="N98" s="19">
        <f t="shared" si="49"/>
        <v>0.13994195302423235</v>
      </c>
      <c r="O98" s="167">
        <f t="shared" si="50"/>
        <v>0.449112806931247</v>
      </c>
    </row>
    <row r="99" spans="1:15" ht="33.75" customHeight="1" x14ac:dyDescent="0.25">
      <c r="A99" s="88" t="s">
        <v>135</v>
      </c>
      <c r="B99" s="21" t="s">
        <v>67</v>
      </c>
      <c r="C99" s="21">
        <v>11</v>
      </c>
      <c r="D99" s="21" t="s">
        <v>13</v>
      </c>
      <c r="E99" s="22" t="s">
        <v>136</v>
      </c>
      <c r="F99" s="32">
        <f t="shared" si="54"/>
        <v>179428562</v>
      </c>
      <c r="G99" s="32">
        <f t="shared" si="54"/>
        <v>0</v>
      </c>
      <c r="H99" s="32">
        <f t="shared" si="54"/>
        <v>179428562</v>
      </c>
      <c r="I99" s="19">
        <f>+H99/H137</f>
        <v>3.2360423143427625E-3</v>
      </c>
      <c r="J99" s="32">
        <f t="shared" si="55"/>
        <v>0</v>
      </c>
      <c r="K99" s="32">
        <f t="shared" si="55"/>
        <v>0</v>
      </c>
      <c r="L99" s="32">
        <f t="shared" si="47"/>
        <v>0</v>
      </c>
      <c r="M99" s="19">
        <f t="shared" si="48"/>
        <v>0</v>
      </c>
      <c r="N99" s="19">
        <f t="shared" si="49"/>
        <v>0</v>
      </c>
      <c r="O99" s="167" t="s">
        <v>188</v>
      </c>
    </row>
    <row r="100" spans="1:15" ht="33.75" customHeight="1" x14ac:dyDescent="0.25">
      <c r="A100" s="88" t="s">
        <v>135</v>
      </c>
      <c r="B100" s="50" t="s">
        <v>67</v>
      </c>
      <c r="C100" s="48">
        <v>54</v>
      </c>
      <c r="D100" s="48" t="s">
        <v>13</v>
      </c>
      <c r="E100" s="22" t="s">
        <v>136</v>
      </c>
      <c r="F100" s="32">
        <f t="shared" si="54"/>
        <v>371447086</v>
      </c>
      <c r="G100" s="32">
        <f t="shared" si="54"/>
        <v>0</v>
      </c>
      <c r="H100" s="32">
        <f t="shared" si="54"/>
        <v>371447086</v>
      </c>
      <c r="I100" s="19">
        <f>+H100/H137</f>
        <v>6.6991479753112839E-3</v>
      </c>
      <c r="J100" s="32">
        <f t="shared" si="55"/>
        <v>115741590.66</v>
      </c>
      <c r="K100" s="32">
        <f t="shared" si="55"/>
        <v>51981030.659999996</v>
      </c>
      <c r="L100" s="32">
        <f t="shared" si="47"/>
        <v>63760560</v>
      </c>
      <c r="M100" s="19">
        <f t="shared" si="48"/>
        <v>0.31159644272993436</v>
      </c>
      <c r="N100" s="19">
        <f t="shared" si="49"/>
        <v>0.13994195302423235</v>
      </c>
      <c r="O100" s="167">
        <f t="shared" si="50"/>
        <v>0.449112806931247</v>
      </c>
    </row>
    <row r="101" spans="1:15" ht="41.25" customHeight="1" x14ac:dyDescent="0.25">
      <c r="A101" s="86" t="s">
        <v>137</v>
      </c>
      <c r="B101" s="26" t="s">
        <v>67</v>
      </c>
      <c r="C101" s="26">
        <v>11</v>
      </c>
      <c r="D101" s="26" t="s">
        <v>13</v>
      </c>
      <c r="E101" s="27" t="s">
        <v>75</v>
      </c>
      <c r="F101" s="28">
        <v>179428562</v>
      </c>
      <c r="G101" s="28">
        <v>0</v>
      </c>
      <c r="H101" s="28">
        <f t="shared" ref="H101:H102" si="56">+F101-G101</f>
        <v>179428562</v>
      </c>
      <c r="I101" s="76">
        <f>+H101/H137</f>
        <v>3.2360423143427625E-3</v>
      </c>
      <c r="J101" s="28">
        <v>0</v>
      </c>
      <c r="K101" s="28">
        <v>0</v>
      </c>
      <c r="L101" s="28">
        <f t="shared" si="47"/>
        <v>0</v>
      </c>
      <c r="M101" s="76">
        <f t="shared" si="48"/>
        <v>0</v>
      </c>
      <c r="N101" s="30">
        <f t="shared" si="49"/>
        <v>0</v>
      </c>
      <c r="O101" s="167" t="s">
        <v>188</v>
      </c>
    </row>
    <row r="102" spans="1:15" s="75" customFormat="1" ht="48.75" customHeight="1" x14ac:dyDescent="0.25">
      <c r="A102" s="185" t="s">
        <v>137</v>
      </c>
      <c r="B102" s="52" t="s">
        <v>67</v>
      </c>
      <c r="C102" s="46">
        <v>54</v>
      </c>
      <c r="D102" s="46" t="s">
        <v>13</v>
      </c>
      <c r="E102" s="54" t="s">
        <v>75</v>
      </c>
      <c r="F102" s="31">
        <v>371447086</v>
      </c>
      <c r="G102" s="28">
        <v>0</v>
      </c>
      <c r="H102" s="28">
        <f t="shared" si="56"/>
        <v>371447086</v>
      </c>
      <c r="I102" s="76">
        <f>+H102/H137</f>
        <v>6.6991479753112839E-3</v>
      </c>
      <c r="J102" s="31">
        <v>115741590.66</v>
      </c>
      <c r="K102" s="31">
        <v>51981030.659999996</v>
      </c>
      <c r="L102" s="31">
        <f t="shared" si="47"/>
        <v>63760560</v>
      </c>
      <c r="M102" s="76">
        <f t="shared" si="48"/>
        <v>0.31159644272993436</v>
      </c>
      <c r="N102" s="30">
        <f t="shared" si="49"/>
        <v>0.13994195302423235</v>
      </c>
      <c r="O102" s="167">
        <f t="shared" si="50"/>
        <v>0.449112806931247</v>
      </c>
    </row>
    <row r="103" spans="1:15" ht="49.5" customHeight="1" x14ac:dyDescent="0.25">
      <c r="A103" s="88" t="s">
        <v>138</v>
      </c>
      <c r="B103" s="21" t="s">
        <v>67</v>
      </c>
      <c r="C103" s="21">
        <v>11</v>
      </c>
      <c r="D103" s="21" t="s">
        <v>13</v>
      </c>
      <c r="E103" s="22" t="s">
        <v>139</v>
      </c>
      <c r="F103" s="34">
        <f t="shared" ref="F103:H105" si="57">+F104</f>
        <v>53339392.809999943</v>
      </c>
      <c r="G103" s="34">
        <f t="shared" si="57"/>
        <v>0</v>
      </c>
      <c r="H103" s="34">
        <f t="shared" si="57"/>
        <v>53339392.809999943</v>
      </c>
      <c r="I103" s="19">
        <f>+H103/H137</f>
        <v>9.6199027752621633E-4</v>
      </c>
      <c r="J103" s="34">
        <f t="shared" ref="J103:K105" si="58">+J104</f>
        <v>52377035.810000002</v>
      </c>
      <c r="K103" s="34">
        <f t="shared" si="58"/>
        <v>52377035.810000002</v>
      </c>
      <c r="L103" s="34">
        <f t="shared" si="47"/>
        <v>0</v>
      </c>
      <c r="M103" s="19">
        <f t="shared" si="48"/>
        <v>0.98195785611156183</v>
      </c>
      <c r="N103" s="19">
        <f t="shared" si="49"/>
        <v>0.98195785611156183</v>
      </c>
      <c r="O103" s="167">
        <f t="shared" si="50"/>
        <v>1</v>
      </c>
    </row>
    <row r="104" spans="1:15" ht="49.5" customHeight="1" x14ac:dyDescent="0.25">
      <c r="A104" s="88" t="s">
        <v>140</v>
      </c>
      <c r="B104" s="21" t="s">
        <v>67</v>
      </c>
      <c r="C104" s="21">
        <v>11</v>
      </c>
      <c r="D104" s="21" t="s">
        <v>13</v>
      </c>
      <c r="E104" s="22" t="s">
        <v>139</v>
      </c>
      <c r="F104" s="34">
        <f t="shared" si="57"/>
        <v>53339392.809999943</v>
      </c>
      <c r="G104" s="34">
        <f t="shared" si="57"/>
        <v>0</v>
      </c>
      <c r="H104" s="34">
        <f t="shared" si="57"/>
        <v>53339392.809999943</v>
      </c>
      <c r="I104" s="19">
        <f>+H104/H137</f>
        <v>9.6199027752621633E-4</v>
      </c>
      <c r="J104" s="34">
        <f t="shared" si="58"/>
        <v>52377035.810000002</v>
      </c>
      <c r="K104" s="34">
        <f t="shared" si="58"/>
        <v>52377035.810000002</v>
      </c>
      <c r="L104" s="34">
        <f t="shared" si="47"/>
        <v>0</v>
      </c>
      <c r="M104" s="19">
        <f t="shared" si="48"/>
        <v>0.98195785611156183</v>
      </c>
      <c r="N104" s="19">
        <f t="shared" si="49"/>
        <v>0.98195785611156183</v>
      </c>
      <c r="O104" s="167">
        <f t="shared" si="50"/>
        <v>1</v>
      </c>
    </row>
    <row r="105" spans="1:15" ht="34.5" customHeight="1" x14ac:dyDescent="0.25">
      <c r="A105" s="88" t="s">
        <v>141</v>
      </c>
      <c r="B105" s="21" t="s">
        <v>67</v>
      </c>
      <c r="C105" s="21">
        <v>11</v>
      </c>
      <c r="D105" s="21" t="s">
        <v>13</v>
      </c>
      <c r="E105" s="22" t="s">
        <v>110</v>
      </c>
      <c r="F105" s="34">
        <f t="shared" si="57"/>
        <v>53339392.809999943</v>
      </c>
      <c r="G105" s="34">
        <f t="shared" si="57"/>
        <v>0</v>
      </c>
      <c r="H105" s="34">
        <f t="shared" si="57"/>
        <v>53339392.809999943</v>
      </c>
      <c r="I105" s="19">
        <f>+H105/H137</f>
        <v>9.6199027752621633E-4</v>
      </c>
      <c r="J105" s="34">
        <f t="shared" si="58"/>
        <v>52377035.810000002</v>
      </c>
      <c r="K105" s="34">
        <f t="shared" si="58"/>
        <v>52377035.810000002</v>
      </c>
      <c r="L105" s="34">
        <f t="shared" si="47"/>
        <v>0</v>
      </c>
      <c r="M105" s="19">
        <f t="shared" si="48"/>
        <v>0.98195785611156183</v>
      </c>
      <c r="N105" s="19">
        <f t="shared" si="49"/>
        <v>0.98195785611156183</v>
      </c>
      <c r="O105" s="167">
        <f t="shared" si="50"/>
        <v>1</v>
      </c>
    </row>
    <row r="106" spans="1:15" ht="30" customHeight="1" x14ac:dyDescent="0.25">
      <c r="A106" s="86" t="s">
        <v>142</v>
      </c>
      <c r="B106" s="26" t="s">
        <v>67</v>
      </c>
      <c r="C106" s="26">
        <v>11</v>
      </c>
      <c r="D106" s="26" t="s">
        <v>13</v>
      </c>
      <c r="E106" s="27" t="s">
        <v>75</v>
      </c>
      <c r="F106" s="28">
        <v>53339392.809999943</v>
      </c>
      <c r="G106" s="28">
        <v>0</v>
      </c>
      <c r="H106" s="28">
        <f t="shared" ref="H106" si="59">+F106-G106</f>
        <v>53339392.809999943</v>
      </c>
      <c r="I106" s="76">
        <f>+H106/H137</f>
        <v>9.6199027752621633E-4</v>
      </c>
      <c r="J106" s="28">
        <v>52377035.810000002</v>
      </c>
      <c r="K106" s="28">
        <v>52377035.810000002</v>
      </c>
      <c r="L106" s="28">
        <f t="shared" si="47"/>
        <v>0</v>
      </c>
      <c r="M106" s="76">
        <f t="shared" si="48"/>
        <v>0.98195785611156183</v>
      </c>
      <c r="N106" s="30">
        <f t="shared" si="49"/>
        <v>0.98195785611156183</v>
      </c>
      <c r="O106" s="169">
        <f t="shared" si="50"/>
        <v>1</v>
      </c>
    </row>
    <row r="107" spans="1:15" ht="34.5" customHeight="1" x14ac:dyDescent="0.25">
      <c r="A107" s="87" t="s">
        <v>143</v>
      </c>
      <c r="B107" s="50" t="s">
        <v>67</v>
      </c>
      <c r="C107" s="21">
        <v>11</v>
      </c>
      <c r="D107" s="21" t="s">
        <v>13</v>
      </c>
      <c r="E107" s="47" t="s">
        <v>144</v>
      </c>
      <c r="F107" s="33">
        <f t="shared" ref="F107:H108" si="60">+F109</f>
        <v>101716365.30000019</v>
      </c>
      <c r="G107" s="33">
        <f t="shared" si="60"/>
        <v>0</v>
      </c>
      <c r="H107" s="33">
        <f t="shared" si="60"/>
        <v>101716365.30000019</v>
      </c>
      <c r="I107" s="19">
        <f>+H107/H137</f>
        <v>1.8344819715600601E-3</v>
      </c>
      <c r="J107" s="33">
        <f t="shared" ref="J107:K108" si="61">+J109</f>
        <v>101716365.3</v>
      </c>
      <c r="K107" s="33">
        <f t="shared" si="61"/>
        <v>97187622.299999997</v>
      </c>
      <c r="L107" s="33">
        <f t="shared" si="47"/>
        <v>4528743</v>
      </c>
      <c r="M107" s="19">
        <f t="shared" si="48"/>
        <v>0.99999999999999811</v>
      </c>
      <c r="N107" s="19">
        <f t="shared" si="49"/>
        <v>0.95547675158620538</v>
      </c>
      <c r="O107" s="167">
        <f t="shared" si="50"/>
        <v>0.95547675158620715</v>
      </c>
    </row>
    <row r="108" spans="1:15" ht="34.5" customHeight="1" x14ac:dyDescent="0.25">
      <c r="A108" s="87" t="s">
        <v>143</v>
      </c>
      <c r="B108" s="50" t="s">
        <v>67</v>
      </c>
      <c r="C108" s="21">
        <v>54</v>
      </c>
      <c r="D108" s="21" t="s">
        <v>13</v>
      </c>
      <c r="E108" s="47" t="s">
        <v>144</v>
      </c>
      <c r="F108" s="33">
        <f t="shared" si="60"/>
        <v>14925884789.27</v>
      </c>
      <c r="G108" s="33">
        <f t="shared" si="60"/>
        <v>0</v>
      </c>
      <c r="H108" s="33">
        <f t="shared" si="60"/>
        <v>14925884789.27</v>
      </c>
      <c r="I108" s="19">
        <f>+H108/H137</f>
        <v>0.26919234161327521</v>
      </c>
      <c r="J108" s="33">
        <f t="shared" si="61"/>
        <v>2065392879</v>
      </c>
      <c r="K108" s="33">
        <f t="shared" si="61"/>
        <v>1388511229</v>
      </c>
      <c r="L108" s="33">
        <f t="shared" si="47"/>
        <v>676881650</v>
      </c>
      <c r="M108" s="19">
        <f t="shared" si="48"/>
        <v>0.13837657922194205</v>
      </c>
      <c r="N108" s="19">
        <f t="shared" si="49"/>
        <v>9.3027063293305082E-2</v>
      </c>
      <c r="O108" s="167">
        <f t="shared" si="50"/>
        <v>0.67227462780460179</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2">+J115+J125</f>
        <v>101716365.3</v>
      </c>
      <c r="K109" s="33">
        <f t="shared" si="62"/>
        <v>97187622.299999997</v>
      </c>
      <c r="L109" s="33">
        <f t="shared" si="47"/>
        <v>4528743</v>
      </c>
      <c r="M109" s="19">
        <f t="shared" si="48"/>
        <v>0.99999999999999811</v>
      </c>
      <c r="N109" s="19">
        <f t="shared" si="49"/>
        <v>0.95547675158620538</v>
      </c>
      <c r="O109" s="167">
        <f t="shared" si="50"/>
        <v>0.95547675158620715</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3">+J111+J116+J126+J133</f>
        <v>2065392879</v>
      </c>
      <c r="K110" s="33">
        <f t="shared" si="63"/>
        <v>1388511229</v>
      </c>
      <c r="L110" s="33">
        <f t="shared" si="47"/>
        <v>676881650</v>
      </c>
      <c r="M110" s="19">
        <f t="shared" si="48"/>
        <v>0.13837657922194205</v>
      </c>
      <c r="N110" s="19">
        <f t="shared" si="49"/>
        <v>9.3027063293305082E-2</v>
      </c>
      <c r="O110" s="167">
        <f t="shared" si="50"/>
        <v>0.67227462780460179</v>
      </c>
    </row>
    <row r="111" spans="1:15" ht="66" customHeight="1" x14ac:dyDescent="0.25">
      <c r="A111" s="85" t="s">
        <v>146</v>
      </c>
      <c r="B111" s="50" t="s">
        <v>67</v>
      </c>
      <c r="C111" s="21">
        <v>54</v>
      </c>
      <c r="D111" s="21" t="s">
        <v>13</v>
      </c>
      <c r="E111" s="47" t="s">
        <v>147</v>
      </c>
      <c r="F111" s="33">
        <f t="shared" ref="F111:H113" si="64">+F112</f>
        <v>15000000</v>
      </c>
      <c r="G111" s="33">
        <f t="shared" si="64"/>
        <v>0</v>
      </c>
      <c r="H111" s="33">
        <f t="shared" si="64"/>
        <v>15000000</v>
      </c>
      <c r="I111" s="19">
        <f>+H111/H137</f>
        <v>2.7052902934785508E-4</v>
      </c>
      <c r="J111" s="33">
        <f t="shared" ref="J111:K113" si="65">+J112</f>
        <v>15000000</v>
      </c>
      <c r="K111" s="33">
        <f t="shared" si="65"/>
        <v>15000000</v>
      </c>
      <c r="L111" s="33">
        <f t="shared" si="47"/>
        <v>0</v>
      </c>
      <c r="M111" s="19">
        <f t="shared" si="48"/>
        <v>1</v>
      </c>
      <c r="N111" s="19">
        <f t="shared" si="49"/>
        <v>1</v>
      </c>
      <c r="O111" s="167">
        <f t="shared" si="50"/>
        <v>1</v>
      </c>
    </row>
    <row r="112" spans="1:15" ht="49.5" customHeight="1" x14ac:dyDescent="0.25">
      <c r="A112" s="85" t="s">
        <v>148</v>
      </c>
      <c r="B112" s="50" t="s">
        <v>67</v>
      </c>
      <c r="C112" s="21">
        <v>54</v>
      </c>
      <c r="D112" s="21" t="s">
        <v>13</v>
      </c>
      <c r="E112" s="47" t="s">
        <v>147</v>
      </c>
      <c r="F112" s="33">
        <f t="shared" si="64"/>
        <v>15000000</v>
      </c>
      <c r="G112" s="33">
        <f t="shared" si="64"/>
        <v>0</v>
      </c>
      <c r="H112" s="33">
        <f t="shared" si="64"/>
        <v>15000000</v>
      </c>
      <c r="I112" s="19">
        <f>+H112/H137</f>
        <v>2.7052902934785508E-4</v>
      </c>
      <c r="J112" s="33">
        <f t="shared" si="65"/>
        <v>15000000</v>
      </c>
      <c r="K112" s="33">
        <f t="shared" si="65"/>
        <v>15000000</v>
      </c>
      <c r="L112" s="33">
        <f t="shared" si="47"/>
        <v>0</v>
      </c>
      <c r="M112" s="19">
        <f t="shared" si="48"/>
        <v>1</v>
      </c>
      <c r="N112" s="19">
        <f t="shared" si="49"/>
        <v>1</v>
      </c>
      <c r="O112" s="167">
        <f t="shared" si="50"/>
        <v>1</v>
      </c>
    </row>
    <row r="113" spans="1:15" ht="35.25" customHeight="1" x14ac:dyDescent="0.25">
      <c r="A113" s="85" t="s">
        <v>149</v>
      </c>
      <c r="B113" s="50" t="s">
        <v>67</v>
      </c>
      <c r="C113" s="21">
        <v>54</v>
      </c>
      <c r="D113" s="21" t="s">
        <v>13</v>
      </c>
      <c r="E113" s="47" t="s">
        <v>150</v>
      </c>
      <c r="F113" s="33">
        <f t="shared" si="64"/>
        <v>15000000</v>
      </c>
      <c r="G113" s="33">
        <f t="shared" si="64"/>
        <v>0</v>
      </c>
      <c r="H113" s="33">
        <f t="shared" si="64"/>
        <v>15000000</v>
      </c>
      <c r="I113" s="19">
        <f>+H113/H137</f>
        <v>2.7052902934785508E-4</v>
      </c>
      <c r="J113" s="33">
        <f t="shared" si="65"/>
        <v>15000000</v>
      </c>
      <c r="K113" s="33">
        <f t="shared" si="65"/>
        <v>15000000</v>
      </c>
      <c r="L113" s="33">
        <f t="shared" si="47"/>
        <v>0</v>
      </c>
      <c r="M113" s="19">
        <f t="shared" si="48"/>
        <v>1</v>
      </c>
      <c r="N113" s="19">
        <f t="shared" si="49"/>
        <v>1</v>
      </c>
      <c r="O113" s="167">
        <f t="shared" si="50"/>
        <v>1</v>
      </c>
    </row>
    <row r="114" spans="1:15" ht="48" customHeight="1" x14ac:dyDescent="0.25">
      <c r="A114" s="86" t="s">
        <v>151</v>
      </c>
      <c r="B114" s="52" t="s">
        <v>67</v>
      </c>
      <c r="C114" s="26">
        <v>54</v>
      </c>
      <c r="D114" s="26" t="s">
        <v>13</v>
      </c>
      <c r="E114" s="27" t="s">
        <v>75</v>
      </c>
      <c r="F114" s="28">
        <v>15000000</v>
      </c>
      <c r="G114" s="28">
        <v>0</v>
      </c>
      <c r="H114" s="28">
        <f t="shared" ref="H114" si="66">+F114-G114</f>
        <v>15000000</v>
      </c>
      <c r="I114" s="76">
        <f>+H114/H137</f>
        <v>2.7052902934785508E-4</v>
      </c>
      <c r="J114" s="28">
        <v>15000000</v>
      </c>
      <c r="K114" s="28">
        <v>15000000</v>
      </c>
      <c r="L114" s="28">
        <f t="shared" si="47"/>
        <v>0</v>
      </c>
      <c r="M114" s="76">
        <f t="shared" si="48"/>
        <v>1</v>
      </c>
      <c r="N114" s="30">
        <f t="shared" si="49"/>
        <v>1</v>
      </c>
      <c r="O114" s="169">
        <f t="shared" si="50"/>
        <v>1</v>
      </c>
    </row>
    <row r="115" spans="1:15" ht="64.5" customHeight="1" x14ac:dyDescent="0.25">
      <c r="A115" s="85" t="s">
        <v>152</v>
      </c>
      <c r="B115" s="48" t="s">
        <v>67</v>
      </c>
      <c r="C115" s="21">
        <v>11</v>
      </c>
      <c r="D115" s="21" t="s">
        <v>13</v>
      </c>
      <c r="E115" s="47" t="s">
        <v>153</v>
      </c>
      <c r="F115" s="33">
        <f t="shared" ref="F115:H117" si="67">+F117</f>
        <v>100513418.30000019</v>
      </c>
      <c r="G115" s="33">
        <f t="shared" si="67"/>
        <v>0</v>
      </c>
      <c r="H115" s="33">
        <f t="shared" si="67"/>
        <v>100513418.30000019</v>
      </c>
      <c r="I115" s="19">
        <f>+H115/H137</f>
        <v>1.8127864992755992E-3</v>
      </c>
      <c r="J115" s="33">
        <f t="shared" ref="J115:K117" si="68">+J117</f>
        <v>100513418.3</v>
      </c>
      <c r="K115" s="33">
        <f t="shared" si="68"/>
        <v>95984675.299999997</v>
      </c>
      <c r="L115" s="33">
        <f t="shared" si="47"/>
        <v>4528743</v>
      </c>
      <c r="M115" s="19">
        <f t="shared" si="48"/>
        <v>0.99999999999999811</v>
      </c>
      <c r="N115" s="19">
        <f t="shared" si="49"/>
        <v>0.95494389628175458</v>
      </c>
      <c r="O115" s="167">
        <f t="shared" si="50"/>
        <v>0.95494389628175647</v>
      </c>
    </row>
    <row r="116" spans="1:15" ht="64.5" customHeight="1" x14ac:dyDescent="0.25">
      <c r="A116" s="85" t="s">
        <v>152</v>
      </c>
      <c r="B116" s="50" t="s">
        <v>67</v>
      </c>
      <c r="C116" s="21">
        <v>54</v>
      </c>
      <c r="D116" s="21" t="s">
        <v>13</v>
      </c>
      <c r="E116" s="47" t="s">
        <v>153</v>
      </c>
      <c r="F116" s="33">
        <f t="shared" si="67"/>
        <v>14318432343.27</v>
      </c>
      <c r="G116" s="33">
        <f t="shared" si="67"/>
        <v>0</v>
      </c>
      <c r="H116" s="33">
        <f t="shared" si="67"/>
        <v>14318432343.27</v>
      </c>
      <c r="I116" s="19">
        <f>+H116/H137</f>
        <v>0.25823677357385116</v>
      </c>
      <c r="J116" s="33">
        <f t="shared" si="68"/>
        <v>1930140433</v>
      </c>
      <c r="K116" s="33">
        <f t="shared" si="68"/>
        <v>1253258783</v>
      </c>
      <c r="L116" s="33">
        <f t="shared" si="47"/>
        <v>676881650</v>
      </c>
      <c r="M116" s="19">
        <f t="shared" si="48"/>
        <v>0.13480110019915773</v>
      </c>
      <c r="N116" s="19">
        <f t="shared" si="49"/>
        <v>8.7527653373943623E-2</v>
      </c>
      <c r="O116" s="167">
        <f t="shared" si="50"/>
        <v>0.64930963652840068</v>
      </c>
    </row>
    <row r="117" spans="1:15" ht="49.5" customHeight="1" x14ac:dyDescent="0.25">
      <c r="A117" s="85" t="s">
        <v>154</v>
      </c>
      <c r="B117" s="48" t="s">
        <v>67</v>
      </c>
      <c r="C117" s="21">
        <v>11</v>
      </c>
      <c r="D117" s="21" t="s">
        <v>13</v>
      </c>
      <c r="E117" s="47" t="s">
        <v>153</v>
      </c>
      <c r="F117" s="33">
        <f t="shared" si="67"/>
        <v>100513418.30000019</v>
      </c>
      <c r="G117" s="33">
        <f t="shared" si="67"/>
        <v>0</v>
      </c>
      <c r="H117" s="33">
        <f t="shared" si="67"/>
        <v>100513418.30000019</v>
      </c>
      <c r="I117" s="19">
        <f>+H117/H137</f>
        <v>1.8127864992755992E-3</v>
      </c>
      <c r="J117" s="33">
        <f t="shared" si="68"/>
        <v>100513418.3</v>
      </c>
      <c r="K117" s="33">
        <f t="shared" si="68"/>
        <v>95984675.299999997</v>
      </c>
      <c r="L117" s="33">
        <f t="shared" si="47"/>
        <v>4528743</v>
      </c>
      <c r="M117" s="19">
        <f t="shared" si="48"/>
        <v>0.99999999999999811</v>
      </c>
      <c r="N117" s="19">
        <f t="shared" si="49"/>
        <v>0.95494389628175458</v>
      </c>
      <c r="O117" s="167">
        <f t="shared" si="50"/>
        <v>0.95494389628175647</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69">+J120+J123</f>
        <v>1930140433</v>
      </c>
      <c r="K118" s="33">
        <f t="shared" si="69"/>
        <v>1253258783</v>
      </c>
      <c r="L118" s="33">
        <f t="shared" si="47"/>
        <v>676881650</v>
      </c>
      <c r="M118" s="19">
        <f t="shared" si="48"/>
        <v>0.13480110019915773</v>
      </c>
      <c r="N118" s="19">
        <f t="shared" si="49"/>
        <v>8.7527653373943623E-2</v>
      </c>
      <c r="O118" s="167">
        <f t="shared" si="50"/>
        <v>0.64930963652840068</v>
      </c>
    </row>
    <row r="119" spans="1:15" ht="34.5" customHeight="1" x14ac:dyDescent="0.25">
      <c r="A119" s="85" t="s">
        <v>155</v>
      </c>
      <c r="B119" s="48" t="s">
        <v>67</v>
      </c>
      <c r="C119" s="21">
        <v>11</v>
      </c>
      <c r="D119" s="21" t="s">
        <v>13</v>
      </c>
      <c r="E119" s="47" t="s">
        <v>110</v>
      </c>
      <c r="F119" s="33">
        <f t="shared" ref="F119:H120" si="70">+F121</f>
        <v>100513418.30000019</v>
      </c>
      <c r="G119" s="33">
        <f t="shared" si="70"/>
        <v>0</v>
      </c>
      <c r="H119" s="33">
        <f t="shared" si="70"/>
        <v>100513418.30000019</v>
      </c>
      <c r="I119" s="19">
        <f>+H119/H137</f>
        <v>1.8127864992755992E-3</v>
      </c>
      <c r="J119" s="33">
        <f t="shared" ref="J119:K120" si="71">+J121</f>
        <v>100513418.3</v>
      </c>
      <c r="K119" s="33">
        <f t="shared" si="71"/>
        <v>95984675.299999997</v>
      </c>
      <c r="L119" s="33">
        <f t="shared" si="47"/>
        <v>4528743</v>
      </c>
      <c r="M119" s="19">
        <f t="shared" si="48"/>
        <v>0.99999999999999811</v>
      </c>
      <c r="N119" s="19">
        <f t="shared" si="49"/>
        <v>0.95494389628175458</v>
      </c>
      <c r="O119" s="167">
        <f t="shared" si="50"/>
        <v>0.95494389628175647</v>
      </c>
    </row>
    <row r="120" spans="1:15" ht="34.5" customHeight="1" x14ac:dyDescent="0.25">
      <c r="A120" s="85" t="s">
        <v>155</v>
      </c>
      <c r="B120" s="50" t="s">
        <v>67</v>
      </c>
      <c r="C120" s="21">
        <v>54</v>
      </c>
      <c r="D120" s="21" t="s">
        <v>13</v>
      </c>
      <c r="E120" s="47" t="s">
        <v>110</v>
      </c>
      <c r="F120" s="33">
        <f t="shared" si="70"/>
        <v>2691126643.2699995</v>
      </c>
      <c r="G120" s="33">
        <f t="shared" si="70"/>
        <v>0</v>
      </c>
      <c r="H120" s="33">
        <f t="shared" si="70"/>
        <v>2691126643.2699995</v>
      </c>
      <c r="I120" s="19">
        <f>+H120/H137</f>
        <v>4.8535191910398963E-2</v>
      </c>
      <c r="J120" s="33">
        <f t="shared" si="71"/>
        <v>507209773</v>
      </c>
      <c r="K120" s="33">
        <f t="shared" si="71"/>
        <v>319328123</v>
      </c>
      <c r="L120" s="33">
        <f t="shared" si="47"/>
        <v>187881650</v>
      </c>
      <c r="M120" s="19">
        <f t="shared" si="48"/>
        <v>0.18847488068554338</v>
      </c>
      <c r="N120" s="19">
        <f t="shared" si="49"/>
        <v>0.11865964160348211</v>
      </c>
      <c r="O120" s="167">
        <f t="shared" si="50"/>
        <v>0.62957801682579173</v>
      </c>
    </row>
    <row r="121" spans="1:15" ht="32.25" customHeight="1" x14ac:dyDescent="0.25">
      <c r="A121" s="86" t="s">
        <v>156</v>
      </c>
      <c r="B121" s="46" t="s">
        <v>67</v>
      </c>
      <c r="C121" s="26">
        <v>11</v>
      </c>
      <c r="D121" s="26" t="s">
        <v>13</v>
      </c>
      <c r="E121" s="54" t="s">
        <v>75</v>
      </c>
      <c r="F121" s="28">
        <v>100513418.30000019</v>
      </c>
      <c r="G121" s="28">
        <v>0</v>
      </c>
      <c r="H121" s="28">
        <f t="shared" ref="H121:H122" si="72">+F121-G121</f>
        <v>100513418.30000019</v>
      </c>
      <c r="I121" s="76">
        <f>+H121/H137</f>
        <v>1.8127864992755992E-3</v>
      </c>
      <c r="J121" s="28">
        <v>100513418.3</v>
      </c>
      <c r="K121" s="28">
        <v>95984675.299999997</v>
      </c>
      <c r="L121" s="28">
        <f t="shared" si="47"/>
        <v>4528743</v>
      </c>
      <c r="M121" s="76">
        <f t="shared" si="48"/>
        <v>0.99999999999999811</v>
      </c>
      <c r="N121" s="30">
        <f t="shared" si="49"/>
        <v>0.95494389628175458</v>
      </c>
      <c r="O121" s="169">
        <f t="shared" si="50"/>
        <v>0.95494389628175647</v>
      </c>
    </row>
    <row r="122" spans="1:15" ht="48.75" customHeight="1" x14ac:dyDescent="0.25">
      <c r="A122" s="86" t="s">
        <v>156</v>
      </c>
      <c r="B122" s="52" t="s">
        <v>67</v>
      </c>
      <c r="C122" s="26">
        <v>54</v>
      </c>
      <c r="D122" s="26" t="s">
        <v>13</v>
      </c>
      <c r="E122" s="54" t="s">
        <v>75</v>
      </c>
      <c r="F122" s="28">
        <v>2691126643.2699995</v>
      </c>
      <c r="G122" s="28">
        <v>0</v>
      </c>
      <c r="H122" s="28">
        <f t="shared" si="72"/>
        <v>2691126643.2699995</v>
      </c>
      <c r="I122" s="76">
        <f>+H122/H137</f>
        <v>4.8535191910398963E-2</v>
      </c>
      <c r="J122" s="28">
        <v>507209773</v>
      </c>
      <c r="K122" s="28">
        <v>319328123</v>
      </c>
      <c r="L122" s="28">
        <f t="shared" si="47"/>
        <v>187881650</v>
      </c>
      <c r="M122" s="76">
        <f t="shared" si="48"/>
        <v>0.18847488068554338</v>
      </c>
      <c r="N122" s="30">
        <f t="shared" si="49"/>
        <v>0.11865964160348211</v>
      </c>
      <c r="O122" s="169">
        <f t="shared" si="50"/>
        <v>0.62957801682579173</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3">+J124</f>
        <v>1422930660</v>
      </c>
      <c r="K123" s="34">
        <f t="shared" si="73"/>
        <v>933930660</v>
      </c>
      <c r="L123" s="34">
        <f t="shared" si="47"/>
        <v>489000000</v>
      </c>
      <c r="M123" s="19">
        <f t="shared" si="48"/>
        <v>0.12237836492077438</v>
      </c>
      <c r="N123" s="19">
        <f t="shared" si="49"/>
        <v>8.0322190204391034E-2</v>
      </c>
      <c r="O123" s="167">
        <f t="shared" si="50"/>
        <v>0.65634305750358912</v>
      </c>
    </row>
    <row r="124" spans="1:15" ht="48" customHeight="1" x14ac:dyDescent="0.25">
      <c r="A124" s="86" t="s">
        <v>159</v>
      </c>
      <c r="B124" s="52" t="s">
        <v>67</v>
      </c>
      <c r="C124" s="26">
        <v>54</v>
      </c>
      <c r="D124" s="26" t="s">
        <v>13</v>
      </c>
      <c r="E124" s="54" t="s">
        <v>75</v>
      </c>
      <c r="F124" s="28">
        <v>11627305700</v>
      </c>
      <c r="G124" s="28">
        <v>0</v>
      </c>
      <c r="H124" s="28">
        <f t="shared" ref="H124" si="74">+F124-G124</f>
        <v>11627305700</v>
      </c>
      <c r="I124" s="76">
        <f>+H124/H137</f>
        <v>0.20970158166345218</v>
      </c>
      <c r="J124" s="28">
        <v>1422930660</v>
      </c>
      <c r="K124" s="28">
        <v>933930660</v>
      </c>
      <c r="L124" s="28">
        <f t="shared" si="47"/>
        <v>489000000</v>
      </c>
      <c r="M124" s="76">
        <f t="shared" si="48"/>
        <v>0.12237836492077438</v>
      </c>
      <c r="N124" s="30">
        <f>+K124/H124</f>
        <v>8.0322190204391034E-2</v>
      </c>
      <c r="O124" s="169">
        <f t="shared" si="50"/>
        <v>0.65634305750358912</v>
      </c>
    </row>
    <row r="125" spans="1:15" ht="66" customHeight="1" x14ac:dyDescent="0.25">
      <c r="A125" s="85" t="s">
        <v>160</v>
      </c>
      <c r="B125" s="21" t="s">
        <v>67</v>
      </c>
      <c r="C125" s="21">
        <v>11</v>
      </c>
      <c r="D125" s="21" t="s">
        <v>13</v>
      </c>
      <c r="E125" s="47" t="s">
        <v>161</v>
      </c>
      <c r="F125" s="33">
        <f t="shared" ref="F125:H130" si="75">+F127</f>
        <v>1202947</v>
      </c>
      <c r="G125" s="33">
        <f t="shared" si="75"/>
        <v>0</v>
      </c>
      <c r="H125" s="33">
        <f t="shared" si="75"/>
        <v>1202947</v>
      </c>
      <c r="I125" s="186">
        <f>+H125/H137</f>
        <v>2.1695472284460951E-5</v>
      </c>
      <c r="J125" s="33">
        <f t="shared" ref="J125:K130" si="76">+J127</f>
        <v>1202947</v>
      </c>
      <c r="K125" s="33">
        <f t="shared" si="76"/>
        <v>1202947</v>
      </c>
      <c r="L125" s="33">
        <f t="shared" si="47"/>
        <v>0</v>
      </c>
      <c r="M125" s="19">
        <f t="shared" si="48"/>
        <v>1</v>
      </c>
      <c r="N125" s="19">
        <f t="shared" si="49"/>
        <v>1</v>
      </c>
      <c r="O125" s="167">
        <f t="shared" si="50"/>
        <v>1</v>
      </c>
    </row>
    <row r="126" spans="1:15" ht="66" customHeight="1" x14ac:dyDescent="0.25">
      <c r="A126" s="85" t="s">
        <v>160</v>
      </c>
      <c r="B126" s="50" t="s">
        <v>67</v>
      </c>
      <c r="C126" s="21">
        <v>54</v>
      </c>
      <c r="D126" s="21" t="s">
        <v>13</v>
      </c>
      <c r="E126" s="47" t="s">
        <v>161</v>
      </c>
      <c r="F126" s="33">
        <f t="shared" si="75"/>
        <v>103056254</v>
      </c>
      <c r="G126" s="33">
        <f t="shared" si="75"/>
        <v>0</v>
      </c>
      <c r="H126" s="33">
        <f t="shared" si="75"/>
        <v>103056254</v>
      </c>
      <c r="I126" s="19">
        <f>+H126/H137</f>
        <v>1.858647224189734E-3</v>
      </c>
      <c r="J126" s="33">
        <f t="shared" si="76"/>
        <v>103056254</v>
      </c>
      <c r="K126" s="33">
        <f t="shared" si="76"/>
        <v>103056254</v>
      </c>
      <c r="L126" s="33">
        <f t="shared" si="47"/>
        <v>0</v>
      </c>
      <c r="M126" s="19">
        <f t="shared" si="48"/>
        <v>1</v>
      </c>
      <c r="N126" s="19">
        <f t="shared" si="49"/>
        <v>1</v>
      </c>
      <c r="O126" s="167">
        <f t="shared" si="50"/>
        <v>1</v>
      </c>
    </row>
    <row r="127" spans="1:15" ht="60.75" customHeight="1" x14ac:dyDescent="0.25">
      <c r="A127" s="85" t="s">
        <v>162</v>
      </c>
      <c r="B127" s="21" t="s">
        <v>67</v>
      </c>
      <c r="C127" s="21">
        <v>11</v>
      </c>
      <c r="D127" s="21" t="s">
        <v>13</v>
      </c>
      <c r="E127" s="47" t="s">
        <v>161</v>
      </c>
      <c r="F127" s="33">
        <f t="shared" si="75"/>
        <v>1202947</v>
      </c>
      <c r="G127" s="33">
        <f t="shared" si="75"/>
        <v>0</v>
      </c>
      <c r="H127" s="33">
        <f t="shared" si="75"/>
        <v>1202947</v>
      </c>
      <c r="I127" s="186">
        <f>+H127/H137</f>
        <v>2.1695472284460951E-5</v>
      </c>
      <c r="J127" s="33">
        <f t="shared" si="76"/>
        <v>1202947</v>
      </c>
      <c r="K127" s="33">
        <f t="shared" si="76"/>
        <v>1202947</v>
      </c>
      <c r="L127" s="33">
        <f t="shared" si="47"/>
        <v>0</v>
      </c>
      <c r="M127" s="19">
        <f t="shared" si="48"/>
        <v>1</v>
      </c>
      <c r="N127" s="19">
        <f t="shared" si="49"/>
        <v>1</v>
      </c>
      <c r="O127" s="167">
        <f t="shared" si="50"/>
        <v>1</v>
      </c>
    </row>
    <row r="128" spans="1:15" ht="60.75" customHeight="1" x14ac:dyDescent="0.25">
      <c r="A128" s="85" t="s">
        <v>162</v>
      </c>
      <c r="B128" s="50" t="s">
        <v>67</v>
      </c>
      <c r="C128" s="21">
        <v>54</v>
      </c>
      <c r="D128" s="21" t="s">
        <v>13</v>
      </c>
      <c r="E128" s="47" t="s">
        <v>161</v>
      </c>
      <c r="F128" s="33">
        <f t="shared" si="75"/>
        <v>103056254</v>
      </c>
      <c r="G128" s="33">
        <f t="shared" si="75"/>
        <v>0</v>
      </c>
      <c r="H128" s="33">
        <f t="shared" si="75"/>
        <v>103056254</v>
      </c>
      <c r="I128" s="19">
        <f>+H128/H137</f>
        <v>1.858647224189734E-3</v>
      </c>
      <c r="J128" s="33">
        <f t="shared" si="76"/>
        <v>103056254</v>
      </c>
      <c r="K128" s="33">
        <f t="shared" si="76"/>
        <v>103056254</v>
      </c>
      <c r="L128" s="33">
        <f t="shared" si="47"/>
        <v>0</v>
      </c>
      <c r="M128" s="19">
        <f t="shared" si="48"/>
        <v>1</v>
      </c>
      <c r="N128" s="19">
        <f t="shared" si="49"/>
        <v>1</v>
      </c>
      <c r="O128" s="167">
        <f t="shared" si="50"/>
        <v>1</v>
      </c>
    </row>
    <row r="129" spans="1:29" ht="35.25" customHeight="1" x14ac:dyDescent="0.25">
      <c r="A129" s="85" t="s">
        <v>163</v>
      </c>
      <c r="B129" s="21" t="s">
        <v>67</v>
      </c>
      <c r="C129" s="21">
        <v>11</v>
      </c>
      <c r="D129" s="21" t="s">
        <v>13</v>
      </c>
      <c r="E129" s="47" t="s">
        <v>164</v>
      </c>
      <c r="F129" s="33">
        <f t="shared" si="75"/>
        <v>1202947</v>
      </c>
      <c r="G129" s="33">
        <f t="shared" si="75"/>
        <v>0</v>
      </c>
      <c r="H129" s="33">
        <f t="shared" si="75"/>
        <v>1202947</v>
      </c>
      <c r="I129" s="186">
        <f>+H129/H137</f>
        <v>2.1695472284460951E-5</v>
      </c>
      <c r="J129" s="33">
        <f t="shared" si="76"/>
        <v>1202947</v>
      </c>
      <c r="K129" s="33">
        <f t="shared" si="76"/>
        <v>1202947</v>
      </c>
      <c r="L129" s="33">
        <f t="shared" si="47"/>
        <v>0</v>
      </c>
      <c r="M129" s="19">
        <f t="shared" si="48"/>
        <v>1</v>
      </c>
      <c r="N129" s="19">
        <f t="shared" si="49"/>
        <v>1</v>
      </c>
      <c r="O129" s="167">
        <f t="shared" si="50"/>
        <v>1</v>
      </c>
    </row>
    <row r="130" spans="1:29" ht="35.25" customHeight="1" x14ac:dyDescent="0.25">
      <c r="A130" s="85" t="s">
        <v>163</v>
      </c>
      <c r="B130" s="50" t="s">
        <v>67</v>
      </c>
      <c r="C130" s="21">
        <v>54</v>
      </c>
      <c r="D130" s="21" t="s">
        <v>13</v>
      </c>
      <c r="E130" s="47" t="s">
        <v>164</v>
      </c>
      <c r="F130" s="33">
        <f t="shared" si="75"/>
        <v>103056254</v>
      </c>
      <c r="G130" s="33">
        <f t="shared" si="75"/>
        <v>0</v>
      </c>
      <c r="H130" s="33">
        <f t="shared" si="75"/>
        <v>103056254</v>
      </c>
      <c r="I130" s="19">
        <f>+H130/H137</f>
        <v>1.858647224189734E-3</v>
      </c>
      <c r="J130" s="33">
        <f t="shared" si="76"/>
        <v>103056254</v>
      </c>
      <c r="K130" s="33">
        <f t="shared" si="76"/>
        <v>103056254</v>
      </c>
      <c r="L130" s="33">
        <f t="shared" si="47"/>
        <v>0</v>
      </c>
      <c r="M130" s="19">
        <f t="shared" si="48"/>
        <v>1</v>
      </c>
      <c r="N130" s="19">
        <f t="shared" si="49"/>
        <v>1</v>
      </c>
      <c r="O130" s="167">
        <f t="shared" si="50"/>
        <v>1</v>
      </c>
    </row>
    <row r="131" spans="1:29" ht="35.25" customHeight="1" x14ac:dyDescent="0.25">
      <c r="A131" s="86" t="s">
        <v>165</v>
      </c>
      <c r="B131" s="26" t="s">
        <v>67</v>
      </c>
      <c r="C131" s="26">
        <v>11</v>
      </c>
      <c r="D131" s="26" t="s">
        <v>13</v>
      </c>
      <c r="E131" s="54" t="s">
        <v>75</v>
      </c>
      <c r="F131" s="28">
        <v>1202947</v>
      </c>
      <c r="G131" s="28">
        <v>0</v>
      </c>
      <c r="H131" s="28">
        <f t="shared" ref="H131:H132" si="77">+F131-G131</f>
        <v>1202947</v>
      </c>
      <c r="I131" s="187">
        <f>+H131/H137</f>
        <v>2.1695472284460951E-5</v>
      </c>
      <c r="J131" s="28">
        <v>1202947</v>
      </c>
      <c r="K131" s="28">
        <v>1202947</v>
      </c>
      <c r="L131" s="28">
        <f t="shared" si="47"/>
        <v>0</v>
      </c>
      <c r="M131" s="19">
        <f t="shared" si="48"/>
        <v>1</v>
      </c>
      <c r="N131" s="76">
        <f t="shared" si="49"/>
        <v>1</v>
      </c>
      <c r="O131" s="188">
        <f t="shared" si="50"/>
        <v>1</v>
      </c>
    </row>
    <row r="132" spans="1:29" ht="48.75" customHeight="1" x14ac:dyDescent="0.25">
      <c r="A132" s="86" t="s">
        <v>165</v>
      </c>
      <c r="B132" s="52" t="s">
        <v>67</v>
      </c>
      <c r="C132" s="26">
        <v>54</v>
      </c>
      <c r="D132" s="26" t="s">
        <v>13</v>
      </c>
      <c r="E132" s="54" t="s">
        <v>75</v>
      </c>
      <c r="F132" s="28">
        <v>103056254</v>
      </c>
      <c r="G132" s="28">
        <v>0</v>
      </c>
      <c r="H132" s="28">
        <f t="shared" si="77"/>
        <v>103056254</v>
      </c>
      <c r="I132" s="76">
        <f>+H132/H137</f>
        <v>1.858647224189734E-3</v>
      </c>
      <c r="J132" s="28">
        <v>103056254</v>
      </c>
      <c r="K132" s="28">
        <v>103056254</v>
      </c>
      <c r="L132" s="28">
        <f t="shared" si="47"/>
        <v>0</v>
      </c>
      <c r="M132" s="76">
        <f t="shared" si="48"/>
        <v>1</v>
      </c>
      <c r="N132" s="30">
        <f t="shared" si="49"/>
        <v>1</v>
      </c>
      <c r="O132" s="169">
        <f t="shared" si="50"/>
        <v>1</v>
      </c>
    </row>
    <row r="133" spans="1:29" ht="72" customHeight="1" x14ac:dyDescent="0.25">
      <c r="A133" s="85" t="s">
        <v>166</v>
      </c>
      <c r="B133" s="155" t="s">
        <v>67</v>
      </c>
      <c r="C133" s="21">
        <v>54</v>
      </c>
      <c r="D133" s="153" t="s">
        <v>13</v>
      </c>
      <c r="E133" s="47" t="s">
        <v>167</v>
      </c>
      <c r="F133" s="33">
        <f t="shared" ref="F133:H135" si="78">+F134</f>
        <v>489396192.00000012</v>
      </c>
      <c r="G133" s="33">
        <f t="shared" si="78"/>
        <v>0</v>
      </c>
      <c r="H133" s="33">
        <f t="shared" si="78"/>
        <v>489396192.00000012</v>
      </c>
      <c r="I133" s="19">
        <f>+H133/H137</f>
        <v>8.8263917858864369E-3</v>
      </c>
      <c r="J133" s="33">
        <f t="shared" ref="J133:K135" si="79">+J134</f>
        <v>17196192</v>
      </c>
      <c r="K133" s="33">
        <f t="shared" si="79"/>
        <v>17196192</v>
      </c>
      <c r="L133" s="33">
        <f t="shared" si="47"/>
        <v>0</v>
      </c>
      <c r="M133" s="19">
        <f t="shared" si="48"/>
        <v>3.5137568050386453E-2</v>
      </c>
      <c r="N133" s="19">
        <f t="shared" si="49"/>
        <v>3.5137568050386453E-2</v>
      </c>
      <c r="O133" s="167">
        <f t="shared" si="50"/>
        <v>1</v>
      </c>
    </row>
    <row r="134" spans="1:29" ht="49.5" customHeight="1" x14ac:dyDescent="0.25">
      <c r="A134" s="85" t="s">
        <v>168</v>
      </c>
      <c r="B134" s="155" t="s">
        <v>67</v>
      </c>
      <c r="C134" s="21">
        <v>54</v>
      </c>
      <c r="D134" s="153" t="s">
        <v>13</v>
      </c>
      <c r="E134" s="47" t="s">
        <v>167</v>
      </c>
      <c r="F134" s="33">
        <f t="shared" si="78"/>
        <v>489396192.00000012</v>
      </c>
      <c r="G134" s="33">
        <f t="shared" si="78"/>
        <v>0</v>
      </c>
      <c r="H134" s="33">
        <f t="shared" si="78"/>
        <v>489396192.00000012</v>
      </c>
      <c r="I134" s="19">
        <f>+H134/H137</f>
        <v>8.8263917858864369E-3</v>
      </c>
      <c r="J134" s="33">
        <f t="shared" si="79"/>
        <v>17196192</v>
      </c>
      <c r="K134" s="33">
        <f t="shared" si="79"/>
        <v>17196192</v>
      </c>
      <c r="L134" s="33">
        <f t="shared" si="47"/>
        <v>0</v>
      </c>
      <c r="M134" s="19">
        <f t="shared" si="48"/>
        <v>3.5137568050386453E-2</v>
      </c>
      <c r="N134" s="19">
        <f t="shared" si="49"/>
        <v>3.5137568050386453E-2</v>
      </c>
      <c r="O134" s="167">
        <f t="shared" si="50"/>
        <v>1</v>
      </c>
    </row>
    <row r="135" spans="1:29" ht="35.25" customHeight="1" x14ac:dyDescent="0.25">
      <c r="A135" s="85" t="s">
        <v>169</v>
      </c>
      <c r="B135" s="155" t="s">
        <v>67</v>
      </c>
      <c r="C135" s="21">
        <v>54</v>
      </c>
      <c r="D135" s="153" t="s">
        <v>13</v>
      </c>
      <c r="E135" s="47" t="s">
        <v>170</v>
      </c>
      <c r="F135" s="33">
        <f t="shared" si="78"/>
        <v>489396192.00000012</v>
      </c>
      <c r="G135" s="33">
        <f t="shared" si="78"/>
        <v>0</v>
      </c>
      <c r="H135" s="33">
        <f t="shared" si="78"/>
        <v>489396192.00000012</v>
      </c>
      <c r="I135" s="19">
        <f>+H135/H137</f>
        <v>8.8263917858864369E-3</v>
      </c>
      <c r="J135" s="33">
        <f t="shared" si="79"/>
        <v>17196192</v>
      </c>
      <c r="K135" s="33">
        <f t="shared" si="79"/>
        <v>17196192</v>
      </c>
      <c r="L135" s="33">
        <f t="shared" si="47"/>
        <v>0</v>
      </c>
      <c r="M135" s="19">
        <f t="shared" si="48"/>
        <v>3.5137568050386453E-2</v>
      </c>
      <c r="N135" s="19">
        <f t="shared" si="49"/>
        <v>3.5137568050386453E-2</v>
      </c>
      <c r="O135" s="167">
        <f t="shared" si="50"/>
        <v>1</v>
      </c>
    </row>
    <row r="136" spans="1:29" ht="42.75" customHeight="1" thickBot="1" x14ac:dyDescent="0.3">
      <c r="A136" s="84" t="s">
        <v>171</v>
      </c>
      <c r="B136" s="57" t="s">
        <v>67</v>
      </c>
      <c r="C136" s="189">
        <v>54</v>
      </c>
      <c r="D136" s="41" t="s">
        <v>13</v>
      </c>
      <c r="E136" s="58" t="s">
        <v>75</v>
      </c>
      <c r="F136" s="42">
        <v>489396192.00000012</v>
      </c>
      <c r="G136" s="28">
        <v>0</v>
      </c>
      <c r="H136" s="28">
        <f t="shared" ref="H136" si="80">+F136-G136</f>
        <v>489396192.00000012</v>
      </c>
      <c r="I136" s="76">
        <f>+H136/H137</f>
        <v>8.8263917858864369E-3</v>
      </c>
      <c r="J136" s="42">
        <v>17196192</v>
      </c>
      <c r="K136" s="42">
        <v>17196192</v>
      </c>
      <c r="L136" s="42">
        <f t="shared" si="47"/>
        <v>0</v>
      </c>
      <c r="M136" s="76">
        <f t="shared" si="48"/>
        <v>3.5137568050386453E-2</v>
      </c>
      <c r="N136" s="30">
        <f t="shared" si="49"/>
        <v>3.5137568050386453E-2</v>
      </c>
      <c r="O136" s="169">
        <f t="shared" si="50"/>
        <v>1</v>
      </c>
    </row>
    <row r="137" spans="1:29" s="60" customFormat="1" ht="33" customHeight="1" thickBot="1" x14ac:dyDescent="0.3">
      <c r="A137" s="230" t="s">
        <v>172</v>
      </c>
      <c r="B137" s="231"/>
      <c r="C137" s="231"/>
      <c r="D137" s="231"/>
      <c r="E137" s="231"/>
      <c r="F137" s="59">
        <f>+F32+F31+F30+F8</f>
        <v>55446914647.790009</v>
      </c>
      <c r="G137" s="59">
        <f>+G32+G31+G30+G8</f>
        <v>0</v>
      </c>
      <c r="H137" s="59">
        <f>+H32+H31+H30+H8</f>
        <v>55446914647.790009</v>
      </c>
      <c r="I137" s="77">
        <f>+I8+I30+I31+I32</f>
        <v>1</v>
      </c>
      <c r="J137" s="59">
        <f t="shared" ref="J137:L137" si="81">+J32+J31+J30+J8</f>
        <v>21272630615.09</v>
      </c>
      <c r="K137" s="59">
        <f t="shared" si="81"/>
        <v>20523331902.09</v>
      </c>
      <c r="L137" s="59">
        <f t="shared" si="81"/>
        <v>749298713</v>
      </c>
      <c r="M137" s="77">
        <f t="shared" si="48"/>
        <v>0.3836576074650509</v>
      </c>
      <c r="N137" s="77">
        <f t="shared" si="49"/>
        <v>0.37014380389708512</v>
      </c>
      <c r="O137" s="81">
        <f t="shared" si="50"/>
        <v>0.96477639617977118</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504</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A137:E13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9AD2-1D88-478F-B2DD-B23823E8D782}">
  <sheetPr>
    <tabColor theme="0"/>
  </sheetPr>
  <dimension ref="A1:AC140"/>
  <sheetViews>
    <sheetView zoomScale="75" zoomScaleNormal="75" workbookViewId="0">
      <selection activeCell="A4" sqref="A4:J4"/>
    </sheetView>
  </sheetViews>
  <sheetFormatPr baseColWidth="10" defaultRowHeight="15.75" x14ac:dyDescent="0.25"/>
  <cols>
    <col min="1" max="1" width="45.42578125" style="1" customWidth="1"/>
    <col min="2" max="2" width="16.140625" style="3" customWidth="1"/>
    <col min="3" max="3" width="11" style="1" customWidth="1"/>
    <col min="4" max="4" width="9.5703125" style="1" customWidth="1"/>
    <col min="5" max="5" width="49.28515625" style="4" customWidth="1"/>
    <col min="6" max="6" width="23.85546875" style="8" customWidth="1"/>
    <col min="7" max="7" width="25.7109375" style="8" customWidth="1"/>
    <col min="8" max="8" width="24.140625" style="8" customWidth="1"/>
    <col min="9" max="9" width="21.42578125" style="65" customWidth="1"/>
    <col min="10" max="10" width="24" style="65" customWidth="1"/>
    <col min="11" max="11" width="25.140625" style="65" customWidth="1"/>
    <col min="12" max="12" width="22.7109375" style="65" customWidth="1"/>
    <col min="13" max="13" width="16.85546875" style="65" customWidth="1"/>
    <col min="14" max="14" width="14.42578125" style="1" customWidth="1"/>
    <col min="15" max="15" width="13.28515625" style="1" customWidth="1"/>
    <col min="16" max="93" width="11.42578125" style="1"/>
    <col min="94" max="94" width="15.42578125" style="1" customWidth="1"/>
    <col min="95" max="95" width="9.5703125" style="1" customWidth="1"/>
    <col min="96" max="96" width="14.42578125" style="1" customWidth="1"/>
    <col min="97" max="97" width="49.85546875" style="1" customWidth="1"/>
    <col min="98" max="98" width="22.5703125" style="1" customWidth="1"/>
    <col min="99" max="99" width="23" style="1" customWidth="1"/>
    <col min="100" max="100" width="22.85546875" style="1" customWidth="1"/>
    <col min="101" max="101" width="23.42578125" style="1" customWidth="1"/>
    <col min="102" max="102" width="22.42578125" style="1" customWidth="1"/>
    <col min="103" max="103" width="13.85546875" style="1" customWidth="1"/>
    <col min="104" max="104" width="20.7109375" style="1" customWidth="1"/>
    <col min="105" max="105" width="18.140625" style="1" customWidth="1"/>
    <col min="106" max="106" width="14.85546875" style="1" bestFit="1" customWidth="1"/>
    <col min="107" max="107" width="11.42578125" style="1"/>
    <col min="108" max="108" width="17.42578125" style="1" customWidth="1"/>
    <col min="109" max="111" width="18.140625" style="1" customWidth="1"/>
    <col min="112" max="115" width="11.42578125" style="1"/>
    <col min="116" max="116" width="34" style="1" customWidth="1"/>
    <col min="117" max="117" width="9.5703125" style="1" customWidth="1"/>
    <col min="118" max="118" width="16.7109375" style="1" customWidth="1"/>
    <col min="119" max="119" width="55.140625" style="1" customWidth="1"/>
    <col min="120" max="120" width="22.5703125" style="1" customWidth="1"/>
    <col min="121" max="121" width="23" style="1" customWidth="1"/>
    <col min="122" max="122" width="22.85546875" style="1" customWidth="1"/>
    <col min="123" max="123" width="23.42578125" style="1" customWidth="1"/>
    <col min="124" max="124" width="28.7109375" style="1" customWidth="1"/>
    <col min="125" max="125" width="12.7109375" style="1" customWidth="1"/>
    <col min="126" max="126" width="11.42578125" style="1"/>
    <col min="127" max="127" width="25.28515625" style="1" customWidth="1"/>
    <col min="128" max="128" width="15.85546875" style="1" bestFit="1" customWidth="1"/>
    <col min="129" max="130" width="18" style="1" bestFit="1" customWidth="1"/>
    <col min="131" max="349" width="11.42578125" style="1"/>
    <col min="350" max="350" width="15.42578125" style="1" customWidth="1"/>
    <col min="351" max="351" width="9.5703125" style="1" customWidth="1"/>
    <col min="352" max="352" width="14.42578125" style="1" customWidth="1"/>
    <col min="353" max="353" width="49.85546875" style="1" customWidth="1"/>
    <col min="354" max="354" width="22.5703125" style="1" customWidth="1"/>
    <col min="355" max="355" width="23" style="1" customWidth="1"/>
    <col min="356" max="356" width="22.85546875" style="1" customWidth="1"/>
    <col min="357" max="357" width="23.42578125" style="1" customWidth="1"/>
    <col min="358" max="358" width="22.42578125" style="1" customWidth="1"/>
    <col min="359" max="359" width="13.85546875" style="1" customWidth="1"/>
    <col min="360" max="360" width="20.7109375" style="1" customWidth="1"/>
    <col min="361" max="361" width="18.140625" style="1" customWidth="1"/>
    <col min="362" max="362" width="14.85546875" style="1" bestFit="1" customWidth="1"/>
    <col min="363" max="363" width="11.42578125" style="1"/>
    <col min="364" max="364" width="17.42578125" style="1" customWidth="1"/>
    <col min="365" max="367" width="18.140625" style="1" customWidth="1"/>
    <col min="368" max="371" width="11.42578125" style="1"/>
    <col min="372" max="372" width="34" style="1" customWidth="1"/>
    <col min="373" max="373" width="9.5703125" style="1" customWidth="1"/>
    <col min="374" max="374" width="16.7109375" style="1" customWidth="1"/>
    <col min="375" max="375" width="55.140625" style="1" customWidth="1"/>
    <col min="376" max="376" width="22.5703125" style="1" customWidth="1"/>
    <col min="377" max="377" width="23" style="1" customWidth="1"/>
    <col min="378" max="378" width="22.85546875" style="1" customWidth="1"/>
    <col min="379" max="379" width="23.42578125" style="1" customWidth="1"/>
    <col min="380" max="380" width="28.7109375" style="1" customWidth="1"/>
    <col min="381" max="381" width="12.7109375" style="1" customWidth="1"/>
    <col min="382" max="382" width="11.42578125" style="1"/>
    <col min="383" max="383" width="25.28515625" style="1" customWidth="1"/>
    <col min="384" max="384" width="15.85546875" style="1" bestFit="1" customWidth="1"/>
    <col min="385" max="386" width="18" style="1" bestFit="1" customWidth="1"/>
    <col min="387" max="605" width="11.42578125" style="1"/>
    <col min="606" max="606" width="15.42578125" style="1" customWidth="1"/>
    <col min="607" max="607" width="9.5703125" style="1" customWidth="1"/>
    <col min="608" max="608" width="14.42578125" style="1" customWidth="1"/>
    <col min="609" max="609" width="49.85546875" style="1" customWidth="1"/>
    <col min="610" max="610" width="22.5703125" style="1" customWidth="1"/>
    <col min="611" max="611" width="23" style="1" customWidth="1"/>
    <col min="612" max="612" width="22.85546875" style="1" customWidth="1"/>
    <col min="613" max="613" width="23.42578125" style="1" customWidth="1"/>
    <col min="614" max="614" width="22.42578125" style="1" customWidth="1"/>
    <col min="615" max="615" width="13.85546875" style="1" customWidth="1"/>
    <col min="616" max="616" width="20.7109375" style="1" customWidth="1"/>
    <col min="617" max="617" width="18.140625" style="1" customWidth="1"/>
    <col min="618" max="618" width="14.85546875" style="1" bestFit="1" customWidth="1"/>
    <col min="619" max="619" width="11.42578125" style="1"/>
    <col min="620" max="620" width="17.42578125" style="1" customWidth="1"/>
    <col min="621" max="623" width="18.140625" style="1" customWidth="1"/>
    <col min="624" max="627" width="11.42578125" style="1"/>
    <col min="628" max="628" width="34" style="1" customWidth="1"/>
    <col min="629" max="629" width="9.5703125" style="1" customWidth="1"/>
    <col min="630" max="630" width="16.7109375" style="1" customWidth="1"/>
    <col min="631" max="631" width="55.140625" style="1" customWidth="1"/>
    <col min="632" max="632" width="22.5703125" style="1" customWidth="1"/>
    <col min="633" max="633" width="23" style="1" customWidth="1"/>
    <col min="634" max="634" width="22.85546875" style="1" customWidth="1"/>
    <col min="635" max="635" width="23.42578125" style="1" customWidth="1"/>
    <col min="636" max="636" width="28.7109375" style="1" customWidth="1"/>
    <col min="637" max="637" width="12.7109375" style="1" customWidth="1"/>
    <col min="638" max="638" width="11.42578125" style="1"/>
    <col min="639" max="639" width="25.28515625" style="1" customWidth="1"/>
    <col min="640" max="640" width="15.85546875" style="1" bestFit="1" customWidth="1"/>
    <col min="641" max="642" width="18" style="1" bestFit="1" customWidth="1"/>
    <col min="643" max="861" width="11.42578125" style="1"/>
    <col min="862" max="862" width="15.42578125" style="1" customWidth="1"/>
    <col min="863" max="863" width="9.5703125" style="1" customWidth="1"/>
    <col min="864" max="864" width="14.42578125" style="1" customWidth="1"/>
    <col min="865" max="865" width="49.85546875" style="1" customWidth="1"/>
    <col min="866" max="866" width="22.5703125" style="1" customWidth="1"/>
    <col min="867" max="867" width="23" style="1" customWidth="1"/>
    <col min="868" max="868" width="22.85546875" style="1" customWidth="1"/>
    <col min="869" max="869" width="23.42578125" style="1" customWidth="1"/>
    <col min="870" max="870" width="22.42578125" style="1" customWidth="1"/>
    <col min="871" max="871" width="13.85546875" style="1" customWidth="1"/>
    <col min="872" max="872" width="20.7109375" style="1" customWidth="1"/>
    <col min="873" max="873" width="18.140625" style="1" customWidth="1"/>
    <col min="874" max="874" width="14.85546875" style="1" bestFit="1" customWidth="1"/>
    <col min="875" max="875" width="11.42578125" style="1"/>
    <col min="876" max="876" width="17.42578125" style="1" customWidth="1"/>
    <col min="877" max="879" width="18.140625" style="1" customWidth="1"/>
    <col min="880" max="883" width="11.42578125" style="1"/>
    <col min="884" max="884" width="34" style="1" customWidth="1"/>
    <col min="885" max="885" width="9.5703125" style="1" customWidth="1"/>
    <col min="886" max="886" width="16.7109375" style="1" customWidth="1"/>
    <col min="887" max="887" width="55.140625" style="1" customWidth="1"/>
    <col min="888" max="888" width="22.5703125" style="1" customWidth="1"/>
    <col min="889" max="889" width="23" style="1" customWidth="1"/>
    <col min="890" max="890" width="22.85546875" style="1" customWidth="1"/>
    <col min="891" max="891" width="23.42578125" style="1" customWidth="1"/>
    <col min="892" max="892" width="28.7109375" style="1" customWidth="1"/>
    <col min="893" max="893" width="12.7109375" style="1" customWidth="1"/>
    <col min="894" max="894" width="11.42578125" style="1"/>
    <col min="895" max="895" width="25.28515625" style="1" customWidth="1"/>
    <col min="896" max="896" width="15.85546875" style="1" bestFit="1" customWidth="1"/>
    <col min="897" max="898" width="18" style="1" bestFit="1" customWidth="1"/>
    <col min="899" max="1117" width="11.42578125" style="1"/>
    <col min="1118" max="1118" width="15.42578125" style="1" customWidth="1"/>
    <col min="1119" max="1119" width="9.5703125" style="1" customWidth="1"/>
    <col min="1120" max="1120" width="14.42578125" style="1" customWidth="1"/>
    <col min="1121" max="1121" width="49.85546875" style="1" customWidth="1"/>
    <col min="1122" max="1122" width="22.5703125" style="1" customWidth="1"/>
    <col min="1123" max="1123" width="23" style="1" customWidth="1"/>
    <col min="1124" max="1124" width="22.85546875" style="1" customWidth="1"/>
    <col min="1125" max="1125" width="23.42578125" style="1" customWidth="1"/>
    <col min="1126" max="1126" width="22.42578125" style="1" customWidth="1"/>
    <col min="1127" max="1127" width="13.85546875" style="1" customWidth="1"/>
    <col min="1128" max="1128" width="20.7109375" style="1" customWidth="1"/>
    <col min="1129" max="1129" width="18.140625" style="1" customWidth="1"/>
    <col min="1130" max="1130" width="14.85546875" style="1" bestFit="1" customWidth="1"/>
    <col min="1131" max="1131" width="11.42578125" style="1"/>
    <col min="1132" max="1132" width="17.42578125" style="1" customWidth="1"/>
    <col min="1133" max="1135" width="18.140625" style="1" customWidth="1"/>
    <col min="1136" max="1139" width="11.42578125" style="1"/>
    <col min="1140" max="1140" width="34" style="1" customWidth="1"/>
    <col min="1141" max="1141" width="9.5703125" style="1" customWidth="1"/>
    <col min="1142" max="1142" width="16.7109375" style="1" customWidth="1"/>
    <col min="1143" max="1143" width="55.140625" style="1" customWidth="1"/>
    <col min="1144" max="1144" width="22.5703125" style="1" customWidth="1"/>
    <col min="1145" max="1145" width="23" style="1" customWidth="1"/>
    <col min="1146" max="1146" width="22.85546875" style="1" customWidth="1"/>
    <col min="1147" max="1147" width="23.42578125" style="1" customWidth="1"/>
    <col min="1148" max="1148" width="28.7109375" style="1" customWidth="1"/>
    <col min="1149" max="1149" width="12.7109375" style="1" customWidth="1"/>
    <col min="1150" max="1150" width="11.42578125" style="1"/>
    <col min="1151" max="1151" width="25.28515625" style="1" customWidth="1"/>
    <col min="1152" max="1152" width="15.85546875" style="1" bestFit="1" customWidth="1"/>
    <col min="1153" max="1154" width="18" style="1" bestFit="1" customWidth="1"/>
    <col min="1155" max="1373" width="11.42578125" style="1"/>
    <col min="1374" max="1374" width="15.42578125" style="1" customWidth="1"/>
    <col min="1375" max="1375" width="9.5703125" style="1" customWidth="1"/>
    <col min="1376" max="1376" width="14.42578125" style="1" customWidth="1"/>
    <col min="1377" max="1377" width="49.85546875" style="1" customWidth="1"/>
    <col min="1378" max="1378" width="22.5703125" style="1" customWidth="1"/>
    <col min="1379" max="1379" width="23" style="1" customWidth="1"/>
    <col min="1380" max="1380" width="22.85546875" style="1" customWidth="1"/>
    <col min="1381" max="1381" width="23.42578125" style="1" customWidth="1"/>
    <col min="1382" max="1382" width="22.42578125" style="1" customWidth="1"/>
    <col min="1383" max="1383" width="13.85546875" style="1" customWidth="1"/>
    <col min="1384" max="1384" width="20.7109375" style="1" customWidth="1"/>
    <col min="1385" max="1385" width="18.140625" style="1" customWidth="1"/>
    <col min="1386" max="1386" width="14.85546875" style="1" bestFit="1" customWidth="1"/>
    <col min="1387" max="1387" width="11.42578125" style="1"/>
    <col min="1388" max="1388" width="17.42578125" style="1" customWidth="1"/>
    <col min="1389" max="1391" width="18.140625" style="1" customWidth="1"/>
    <col min="1392" max="1395" width="11.42578125" style="1"/>
    <col min="1396" max="1396" width="34" style="1" customWidth="1"/>
    <col min="1397" max="1397" width="9.5703125" style="1" customWidth="1"/>
    <col min="1398" max="1398" width="16.7109375" style="1" customWidth="1"/>
    <col min="1399" max="1399" width="55.140625" style="1" customWidth="1"/>
    <col min="1400" max="1400" width="22.5703125" style="1" customWidth="1"/>
    <col min="1401" max="1401" width="23" style="1" customWidth="1"/>
    <col min="1402" max="1402" width="22.85546875" style="1" customWidth="1"/>
    <col min="1403" max="1403" width="23.42578125" style="1" customWidth="1"/>
    <col min="1404" max="1404" width="28.7109375" style="1" customWidth="1"/>
    <col min="1405" max="1405" width="12.7109375" style="1" customWidth="1"/>
    <col min="1406" max="1406" width="11.42578125" style="1"/>
    <col min="1407" max="1407" width="25.28515625" style="1" customWidth="1"/>
    <col min="1408" max="1408" width="15.85546875" style="1" bestFit="1" customWidth="1"/>
    <col min="1409" max="1410" width="18" style="1" bestFit="1" customWidth="1"/>
    <col min="1411" max="1629" width="11.42578125" style="1"/>
    <col min="1630" max="1630" width="15.42578125" style="1" customWidth="1"/>
    <col min="1631" max="1631" width="9.5703125" style="1" customWidth="1"/>
    <col min="1632" max="1632" width="14.42578125" style="1" customWidth="1"/>
    <col min="1633" max="1633" width="49.85546875" style="1" customWidth="1"/>
    <col min="1634" max="1634" width="22.5703125" style="1" customWidth="1"/>
    <col min="1635" max="1635" width="23" style="1" customWidth="1"/>
    <col min="1636" max="1636" width="22.85546875" style="1" customWidth="1"/>
    <col min="1637" max="1637" width="23.42578125" style="1" customWidth="1"/>
    <col min="1638" max="1638" width="22.42578125" style="1" customWidth="1"/>
    <col min="1639" max="1639" width="13.85546875" style="1" customWidth="1"/>
    <col min="1640" max="1640" width="20.7109375" style="1" customWidth="1"/>
    <col min="1641" max="1641" width="18.140625" style="1" customWidth="1"/>
    <col min="1642" max="1642" width="14.85546875" style="1" bestFit="1" customWidth="1"/>
    <col min="1643" max="1643" width="11.42578125" style="1"/>
    <col min="1644" max="1644" width="17.42578125" style="1" customWidth="1"/>
    <col min="1645" max="1647" width="18.140625" style="1" customWidth="1"/>
    <col min="1648" max="1651" width="11.42578125" style="1"/>
    <col min="1652" max="1652" width="34" style="1" customWidth="1"/>
    <col min="1653" max="1653" width="9.5703125" style="1" customWidth="1"/>
    <col min="1654" max="1654" width="16.7109375" style="1" customWidth="1"/>
    <col min="1655" max="1655" width="55.140625" style="1" customWidth="1"/>
    <col min="1656" max="1656" width="22.5703125" style="1" customWidth="1"/>
    <col min="1657" max="1657" width="23" style="1" customWidth="1"/>
    <col min="1658" max="1658" width="22.85546875" style="1" customWidth="1"/>
    <col min="1659" max="1659" width="23.42578125" style="1" customWidth="1"/>
    <col min="1660" max="1660" width="28.7109375" style="1" customWidth="1"/>
    <col min="1661" max="1661" width="12.7109375" style="1" customWidth="1"/>
    <col min="1662" max="1662" width="11.42578125" style="1"/>
    <col min="1663" max="1663" width="25.28515625" style="1" customWidth="1"/>
    <col min="1664" max="1664" width="15.85546875" style="1" bestFit="1" customWidth="1"/>
    <col min="1665" max="1666" width="18" style="1" bestFit="1" customWidth="1"/>
    <col min="1667" max="1885" width="11.42578125" style="1"/>
    <col min="1886" max="1886" width="15.42578125" style="1" customWidth="1"/>
    <col min="1887" max="1887" width="9.5703125" style="1" customWidth="1"/>
    <col min="1888" max="1888" width="14.42578125" style="1" customWidth="1"/>
    <col min="1889" max="1889" width="49.85546875" style="1" customWidth="1"/>
    <col min="1890" max="1890" width="22.5703125" style="1" customWidth="1"/>
    <col min="1891" max="1891" width="23" style="1" customWidth="1"/>
    <col min="1892" max="1892" width="22.85546875" style="1" customWidth="1"/>
    <col min="1893" max="1893" width="23.42578125" style="1" customWidth="1"/>
    <col min="1894" max="1894" width="22.42578125" style="1" customWidth="1"/>
    <col min="1895" max="1895" width="13.85546875" style="1" customWidth="1"/>
    <col min="1896" max="1896" width="20.7109375" style="1" customWidth="1"/>
    <col min="1897" max="1897" width="18.140625" style="1" customWidth="1"/>
    <col min="1898" max="1898" width="14.85546875" style="1" bestFit="1" customWidth="1"/>
    <col min="1899" max="1899" width="11.42578125" style="1"/>
    <col min="1900" max="1900" width="17.42578125" style="1" customWidth="1"/>
    <col min="1901" max="1903" width="18.140625" style="1" customWidth="1"/>
    <col min="1904" max="1907" width="11.42578125" style="1"/>
    <col min="1908" max="1908" width="34" style="1" customWidth="1"/>
    <col min="1909" max="1909" width="9.5703125" style="1" customWidth="1"/>
    <col min="1910" max="1910" width="16.7109375" style="1" customWidth="1"/>
    <col min="1911" max="1911" width="55.140625" style="1" customWidth="1"/>
    <col min="1912" max="1912" width="22.5703125" style="1" customWidth="1"/>
    <col min="1913" max="1913" width="23" style="1" customWidth="1"/>
    <col min="1914" max="1914" width="22.85546875" style="1" customWidth="1"/>
    <col min="1915" max="1915" width="23.42578125" style="1" customWidth="1"/>
    <col min="1916" max="1916" width="28.7109375" style="1" customWidth="1"/>
    <col min="1917" max="1917" width="12.7109375" style="1" customWidth="1"/>
    <col min="1918" max="1918" width="11.42578125" style="1"/>
    <col min="1919" max="1919" width="25.28515625" style="1" customWidth="1"/>
    <col min="1920" max="1920" width="15.85546875" style="1" bestFit="1" customWidth="1"/>
    <col min="1921" max="1922" width="18" style="1" bestFit="1" customWidth="1"/>
    <col min="1923" max="2141" width="11.42578125" style="1"/>
    <col min="2142" max="2142" width="15.42578125" style="1" customWidth="1"/>
    <col min="2143" max="2143" width="9.5703125" style="1" customWidth="1"/>
    <col min="2144" max="2144" width="14.42578125" style="1" customWidth="1"/>
    <col min="2145" max="2145" width="49.85546875" style="1" customWidth="1"/>
    <col min="2146" max="2146" width="22.5703125" style="1" customWidth="1"/>
    <col min="2147" max="2147" width="23" style="1" customWidth="1"/>
    <col min="2148" max="2148" width="22.85546875" style="1" customWidth="1"/>
    <col min="2149" max="2149" width="23.42578125" style="1" customWidth="1"/>
    <col min="2150" max="2150" width="22.42578125" style="1" customWidth="1"/>
    <col min="2151" max="2151" width="13.85546875" style="1" customWidth="1"/>
    <col min="2152" max="2152" width="20.7109375" style="1" customWidth="1"/>
    <col min="2153" max="2153" width="18.140625" style="1" customWidth="1"/>
    <col min="2154" max="2154" width="14.85546875" style="1" bestFit="1" customWidth="1"/>
    <col min="2155" max="2155" width="11.42578125" style="1"/>
    <col min="2156" max="2156" width="17.42578125" style="1" customWidth="1"/>
    <col min="2157" max="2159" width="18.140625" style="1" customWidth="1"/>
    <col min="2160" max="2163" width="11.42578125" style="1"/>
    <col min="2164" max="2164" width="34" style="1" customWidth="1"/>
    <col min="2165" max="2165" width="9.5703125" style="1" customWidth="1"/>
    <col min="2166" max="2166" width="16.7109375" style="1" customWidth="1"/>
    <col min="2167" max="2167" width="55.140625" style="1" customWidth="1"/>
    <col min="2168" max="2168" width="22.5703125" style="1" customWidth="1"/>
    <col min="2169" max="2169" width="23" style="1" customWidth="1"/>
    <col min="2170" max="2170" width="22.85546875" style="1" customWidth="1"/>
    <col min="2171" max="2171" width="23.42578125" style="1" customWidth="1"/>
    <col min="2172" max="2172" width="28.7109375" style="1" customWidth="1"/>
    <col min="2173" max="2173" width="12.7109375" style="1" customWidth="1"/>
    <col min="2174" max="2174" width="11.42578125" style="1"/>
    <col min="2175" max="2175" width="25.28515625" style="1" customWidth="1"/>
    <col min="2176" max="2176" width="15.85546875" style="1" bestFit="1" customWidth="1"/>
    <col min="2177" max="2178" width="18" style="1" bestFit="1" customWidth="1"/>
    <col min="2179" max="2397" width="11.42578125" style="1"/>
    <col min="2398" max="2398" width="15.42578125" style="1" customWidth="1"/>
    <col min="2399" max="2399" width="9.5703125" style="1" customWidth="1"/>
    <col min="2400" max="2400" width="14.42578125" style="1" customWidth="1"/>
    <col min="2401" max="2401" width="49.85546875" style="1" customWidth="1"/>
    <col min="2402" max="2402" width="22.5703125" style="1" customWidth="1"/>
    <col min="2403" max="2403" width="23" style="1" customWidth="1"/>
    <col min="2404" max="2404" width="22.85546875" style="1" customWidth="1"/>
    <col min="2405" max="2405" width="23.42578125" style="1" customWidth="1"/>
    <col min="2406" max="2406" width="22.42578125" style="1" customWidth="1"/>
    <col min="2407" max="2407" width="13.85546875" style="1" customWidth="1"/>
    <col min="2408" max="2408" width="20.7109375" style="1" customWidth="1"/>
    <col min="2409" max="2409" width="18.140625" style="1" customWidth="1"/>
    <col min="2410" max="2410" width="14.85546875" style="1" bestFit="1" customWidth="1"/>
    <col min="2411" max="2411" width="11.42578125" style="1"/>
    <col min="2412" max="2412" width="17.42578125" style="1" customWidth="1"/>
    <col min="2413" max="2415" width="18.140625" style="1" customWidth="1"/>
    <col min="2416" max="2419" width="11.42578125" style="1"/>
    <col min="2420" max="2420" width="34" style="1" customWidth="1"/>
    <col min="2421" max="2421" width="9.5703125" style="1" customWidth="1"/>
    <col min="2422" max="2422" width="16.7109375" style="1" customWidth="1"/>
    <col min="2423" max="2423" width="55.140625" style="1" customWidth="1"/>
    <col min="2424" max="2424" width="22.5703125" style="1" customWidth="1"/>
    <col min="2425" max="2425" width="23" style="1" customWidth="1"/>
    <col min="2426" max="2426" width="22.85546875" style="1" customWidth="1"/>
    <col min="2427" max="2427" width="23.42578125" style="1" customWidth="1"/>
    <col min="2428" max="2428" width="28.7109375" style="1" customWidth="1"/>
    <col min="2429" max="2429" width="12.7109375" style="1" customWidth="1"/>
    <col min="2430" max="2430" width="11.42578125" style="1"/>
    <col min="2431" max="2431" width="25.28515625" style="1" customWidth="1"/>
    <col min="2432" max="2432" width="15.85546875" style="1" bestFit="1" customWidth="1"/>
    <col min="2433" max="2434" width="18" style="1" bestFit="1" customWidth="1"/>
    <col min="2435" max="2653" width="11.42578125" style="1"/>
    <col min="2654" max="2654" width="15.42578125" style="1" customWidth="1"/>
    <col min="2655" max="2655" width="9.5703125" style="1" customWidth="1"/>
    <col min="2656" max="2656" width="14.42578125" style="1" customWidth="1"/>
    <col min="2657" max="2657" width="49.85546875" style="1" customWidth="1"/>
    <col min="2658" max="2658" width="22.5703125" style="1" customWidth="1"/>
    <col min="2659" max="2659" width="23" style="1" customWidth="1"/>
    <col min="2660" max="2660" width="22.85546875" style="1" customWidth="1"/>
    <col min="2661" max="2661" width="23.42578125" style="1" customWidth="1"/>
    <col min="2662" max="2662" width="22.42578125" style="1" customWidth="1"/>
    <col min="2663" max="2663" width="13.85546875" style="1" customWidth="1"/>
    <col min="2664" max="2664" width="20.7109375" style="1" customWidth="1"/>
    <col min="2665" max="2665" width="18.140625" style="1" customWidth="1"/>
    <col min="2666" max="2666" width="14.85546875" style="1" bestFit="1" customWidth="1"/>
    <col min="2667" max="2667" width="11.42578125" style="1"/>
    <col min="2668" max="2668" width="17.42578125" style="1" customWidth="1"/>
    <col min="2669" max="2671" width="18.140625" style="1" customWidth="1"/>
    <col min="2672" max="2675" width="11.42578125" style="1"/>
    <col min="2676" max="2676" width="34" style="1" customWidth="1"/>
    <col min="2677" max="2677" width="9.5703125" style="1" customWidth="1"/>
    <col min="2678" max="2678" width="16.7109375" style="1" customWidth="1"/>
    <col min="2679" max="2679" width="55.140625" style="1" customWidth="1"/>
    <col min="2680" max="2680" width="22.5703125" style="1" customWidth="1"/>
    <col min="2681" max="2681" width="23" style="1" customWidth="1"/>
    <col min="2682" max="2682" width="22.85546875" style="1" customWidth="1"/>
    <col min="2683" max="2683" width="23.42578125" style="1" customWidth="1"/>
    <col min="2684" max="2684" width="28.7109375" style="1" customWidth="1"/>
    <col min="2685" max="2685" width="12.7109375" style="1" customWidth="1"/>
    <col min="2686" max="2686" width="11.42578125" style="1"/>
    <col min="2687" max="2687" width="25.28515625" style="1" customWidth="1"/>
    <col min="2688" max="2688" width="15.85546875" style="1" bestFit="1" customWidth="1"/>
    <col min="2689" max="2690" width="18" style="1" bestFit="1" customWidth="1"/>
    <col min="2691" max="2909" width="11.42578125" style="1"/>
    <col min="2910" max="2910" width="15.42578125" style="1" customWidth="1"/>
    <col min="2911" max="2911" width="9.5703125" style="1" customWidth="1"/>
    <col min="2912" max="2912" width="14.42578125" style="1" customWidth="1"/>
    <col min="2913" max="2913" width="49.85546875" style="1" customWidth="1"/>
    <col min="2914" max="2914" width="22.5703125" style="1" customWidth="1"/>
    <col min="2915" max="2915" width="23" style="1" customWidth="1"/>
    <col min="2916" max="2916" width="22.85546875" style="1" customWidth="1"/>
    <col min="2917" max="2917" width="23.42578125" style="1" customWidth="1"/>
    <col min="2918" max="2918" width="22.42578125" style="1" customWidth="1"/>
    <col min="2919" max="2919" width="13.85546875" style="1" customWidth="1"/>
    <col min="2920" max="2920" width="20.7109375" style="1" customWidth="1"/>
    <col min="2921" max="2921" width="18.140625" style="1" customWidth="1"/>
    <col min="2922" max="2922" width="14.85546875" style="1" bestFit="1" customWidth="1"/>
    <col min="2923" max="2923" width="11.42578125" style="1"/>
    <col min="2924" max="2924" width="17.42578125" style="1" customWidth="1"/>
    <col min="2925" max="2927" width="18.140625" style="1" customWidth="1"/>
    <col min="2928" max="2931" width="11.42578125" style="1"/>
    <col min="2932" max="2932" width="34" style="1" customWidth="1"/>
    <col min="2933" max="2933" width="9.5703125" style="1" customWidth="1"/>
    <col min="2934" max="2934" width="16.7109375" style="1" customWidth="1"/>
    <col min="2935" max="2935" width="55.140625" style="1" customWidth="1"/>
    <col min="2936" max="2936" width="22.5703125" style="1" customWidth="1"/>
    <col min="2937" max="2937" width="23" style="1" customWidth="1"/>
    <col min="2938" max="2938" width="22.85546875" style="1" customWidth="1"/>
    <col min="2939" max="2939" width="23.42578125" style="1" customWidth="1"/>
    <col min="2940" max="2940" width="28.7109375" style="1" customWidth="1"/>
    <col min="2941" max="2941" width="12.7109375" style="1" customWidth="1"/>
    <col min="2942" max="2942" width="11.42578125" style="1"/>
    <col min="2943" max="2943" width="25.28515625" style="1" customWidth="1"/>
    <col min="2944" max="2944" width="15.85546875" style="1" bestFit="1" customWidth="1"/>
    <col min="2945" max="2946" width="18" style="1" bestFit="1" customWidth="1"/>
    <col min="2947" max="3165" width="11.42578125" style="1"/>
    <col min="3166" max="3166" width="15.42578125" style="1" customWidth="1"/>
    <col min="3167" max="3167" width="9.5703125" style="1" customWidth="1"/>
    <col min="3168" max="3168" width="14.42578125" style="1" customWidth="1"/>
    <col min="3169" max="3169" width="49.85546875" style="1" customWidth="1"/>
    <col min="3170" max="3170" width="22.5703125" style="1" customWidth="1"/>
    <col min="3171" max="3171" width="23" style="1" customWidth="1"/>
    <col min="3172" max="3172" width="22.85546875" style="1" customWidth="1"/>
    <col min="3173" max="3173" width="23.42578125" style="1" customWidth="1"/>
    <col min="3174" max="3174" width="22.42578125" style="1" customWidth="1"/>
    <col min="3175" max="3175" width="13.85546875" style="1" customWidth="1"/>
    <col min="3176" max="3176" width="20.7109375" style="1" customWidth="1"/>
    <col min="3177" max="3177" width="18.140625" style="1" customWidth="1"/>
    <col min="3178" max="3178" width="14.85546875" style="1" bestFit="1" customWidth="1"/>
    <col min="3179" max="3179" width="11.42578125" style="1"/>
    <col min="3180" max="3180" width="17.42578125" style="1" customWidth="1"/>
    <col min="3181" max="3183" width="18.140625" style="1" customWidth="1"/>
    <col min="3184" max="3187" width="11.42578125" style="1"/>
    <col min="3188" max="3188" width="34" style="1" customWidth="1"/>
    <col min="3189" max="3189" width="9.5703125" style="1" customWidth="1"/>
    <col min="3190" max="3190" width="16.7109375" style="1" customWidth="1"/>
    <col min="3191" max="3191" width="55.140625" style="1" customWidth="1"/>
    <col min="3192" max="3192" width="22.5703125" style="1" customWidth="1"/>
    <col min="3193" max="3193" width="23" style="1" customWidth="1"/>
    <col min="3194" max="3194" width="22.85546875" style="1" customWidth="1"/>
    <col min="3195" max="3195" width="23.42578125" style="1" customWidth="1"/>
    <col min="3196" max="3196" width="28.7109375" style="1" customWidth="1"/>
    <col min="3197" max="3197" width="12.7109375" style="1" customWidth="1"/>
    <col min="3198" max="3198" width="11.42578125" style="1"/>
    <col min="3199" max="3199" width="25.28515625" style="1" customWidth="1"/>
    <col min="3200" max="3200" width="15.85546875" style="1" bestFit="1" customWidth="1"/>
    <col min="3201" max="3202" width="18" style="1" bestFit="1" customWidth="1"/>
    <col min="3203" max="3421" width="11.42578125" style="1"/>
    <col min="3422" max="3422" width="15.42578125" style="1" customWidth="1"/>
    <col min="3423" max="3423" width="9.5703125" style="1" customWidth="1"/>
    <col min="3424" max="3424" width="14.42578125" style="1" customWidth="1"/>
    <col min="3425" max="3425" width="49.85546875" style="1" customWidth="1"/>
    <col min="3426" max="3426" width="22.5703125" style="1" customWidth="1"/>
    <col min="3427" max="3427" width="23" style="1" customWidth="1"/>
    <col min="3428" max="3428" width="22.85546875" style="1" customWidth="1"/>
    <col min="3429" max="3429" width="23.42578125" style="1" customWidth="1"/>
    <col min="3430" max="3430" width="22.42578125" style="1" customWidth="1"/>
    <col min="3431" max="3431" width="13.85546875" style="1" customWidth="1"/>
    <col min="3432" max="3432" width="20.7109375" style="1" customWidth="1"/>
    <col min="3433" max="3433" width="18.140625" style="1" customWidth="1"/>
    <col min="3434" max="3434" width="14.85546875" style="1" bestFit="1" customWidth="1"/>
    <col min="3435" max="3435" width="11.42578125" style="1"/>
    <col min="3436" max="3436" width="17.42578125" style="1" customWidth="1"/>
    <col min="3437" max="3439" width="18.140625" style="1" customWidth="1"/>
    <col min="3440" max="3443" width="11.42578125" style="1"/>
    <col min="3444" max="3444" width="34" style="1" customWidth="1"/>
    <col min="3445" max="3445" width="9.5703125" style="1" customWidth="1"/>
    <col min="3446" max="3446" width="16.7109375" style="1" customWidth="1"/>
    <col min="3447" max="3447" width="55.140625" style="1" customWidth="1"/>
    <col min="3448" max="3448" width="22.5703125" style="1" customWidth="1"/>
    <col min="3449" max="3449" width="23" style="1" customWidth="1"/>
    <col min="3450" max="3450" width="22.85546875" style="1" customWidth="1"/>
    <col min="3451" max="3451" width="23.42578125" style="1" customWidth="1"/>
    <col min="3452" max="3452" width="28.7109375" style="1" customWidth="1"/>
    <col min="3453" max="3453" width="12.7109375" style="1" customWidth="1"/>
    <col min="3454" max="3454" width="11.42578125" style="1"/>
    <col min="3455" max="3455" width="25.28515625" style="1" customWidth="1"/>
    <col min="3456" max="3456" width="15.85546875" style="1" bestFit="1" customWidth="1"/>
    <col min="3457" max="3458" width="18" style="1" bestFit="1" customWidth="1"/>
    <col min="3459" max="3677" width="11.42578125" style="1"/>
    <col min="3678" max="3678" width="15.42578125" style="1" customWidth="1"/>
    <col min="3679" max="3679" width="9.5703125" style="1" customWidth="1"/>
    <col min="3680" max="3680" width="14.42578125" style="1" customWidth="1"/>
    <col min="3681" max="3681" width="49.85546875" style="1" customWidth="1"/>
    <col min="3682" max="3682" width="22.5703125" style="1" customWidth="1"/>
    <col min="3683" max="3683" width="23" style="1" customWidth="1"/>
    <col min="3684" max="3684" width="22.85546875" style="1" customWidth="1"/>
    <col min="3685" max="3685" width="23.42578125" style="1" customWidth="1"/>
    <col min="3686" max="3686" width="22.42578125" style="1" customWidth="1"/>
    <col min="3687" max="3687" width="13.85546875" style="1" customWidth="1"/>
    <col min="3688" max="3688" width="20.7109375" style="1" customWidth="1"/>
    <col min="3689" max="3689" width="18.140625" style="1" customWidth="1"/>
    <col min="3690" max="3690" width="14.85546875" style="1" bestFit="1" customWidth="1"/>
    <col min="3691" max="3691" width="11.42578125" style="1"/>
    <col min="3692" max="3692" width="17.42578125" style="1" customWidth="1"/>
    <col min="3693" max="3695" width="18.140625" style="1" customWidth="1"/>
    <col min="3696" max="3699" width="11.42578125" style="1"/>
    <col min="3700" max="3700" width="34" style="1" customWidth="1"/>
    <col min="3701" max="3701" width="9.5703125" style="1" customWidth="1"/>
    <col min="3702" max="3702" width="16.7109375" style="1" customWidth="1"/>
    <col min="3703" max="3703" width="55.140625" style="1" customWidth="1"/>
    <col min="3704" max="3704" width="22.5703125" style="1" customWidth="1"/>
    <col min="3705" max="3705" width="23" style="1" customWidth="1"/>
    <col min="3706" max="3706" width="22.85546875" style="1" customWidth="1"/>
    <col min="3707" max="3707" width="23.42578125" style="1" customWidth="1"/>
    <col min="3708" max="3708" width="28.7109375" style="1" customWidth="1"/>
    <col min="3709" max="3709" width="12.7109375" style="1" customWidth="1"/>
    <col min="3710" max="3710" width="11.42578125" style="1"/>
    <col min="3711" max="3711" width="25.28515625" style="1" customWidth="1"/>
    <col min="3712" max="3712" width="15.85546875" style="1" bestFit="1" customWidth="1"/>
    <col min="3713" max="3714" width="18" style="1" bestFit="1" customWidth="1"/>
    <col min="3715" max="3933" width="11.42578125" style="1"/>
    <col min="3934" max="3934" width="15.42578125" style="1" customWidth="1"/>
    <col min="3935" max="3935" width="9.5703125" style="1" customWidth="1"/>
    <col min="3936" max="3936" width="14.42578125" style="1" customWidth="1"/>
    <col min="3937" max="3937" width="49.85546875" style="1" customWidth="1"/>
    <col min="3938" max="3938" width="22.5703125" style="1" customWidth="1"/>
    <col min="3939" max="3939" width="23" style="1" customWidth="1"/>
    <col min="3940" max="3940" width="22.85546875" style="1" customWidth="1"/>
    <col min="3941" max="3941" width="23.42578125" style="1" customWidth="1"/>
    <col min="3942" max="3942" width="22.42578125" style="1" customWidth="1"/>
    <col min="3943" max="3943" width="13.85546875" style="1" customWidth="1"/>
    <col min="3944" max="3944" width="20.7109375" style="1" customWidth="1"/>
    <col min="3945" max="3945" width="18.140625" style="1" customWidth="1"/>
    <col min="3946" max="3946" width="14.85546875" style="1" bestFit="1" customWidth="1"/>
    <col min="3947" max="3947" width="11.42578125" style="1"/>
    <col min="3948" max="3948" width="17.42578125" style="1" customWidth="1"/>
    <col min="3949" max="3951" width="18.140625" style="1" customWidth="1"/>
    <col min="3952" max="3955" width="11.42578125" style="1"/>
    <col min="3956" max="3956" width="34" style="1" customWidth="1"/>
    <col min="3957" max="3957" width="9.5703125" style="1" customWidth="1"/>
    <col min="3958" max="3958" width="16.7109375" style="1" customWidth="1"/>
    <col min="3959" max="3959" width="55.140625" style="1" customWidth="1"/>
    <col min="3960" max="3960" width="22.5703125" style="1" customWidth="1"/>
    <col min="3961" max="3961" width="23" style="1" customWidth="1"/>
    <col min="3962" max="3962" width="22.85546875" style="1" customWidth="1"/>
    <col min="3963" max="3963" width="23.42578125" style="1" customWidth="1"/>
    <col min="3964" max="3964" width="28.7109375" style="1" customWidth="1"/>
    <col min="3965" max="3965" width="12.7109375" style="1" customWidth="1"/>
    <col min="3966" max="3966" width="11.42578125" style="1"/>
    <col min="3967" max="3967" width="25.28515625" style="1" customWidth="1"/>
    <col min="3968" max="3968" width="15.85546875" style="1" bestFit="1" customWidth="1"/>
    <col min="3969" max="3970" width="18" style="1" bestFit="1" customWidth="1"/>
    <col min="3971" max="4189" width="11.42578125" style="1"/>
    <col min="4190" max="4190" width="15.42578125" style="1" customWidth="1"/>
    <col min="4191" max="4191" width="9.5703125" style="1" customWidth="1"/>
    <col min="4192" max="4192" width="14.42578125" style="1" customWidth="1"/>
    <col min="4193" max="4193" width="49.85546875" style="1" customWidth="1"/>
    <col min="4194" max="4194" width="22.5703125" style="1" customWidth="1"/>
    <col min="4195" max="4195" width="23" style="1" customWidth="1"/>
    <col min="4196" max="4196" width="22.85546875" style="1" customWidth="1"/>
    <col min="4197" max="4197" width="23.42578125" style="1" customWidth="1"/>
    <col min="4198" max="4198" width="22.42578125" style="1" customWidth="1"/>
    <col min="4199" max="4199" width="13.85546875" style="1" customWidth="1"/>
    <col min="4200" max="4200" width="20.7109375" style="1" customWidth="1"/>
    <col min="4201" max="4201" width="18.140625" style="1" customWidth="1"/>
    <col min="4202" max="4202" width="14.85546875" style="1" bestFit="1" customWidth="1"/>
    <col min="4203" max="4203" width="11.42578125" style="1"/>
    <col min="4204" max="4204" width="17.42578125" style="1" customWidth="1"/>
    <col min="4205" max="4207" width="18.140625" style="1" customWidth="1"/>
    <col min="4208" max="4211" width="11.42578125" style="1"/>
    <col min="4212" max="4212" width="34" style="1" customWidth="1"/>
    <col min="4213" max="4213" width="9.5703125" style="1" customWidth="1"/>
    <col min="4214" max="4214" width="16.7109375" style="1" customWidth="1"/>
    <col min="4215" max="4215" width="55.140625" style="1" customWidth="1"/>
    <col min="4216" max="4216" width="22.5703125" style="1" customWidth="1"/>
    <col min="4217" max="4217" width="23" style="1" customWidth="1"/>
    <col min="4218" max="4218" width="22.85546875" style="1" customWidth="1"/>
    <col min="4219" max="4219" width="23.42578125" style="1" customWidth="1"/>
    <col min="4220" max="4220" width="28.7109375" style="1" customWidth="1"/>
    <col min="4221" max="4221" width="12.7109375" style="1" customWidth="1"/>
    <col min="4222" max="4222" width="11.42578125" style="1"/>
    <col min="4223" max="4223" width="25.28515625" style="1" customWidth="1"/>
    <col min="4224" max="4224" width="15.85546875" style="1" bestFit="1" customWidth="1"/>
    <col min="4225" max="4226" width="18" style="1" bestFit="1" customWidth="1"/>
    <col min="4227" max="4445" width="11.42578125" style="1"/>
    <col min="4446" max="4446" width="15.42578125" style="1" customWidth="1"/>
    <col min="4447" max="4447" width="9.5703125" style="1" customWidth="1"/>
    <col min="4448" max="4448" width="14.42578125" style="1" customWidth="1"/>
    <col min="4449" max="4449" width="49.85546875" style="1" customWidth="1"/>
    <col min="4450" max="4450" width="22.5703125" style="1" customWidth="1"/>
    <col min="4451" max="4451" width="23" style="1" customWidth="1"/>
    <col min="4452" max="4452" width="22.85546875" style="1" customWidth="1"/>
    <col min="4453" max="4453" width="23.42578125" style="1" customWidth="1"/>
    <col min="4454" max="4454" width="22.42578125" style="1" customWidth="1"/>
    <col min="4455" max="4455" width="13.85546875" style="1" customWidth="1"/>
    <col min="4456" max="4456" width="20.7109375" style="1" customWidth="1"/>
    <col min="4457" max="4457" width="18.140625" style="1" customWidth="1"/>
    <col min="4458" max="4458" width="14.85546875" style="1" bestFit="1" customWidth="1"/>
    <col min="4459" max="4459" width="11.42578125" style="1"/>
    <col min="4460" max="4460" width="17.42578125" style="1" customWidth="1"/>
    <col min="4461" max="4463" width="18.140625" style="1" customWidth="1"/>
    <col min="4464" max="4467" width="11.42578125" style="1"/>
    <col min="4468" max="4468" width="34" style="1" customWidth="1"/>
    <col min="4469" max="4469" width="9.5703125" style="1" customWidth="1"/>
    <col min="4470" max="4470" width="16.7109375" style="1" customWidth="1"/>
    <col min="4471" max="4471" width="55.140625" style="1" customWidth="1"/>
    <col min="4472" max="4472" width="22.5703125" style="1" customWidth="1"/>
    <col min="4473" max="4473" width="23" style="1" customWidth="1"/>
    <col min="4474" max="4474" width="22.85546875" style="1" customWidth="1"/>
    <col min="4475" max="4475" width="23.42578125" style="1" customWidth="1"/>
    <col min="4476" max="4476" width="28.7109375" style="1" customWidth="1"/>
    <col min="4477" max="4477" width="12.7109375" style="1" customWidth="1"/>
    <col min="4478" max="4478" width="11.42578125" style="1"/>
    <col min="4479" max="4479" width="25.28515625" style="1" customWidth="1"/>
    <col min="4480" max="4480" width="15.85546875" style="1" bestFit="1" customWidth="1"/>
    <col min="4481" max="4482" width="18" style="1" bestFit="1" customWidth="1"/>
    <col min="4483" max="4701" width="11.42578125" style="1"/>
    <col min="4702" max="4702" width="15.42578125" style="1" customWidth="1"/>
    <col min="4703" max="4703" width="9.5703125" style="1" customWidth="1"/>
    <col min="4704" max="4704" width="14.42578125" style="1" customWidth="1"/>
    <col min="4705" max="4705" width="49.85546875" style="1" customWidth="1"/>
    <col min="4706" max="4706" width="22.5703125" style="1" customWidth="1"/>
    <col min="4707" max="4707" width="23" style="1" customWidth="1"/>
    <col min="4708" max="4708" width="22.85546875" style="1" customWidth="1"/>
    <col min="4709" max="4709" width="23.42578125" style="1" customWidth="1"/>
    <col min="4710" max="4710" width="22.42578125" style="1" customWidth="1"/>
    <col min="4711" max="4711" width="13.85546875" style="1" customWidth="1"/>
    <col min="4712" max="4712" width="20.7109375" style="1" customWidth="1"/>
    <col min="4713" max="4713" width="18.140625" style="1" customWidth="1"/>
    <col min="4714" max="4714" width="14.85546875" style="1" bestFit="1" customWidth="1"/>
    <col min="4715" max="4715" width="11.42578125" style="1"/>
    <col min="4716" max="4716" width="17.42578125" style="1" customWidth="1"/>
    <col min="4717" max="4719" width="18.140625" style="1" customWidth="1"/>
    <col min="4720" max="4723" width="11.42578125" style="1"/>
    <col min="4724" max="4724" width="34" style="1" customWidth="1"/>
    <col min="4725" max="4725" width="9.5703125" style="1" customWidth="1"/>
    <col min="4726" max="4726" width="16.7109375" style="1" customWidth="1"/>
    <col min="4727" max="4727" width="55.140625" style="1" customWidth="1"/>
    <col min="4728" max="4728" width="22.5703125" style="1" customWidth="1"/>
    <col min="4729" max="4729" width="23" style="1" customWidth="1"/>
    <col min="4730" max="4730" width="22.85546875" style="1" customWidth="1"/>
    <col min="4731" max="4731" width="23.42578125" style="1" customWidth="1"/>
    <col min="4732" max="4732" width="28.7109375" style="1" customWidth="1"/>
    <col min="4733" max="4733" width="12.7109375" style="1" customWidth="1"/>
    <col min="4734" max="4734" width="11.42578125" style="1"/>
    <col min="4735" max="4735" width="25.28515625" style="1" customWidth="1"/>
    <col min="4736" max="4736" width="15.85546875" style="1" bestFit="1" customWidth="1"/>
    <col min="4737" max="4738" width="18" style="1" bestFit="1" customWidth="1"/>
    <col min="4739" max="4957" width="11.42578125" style="1"/>
    <col min="4958" max="4958" width="15.42578125" style="1" customWidth="1"/>
    <col min="4959" max="4959" width="9.5703125" style="1" customWidth="1"/>
    <col min="4960" max="4960" width="14.42578125" style="1" customWidth="1"/>
    <col min="4961" max="4961" width="49.85546875" style="1" customWidth="1"/>
    <col min="4962" max="4962" width="22.5703125" style="1" customWidth="1"/>
    <col min="4963" max="4963" width="23" style="1" customWidth="1"/>
    <col min="4964" max="4964" width="22.85546875" style="1" customWidth="1"/>
    <col min="4965" max="4965" width="23.42578125" style="1" customWidth="1"/>
    <col min="4966" max="4966" width="22.42578125" style="1" customWidth="1"/>
    <col min="4967" max="4967" width="13.85546875" style="1" customWidth="1"/>
    <col min="4968" max="4968" width="20.7109375" style="1" customWidth="1"/>
    <col min="4969" max="4969" width="18.140625" style="1" customWidth="1"/>
    <col min="4970" max="4970" width="14.85546875" style="1" bestFit="1" customWidth="1"/>
    <col min="4971" max="4971" width="11.42578125" style="1"/>
    <col min="4972" max="4972" width="17.42578125" style="1" customWidth="1"/>
    <col min="4973" max="4975" width="18.140625" style="1" customWidth="1"/>
    <col min="4976" max="4979" width="11.42578125" style="1"/>
    <col min="4980" max="4980" width="34" style="1" customWidth="1"/>
    <col min="4981" max="4981" width="9.5703125" style="1" customWidth="1"/>
    <col min="4982" max="4982" width="16.7109375" style="1" customWidth="1"/>
    <col min="4983" max="4983" width="55.140625" style="1" customWidth="1"/>
    <col min="4984" max="4984" width="22.5703125" style="1" customWidth="1"/>
    <col min="4985" max="4985" width="23" style="1" customWidth="1"/>
    <col min="4986" max="4986" width="22.85546875" style="1" customWidth="1"/>
    <col min="4987" max="4987" width="23.42578125" style="1" customWidth="1"/>
    <col min="4988" max="4988" width="28.7109375" style="1" customWidth="1"/>
    <col min="4989" max="4989" width="12.7109375" style="1" customWidth="1"/>
    <col min="4990" max="4990" width="11.42578125" style="1"/>
    <col min="4991" max="4991" width="25.28515625" style="1" customWidth="1"/>
    <col min="4992" max="4992" width="15.85546875" style="1" bestFit="1" customWidth="1"/>
    <col min="4993" max="4994" width="18" style="1" bestFit="1" customWidth="1"/>
    <col min="4995" max="5213" width="11.42578125" style="1"/>
    <col min="5214" max="5214" width="15.42578125" style="1" customWidth="1"/>
    <col min="5215" max="5215" width="9.5703125" style="1" customWidth="1"/>
    <col min="5216" max="5216" width="14.42578125" style="1" customWidth="1"/>
    <col min="5217" max="5217" width="49.85546875" style="1" customWidth="1"/>
    <col min="5218" max="5218" width="22.5703125" style="1" customWidth="1"/>
    <col min="5219" max="5219" width="23" style="1" customWidth="1"/>
    <col min="5220" max="5220" width="22.85546875" style="1" customWidth="1"/>
    <col min="5221" max="5221" width="23.42578125" style="1" customWidth="1"/>
    <col min="5222" max="5222" width="22.42578125" style="1" customWidth="1"/>
    <col min="5223" max="5223" width="13.85546875" style="1" customWidth="1"/>
    <col min="5224" max="5224" width="20.7109375" style="1" customWidth="1"/>
    <col min="5225" max="5225" width="18.140625" style="1" customWidth="1"/>
    <col min="5226" max="5226" width="14.85546875" style="1" bestFit="1" customWidth="1"/>
    <col min="5227" max="5227" width="11.42578125" style="1"/>
    <col min="5228" max="5228" width="17.42578125" style="1" customWidth="1"/>
    <col min="5229" max="5231" width="18.140625" style="1" customWidth="1"/>
    <col min="5232" max="5235" width="11.42578125" style="1"/>
    <col min="5236" max="5236" width="34" style="1" customWidth="1"/>
    <col min="5237" max="5237" width="9.5703125" style="1" customWidth="1"/>
    <col min="5238" max="5238" width="16.7109375" style="1" customWidth="1"/>
    <col min="5239" max="5239" width="55.140625" style="1" customWidth="1"/>
    <col min="5240" max="5240" width="22.5703125" style="1" customWidth="1"/>
    <col min="5241" max="5241" width="23" style="1" customWidth="1"/>
    <col min="5242" max="5242" width="22.85546875" style="1" customWidth="1"/>
    <col min="5243" max="5243" width="23.42578125" style="1" customWidth="1"/>
    <col min="5244" max="5244" width="28.7109375" style="1" customWidth="1"/>
    <col min="5245" max="5245" width="12.7109375" style="1" customWidth="1"/>
    <col min="5246" max="5246" width="11.42578125" style="1"/>
    <col min="5247" max="5247" width="25.28515625" style="1" customWidth="1"/>
    <col min="5248" max="5248" width="15.85546875" style="1" bestFit="1" customWidth="1"/>
    <col min="5249" max="5250" width="18" style="1" bestFit="1" customWidth="1"/>
    <col min="5251" max="5469" width="11.42578125" style="1"/>
    <col min="5470" max="5470" width="15.42578125" style="1" customWidth="1"/>
    <col min="5471" max="5471" width="9.5703125" style="1" customWidth="1"/>
    <col min="5472" max="5472" width="14.42578125" style="1" customWidth="1"/>
    <col min="5473" max="5473" width="49.85546875" style="1" customWidth="1"/>
    <col min="5474" max="5474" width="22.5703125" style="1" customWidth="1"/>
    <col min="5475" max="5475" width="23" style="1" customWidth="1"/>
    <col min="5476" max="5476" width="22.85546875" style="1" customWidth="1"/>
    <col min="5477" max="5477" width="23.42578125" style="1" customWidth="1"/>
    <col min="5478" max="5478" width="22.42578125" style="1" customWidth="1"/>
    <col min="5479" max="5479" width="13.85546875" style="1" customWidth="1"/>
    <col min="5480" max="5480" width="20.7109375" style="1" customWidth="1"/>
    <col min="5481" max="5481" width="18.140625" style="1" customWidth="1"/>
    <col min="5482" max="5482" width="14.85546875" style="1" bestFit="1" customWidth="1"/>
    <col min="5483" max="5483" width="11.42578125" style="1"/>
    <col min="5484" max="5484" width="17.42578125" style="1" customWidth="1"/>
    <col min="5485" max="5487" width="18.140625" style="1" customWidth="1"/>
    <col min="5488" max="5491" width="11.42578125" style="1"/>
    <col min="5492" max="5492" width="34" style="1" customWidth="1"/>
    <col min="5493" max="5493" width="9.5703125" style="1" customWidth="1"/>
    <col min="5494" max="5494" width="16.7109375" style="1" customWidth="1"/>
    <col min="5495" max="5495" width="55.140625" style="1" customWidth="1"/>
    <col min="5496" max="5496" width="22.5703125" style="1" customWidth="1"/>
    <col min="5497" max="5497" width="23" style="1" customWidth="1"/>
    <col min="5498" max="5498" width="22.85546875" style="1" customWidth="1"/>
    <col min="5499" max="5499" width="23.42578125" style="1" customWidth="1"/>
    <col min="5500" max="5500" width="28.7109375" style="1" customWidth="1"/>
    <col min="5501" max="5501" width="12.7109375" style="1" customWidth="1"/>
    <col min="5502" max="5502" width="11.42578125" style="1"/>
    <col min="5503" max="5503" width="25.28515625" style="1" customWidth="1"/>
    <col min="5504" max="5504" width="15.85546875" style="1" bestFit="1" customWidth="1"/>
    <col min="5505" max="5506" width="18" style="1" bestFit="1" customWidth="1"/>
    <col min="5507" max="5725" width="11.42578125" style="1"/>
    <col min="5726" max="5726" width="15.42578125" style="1" customWidth="1"/>
    <col min="5727" max="5727" width="9.5703125" style="1" customWidth="1"/>
    <col min="5728" max="5728" width="14.42578125" style="1" customWidth="1"/>
    <col min="5729" max="5729" width="49.85546875" style="1" customWidth="1"/>
    <col min="5730" max="5730" width="22.5703125" style="1" customWidth="1"/>
    <col min="5731" max="5731" width="23" style="1" customWidth="1"/>
    <col min="5732" max="5732" width="22.85546875" style="1" customWidth="1"/>
    <col min="5733" max="5733" width="23.42578125" style="1" customWidth="1"/>
    <col min="5734" max="5734" width="22.42578125" style="1" customWidth="1"/>
    <col min="5735" max="5735" width="13.85546875" style="1" customWidth="1"/>
    <col min="5736" max="5736" width="20.7109375" style="1" customWidth="1"/>
    <col min="5737" max="5737" width="18.140625" style="1" customWidth="1"/>
    <col min="5738" max="5738" width="14.85546875" style="1" bestFit="1" customWidth="1"/>
    <col min="5739" max="5739" width="11.42578125" style="1"/>
    <col min="5740" max="5740" width="17.42578125" style="1" customWidth="1"/>
    <col min="5741" max="5743" width="18.140625" style="1" customWidth="1"/>
    <col min="5744" max="5747" width="11.42578125" style="1"/>
    <col min="5748" max="5748" width="34" style="1" customWidth="1"/>
    <col min="5749" max="5749" width="9.5703125" style="1" customWidth="1"/>
    <col min="5750" max="5750" width="16.7109375" style="1" customWidth="1"/>
    <col min="5751" max="5751" width="55.140625" style="1" customWidth="1"/>
    <col min="5752" max="5752" width="22.5703125" style="1" customWidth="1"/>
    <col min="5753" max="5753" width="23" style="1" customWidth="1"/>
    <col min="5754" max="5754" width="22.85546875" style="1" customWidth="1"/>
    <col min="5755" max="5755" width="23.42578125" style="1" customWidth="1"/>
    <col min="5756" max="5756" width="28.7109375" style="1" customWidth="1"/>
    <col min="5757" max="5757" width="12.7109375" style="1" customWidth="1"/>
    <col min="5758" max="5758" width="11.42578125" style="1"/>
    <col min="5759" max="5759" width="25.28515625" style="1" customWidth="1"/>
    <col min="5760" max="5760" width="15.85546875" style="1" bestFit="1" customWidth="1"/>
    <col min="5761" max="5762" width="18" style="1" bestFit="1" customWidth="1"/>
    <col min="5763" max="5981" width="11.42578125" style="1"/>
    <col min="5982" max="5982" width="15.42578125" style="1" customWidth="1"/>
    <col min="5983" max="5983" width="9.5703125" style="1" customWidth="1"/>
    <col min="5984" max="5984" width="14.42578125" style="1" customWidth="1"/>
    <col min="5985" max="5985" width="49.85546875" style="1" customWidth="1"/>
    <col min="5986" max="5986" width="22.5703125" style="1" customWidth="1"/>
    <col min="5987" max="5987" width="23" style="1" customWidth="1"/>
    <col min="5988" max="5988" width="22.85546875" style="1" customWidth="1"/>
    <col min="5989" max="5989" width="23.42578125" style="1" customWidth="1"/>
    <col min="5990" max="5990" width="22.42578125" style="1" customWidth="1"/>
    <col min="5991" max="5991" width="13.85546875" style="1" customWidth="1"/>
    <col min="5992" max="5992" width="20.7109375" style="1" customWidth="1"/>
    <col min="5993" max="5993" width="18.140625" style="1" customWidth="1"/>
    <col min="5994" max="5994" width="14.85546875" style="1" bestFit="1" customWidth="1"/>
    <col min="5995" max="5995" width="11.42578125" style="1"/>
    <col min="5996" max="5996" width="17.42578125" style="1" customWidth="1"/>
    <col min="5997" max="5999" width="18.140625" style="1" customWidth="1"/>
    <col min="6000" max="6003" width="11.42578125" style="1"/>
    <col min="6004" max="6004" width="34" style="1" customWidth="1"/>
    <col min="6005" max="6005" width="9.5703125" style="1" customWidth="1"/>
    <col min="6006" max="6006" width="16.7109375" style="1" customWidth="1"/>
    <col min="6007" max="6007" width="55.140625" style="1" customWidth="1"/>
    <col min="6008" max="6008" width="22.5703125" style="1" customWidth="1"/>
    <col min="6009" max="6009" width="23" style="1" customWidth="1"/>
    <col min="6010" max="6010" width="22.85546875" style="1" customWidth="1"/>
    <col min="6011" max="6011" width="23.42578125" style="1" customWidth="1"/>
    <col min="6012" max="6012" width="28.7109375" style="1" customWidth="1"/>
    <col min="6013" max="6013" width="12.7109375" style="1" customWidth="1"/>
    <col min="6014" max="6014" width="11.42578125" style="1"/>
    <col min="6015" max="6015" width="25.28515625" style="1" customWidth="1"/>
    <col min="6016" max="6016" width="15.85546875" style="1" bestFit="1" customWidth="1"/>
    <col min="6017" max="6018" width="18" style="1" bestFit="1" customWidth="1"/>
    <col min="6019" max="6237" width="11.42578125" style="1"/>
    <col min="6238" max="6238" width="15.42578125" style="1" customWidth="1"/>
    <col min="6239" max="6239" width="9.5703125" style="1" customWidth="1"/>
    <col min="6240" max="6240" width="14.42578125" style="1" customWidth="1"/>
    <col min="6241" max="6241" width="49.85546875" style="1" customWidth="1"/>
    <col min="6242" max="6242" width="22.5703125" style="1" customWidth="1"/>
    <col min="6243" max="6243" width="23" style="1" customWidth="1"/>
    <col min="6244" max="6244" width="22.85546875" style="1" customWidth="1"/>
    <col min="6245" max="6245" width="23.42578125" style="1" customWidth="1"/>
    <col min="6246" max="6246" width="22.42578125" style="1" customWidth="1"/>
    <col min="6247" max="6247" width="13.85546875" style="1" customWidth="1"/>
    <col min="6248" max="6248" width="20.7109375" style="1" customWidth="1"/>
    <col min="6249" max="6249" width="18.140625" style="1" customWidth="1"/>
    <col min="6250" max="6250" width="14.85546875" style="1" bestFit="1" customWidth="1"/>
    <col min="6251" max="6251" width="11.42578125" style="1"/>
    <col min="6252" max="6252" width="17.42578125" style="1" customWidth="1"/>
    <col min="6253" max="6255" width="18.140625" style="1" customWidth="1"/>
    <col min="6256" max="6259" width="11.42578125" style="1"/>
    <col min="6260" max="6260" width="34" style="1" customWidth="1"/>
    <col min="6261" max="6261" width="9.5703125" style="1" customWidth="1"/>
    <col min="6262" max="6262" width="16.7109375" style="1" customWidth="1"/>
    <col min="6263" max="6263" width="55.140625" style="1" customWidth="1"/>
    <col min="6264" max="6264" width="22.5703125" style="1" customWidth="1"/>
    <col min="6265" max="6265" width="23" style="1" customWidth="1"/>
    <col min="6266" max="6266" width="22.85546875" style="1" customWidth="1"/>
    <col min="6267" max="6267" width="23.42578125" style="1" customWidth="1"/>
    <col min="6268" max="6268" width="28.7109375" style="1" customWidth="1"/>
    <col min="6269" max="6269" width="12.7109375" style="1" customWidth="1"/>
    <col min="6270" max="6270" width="11.42578125" style="1"/>
    <col min="6271" max="6271" width="25.28515625" style="1" customWidth="1"/>
    <col min="6272" max="6272" width="15.85546875" style="1" bestFit="1" customWidth="1"/>
    <col min="6273" max="6274" width="18" style="1" bestFit="1" customWidth="1"/>
    <col min="6275" max="6493" width="11.42578125" style="1"/>
    <col min="6494" max="6494" width="15.42578125" style="1" customWidth="1"/>
    <col min="6495" max="6495" width="9.5703125" style="1" customWidth="1"/>
    <col min="6496" max="6496" width="14.42578125" style="1" customWidth="1"/>
    <col min="6497" max="6497" width="49.85546875" style="1" customWidth="1"/>
    <col min="6498" max="6498" width="22.5703125" style="1" customWidth="1"/>
    <col min="6499" max="6499" width="23" style="1" customWidth="1"/>
    <col min="6500" max="6500" width="22.85546875" style="1" customWidth="1"/>
    <col min="6501" max="6501" width="23.42578125" style="1" customWidth="1"/>
    <col min="6502" max="6502" width="22.42578125" style="1" customWidth="1"/>
    <col min="6503" max="6503" width="13.85546875" style="1" customWidth="1"/>
    <col min="6504" max="6504" width="20.7109375" style="1" customWidth="1"/>
    <col min="6505" max="6505" width="18.140625" style="1" customWidth="1"/>
    <col min="6506" max="6506" width="14.85546875" style="1" bestFit="1" customWidth="1"/>
    <col min="6507" max="6507" width="11.42578125" style="1"/>
    <col min="6508" max="6508" width="17.42578125" style="1" customWidth="1"/>
    <col min="6509" max="6511" width="18.140625" style="1" customWidth="1"/>
    <col min="6512" max="6515" width="11.42578125" style="1"/>
    <col min="6516" max="6516" width="34" style="1" customWidth="1"/>
    <col min="6517" max="6517" width="9.5703125" style="1" customWidth="1"/>
    <col min="6518" max="6518" width="16.7109375" style="1" customWidth="1"/>
    <col min="6519" max="6519" width="55.140625" style="1" customWidth="1"/>
    <col min="6520" max="6520" width="22.5703125" style="1" customWidth="1"/>
    <col min="6521" max="6521" width="23" style="1" customWidth="1"/>
    <col min="6522" max="6522" width="22.85546875" style="1" customWidth="1"/>
    <col min="6523" max="6523" width="23.42578125" style="1" customWidth="1"/>
    <col min="6524" max="6524" width="28.7109375" style="1" customWidth="1"/>
    <col min="6525" max="6525" width="12.7109375" style="1" customWidth="1"/>
    <col min="6526" max="6526" width="11.42578125" style="1"/>
    <col min="6527" max="6527" width="25.28515625" style="1" customWidth="1"/>
    <col min="6528" max="6528" width="15.85546875" style="1" bestFit="1" customWidth="1"/>
    <col min="6529" max="6530" width="18" style="1" bestFit="1" customWidth="1"/>
    <col min="6531" max="6749" width="11.42578125" style="1"/>
    <col min="6750" max="6750" width="15.42578125" style="1" customWidth="1"/>
    <col min="6751" max="6751" width="9.5703125" style="1" customWidth="1"/>
    <col min="6752" max="6752" width="14.42578125" style="1" customWidth="1"/>
    <col min="6753" max="6753" width="49.85546875" style="1" customWidth="1"/>
    <col min="6754" max="6754" width="22.5703125" style="1" customWidth="1"/>
    <col min="6755" max="6755" width="23" style="1" customWidth="1"/>
    <col min="6756" max="6756" width="22.85546875" style="1" customWidth="1"/>
    <col min="6757" max="6757" width="23.42578125" style="1" customWidth="1"/>
    <col min="6758" max="6758" width="22.42578125" style="1" customWidth="1"/>
    <col min="6759" max="6759" width="13.85546875" style="1" customWidth="1"/>
    <col min="6760" max="6760" width="20.7109375" style="1" customWidth="1"/>
    <col min="6761" max="6761" width="18.140625" style="1" customWidth="1"/>
    <col min="6762" max="6762" width="14.85546875" style="1" bestFit="1" customWidth="1"/>
    <col min="6763" max="6763" width="11.42578125" style="1"/>
    <col min="6764" max="6764" width="17.42578125" style="1" customWidth="1"/>
    <col min="6765" max="6767" width="18.140625" style="1" customWidth="1"/>
    <col min="6768" max="6771" width="11.42578125" style="1"/>
    <col min="6772" max="6772" width="34" style="1" customWidth="1"/>
    <col min="6773" max="6773" width="9.5703125" style="1" customWidth="1"/>
    <col min="6774" max="6774" width="16.7109375" style="1" customWidth="1"/>
    <col min="6775" max="6775" width="55.140625" style="1" customWidth="1"/>
    <col min="6776" max="6776" width="22.5703125" style="1" customWidth="1"/>
    <col min="6777" max="6777" width="23" style="1" customWidth="1"/>
    <col min="6778" max="6778" width="22.85546875" style="1" customWidth="1"/>
    <col min="6779" max="6779" width="23.42578125" style="1" customWidth="1"/>
    <col min="6780" max="6780" width="28.7109375" style="1" customWidth="1"/>
    <col min="6781" max="6781" width="12.7109375" style="1" customWidth="1"/>
    <col min="6782" max="6782" width="11.42578125" style="1"/>
    <col min="6783" max="6783" width="25.28515625" style="1" customWidth="1"/>
    <col min="6784" max="6784" width="15.85546875" style="1" bestFit="1" customWidth="1"/>
    <col min="6785" max="6786" width="18" style="1" bestFit="1" customWidth="1"/>
    <col min="6787" max="7005" width="11.42578125" style="1"/>
    <col min="7006" max="7006" width="15.42578125" style="1" customWidth="1"/>
    <col min="7007" max="7007" width="9.5703125" style="1" customWidth="1"/>
    <col min="7008" max="7008" width="14.42578125" style="1" customWidth="1"/>
    <col min="7009" max="7009" width="49.85546875" style="1" customWidth="1"/>
    <col min="7010" max="7010" width="22.5703125" style="1" customWidth="1"/>
    <col min="7011" max="7011" width="23" style="1" customWidth="1"/>
    <col min="7012" max="7012" width="22.85546875" style="1" customWidth="1"/>
    <col min="7013" max="7013" width="23.42578125" style="1" customWidth="1"/>
    <col min="7014" max="7014" width="22.42578125" style="1" customWidth="1"/>
    <col min="7015" max="7015" width="13.85546875" style="1" customWidth="1"/>
    <col min="7016" max="7016" width="20.7109375" style="1" customWidth="1"/>
    <col min="7017" max="7017" width="18.140625" style="1" customWidth="1"/>
    <col min="7018" max="7018" width="14.85546875" style="1" bestFit="1" customWidth="1"/>
    <col min="7019" max="7019" width="11.42578125" style="1"/>
    <col min="7020" max="7020" width="17.42578125" style="1" customWidth="1"/>
    <col min="7021" max="7023" width="18.140625" style="1" customWidth="1"/>
    <col min="7024" max="7027" width="11.42578125" style="1"/>
    <col min="7028" max="7028" width="34" style="1" customWidth="1"/>
    <col min="7029" max="7029" width="9.5703125" style="1" customWidth="1"/>
    <col min="7030" max="7030" width="16.7109375" style="1" customWidth="1"/>
    <col min="7031" max="7031" width="55.140625" style="1" customWidth="1"/>
    <col min="7032" max="7032" width="22.5703125" style="1" customWidth="1"/>
    <col min="7033" max="7033" width="23" style="1" customWidth="1"/>
    <col min="7034" max="7034" width="22.85546875" style="1" customWidth="1"/>
    <col min="7035" max="7035" width="23.42578125" style="1" customWidth="1"/>
    <col min="7036" max="7036" width="28.7109375" style="1" customWidth="1"/>
    <col min="7037" max="7037" width="12.7109375" style="1" customWidth="1"/>
    <col min="7038" max="7038" width="11.42578125" style="1"/>
    <col min="7039" max="7039" width="25.28515625" style="1" customWidth="1"/>
    <col min="7040" max="7040" width="15.85546875" style="1" bestFit="1" customWidth="1"/>
    <col min="7041" max="7042" width="18" style="1" bestFit="1" customWidth="1"/>
    <col min="7043" max="7261" width="11.42578125" style="1"/>
    <col min="7262" max="7262" width="15.42578125" style="1" customWidth="1"/>
    <col min="7263" max="7263" width="9.5703125" style="1" customWidth="1"/>
    <col min="7264" max="7264" width="14.42578125" style="1" customWidth="1"/>
    <col min="7265" max="7265" width="49.85546875" style="1" customWidth="1"/>
    <col min="7266" max="7266" width="22.5703125" style="1" customWidth="1"/>
    <col min="7267" max="7267" width="23" style="1" customWidth="1"/>
    <col min="7268" max="7268" width="22.85546875" style="1" customWidth="1"/>
    <col min="7269" max="7269" width="23.42578125" style="1" customWidth="1"/>
    <col min="7270" max="7270" width="22.42578125" style="1" customWidth="1"/>
    <col min="7271" max="7271" width="13.85546875" style="1" customWidth="1"/>
    <col min="7272" max="7272" width="20.7109375" style="1" customWidth="1"/>
    <col min="7273" max="7273" width="18.140625" style="1" customWidth="1"/>
    <col min="7274" max="7274" width="14.85546875" style="1" bestFit="1" customWidth="1"/>
    <col min="7275" max="7275" width="11.42578125" style="1"/>
    <col min="7276" max="7276" width="17.42578125" style="1" customWidth="1"/>
    <col min="7277" max="7279" width="18.140625" style="1" customWidth="1"/>
    <col min="7280" max="7283" width="11.42578125" style="1"/>
    <col min="7284" max="7284" width="34" style="1" customWidth="1"/>
    <col min="7285" max="7285" width="9.5703125" style="1" customWidth="1"/>
    <col min="7286" max="7286" width="16.7109375" style="1" customWidth="1"/>
    <col min="7287" max="7287" width="55.140625" style="1" customWidth="1"/>
    <col min="7288" max="7288" width="22.5703125" style="1" customWidth="1"/>
    <col min="7289" max="7289" width="23" style="1" customWidth="1"/>
    <col min="7290" max="7290" width="22.85546875" style="1" customWidth="1"/>
    <col min="7291" max="7291" width="23.42578125" style="1" customWidth="1"/>
    <col min="7292" max="7292" width="28.7109375" style="1" customWidth="1"/>
    <col min="7293" max="7293" width="12.7109375" style="1" customWidth="1"/>
    <col min="7294" max="7294" width="11.42578125" style="1"/>
    <col min="7295" max="7295" width="25.28515625" style="1" customWidth="1"/>
    <col min="7296" max="7296" width="15.85546875" style="1" bestFit="1" customWidth="1"/>
    <col min="7297" max="7298" width="18" style="1" bestFit="1" customWidth="1"/>
    <col min="7299" max="7517" width="11.42578125" style="1"/>
    <col min="7518" max="7518" width="15.42578125" style="1" customWidth="1"/>
    <col min="7519" max="7519" width="9.5703125" style="1" customWidth="1"/>
    <col min="7520" max="7520" width="14.42578125" style="1" customWidth="1"/>
    <col min="7521" max="7521" width="49.85546875" style="1" customWidth="1"/>
    <col min="7522" max="7522" width="22.5703125" style="1" customWidth="1"/>
    <col min="7523" max="7523" width="23" style="1" customWidth="1"/>
    <col min="7524" max="7524" width="22.85546875" style="1" customWidth="1"/>
    <col min="7525" max="7525" width="23.42578125" style="1" customWidth="1"/>
    <col min="7526" max="7526" width="22.42578125" style="1" customWidth="1"/>
    <col min="7527" max="7527" width="13.85546875" style="1" customWidth="1"/>
    <col min="7528" max="7528" width="20.7109375" style="1" customWidth="1"/>
    <col min="7529" max="7529" width="18.140625" style="1" customWidth="1"/>
    <col min="7530" max="7530" width="14.85546875" style="1" bestFit="1" customWidth="1"/>
    <col min="7531" max="7531" width="11.42578125" style="1"/>
    <col min="7532" max="7532" width="17.42578125" style="1" customWidth="1"/>
    <col min="7533" max="7535" width="18.140625" style="1" customWidth="1"/>
    <col min="7536" max="7539" width="11.42578125" style="1"/>
    <col min="7540" max="7540" width="34" style="1" customWidth="1"/>
    <col min="7541" max="7541" width="9.5703125" style="1" customWidth="1"/>
    <col min="7542" max="7542" width="16.7109375" style="1" customWidth="1"/>
    <col min="7543" max="7543" width="55.140625" style="1" customWidth="1"/>
    <col min="7544" max="7544" width="22.5703125" style="1" customWidth="1"/>
    <col min="7545" max="7545" width="23" style="1" customWidth="1"/>
    <col min="7546" max="7546" width="22.85546875" style="1" customWidth="1"/>
    <col min="7547" max="7547" width="23.42578125" style="1" customWidth="1"/>
    <col min="7548" max="7548" width="28.7109375" style="1" customWidth="1"/>
    <col min="7549" max="7549" width="12.7109375" style="1" customWidth="1"/>
    <col min="7550" max="7550" width="11.42578125" style="1"/>
    <col min="7551" max="7551" width="25.28515625" style="1" customWidth="1"/>
    <col min="7552" max="7552" width="15.85546875" style="1" bestFit="1" customWidth="1"/>
    <col min="7553" max="7554" width="18" style="1" bestFit="1" customWidth="1"/>
    <col min="7555" max="7773" width="11.42578125" style="1"/>
    <col min="7774" max="7774" width="15.42578125" style="1" customWidth="1"/>
    <col min="7775" max="7775" width="9.5703125" style="1" customWidth="1"/>
    <col min="7776" max="7776" width="14.42578125" style="1" customWidth="1"/>
    <col min="7777" max="7777" width="49.85546875" style="1" customWidth="1"/>
    <col min="7778" max="7778" width="22.5703125" style="1" customWidth="1"/>
    <col min="7779" max="7779" width="23" style="1" customWidth="1"/>
    <col min="7780" max="7780" width="22.85546875" style="1" customWidth="1"/>
    <col min="7781" max="7781" width="23.42578125" style="1" customWidth="1"/>
    <col min="7782" max="7782" width="22.42578125" style="1" customWidth="1"/>
    <col min="7783" max="7783" width="13.85546875" style="1" customWidth="1"/>
    <col min="7784" max="7784" width="20.7109375" style="1" customWidth="1"/>
    <col min="7785" max="7785" width="18.140625" style="1" customWidth="1"/>
    <col min="7786" max="7786" width="14.85546875" style="1" bestFit="1" customWidth="1"/>
    <col min="7787" max="7787" width="11.42578125" style="1"/>
    <col min="7788" max="7788" width="17.42578125" style="1" customWidth="1"/>
    <col min="7789" max="7791" width="18.140625" style="1" customWidth="1"/>
    <col min="7792" max="7795" width="11.42578125" style="1"/>
    <col min="7796" max="7796" width="34" style="1" customWidth="1"/>
    <col min="7797" max="7797" width="9.5703125" style="1" customWidth="1"/>
    <col min="7798" max="7798" width="16.7109375" style="1" customWidth="1"/>
    <col min="7799" max="7799" width="55.140625" style="1" customWidth="1"/>
    <col min="7800" max="7800" width="22.5703125" style="1" customWidth="1"/>
    <col min="7801" max="7801" width="23" style="1" customWidth="1"/>
    <col min="7802" max="7802" width="22.85546875" style="1" customWidth="1"/>
    <col min="7803" max="7803" width="23.42578125" style="1" customWidth="1"/>
    <col min="7804" max="7804" width="28.7109375" style="1" customWidth="1"/>
    <col min="7805" max="7805" width="12.7109375" style="1" customWidth="1"/>
    <col min="7806" max="7806" width="11.42578125" style="1"/>
    <col min="7807" max="7807" width="25.28515625" style="1" customWidth="1"/>
    <col min="7808" max="7808" width="15.85546875" style="1" bestFit="1" customWidth="1"/>
    <col min="7809" max="7810" width="18" style="1" bestFit="1" customWidth="1"/>
    <col min="7811" max="8029" width="11.42578125" style="1"/>
    <col min="8030" max="8030" width="15.42578125" style="1" customWidth="1"/>
    <col min="8031" max="8031" width="9.5703125" style="1" customWidth="1"/>
    <col min="8032" max="8032" width="14.42578125" style="1" customWidth="1"/>
    <col min="8033" max="8033" width="49.85546875" style="1" customWidth="1"/>
    <col min="8034" max="8034" width="22.5703125" style="1" customWidth="1"/>
    <col min="8035" max="8035" width="23" style="1" customWidth="1"/>
    <col min="8036" max="8036" width="22.85546875" style="1" customWidth="1"/>
    <col min="8037" max="8037" width="23.42578125" style="1" customWidth="1"/>
    <col min="8038" max="8038" width="22.42578125" style="1" customWidth="1"/>
    <col min="8039" max="8039" width="13.85546875" style="1" customWidth="1"/>
    <col min="8040" max="8040" width="20.7109375" style="1" customWidth="1"/>
    <col min="8041" max="8041" width="18.140625" style="1" customWidth="1"/>
    <col min="8042" max="8042" width="14.85546875" style="1" bestFit="1" customWidth="1"/>
    <col min="8043" max="8043" width="11.42578125" style="1"/>
    <col min="8044" max="8044" width="17.42578125" style="1" customWidth="1"/>
    <col min="8045" max="8047" width="18.140625" style="1" customWidth="1"/>
    <col min="8048" max="8051" width="11.42578125" style="1"/>
    <col min="8052" max="8052" width="34" style="1" customWidth="1"/>
    <col min="8053" max="8053" width="9.5703125" style="1" customWidth="1"/>
    <col min="8054" max="8054" width="16.7109375" style="1" customWidth="1"/>
    <col min="8055" max="8055" width="55.140625" style="1" customWidth="1"/>
    <col min="8056" max="8056" width="22.5703125" style="1" customWidth="1"/>
    <col min="8057" max="8057" width="23" style="1" customWidth="1"/>
    <col min="8058" max="8058" width="22.85546875" style="1" customWidth="1"/>
    <col min="8059" max="8059" width="23.42578125" style="1" customWidth="1"/>
    <col min="8060" max="8060" width="28.7109375" style="1" customWidth="1"/>
    <col min="8061" max="8061" width="12.7109375" style="1" customWidth="1"/>
    <col min="8062" max="8062" width="11.42578125" style="1"/>
    <col min="8063" max="8063" width="25.28515625" style="1" customWidth="1"/>
    <col min="8064" max="8064" width="15.85546875" style="1" bestFit="1" customWidth="1"/>
    <col min="8065" max="8066" width="18" style="1" bestFit="1" customWidth="1"/>
    <col min="8067" max="8285" width="11.42578125" style="1"/>
    <col min="8286" max="8286" width="15.42578125" style="1" customWidth="1"/>
    <col min="8287" max="8287" width="9.5703125" style="1" customWidth="1"/>
    <col min="8288" max="8288" width="14.42578125" style="1" customWidth="1"/>
    <col min="8289" max="8289" width="49.85546875" style="1" customWidth="1"/>
    <col min="8290" max="8290" width="22.5703125" style="1" customWidth="1"/>
    <col min="8291" max="8291" width="23" style="1" customWidth="1"/>
    <col min="8292" max="8292" width="22.85546875" style="1" customWidth="1"/>
    <col min="8293" max="8293" width="23.42578125" style="1" customWidth="1"/>
    <col min="8294" max="8294" width="22.42578125" style="1" customWidth="1"/>
    <col min="8295" max="8295" width="13.85546875" style="1" customWidth="1"/>
    <col min="8296" max="8296" width="20.7109375" style="1" customWidth="1"/>
    <col min="8297" max="8297" width="18.140625" style="1" customWidth="1"/>
    <col min="8298" max="8298" width="14.85546875" style="1" bestFit="1" customWidth="1"/>
    <col min="8299" max="8299" width="11.42578125" style="1"/>
    <col min="8300" max="8300" width="17.42578125" style="1" customWidth="1"/>
    <col min="8301" max="8303" width="18.140625" style="1" customWidth="1"/>
    <col min="8304" max="8307" width="11.42578125" style="1"/>
    <col min="8308" max="8308" width="34" style="1" customWidth="1"/>
    <col min="8309" max="8309" width="9.5703125" style="1" customWidth="1"/>
    <col min="8310" max="8310" width="16.7109375" style="1" customWidth="1"/>
    <col min="8311" max="8311" width="55.140625" style="1" customWidth="1"/>
    <col min="8312" max="8312" width="22.5703125" style="1" customWidth="1"/>
    <col min="8313" max="8313" width="23" style="1" customWidth="1"/>
    <col min="8314" max="8314" width="22.85546875" style="1" customWidth="1"/>
    <col min="8315" max="8315" width="23.42578125" style="1" customWidth="1"/>
    <col min="8316" max="8316" width="28.7109375" style="1" customWidth="1"/>
    <col min="8317" max="8317" width="12.7109375" style="1" customWidth="1"/>
    <col min="8318" max="8318" width="11.42578125" style="1"/>
    <col min="8319" max="8319" width="25.28515625" style="1" customWidth="1"/>
    <col min="8320" max="8320" width="15.85546875" style="1" bestFit="1" customWidth="1"/>
    <col min="8321" max="8322" width="18" style="1" bestFit="1" customWidth="1"/>
    <col min="8323" max="8541" width="11.42578125" style="1"/>
    <col min="8542" max="8542" width="15.42578125" style="1" customWidth="1"/>
    <col min="8543" max="8543" width="9.5703125" style="1" customWidth="1"/>
    <col min="8544" max="8544" width="14.42578125" style="1" customWidth="1"/>
    <col min="8545" max="8545" width="49.85546875" style="1" customWidth="1"/>
    <col min="8546" max="8546" width="22.5703125" style="1" customWidth="1"/>
    <col min="8547" max="8547" width="23" style="1" customWidth="1"/>
    <col min="8548" max="8548" width="22.85546875" style="1" customWidth="1"/>
    <col min="8549" max="8549" width="23.42578125" style="1" customWidth="1"/>
    <col min="8550" max="8550" width="22.42578125" style="1" customWidth="1"/>
    <col min="8551" max="8551" width="13.85546875" style="1" customWidth="1"/>
    <col min="8552" max="8552" width="20.7109375" style="1" customWidth="1"/>
    <col min="8553" max="8553" width="18.140625" style="1" customWidth="1"/>
    <col min="8554" max="8554" width="14.85546875" style="1" bestFit="1" customWidth="1"/>
    <col min="8555" max="8555" width="11.42578125" style="1"/>
    <col min="8556" max="8556" width="17.42578125" style="1" customWidth="1"/>
    <col min="8557" max="8559" width="18.140625" style="1" customWidth="1"/>
    <col min="8560" max="8563" width="11.42578125" style="1"/>
    <col min="8564" max="8564" width="34" style="1" customWidth="1"/>
    <col min="8565" max="8565" width="9.5703125" style="1" customWidth="1"/>
    <col min="8566" max="8566" width="16.7109375" style="1" customWidth="1"/>
    <col min="8567" max="8567" width="55.140625" style="1" customWidth="1"/>
    <col min="8568" max="8568" width="22.5703125" style="1" customWidth="1"/>
    <col min="8569" max="8569" width="23" style="1" customWidth="1"/>
    <col min="8570" max="8570" width="22.85546875" style="1" customWidth="1"/>
    <col min="8571" max="8571" width="23.42578125" style="1" customWidth="1"/>
    <col min="8572" max="8572" width="28.7109375" style="1" customWidth="1"/>
    <col min="8573" max="8573" width="12.7109375" style="1" customWidth="1"/>
    <col min="8574" max="8574" width="11.42578125" style="1"/>
    <col min="8575" max="8575" width="25.28515625" style="1" customWidth="1"/>
    <col min="8576" max="8576" width="15.85546875" style="1" bestFit="1" customWidth="1"/>
    <col min="8577" max="8578" width="18" style="1" bestFit="1" customWidth="1"/>
    <col min="8579" max="8797" width="11.42578125" style="1"/>
    <col min="8798" max="8798" width="15.42578125" style="1" customWidth="1"/>
    <col min="8799" max="8799" width="9.5703125" style="1" customWidth="1"/>
    <col min="8800" max="8800" width="14.42578125" style="1" customWidth="1"/>
    <col min="8801" max="8801" width="49.85546875" style="1" customWidth="1"/>
    <col min="8802" max="8802" width="22.5703125" style="1" customWidth="1"/>
    <col min="8803" max="8803" width="23" style="1" customWidth="1"/>
    <col min="8804" max="8804" width="22.85546875" style="1" customWidth="1"/>
    <col min="8805" max="8805" width="23.42578125" style="1" customWidth="1"/>
    <col min="8806" max="8806" width="22.42578125" style="1" customWidth="1"/>
    <col min="8807" max="8807" width="13.85546875" style="1" customWidth="1"/>
    <col min="8808" max="8808" width="20.7109375" style="1" customWidth="1"/>
    <col min="8809" max="8809" width="18.140625" style="1" customWidth="1"/>
    <col min="8810" max="8810" width="14.85546875" style="1" bestFit="1" customWidth="1"/>
    <col min="8811" max="8811" width="11.42578125" style="1"/>
    <col min="8812" max="8812" width="17.42578125" style="1" customWidth="1"/>
    <col min="8813" max="8815" width="18.140625" style="1" customWidth="1"/>
    <col min="8816" max="8819" width="11.42578125" style="1"/>
    <col min="8820" max="8820" width="34" style="1" customWidth="1"/>
    <col min="8821" max="8821" width="9.5703125" style="1" customWidth="1"/>
    <col min="8822" max="8822" width="16.7109375" style="1" customWidth="1"/>
    <col min="8823" max="8823" width="55.140625" style="1" customWidth="1"/>
    <col min="8824" max="8824" width="22.5703125" style="1" customWidth="1"/>
    <col min="8825" max="8825" width="23" style="1" customWidth="1"/>
    <col min="8826" max="8826" width="22.85546875" style="1" customWidth="1"/>
    <col min="8827" max="8827" width="23.42578125" style="1" customWidth="1"/>
    <col min="8828" max="8828" width="28.7109375" style="1" customWidth="1"/>
    <col min="8829" max="8829" width="12.7109375" style="1" customWidth="1"/>
    <col min="8830" max="8830" width="11.42578125" style="1"/>
    <col min="8831" max="8831" width="25.28515625" style="1" customWidth="1"/>
    <col min="8832" max="8832" width="15.85546875" style="1" bestFit="1" customWidth="1"/>
    <col min="8833" max="8834" width="18" style="1" bestFit="1" customWidth="1"/>
    <col min="8835" max="9053" width="11.42578125" style="1"/>
    <col min="9054" max="9054" width="15.42578125" style="1" customWidth="1"/>
    <col min="9055" max="9055" width="9.5703125" style="1" customWidth="1"/>
    <col min="9056" max="9056" width="14.42578125" style="1" customWidth="1"/>
    <col min="9057" max="9057" width="49.85546875" style="1" customWidth="1"/>
    <col min="9058" max="9058" width="22.5703125" style="1" customWidth="1"/>
    <col min="9059" max="9059" width="23" style="1" customWidth="1"/>
    <col min="9060" max="9060" width="22.85546875" style="1" customWidth="1"/>
    <col min="9061" max="9061" width="23.42578125" style="1" customWidth="1"/>
    <col min="9062" max="9062" width="22.42578125" style="1" customWidth="1"/>
    <col min="9063" max="9063" width="13.85546875" style="1" customWidth="1"/>
    <col min="9064" max="9064" width="20.7109375" style="1" customWidth="1"/>
    <col min="9065" max="9065" width="18.140625" style="1" customWidth="1"/>
    <col min="9066" max="9066" width="14.85546875" style="1" bestFit="1" customWidth="1"/>
    <col min="9067" max="9067" width="11.42578125" style="1"/>
    <col min="9068" max="9068" width="17.42578125" style="1" customWidth="1"/>
    <col min="9069" max="9071" width="18.140625" style="1" customWidth="1"/>
    <col min="9072" max="9075" width="11.42578125" style="1"/>
    <col min="9076" max="9076" width="34" style="1" customWidth="1"/>
    <col min="9077" max="9077" width="9.5703125" style="1" customWidth="1"/>
    <col min="9078" max="9078" width="16.7109375" style="1" customWidth="1"/>
    <col min="9079" max="9079" width="55.140625" style="1" customWidth="1"/>
    <col min="9080" max="9080" width="22.5703125" style="1" customWidth="1"/>
    <col min="9081" max="9081" width="23" style="1" customWidth="1"/>
    <col min="9082" max="9082" width="22.85546875" style="1" customWidth="1"/>
    <col min="9083" max="9083" width="23.42578125" style="1" customWidth="1"/>
    <col min="9084" max="9084" width="28.7109375" style="1" customWidth="1"/>
    <col min="9085" max="9085" width="12.7109375" style="1" customWidth="1"/>
    <col min="9086" max="9086" width="11.42578125" style="1"/>
    <col min="9087" max="9087" width="25.28515625" style="1" customWidth="1"/>
    <col min="9088" max="9088" width="15.85546875" style="1" bestFit="1" customWidth="1"/>
    <col min="9089" max="9090" width="18" style="1" bestFit="1" customWidth="1"/>
    <col min="9091" max="9309" width="11.42578125" style="1"/>
    <col min="9310" max="9310" width="15.42578125" style="1" customWidth="1"/>
    <col min="9311" max="9311" width="9.5703125" style="1" customWidth="1"/>
    <col min="9312" max="9312" width="14.42578125" style="1" customWidth="1"/>
    <col min="9313" max="9313" width="49.85546875" style="1" customWidth="1"/>
    <col min="9314" max="9314" width="22.5703125" style="1" customWidth="1"/>
    <col min="9315" max="9315" width="23" style="1" customWidth="1"/>
    <col min="9316" max="9316" width="22.85546875" style="1" customWidth="1"/>
    <col min="9317" max="9317" width="23.42578125" style="1" customWidth="1"/>
    <col min="9318" max="9318" width="22.42578125" style="1" customWidth="1"/>
    <col min="9319" max="9319" width="13.85546875" style="1" customWidth="1"/>
    <col min="9320" max="9320" width="20.7109375" style="1" customWidth="1"/>
    <col min="9321" max="9321" width="18.140625" style="1" customWidth="1"/>
    <col min="9322" max="9322" width="14.85546875" style="1" bestFit="1" customWidth="1"/>
    <col min="9323" max="9323" width="11.42578125" style="1"/>
    <col min="9324" max="9324" width="17.42578125" style="1" customWidth="1"/>
    <col min="9325" max="9327" width="18.140625" style="1" customWidth="1"/>
    <col min="9328" max="9331" width="11.42578125" style="1"/>
    <col min="9332" max="9332" width="34" style="1" customWidth="1"/>
    <col min="9333" max="9333" width="9.5703125" style="1" customWidth="1"/>
    <col min="9334" max="9334" width="16.7109375" style="1" customWidth="1"/>
    <col min="9335" max="9335" width="55.140625" style="1" customWidth="1"/>
    <col min="9336" max="9336" width="22.5703125" style="1" customWidth="1"/>
    <col min="9337" max="9337" width="23" style="1" customWidth="1"/>
    <col min="9338" max="9338" width="22.85546875" style="1" customWidth="1"/>
    <col min="9339" max="9339" width="23.42578125" style="1" customWidth="1"/>
    <col min="9340" max="9340" width="28.7109375" style="1" customWidth="1"/>
    <col min="9341" max="9341" width="12.7109375" style="1" customWidth="1"/>
    <col min="9342" max="9342" width="11.42578125" style="1"/>
    <col min="9343" max="9343" width="25.28515625" style="1" customWidth="1"/>
    <col min="9344" max="9344" width="15.85546875" style="1" bestFit="1" customWidth="1"/>
    <col min="9345" max="9346" width="18" style="1" bestFit="1" customWidth="1"/>
    <col min="9347" max="9565" width="11.42578125" style="1"/>
    <col min="9566" max="9566" width="15.42578125" style="1" customWidth="1"/>
    <col min="9567" max="9567" width="9.5703125" style="1" customWidth="1"/>
    <col min="9568" max="9568" width="14.42578125" style="1" customWidth="1"/>
    <col min="9569" max="9569" width="49.85546875" style="1" customWidth="1"/>
    <col min="9570" max="9570" width="22.5703125" style="1" customWidth="1"/>
    <col min="9571" max="9571" width="23" style="1" customWidth="1"/>
    <col min="9572" max="9572" width="22.85546875" style="1" customWidth="1"/>
    <col min="9573" max="9573" width="23.42578125" style="1" customWidth="1"/>
    <col min="9574" max="9574" width="22.42578125" style="1" customWidth="1"/>
    <col min="9575" max="9575" width="13.85546875" style="1" customWidth="1"/>
    <col min="9576" max="9576" width="20.7109375" style="1" customWidth="1"/>
    <col min="9577" max="9577" width="18.140625" style="1" customWidth="1"/>
    <col min="9578" max="9578" width="14.85546875" style="1" bestFit="1" customWidth="1"/>
    <col min="9579" max="9579" width="11.42578125" style="1"/>
    <col min="9580" max="9580" width="17.42578125" style="1" customWidth="1"/>
    <col min="9581" max="9583" width="18.140625" style="1" customWidth="1"/>
    <col min="9584" max="9587" width="11.42578125" style="1"/>
    <col min="9588" max="9588" width="34" style="1" customWidth="1"/>
    <col min="9589" max="9589" width="9.5703125" style="1" customWidth="1"/>
    <col min="9590" max="9590" width="16.7109375" style="1" customWidth="1"/>
    <col min="9591" max="9591" width="55.140625" style="1" customWidth="1"/>
    <col min="9592" max="9592" width="22.5703125" style="1" customWidth="1"/>
    <col min="9593" max="9593" width="23" style="1" customWidth="1"/>
    <col min="9594" max="9594" width="22.85546875" style="1" customWidth="1"/>
    <col min="9595" max="9595" width="23.42578125" style="1" customWidth="1"/>
    <col min="9596" max="9596" width="28.7109375" style="1" customWidth="1"/>
    <col min="9597" max="9597" width="12.7109375" style="1" customWidth="1"/>
    <col min="9598" max="9598" width="11.42578125" style="1"/>
    <col min="9599" max="9599" width="25.28515625" style="1" customWidth="1"/>
    <col min="9600" max="9600" width="15.85546875" style="1" bestFit="1" customWidth="1"/>
    <col min="9601" max="9602" width="18" style="1" bestFit="1" customWidth="1"/>
    <col min="9603" max="9821" width="11.42578125" style="1"/>
    <col min="9822" max="9822" width="15.42578125" style="1" customWidth="1"/>
    <col min="9823" max="9823" width="9.5703125" style="1" customWidth="1"/>
    <col min="9824" max="9824" width="14.42578125" style="1" customWidth="1"/>
    <col min="9825" max="9825" width="49.85546875" style="1" customWidth="1"/>
    <col min="9826" max="9826" width="22.5703125" style="1" customWidth="1"/>
    <col min="9827" max="9827" width="23" style="1" customWidth="1"/>
    <col min="9828" max="9828" width="22.85546875" style="1" customWidth="1"/>
    <col min="9829" max="9829" width="23.42578125" style="1" customWidth="1"/>
    <col min="9830" max="9830" width="22.42578125" style="1" customWidth="1"/>
    <col min="9831" max="9831" width="13.85546875" style="1" customWidth="1"/>
    <col min="9832" max="9832" width="20.7109375" style="1" customWidth="1"/>
    <col min="9833" max="9833" width="18.140625" style="1" customWidth="1"/>
    <col min="9834" max="9834" width="14.85546875" style="1" bestFit="1" customWidth="1"/>
    <col min="9835" max="9835" width="11.42578125" style="1"/>
    <col min="9836" max="9836" width="17.42578125" style="1" customWidth="1"/>
    <col min="9837" max="9839" width="18.140625" style="1" customWidth="1"/>
    <col min="9840" max="9843" width="11.42578125" style="1"/>
    <col min="9844" max="9844" width="34" style="1" customWidth="1"/>
    <col min="9845" max="9845" width="9.5703125" style="1" customWidth="1"/>
    <col min="9846" max="9846" width="16.7109375" style="1" customWidth="1"/>
    <col min="9847" max="9847" width="55.140625" style="1" customWidth="1"/>
    <col min="9848" max="9848" width="22.5703125" style="1" customWidth="1"/>
    <col min="9849" max="9849" width="23" style="1" customWidth="1"/>
    <col min="9850" max="9850" width="22.85546875" style="1" customWidth="1"/>
    <col min="9851" max="9851" width="23.42578125" style="1" customWidth="1"/>
    <col min="9852" max="9852" width="28.7109375" style="1" customWidth="1"/>
    <col min="9853" max="9853" width="12.7109375" style="1" customWidth="1"/>
    <col min="9854" max="9854" width="11.42578125" style="1"/>
    <col min="9855" max="9855" width="25.28515625" style="1" customWidth="1"/>
    <col min="9856" max="9856" width="15.85546875" style="1" bestFit="1" customWidth="1"/>
    <col min="9857" max="9858" width="18" style="1" bestFit="1" customWidth="1"/>
    <col min="9859" max="10077" width="11.42578125" style="1"/>
    <col min="10078" max="10078" width="15.42578125" style="1" customWidth="1"/>
    <col min="10079" max="10079" width="9.5703125" style="1" customWidth="1"/>
    <col min="10080" max="10080" width="14.42578125" style="1" customWidth="1"/>
    <col min="10081" max="10081" width="49.85546875" style="1" customWidth="1"/>
    <col min="10082" max="10082" width="22.5703125" style="1" customWidth="1"/>
    <col min="10083" max="10083" width="23" style="1" customWidth="1"/>
    <col min="10084" max="10084" width="22.85546875" style="1" customWidth="1"/>
    <col min="10085" max="10085" width="23.42578125" style="1" customWidth="1"/>
    <col min="10086" max="10086" width="22.42578125" style="1" customWidth="1"/>
    <col min="10087" max="10087" width="13.85546875" style="1" customWidth="1"/>
    <col min="10088" max="10088" width="20.7109375" style="1" customWidth="1"/>
    <col min="10089" max="10089" width="18.140625" style="1" customWidth="1"/>
    <col min="10090" max="10090" width="14.85546875" style="1" bestFit="1" customWidth="1"/>
    <col min="10091" max="10091" width="11.42578125" style="1"/>
    <col min="10092" max="10092" width="17.42578125" style="1" customWidth="1"/>
    <col min="10093" max="10095" width="18.140625" style="1" customWidth="1"/>
    <col min="10096" max="10099" width="11.42578125" style="1"/>
    <col min="10100" max="10100" width="34" style="1" customWidth="1"/>
    <col min="10101" max="10101" width="9.5703125" style="1" customWidth="1"/>
    <col min="10102" max="10102" width="16.7109375" style="1" customWidth="1"/>
    <col min="10103" max="10103" width="55.140625" style="1" customWidth="1"/>
    <col min="10104" max="10104" width="22.5703125" style="1" customWidth="1"/>
    <col min="10105" max="10105" width="23" style="1" customWidth="1"/>
    <col min="10106" max="10106" width="22.85546875" style="1" customWidth="1"/>
    <col min="10107" max="10107" width="23.42578125" style="1" customWidth="1"/>
    <col min="10108" max="10108" width="28.7109375" style="1" customWidth="1"/>
    <col min="10109" max="10109" width="12.7109375" style="1" customWidth="1"/>
    <col min="10110" max="10110" width="11.42578125" style="1"/>
    <col min="10111" max="10111" width="25.28515625" style="1" customWidth="1"/>
    <col min="10112" max="10112" width="15.85546875" style="1" bestFit="1" customWidth="1"/>
    <col min="10113" max="10114" width="18" style="1" bestFit="1" customWidth="1"/>
    <col min="10115" max="10333" width="11.42578125" style="1"/>
    <col min="10334" max="10334" width="15.42578125" style="1" customWidth="1"/>
    <col min="10335" max="10335" width="9.5703125" style="1" customWidth="1"/>
    <col min="10336" max="10336" width="14.42578125" style="1" customWidth="1"/>
    <col min="10337" max="10337" width="49.85546875" style="1" customWidth="1"/>
    <col min="10338" max="10338" width="22.5703125" style="1" customWidth="1"/>
    <col min="10339" max="10339" width="23" style="1" customWidth="1"/>
    <col min="10340" max="10340" width="22.85546875" style="1" customWidth="1"/>
    <col min="10341" max="10341" width="23.42578125" style="1" customWidth="1"/>
    <col min="10342" max="10342" width="22.42578125" style="1" customWidth="1"/>
    <col min="10343" max="10343" width="13.85546875" style="1" customWidth="1"/>
    <col min="10344" max="10344" width="20.7109375" style="1" customWidth="1"/>
    <col min="10345" max="10345" width="18.140625" style="1" customWidth="1"/>
    <col min="10346" max="10346" width="14.85546875" style="1" bestFit="1" customWidth="1"/>
    <col min="10347" max="10347" width="11.42578125" style="1"/>
    <col min="10348" max="10348" width="17.42578125" style="1" customWidth="1"/>
    <col min="10349" max="10351" width="18.140625" style="1" customWidth="1"/>
    <col min="10352" max="10355" width="11.42578125" style="1"/>
    <col min="10356" max="10356" width="34" style="1" customWidth="1"/>
    <col min="10357" max="10357" width="9.5703125" style="1" customWidth="1"/>
    <col min="10358" max="10358" width="16.7109375" style="1" customWidth="1"/>
    <col min="10359" max="10359" width="55.140625" style="1" customWidth="1"/>
    <col min="10360" max="10360" width="22.5703125" style="1" customWidth="1"/>
    <col min="10361" max="10361" width="23" style="1" customWidth="1"/>
    <col min="10362" max="10362" width="22.85546875" style="1" customWidth="1"/>
    <col min="10363" max="10363" width="23.42578125" style="1" customWidth="1"/>
    <col min="10364" max="10364" width="28.7109375" style="1" customWidth="1"/>
    <col min="10365" max="10365" width="12.7109375" style="1" customWidth="1"/>
    <col min="10366" max="10366" width="11.42578125" style="1"/>
    <col min="10367" max="10367" width="25.28515625" style="1" customWidth="1"/>
    <col min="10368" max="10368" width="15.85546875" style="1" bestFit="1" customWidth="1"/>
    <col min="10369" max="10370" width="18" style="1" bestFit="1" customWidth="1"/>
    <col min="10371" max="10589" width="11.42578125" style="1"/>
    <col min="10590" max="10590" width="15.42578125" style="1" customWidth="1"/>
    <col min="10591" max="10591" width="9.5703125" style="1" customWidth="1"/>
    <col min="10592" max="10592" width="14.42578125" style="1" customWidth="1"/>
    <col min="10593" max="10593" width="49.85546875" style="1" customWidth="1"/>
    <col min="10594" max="10594" width="22.5703125" style="1" customWidth="1"/>
    <col min="10595" max="10595" width="23" style="1" customWidth="1"/>
    <col min="10596" max="10596" width="22.85546875" style="1" customWidth="1"/>
    <col min="10597" max="10597" width="23.42578125" style="1" customWidth="1"/>
    <col min="10598" max="10598" width="22.42578125" style="1" customWidth="1"/>
    <col min="10599" max="10599" width="13.85546875" style="1" customWidth="1"/>
    <col min="10600" max="10600" width="20.7109375" style="1" customWidth="1"/>
    <col min="10601" max="10601" width="18.140625" style="1" customWidth="1"/>
    <col min="10602" max="10602" width="14.85546875" style="1" bestFit="1" customWidth="1"/>
    <col min="10603" max="10603" width="11.42578125" style="1"/>
    <col min="10604" max="10604" width="17.42578125" style="1" customWidth="1"/>
    <col min="10605" max="10607" width="18.140625" style="1" customWidth="1"/>
    <col min="10608" max="10611" width="11.42578125" style="1"/>
    <col min="10612" max="10612" width="34" style="1" customWidth="1"/>
    <col min="10613" max="10613" width="9.5703125" style="1" customWidth="1"/>
    <col min="10614" max="10614" width="16.7109375" style="1" customWidth="1"/>
    <col min="10615" max="10615" width="55.140625" style="1" customWidth="1"/>
    <col min="10616" max="10616" width="22.5703125" style="1" customWidth="1"/>
    <col min="10617" max="10617" width="23" style="1" customWidth="1"/>
    <col min="10618" max="10618" width="22.85546875" style="1" customWidth="1"/>
    <col min="10619" max="10619" width="23.42578125" style="1" customWidth="1"/>
    <col min="10620" max="10620" width="28.7109375" style="1" customWidth="1"/>
    <col min="10621" max="10621" width="12.7109375" style="1" customWidth="1"/>
    <col min="10622" max="10622" width="11.42578125" style="1"/>
    <col min="10623" max="10623" width="25.28515625" style="1" customWidth="1"/>
    <col min="10624" max="10624" width="15.85546875" style="1" bestFit="1" customWidth="1"/>
    <col min="10625" max="10626" width="18" style="1" bestFit="1" customWidth="1"/>
    <col min="10627" max="10845" width="11.42578125" style="1"/>
    <col min="10846" max="10846" width="15.42578125" style="1" customWidth="1"/>
    <col min="10847" max="10847" width="9.5703125" style="1" customWidth="1"/>
    <col min="10848" max="10848" width="14.42578125" style="1" customWidth="1"/>
    <col min="10849" max="10849" width="49.85546875" style="1" customWidth="1"/>
    <col min="10850" max="10850" width="22.5703125" style="1" customWidth="1"/>
    <col min="10851" max="10851" width="23" style="1" customWidth="1"/>
    <col min="10852" max="10852" width="22.85546875" style="1" customWidth="1"/>
    <col min="10853" max="10853" width="23.42578125" style="1" customWidth="1"/>
    <col min="10854" max="10854" width="22.42578125" style="1" customWidth="1"/>
    <col min="10855" max="10855" width="13.85546875" style="1" customWidth="1"/>
    <col min="10856" max="10856" width="20.7109375" style="1" customWidth="1"/>
    <col min="10857" max="10857" width="18.140625" style="1" customWidth="1"/>
    <col min="10858" max="10858" width="14.85546875" style="1" bestFit="1" customWidth="1"/>
    <col min="10859" max="10859" width="11.42578125" style="1"/>
    <col min="10860" max="10860" width="17.42578125" style="1" customWidth="1"/>
    <col min="10861" max="10863" width="18.140625" style="1" customWidth="1"/>
    <col min="10864" max="10867" width="11.42578125" style="1"/>
    <col min="10868" max="10868" width="34" style="1" customWidth="1"/>
    <col min="10869" max="10869" width="9.5703125" style="1" customWidth="1"/>
    <col min="10870" max="10870" width="16.7109375" style="1" customWidth="1"/>
    <col min="10871" max="10871" width="55.140625" style="1" customWidth="1"/>
    <col min="10872" max="10872" width="22.5703125" style="1" customWidth="1"/>
    <col min="10873" max="10873" width="23" style="1" customWidth="1"/>
    <col min="10874" max="10874" width="22.85546875" style="1" customWidth="1"/>
    <col min="10875" max="10875" width="23.42578125" style="1" customWidth="1"/>
    <col min="10876" max="10876" width="28.7109375" style="1" customWidth="1"/>
    <col min="10877" max="10877" width="12.7109375" style="1" customWidth="1"/>
    <col min="10878" max="10878" width="11.42578125" style="1"/>
    <col min="10879" max="10879" width="25.28515625" style="1" customWidth="1"/>
    <col min="10880" max="10880" width="15.85546875" style="1" bestFit="1" customWidth="1"/>
    <col min="10881" max="10882" width="18" style="1" bestFit="1" customWidth="1"/>
    <col min="10883" max="11101" width="11.42578125" style="1"/>
    <col min="11102" max="11102" width="15.42578125" style="1" customWidth="1"/>
    <col min="11103" max="11103" width="9.5703125" style="1" customWidth="1"/>
    <col min="11104" max="11104" width="14.42578125" style="1" customWidth="1"/>
    <col min="11105" max="11105" width="49.85546875" style="1" customWidth="1"/>
    <col min="11106" max="11106" width="22.5703125" style="1" customWidth="1"/>
    <col min="11107" max="11107" width="23" style="1" customWidth="1"/>
    <col min="11108" max="11108" width="22.85546875" style="1" customWidth="1"/>
    <col min="11109" max="11109" width="23.42578125" style="1" customWidth="1"/>
    <col min="11110" max="11110" width="22.42578125" style="1" customWidth="1"/>
    <col min="11111" max="11111" width="13.85546875" style="1" customWidth="1"/>
    <col min="11112" max="11112" width="20.7109375" style="1" customWidth="1"/>
    <col min="11113" max="11113" width="18.140625" style="1" customWidth="1"/>
    <col min="11114" max="11114" width="14.85546875" style="1" bestFit="1" customWidth="1"/>
    <col min="11115" max="11115" width="11.42578125" style="1"/>
    <col min="11116" max="11116" width="17.42578125" style="1" customWidth="1"/>
    <col min="11117" max="11119" width="18.140625" style="1" customWidth="1"/>
    <col min="11120" max="11123" width="11.42578125" style="1"/>
    <col min="11124" max="11124" width="34" style="1" customWidth="1"/>
    <col min="11125" max="11125" width="9.5703125" style="1" customWidth="1"/>
    <col min="11126" max="11126" width="16.7109375" style="1" customWidth="1"/>
    <col min="11127" max="11127" width="55.140625" style="1" customWidth="1"/>
    <col min="11128" max="11128" width="22.5703125" style="1" customWidth="1"/>
    <col min="11129" max="11129" width="23" style="1" customWidth="1"/>
    <col min="11130" max="11130" width="22.85546875" style="1" customWidth="1"/>
    <col min="11131" max="11131" width="23.42578125" style="1" customWidth="1"/>
    <col min="11132" max="11132" width="28.7109375" style="1" customWidth="1"/>
    <col min="11133" max="11133" width="12.7109375" style="1" customWidth="1"/>
    <col min="11134" max="11134" width="11.42578125" style="1"/>
    <col min="11135" max="11135" width="25.28515625" style="1" customWidth="1"/>
    <col min="11136" max="11136" width="15.85546875" style="1" bestFit="1" customWidth="1"/>
    <col min="11137" max="11138" width="18" style="1" bestFit="1" customWidth="1"/>
    <col min="11139" max="11357" width="11.42578125" style="1"/>
    <col min="11358" max="11358" width="15.42578125" style="1" customWidth="1"/>
    <col min="11359" max="11359" width="9.5703125" style="1" customWidth="1"/>
    <col min="11360" max="11360" width="14.42578125" style="1" customWidth="1"/>
    <col min="11361" max="11361" width="49.85546875" style="1" customWidth="1"/>
    <col min="11362" max="11362" width="22.5703125" style="1" customWidth="1"/>
    <col min="11363" max="11363" width="23" style="1" customWidth="1"/>
    <col min="11364" max="11364" width="22.85546875" style="1" customWidth="1"/>
    <col min="11365" max="11365" width="23.42578125" style="1" customWidth="1"/>
    <col min="11366" max="11366" width="22.42578125" style="1" customWidth="1"/>
    <col min="11367" max="11367" width="13.85546875" style="1" customWidth="1"/>
    <col min="11368" max="11368" width="20.7109375" style="1" customWidth="1"/>
    <col min="11369" max="11369" width="18.140625" style="1" customWidth="1"/>
    <col min="11370" max="11370" width="14.85546875" style="1" bestFit="1" customWidth="1"/>
    <col min="11371" max="11371" width="11.42578125" style="1"/>
    <col min="11372" max="11372" width="17.42578125" style="1" customWidth="1"/>
    <col min="11373" max="11375" width="18.140625" style="1" customWidth="1"/>
    <col min="11376" max="11379" width="11.42578125" style="1"/>
    <col min="11380" max="11380" width="34" style="1" customWidth="1"/>
    <col min="11381" max="11381" width="9.5703125" style="1" customWidth="1"/>
    <col min="11382" max="11382" width="16.7109375" style="1" customWidth="1"/>
    <col min="11383" max="11383" width="55.140625" style="1" customWidth="1"/>
    <col min="11384" max="11384" width="22.5703125" style="1" customWidth="1"/>
    <col min="11385" max="11385" width="23" style="1" customWidth="1"/>
    <col min="11386" max="11386" width="22.85546875" style="1" customWidth="1"/>
    <col min="11387" max="11387" width="23.42578125" style="1" customWidth="1"/>
    <col min="11388" max="11388" width="28.7109375" style="1" customWidth="1"/>
    <col min="11389" max="11389" width="12.7109375" style="1" customWidth="1"/>
    <col min="11390" max="11390" width="11.42578125" style="1"/>
    <col min="11391" max="11391" width="25.28515625" style="1" customWidth="1"/>
    <col min="11392" max="11392" width="15.85546875" style="1" bestFit="1" customWidth="1"/>
    <col min="11393" max="11394" width="18" style="1" bestFit="1" customWidth="1"/>
    <col min="11395" max="11613" width="11.42578125" style="1"/>
    <col min="11614" max="11614" width="15.42578125" style="1" customWidth="1"/>
    <col min="11615" max="11615" width="9.5703125" style="1" customWidth="1"/>
    <col min="11616" max="11616" width="14.42578125" style="1" customWidth="1"/>
    <col min="11617" max="11617" width="49.85546875" style="1" customWidth="1"/>
    <col min="11618" max="11618" width="22.5703125" style="1" customWidth="1"/>
    <col min="11619" max="11619" width="23" style="1" customWidth="1"/>
    <col min="11620" max="11620" width="22.85546875" style="1" customWidth="1"/>
    <col min="11621" max="11621" width="23.42578125" style="1" customWidth="1"/>
    <col min="11622" max="11622" width="22.42578125" style="1" customWidth="1"/>
    <col min="11623" max="11623" width="13.85546875" style="1" customWidth="1"/>
    <col min="11624" max="11624" width="20.7109375" style="1" customWidth="1"/>
    <col min="11625" max="11625" width="18.140625" style="1" customWidth="1"/>
    <col min="11626" max="11626" width="14.85546875" style="1" bestFit="1" customWidth="1"/>
    <col min="11627" max="11627" width="11.42578125" style="1"/>
    <col min="11628" max="11628" width="17.42578125" style="1" customWidth="1"/>
    <col min="11629" max="11631" width="18.140625" style="1" customWidth="1"/>
    <col min="11632" max="11635" width="11.42578125" style="1"/>
    <col min="11636" max="11636" width="34" style="1" customWidth="1"/>
    <col min="11637" max="11637" width="9.5703125" style="1" customWidth="1"/>
    <col min="11638" max="11638" width="16.7109375" style="1" customWidth="1"/>
    <col min="11639" max="11639" width="55.140625" style="1" customWidth="1"/>
    <col min="11640" max="11640" width="22.5703125" style="1" customWidth="1"/>
    <col min="11641" max="11641" width="23" style="1" customWidth="1"/>
    <col min="11642" max="11642" width="22.85546875" style="1" customWidth="1"/>
    <col min="11643" max="11643" width="23.42578125" style="1" customWidth="1"/>
    <col min="11644" max="11644" width="28.7109375" style="1" customWidth="1"/>
    <col min="11645" max="11645" width="12.7109375" style="1" customWidth="1"/>
    <col min="11646" max="11646" width="11.42578125" style="1"/>
    <col min="11647" max="11647" width="25.28515625" style="1" customWidth="1"/>
    <col min="11648" max="11648" width="15.85546875" style="1" bestFit="1" customWidth="1"/>
    <col min="11649" max="11650" width="18" style="1" bestFit="1" customWidth="1"/>
    <col min="11651" max="11869" width="11.42578125" style="1"/>
    <col min="11870" max="11870" width="15.42578125" style="1" customWidth="1"/>
    <col min="11871" max="11871" width="9.5703125" style="1" customWidth="1"/>
    <col min="11872" max="11872" width="14.42578125" style="1" customWidth="1"/>
    <col min="11873" max="11873" width="49.85546875" style="1" customWidth="1"/>
    <col min="11874" max="11874" width="22.5703125" style="1" customWidth="1"/>
    <col min="11875" max="11875" width="23" style="1" customWidth="1"/>
    <col min="11876" max="11876" width="22.85546875" style="1" customWidth="1"/>
    <col min="11877" max="11877" width="23.42578125" style="1" customWidth="1"/>
    <col min="11878" max="11878" width="22.42578125" style="1" customWidth="1"/>
    <col min="11879" max="11879" width="13.85546875" style="1" customWidth="1"/>
    <col min="11880" max="11880" width="20.7109375" style="1" customWidth="1"/>
    <col min="11881" max="11881" width="18.140625" style="1" customWidth="1"/>
    <col min="11882" max="11882" width="14.85546875" style="1" bestFit="1" customWidth="1"/>
    <col min="11883" max="11883" width="11.42578125" style="1"/>
    <col min="11884" max="11884" width="17.42578125" style="1" customWidth="1"/>
    <col min="11885" max="11887" width="18.140625" style="1" customWidth="1"/>
    <col min="11888" max="11891" width="11.42578125" style="1"/>
    <col min="11892" max="11892" width="34" style="1" customWidth="1"/>
    <col min="11893" max="11893" width="9.5703125" style="1" customWidth="1"/>
    <col min="11894" max="11894" width="16.7109375" style="1" customWidth="1"/>
    <col min="11895" max="11895" width="55.140625" style="1" customWidth="1"/>
    <col min="11896" max="11896" width="22.5703125" style="1" customWidth="1"/>
    <col min="11897" max="11897" width="23" style="1" customWidth="1"/>
    <col min="11898" max="11898" width="22.85546875" style="1" customWidth="1"/>
    <col min="11899" max="11899" width="23.42578125" style="1" customWidth="1"/>
    <col min="11900" max="11900" width="28.7109375" style="1" customWidth="1"/>
    <col min="11901" max="11901" width="12.7109375" style="1" customWidth="1"/>
    <col min="11902" max="11902" width="11.42578125" style="1"/>
    <col min="11903" max="11903" width="25.28515625" style="1" customWidth="1"/>
    <col min="11904" max="11904" width="15.85546875" style="1" bestFit="1" customWidth="1"/>
    <col min="11905" max="11906" width="18" style="1" bestFit="1" customWidth="1"/>
    <col min="11907" max="12125" width="11.42578125" style="1"/>
    <col min="12126" max="12126" width="15.42578125" style="1" customWidth="1"/>
    <col min="12127" max="12127" width="9.5703125" style="1" customWidth="1"/>
    <col min="12128" max="12128" width="14.42578125" style="1" customWidth="1"/>
    <col min="12129" max="12129" width="49.85546875" style="1" customWidth="1"/>
    <col min="12130" max="12130" width="22.5703125" style="1" customWidth="1"/>
    <col min="12131" max="12131" width="23" style="1" customWidth="1"/>
    <col min="12132" max="12132" width="22.85546875" style="1" customWidth="1"/>
    <col min="12133" max="12133" width="23.42578125" style="1" customWidth="1"/>
    <col min="12134" max="12134" width="22.42578125" style="1" customWidth="1"/>
    <col min="12135" max="12135" width="13.85546875" style="1" customWidth="1"/>
    <col min="12136" max="12136" width="20.7109375" style="1" customWidth="1"/>
    <col min="12137" max="12137" width="18.140625" style="1" customWidth="1"/>
    <col min="12138" max="12138" width="14.85546875" style="1" bestFit="1" customWidth="1"/>
    <col min="12139" max="12139" width="11.42578125" style="1"/>
    <col min="12140" max="12140" width="17.42578125" style="1" customWidth="1"/>
    <col min="12141" max="12143" width="18.140625" style="1" customWidth="1"/>
    <col min="12144" max="12147" width="11.42578125" style="1"/>
    <col min="12148" max="12148" width="34" style="1" customWidth="1"/>
    <col min="12149" max="12149" width="9.5703125" style="1" customWidth="1"/>
    <col min="12150" max="12150" width="16.7109375" style="1" customWidth="1"/>
    <col min="12151" max="12151" width="55.140625" style="1" customWidth="1"/>
    <col min="12152" max="12152" width="22.5703125" style="1" customWidth="1"/>
    <col min="12153" max="12153" width="23" style="1" customWidth="1"/>
    <col min="12154" max="12154" width="22.85546875" style="1" customWidth="1"/>
    <col min="12155" max="12155" width="23.42578125" style="1" customWidth="1"/>
    <col min="12156" max="12156" width="28.7109375" style="1" customWidth="1"/>
    <col min="12157" max="12157" width="12.7109375" style="1" customWidth="1"/>
    <col min="12158" max="12158" width="11.42578125" style="1"/>
    <col min="12159" max="12159" width="25.28515625" style="1" customWidth="1"/>
    <col min="12160" max="12160" width="15.85546875" style="1" bestFit="1" customWidth="1"/>
    <col min="12161" max="12162" width="18" style="1" bestFit="1" customWidth="1"/>
    <col min="12163" max="12381" width="11.42578125" style="1"/>
    <col min="12382" max="12382" width="15.42578125" style="1" customWidth="1"/>
    <col min="12383" max="12383" width="9.5703125" style="1" customWidth="1"/>
    <col min="12384" max="12384" width="14.42578125" style="1" customWidth="1"/>
    <col min="12385" max="12385" width="49.85546875" style="1" customWidth="1"/>
    <col min="12386" max="12386" width="22.5703125" style="1" customWidth="1"/>
    <col min="12387" max="12387" width="23" style="1" customWidth="1"/>
    <col min="12388" max="12388" width="22.85546875" style="1" customWidth="1"/>
    <col min="12389" max="12389" width="23.42578125" style="1" customWidth="1"/>
    <col min="12390" max="12390" width="22.42578125" style="1" customWidth="1"/>
    <col min="12391" max="12391" width="13.85546875" style="1" customWidth="1"/>
    <col min="12392" max="12392" width="20.7109375" style="1" customWidth="1"/>
    <col min="12393" max="12393" width="18.140625" style="1" customWidth="1"/>
    <col min="12394" max="12394" width="14.85546875" style="1" bestFit="1" customWidth="1"/>
    <col min="12395" max="12395" width="11.42578125" style="1"/>
    <col min="12396" max="12396" width="17.42578125" style="1" customWidth="1"/>
    <col min="12397" max="12399" width="18.140625" style="1" customWidth="1"/>
    <col min="12400" max="12403" width="11.42578125" style="1"/>
    <col min="12404" max="12404" width="34" style="1" customWidth="1"/>
    <col min="12405" max="12405" width="9.5703125" style="1" customWidth="1"/>
    <col min="12406" max="12406" width="16.7109375" style="1" customWidth="1"/>
    <col min="12407" max="12407" width="55.140625" style="1" customWidth="1"/>
    <col min="12408" max="12408" width="22.5703125" style="1" customWidth="1"/>
    <col min="12409" max="12409" width="23" style="1" customWidth="1"/>
    <col min="12410" max="12410" width="22.85546875" style="1" customWidth="1"/>
    <col min="12411" max="12411" width="23.42578125" style="1" customWidth="1"/>
    <col min="12412" max="12412" width="28.7109375" style="1" customWidth="1"/>
    <col min="12413" max="12413" width="12.7109375" style="1" customWidth="1"/>
    <col min="12414" max="12414" width="11.42578125" style="1"/>
    <col min="12415" max="12415" width="25.28515625" style="1" customWidth="1"/>
    <col min="12416" max="12416" width="15.85546875" style="1" bestFit="1" customWidth="1"/>
    <col min="12417" max="12418" width="18" style="1" bestFit="1" customWidth="1"/>
    <col min="12419" max="12637" width="11.42578125" style="1"/>
    <col min="12638" max="12638" width="15.42578125" style="1" customWidth="1"/>
    <col min="12639" max="12639" width="9.5703125" style="1" customWidth="1"/>
    <col min="12640" max="12640" width="14.42578125" style="1" customWidth="1"/>
    <col min="12641" max="12641" width="49.85546875" style="1" customWidth="1"/>
    <col min="12642" max="12642" width="22.5703125" style="1" customWidth="1"/>
    <col min="12643" max="12643" width="23" style="1" customWidth="1"/>
    <col min="12644" max="12644" width="22.85546875" style="1" customWidth="1"/>
    <col min="12645" max="12645" width="23.42578125" style="1" customWidth="1"/>
    <col min="12646" max="12646" width="22.42578125" style="1" customWidth="1"/>
    <col min="12647" max="12647" width="13.85546875" style="1" customWidth="1"/>
    <col min="12648" max="12648" width="20.7109375" style="1" customWidth="1"/>
    <col min="12649" max="12649" width="18.140625" style="1" customWidth="1"/>
    <col min="12650" max="12650" width="14.85546875" style="1" bestFit="1" customWidth="1"/>
    <col min="12651" max="12651" width="11.42578125" style="1"/>
    <col min="12652" max="12652" width="17.42578125" style="1" customWidth="1"/>
    <col min="12653" max="12655" width="18.140625" style="1" customWidth="1"/>
    <col min="12656" max="12659" width="11.42578125" style="1"/>
    <col min="12660" max="12660" width="34" style="1" customWidth="1"/>
    <col min="12661" max="12661" width="9.5703125" style="1" customWidth="1"/>
    <col min="12662" max="12662" width="16.7109375" style="1" customWidth="1"/>
    <col min="12663" max="12663" width="55.140625" style="1" customWidth="1"/>
    <col min="12664" max="12664" width="22.5703125" style="1" customWidth="1"/>
    <col min="12665" max="12665" width="23" style="1" customWidth="1"/>
    <col min="12666" max="12666" width="22.85546875" style="1" customWidth="1"/>
    <col min="12667" max="12667" width="23.42578125" style="1" customWidth="1"/>
    <col min="12668" max="12668" width="28.7109375" style="1" customWidth="1"/>
    <col min="12669" max="12669" width="12.7109375" style="1" customWidth="1"/>
    <col min="12670" max="12670" width="11.42578125" style="1"/>
    <col min="12671" max="12671" width="25.28515625" style="1" customWidth="1"/>
    <col min="12672" max="12672" width="15.85546875" style="1" bestFit="1" customWidth="1"/>
    <col min="12673" max="12674" width="18" style="1" bestFit="1" customWidth="1"/>
    <col min="12675" max="12893" width="11.42578125" style="1"/>
    <col min="12894" max="12894" width="15.42578125" style="1" customWidth="1"/>
    <col min="12895" max="12895" width="9.5703125" style="1" customWidth="1"/>
    <col min="12896" max="12896" width="14.42578125" style="1" customWidth="1"/>
    <col min="12897" max="12897" width="49.85546875" style="1" customWidth="1"/>
    <col min="12898" max="12898" width="22.5703125" style="1" customWidth="1"/>
    <col min="12899" max="12899" width="23" style="1" customWidth="1"/>
    <col min="12900" max="12900" width="22.85546875" style="1" customWidth="1"/>
    <col min="12901" max="12901" width="23.42578125" style="1" customWidth="1"/>
    <col min="12902" max="12902" width="22.42578125" style="1" customWidth="1"/>
    <col min="12903" max="12903" width="13.85546875" style="1" customWidth="1"/>
    <col min="12904" max="12904" width="20.7109375" style="1" customWidth="1"/>
    <col min="12905" max="12905" width="18.140625" style="1" customWidth="1"/>
    <col min="12906" max="12906" width="14.85546875" style="1" bestFit="1" customWidth="1"/>
    <col min="12907" max="12907" width="11.42578125" style="1"/>
    <col min="12908" max="12908" width="17.42578125" style="1" customWidth="1"/>
    <col min="12909" max="12911" width="18.140625" style="1" customWidth="1"/>
    <col min="12912" max="12915" width="11.42578125" style="1"/>
    <col min="12916" max="12916" width="34" style="1" customWidth="1"/>
    <col min="12917" max="12917" width="9.5703125" style="1" customWidth="1"/>
    <col min="12918" max="12918" width="16.7109375" style="1" customWidth="1"/>
    <col min="12919" max="12919" width="55.140625" style="1" customWidth="1"/>
    <col min="12920" max="12920" width="22.5703125" style="1" customWidth="1"/>
    <col min="12921" max="12921" width="23" style="1" customWidth="1"/>
    <col min="12922" max="12922" width="22.85546875" style="1" customWidth="1"/>
    <col min="12923" max="12923" width="23.42578125" style="1" customWidth="1"/>
    <col min="12924" max="12924" width="28.7109375" style="1" customWidth="1"/>
    <col min="12925" max="12925" width="12.7109375" style="1" customWidth="1"/>
    <col min="12926" max="12926" width="11.42578125" style="1"/>
    <col min="12927" max="12927" width="25.28515625" style="1" customWidth="1"/>
    <col min="12928" max="12928" width="15.85546875" style="1" bestFit="1" customWidth="1"/>
    <col min="12929" max="12930" width="18" style="1" bestFit="1" customWidth="1"/>
    <col min="12931" max="13149" width="11.42578125" style="1"/>
    <col min="13150" max="13150" width="15.42578125" style="1" customWidth="1"/>
    <col min="13151" max="13151" width="9.5703125" style="1" customWidth="1"/>
    <col min="13152" max="13152" width="14.42578125" style="1" customWidth="1"/>
    <col min="13153" max="13153" width="49.85546875" style="1" customWidth="1"/>
    <col min="13154" max="13154" width="22.5703125" style="1" customWidth="1"/>
    <col min="13155" max="13155" width="23" style="1" customWidth="1"/>
    <col min="13156" max="13156" width="22.85546875" style="1" customWidth="1"/>
    <col min="13157" max="13157" width="23.42578125" style="1" customWidth="1"/>
    <col min="13158" max="13158" width="22.42578125" style="1" customWidth="1"/>
    <col min="13159" max="13159" width="13.85546875" style="1" customWidth="1"/>
    <col min="13160" max="13160" width="20.7109375" style="1" customWidth="1"/>
    <col min="13161" max="13161" width="18.140625" style="1" customWidth="1"/>
    <col min="13162" max="13162" width="14.85546875" style="1" bestFit="1" customWidth="1"/>
    <col min="13163" max="13163" width="11.42578125" style="1"/>
    <col min="13164" max="13164" width="17.42578125" style="1" customWidth="1"/>
    <col min="13165" max="13167" width="18.140625" style="1" customWidth="1"/>
    <col min="13168" max="13171" width="11.42578125" style="1"/>
    <col min="13172" max="13172" width="34" style="1" customWidth="1"/>
    <col min="13173" max="13173" width="9.5703125" style="1" customWidth="1"/>
    <col min="13174" max="13174" width="16.7109375" style="1" customWidth="1"/>
    <col min="13175" max="13175" width="55.140625" style="1" customWidth="1"/>
    <col min="13176" max="13176" width="22.5703125" style="1" customWidth="1"/>
    <col min="13177" max="13177" width="23" style="1" customWidth="1"/>
    <col min="13178" max="13178" width="22.85546875" style="1" customWidth="1"/>
    <col min="13179" max="13179" width="23.42578125" style="1" customWidth="1"/>
    <col min="13180" max="13180" width="28.7109375" style="1" customWidth="1"/>
    <col min="13181" max="13181" width="12.7109375" style="1" customWidth="1"/>
    <col min="13182" max="13182" width="11.42578125" style="1"/>
    <col min="13183" max="13183" width="25.28515625" style="1" customWidth="1"/>
    <col min="13184" max="13184" width="15.85546875" style="1" bestFit="1" customWidth="1"/>
    <col min="13185" max="13186" width="18" style="1" bestFit="1" customWidth="1"/>
    <col min="13187" max="13405" width="11.42578125" style="1"/>
    <col min="13406" max="13406" width="15.42578125" style="1" customWidth="1"/>
    <col min="13407" max="13407" width="9.5703125" style="1" customWidth="1"/>
    <col min="13408" max="13408" width="14.42578125" style="1" customWidth="1"/>
    <col min="13409" max="13409" width="49.85546875" style="1" customWidth="1"/>
    <col min="13410" max="13410" width="22.5703125" style="1" customWidth="1"/>
    <col min="13411" max="13411" width="23" style="1" customWidth="1"/>
    <col min="13412" max="13412" width="22.85546875" style="1" customWidth="1"/>
    <col min="13413" max="13413" width="23.42578125" style="1" customWidth="1"/>
    <col min="13414" max="13414" width="22.42578125" style="1" customWidth="1"/>
    <col min="13415" max="13415" width="13.85546875" style="1" customWidth="1"/>
    <col min="13416" max="13416" width="20.7109375" style="1" customWidth="1"/>
    <col min="13417" max="13417" width="18.140625" style="1" customWidth="1"/>
    <col min="13418" max="13418" width="14.85546875" style="1" bestFit="1" customWidth="1"/>
    <col min="13419" max="13419" width="11.42578125" style="1"/>
    <col min="13420" max="13420" width="17.42578125" style="1" customWidth="1"/>
    <col min="13421" max="13423" width="18.140625" style="1" customWidth="1"/>
    <col min="13424" max="13427" width="11.42578125" style="1"/>
    <col min="13428" max="13428" width="34" style="1" customWidth="1"/>
    <col min="13429" max="13429" width="9.5703125" style="1" customWidth="1"/>
    <col min="13430" max="13430" width="16.7109375" style="1" customWidth="1"/>
    <col min="13431" max="13431" width="55.140625" style="1" customWidth="1"/>
    <col min="13432" max="13432" width="22.5703125" style="1" customWidth="1"/>
    <col min="13433" max="13433" width="23" style="1" customWidth="1"/>
    <col min="13434" max="13434" width="22.85546875" style="1" customWidth="1"/>
    <col min="13435" max="13435" width="23.42578125" style="1" customWidth="1"/>
    <col min="13436" max="13436" width="28.7109375" style="1" customWidth="1"/>
    <col min="13437" max="13437" width="12.7109375" style="1" customWidth="1"/>
    <col min="13438" max="13438" width="11.42578125" style="1"/>
    <col min="13439" max="13439" width="25.28515625" style="1" customWidth="1"/>
    <col min="13440" max="13440" width="15.85546875" style="1" bestFit="1" customWidth="1"/>
    <col min="13441" max="13442" width="18" style="1" bestFit="1" customWidth="1"/>
    <col min="13443" max="13661" width="11.42578125" style="1"/>
    <col min="13662" max="13662" width="15.42578125" style="1" customWidth="1"/>
    <col min="13663" max="13663" width="9.5703125" style="1" customWidth="1"/>
    <col min="13664" max="13664" width="14.42578125" style="1" customWidth="1"/>
    <col min="13665" max="13665" width="49.85546875" style="1" customWidth="1"/>
    <col min="13666" max="13666" width="22.5703125" style="1" customWidth="1"/>
    <col min="13667" max="13667" width="23" style="1" customWidth="1"/>
    <col min="13668" max="13668" width="22.85546875" style="1" customWidth="1"/>
    <col min="13669" max="13669" width="23.42578125" style="1" customWidth="1"/>
    <col min="13670" max="13670" width="22.42578125" style="1" customWidth="1"/>
    <col min="13671" max="13671" width="13.85546875" style="1" customWidth="1"/>
    <col min="13672" max="13672" width="20.7109375" style="1" customWidth="1"/>
    <col min="13673" max="13673" width="18.140625" style="1" customWidth="1"/>
    <col min="13674" max="13674" width="14.85546875" style="1" bestFit="1" customWidth="1"/>
    <col min="13675" max="13675" width="11.42578125" style="1"/>
    <col min="13676" max="13676" width="17.42578125" style="1" customWidth="1"/>
    <col min="13677" max="13679" width="18.140625" style="1" customWidth="1"/>
    <col min="13680" max="13683" width="11.42578125" style="1"/>
    <col min="13684" max="13684" width="34" style="1" customWidth="1"/>
    <col min="13685" max="13685" width="9.5703125" style="1" customWidth="1"/>
    <col min="13686" max="13686" width="16.7109375" style="1" customWidth="1"/>
    <col min="13687" max="13687" width="55.140625" style="1" customWidth="1"/>
    <col min="13688" max="13688" width="22.5703125" style="1" customWidth="1"/>
    <col min="13689" max="13689" width="23" style="1" customWidth="1"/>
    <col min="13690" max="13690" width="22.85546875" style="1" customWidth="1"/>
    <col min="13691" max="13691" width="23.42578125" style="1" customWidth="1"/>
    <col min="13692" max="13692" width="28.7109375" style="1" customWidth="1"/>
    <col min="13693" max="13693" width="12.7109375" style="1" customWidth="1"/>
    <col min="13694" max="13694" width="11.42578125" style="1"/>
    <col min="13695" max="13695" width="25.28515625" style="1" customWidth="1"/>
    <col min="13696" max="13696" width="15.85546875" style="1" bestFit="1" customWidth="1"/>
    <col min="13697" max="13698" width="18" style="1" bestFit="1" customWidth="1"/>
    <col min="13699" max="13917" width="11.42578125" style="1"/>
    <col min="13918" max="13918" width="15.42578125" style="1" customWidth="1"/>
    <col min="13919" max="13919" width="9.5703125" style="1" customWidth="1"/>
    <col min="13920" max="13920" width="14.42578125" style="1" customWidth="1"/>
    <col min="13921" max="13921" width="49.85546875" style="1" customWidth="1"/>
    <col min="13922" max="13922" width="22.5703125" style="1" customWidth="1"/>
    <col min="13923" max="13923" width="23" style="1" customWidth="1"/>
    <col min="13924" max="13924" width="22.85546875" style="1" customWidth="1"/>
    <col min="13925" max="13925" width="23.42578125" style="1" customWidth="1"/>
    <col min="13926" max="13926" width="22.42578125" style="1" customWidth="1"/>
    <col min="13927" max="13927" width="13.85546875" style="1" customWidth="1"/>
    <col min="13928" max="13928" width="20.7109375" style="1" customWidth="1"/>
    <col min="13929" max="13929" width="18.140625" style="1" customWidth="1"/>
    <col min="13930" max="13930" width="14.85546875" style="1" bestFit="1" customWidth="1"/>
    <col min="13931" max="13931" width="11.42578125" style="1"/>
    <col min="13932" max="13932" width="17.42578125" style="1" customWidth="1"/>
    <col min="13933" max="13935" width="18.140625" style="1" customWidth="1"/>
    <col min="13936" max="13939" width="11.42578125" style="1"/>
    <col min="13940" max="13940" width="34" style="1" customWidth="1"/>
    <col min="13941" max="13941" width="9.5703125" style="1" customWidth="1"/>
    <col min="13942" max="13942" width="16.7109375" style="1" customWidth="1"/>
    <col min="13943" max="13943" width="55.140625" style="1" customWidth="1"/>
    <col min="13944" max="13944" width="22.5703125" style="1" customWidth="1"/>
    <col min="13945" max="13945" width="23" style="1" customWidth="1"/>
    <col min="13946" max="13946" width="22.85546875" style="1" customWidth="1"/>
    <col min="13947" max="13947" width="23.42578125" style="1" customWidth="1"/>
    <col min="13948" max="13948" width="28.7109375" style="1" customWidth="1"/>
    <col min="13949" max="13949" width="12.7109375" style="1" customWidth="1"/>
    <col min="13950" max="13950" width="11.42578125" style="1"/>
    <col min="13951" max="13951" width="25.28515625" style="1" customWidth="1"/>
    <col min="13952" max="13952" width="15.85546875" style="1" bestFit="1" customWidth="1"/>
    <col min="13953" max="13954" width="18" style="1" bestFit="1" customWidth="1"/>
    <col min="13955" max="14173" width="11.42578125" style="1"/>
    <col min="14174" max="14174" width="15.42578125" style="1" customWidth="1"/>
    <col min="14175" max="14175" width="9.5703125" style="1" customWidth="1"/>
    <col min="14176" max="14176" width="14.42578125" style="1" customWidth="1"/>
    <col min="14177" max="14177" width="49.85546875" style="1" customWidth="1"/>
    <col min="14178" max="14178" width="22.5703125" style="1" customWidth="1"/>
    <col min="14179" max="14179" width="23" style="1" customWidth="1"/>
    <col min="14180" max="14180" width="22.85546875" style="1" customWidth="1"/>
    <col min="14181" max="14181" width="23.42578125" style="1" customWidth="1"/>
    <col min="14182" max="14182" width="22.42578125" style="1" customWidth="1"/>
    <col min="14183" max="14183" width="13.85546875" style="1" customWidth="1"/>
    <col min="14184" max="14184" width="20.7109375" style="1" customWidth="1"/>
    <col min="14185" max="14185" width="18.140625" style="1" customWidth="1"/>
    <col min="14186" max="14186" width="14.85546875" style="1" bestFit="1" customWidth="1"/>
    <col min="14187" max="14187" width="11.42578125" style="1"/>
    <col min="14188" max="14188" width="17.42578125" style="1" customWidth="1"/>
    <col min="14189" max="14191" width="18.140625" style="1" customWidth="1"/>
    <col min="14192" max="14195" width="11.42578125" style="1"/>
    <col min="14196" max="14196" width="34" style="1" customWidth="1"/>
    <col min="14197" max="14197" width="9.5703125" style="1" customWidth="1"/>
    <col min="14198" max="14198" width="16.7109375" style="1" customWidth="1"/>
    <col min="14199" max="14199" width="55.140625" style="1" customWidth="1"/>
    <col min="14200" max="14200" width="22.5703125" style="1" customWidth="1"/>
    <col min="14201" max="14201" width="23" style="1" customWidth="1"/>
    <col min="14202" max="14202" width="22.85546875" style="1" customWidth="1"/>
    <col min="14203" max="14203" width="23.42578125" style="1" customWidth="1"/>
    <col min="14204" max="14204" width="28.7109375" style="1" customWidth="1"/>
    <col min="14205" max="14205" width="12.7109375" style="1" customWidth="1"/>
    <col min="14206" max="14206" width="11.42578125" style="1"/>
    <col min="14207" max="14207" width="25.28515625" style="1" customWidth="1"/>
    <col min="14208" max="14208" width="15.85546875" style="1" bestFit="1" customWidth="1"/>
    <col min="14209" max="14210" width="18" style="1" bestFit="1" customWidth="1"/>
    <col min="14211" max="14429" width="11.42578125" style="1"/>
    <col min="14430" max="14430" width="15.42578125" style="1" customWidth="1"/>
    <col min="14431" max="14431" width="9.5703125" style="1" customWidth="1"/>
    <col min="14432" max="14432" width="14.42578125" style="1" customWidth="1"/>
    <col min="14433" max="14433" width="49.85546875" style="1" customWidth="1"/>
    <col min="14434" max="14434" width="22.5703125" style="1" customWidth="1"/>
    <col min="14435" max="14435" width="23" style="1" customWidth="1"/>
    <col min="14436" max="14436" width="22.85546875" style="1" customWidth="1"/>
    <col min="14437" max="14437" width="23.42578125" style="1" customWidth="1"/>
    <col min="14438" max="14438" width="22.42578125" style="1" customWidth="1"/>
    <col min="14439" max="14439" width="13.85546875" style="1" customWidth="1"/>
    <col min="14440" max="14440" width="20.7109375" style="1" customWidth="1"/>
    <col min="14441" max="14441" width="18.140625" style="1" customWidth="1"/>
    <col min="14442" max="14442" width="14.85546875" style="1" bestFit="1" customWidth="1"/>
    <col min="14443" max="14443" width="11.42578125" style="1"/>
    <col min="14444" max="14444" width="17.42578125" style="1" customWidth="1"/>
    <col min="14445" max="14447" width="18.140625" style="1" customWidth="1"/>
    <col min="14448" max="14451" width="11.42578125" style="1"/>
    <col min="14452" max="14452" width="34" style="1" customWidth="1"/>
    <col min="14453" max="14453" width="9.5703125" style="1" customWidth="1"/>
    <col min="14454" max="14454" width="16.7109375" style="1" customWidth="1"/>
    <col min="14455" max="14455" width="55.140625" style="1" customWidth="1"/>
    <col min="14456" max="14456" width="22.5703125" style="1" customWidth="1"/>
    <col min="14457" max="14457" width="23" style="1" customWidth="1"/>
    <col min="14458" max="14458" width="22.85546875" style="1" customWidth="1"/>
    <col min="14459" max="14459" width="23.42578125" style="1" customWidth="1"/>
    <col min="14460" max="14460" width="28.7109375" style="1" customWidth="1"/>
    <col min="14461" max="14461" width="12.7109375" style="1" customWidth="1"/>
    <col min="14462" max="14462" width="11.42578125" style="1"/>
    <col min="14463" max="14463" width="25.28515625" style="1" customWidth="1"/>
    <col min="14464" max="14464" width="15.85546875" style="1" bestFit="1" customWidth="1"/>
    <col min="14465" max="14466" width="18" style="1" bestFit="1" customWidth="1"/>
    <col min="14467" max="14685" width="11.42578125" style="1"/>
    <col min="14686" max="14686" width="15.42578125" style="1" customWidth="1"/>
    <col min="14687" max="14687" width="9.5703125" style="1" customWidth="1"/>
    <col min="14688" max="14688" width="14.42578125" style="1" customWidth="1"/>
    <col min="14689" max="14689" width="49.85546875" style="1" customWidth="1"/>
    <col min="14690" max="14690" width="22.5703125" style="1" customWidth="1"/>
    <col min="14691" max="14691" width="23" style="1" customWidth="1"/>
    <col min="14692" max="14692" width="22.85546875" style="1" customWidth="1"/>
    <col min="14693" max="14693" width="23.42578125" style="1" customWidth="1"/>
    <col min="14694" max="14694" width="22.42578125" style="1" customWidth="1"/>
    <col min="14695" max="14695" width="13.85546875" style="1" customWidth="1"/>
    <col min="14696" max="14696" width="20.7109375" style="1" customWidth="1"/>
    <col min="14697" max="14697" width="18.140625" style="1" customWidth="1"/>
    <col min="14698" max="14698" width="14.85546875" style="1" bestFit="1" customWidth="1"/>
    <col min="14699" max="14699" width="11.42578125" style="1"/>
    <col min="14700" max="14700" width="17.42578125" style="1" customWidth="1"/>
    <col min="14701" max="14703" width="18.140625" style="1" customWidth="1"/>
    <col min="14704" max="14707" width="11.42578125" style="1"/>
    <col min="14708" max="14708" width="34" style="1" customWidth="1"/>
    <col min="14709" max="14709" width="9.5703125" style="1" customWidth="1"/>
    <col min="14710" max="14710" width="16.7109375" style="1" customWidth="1"/>
    <col min="14711" max="14711" width="55.140625" style="1" customWidth="1"/>
    <col min="14712" max="14712" width="22.5703125" style="1" customWidth="1"/>
    <col min="14713" max="14713" width="23" style="1" customWidth="1"/>
    <col min="14714" max="14714" width="22.85546875" style="1" customWidth="1"/>
    <col min="14715" max="14715" width="23.42578125" style="1" customWidth="1"/>
    <col min="14716" max="14716" width="28.7109375" style="1" customWidth="1"/>
    <col min="14717" max="14717" width="12.7109375" style="1" customWidth="1"/>
    <col min="14718" max="14718" width="11.42578125" style="1"/>
    <col min="14719" max="14719" width="25.28515625" style="1" customWidth="1"/>
    <col min="14720" max="14720" width="15.85546875" style="1" bestFit="1" customWidth="1"/>
    <col min="14721" max="14722" width="18" style="1" bestFit="1" customWidth="1"/>
    <col min="14723" max="14941" width="11.42578125" style="1"/>
    <col min="14942" max="14942" width="15.42578125" style="1" customWidth="1"/>
    <col min="14943" max="14943" width="9.5703125" style="1" customWidth="1"/>
    <col min="14944" max="14944" width="14.42578125" style="1" customWidth="1"/>
    <col min="14945" max="14945" width="49.85546875" style="1" customWidth="1"/>
    <col min="14946" max="14946" width="22.5703125" style="1" customWidth="1"/>
    <col min="14947" max="14947" width="23" style="1" customWidth="1"/>
    <col min="14948" max="14948" width="22.85546875" style="1" customWidth="1"/>
    <col min="14949" max="14949" width="23.42578125" style="1" customWidth="1"/>
    <col min="14950" max="14950" width="22.42578125" style="1" customWidth="1"/>
    <col min="14951" max="14951" width="13.85546875" style="1" customWidth="1"/>
    <col min="14952" max="14952" width="20.7109375" style="1" customWidth="1"/>
    <col min="14953" max="14953" width="18.140625" style="1" customWidth="1"/>
    <col min="14954" max="14954" width="14.85546875" style="1" bestFit="1" customWidth="1"/>
    <col min="14955" max="14955" width="11.42578125" style="1"/>
    <col min="14956" max="14956" width="17.42578125" style="1" customWidth="1"/>
    <col min="14957" max="14959" width="18.140625" style="1" customWidth="1"/>
    <col min="14960" max="14963" width="11.42578125" style="1"/>
    <col min="14964" max="14964" width="34" style="1" customWidth="1"/>
    <col min="14965" max="14965" width="9.5703125" style="1" customWidth="1"/>
    <col min="14966" max="14966" width="16.7109375" style="1" customWidth="1"/>
    <col min="14967" max="14967" width="55.140625" style="1" customWidth="1"/>
    <col min="14968" max="14968" width="22.5703125" style="1" customWidth="1"/>
    <col min="14969" max="14969" width="23" style="1" customWidth="1"/>
    <col min="14970" max="14970" width="22.85546875" style="1" customWidth="1"/>
    <col min="14971" max="14971" width="23.42578125" style="1" customWidth="1"/>
    <col min="14972" max="14972" width="28.7109375" style="1" customWidth="1"/>
    <col min="14973" max="14973" width="12.7109375" style="1" customWidth="1"/>
    <col min="14974" max="14974" width="11.42578125" style="1"/>
    <col min="14975" max="14975" width="25.28515625" style="1" customWidth="1"/>
    <col min="14976" max="14976" width="15.85546875" style="1" bestFit="1" customWidth="1"/>
    <col min="14977" max="14978" width="18" style="1" bestFit="1" customWidth="1"/>
    <col min="14979" max="15197" width="11.42578125" style="1"/>
    <col min="15198" max="15198" width="15.42578125" style="1" customWidth="1"/>
    <col min="15199" max="15199" width="9.5703125" style="1" customWidth="1"/>
    <col min="15200" max="15200" width="14.42578125" style="1" customWidth="1"/>
    <col min="15201" max="15201" width="49.85546875" style="1" customWidth="1"/>
    <col min="15202" max="15202" width="22.5703125" style="1" customWidth="1"/>
    <col min="15203" max="15203" width="23" style="1" customWidth="1"/>
    <col min="15204" max="15204" width="22.85546875" style="1" customWidth="1"/>
    <col min="15205" max="15205" width="23.42578125" style="1" customWidth="1"/>
    <col min="15206" max="15206" width="22.42578125" style="1" customWidth="1"/>
    <col min="15207" max="15207" width="13.85546875" style="1" customWidth="1"/>
    <col min="15208" max="15208" width="20.7109375" style="1" customWidth="1"/>
    <col min="15209" max="15209" width="18.140625" style="1" customWidth="1"/>
    <col min="15210" max="15210" width="14.85546875" style="1" bestFit="1" customWidth="1"/>
    <col min="15211" max="15211" width="11.42578125" style="1"/>
    <col min="15212" max="15212" width="17.42578125" style="1" customWidth="1"/>
    <col min="15213" max="15215" width="18.140625" style="1" customWidth="1"/>
    <col min="15216" max="15219" width="11.42578125" style="1"/>
    <col min="15220" max="15220" width="34" style="1" customWidth="1"/>
    <col min="15221" max="15221" width="9.5703125" style="1" customWidth="1"/>
    <col min="15222" max="15222" width="16.7109375" style="1" customWidth="1"/>
    <col min="15223" max="15223" width="55.140625" style="1" customWidth="1"/>
    <col min="15224" max="15224" width="22.5703125" style="1" customWidth="1"/>
    <col min="15225" max="15225" width="23" style="1" customWidth="1"/>
    <col min="15226" max="15226" width="22.85546875" style="1" customWidth="1"/>
    <col min="15227" max="15227" width="23.42578125" style="1" customWidth="1"/>
    <col min="15228" max="15228" width="28.7109375" style="1" customWidth="1"/>
    <col min="15229" max="15229" width="12.7109375" style="1" customWidth="1"/>
    <col min="15230" max="15230" width="11.42578125" style="1"/>
    <col min="15231" max="15231" width="25.28515625" style="1" customWidth="1"/>
    <col min="15232" max="15232" width="15.85546875" style="1" bestFit="1" customWidth="1"/>
    <col min="15233" max="15234" width="18" style="1" bestFit="1" customWidth="1"/>
    <col min="15235" max="15453" width="11.42578125" style="1"/>
    <col min="15454" max="15454" width="15.42578125" style="1" customWidth="1"/>
    <col min="15455" max="15455" width="9.5703125" style="1" customWidth="1"/>
    <col min="15456" max="15456" width="14.42578125" style="1" customWidth="1"/>
    <col min="15457" max="15457" width="49.85546875" style="1" customWidth="1"/>
    <col min="15458" max="15458" width="22.5703125" style="1" customWidth="1"/>
    <col min="15459" max="15459" width="23" style="1" customWidth="1"/>
    <col min="15460" max="15460" width="22.85546875" style="1" customWidth="1"/>
    <col min="15461" max="15461" width="23.42578125" style="1" customWidth="1"/>
    <col min="15462" max="15462" width="22.42578125" style="1" customWidth="1"/>
    <col min="15463" max="15463" width="13.85546875" style="1" customWidth="1"/>
    <col min="15464" max="15464" width="20.7109375" style="1" customWidth="1"/>
    <col min="15465" max="15465" width="18.140625" style="1" customWidth="1"/>
    <col min="15466" max="15466" width="14.85546875" style="1" bestFit="1" customWidth="1"/>
    <col min="15467" max="15467" width="11.42578125" style="1"/>
    <col min="15468" max="15468" width="17.42578125" style="1" customWidth="1"/>
    <col min="15469" max="15471" width="18.140625" style="1" customWidth="1"/>
    <col min="15472" max="15475" width="11.42578125" style="1"/>
    <col min="15476" max="15476" width="34" style="1" customWidth="1"/>
    <col min="15477" max="15477" width="9.5703125" style="1" customWidth="1"/>
    <col min="15478" max="15478" width="16.7109375" style="1" customWidth="1"/>
    <col min="15479" max="15479" width="55.140625" style="1" customWidth="1"/>
    <col min="15480" max="15480" width="22.5703125" style="1" customWidth="1"/>
    <col min="15481" max="15481" width="23" style="1" customWidth="1"/>
    <col min="15482" max="15482" width="22.85546875" style="1" customWidth="1"/>
    <col min="15483" max="15483" width="23.42578125" style="1" customWidth="1"/>
    <col min="15484" max="15484" width="28.7109375" style="1" customWidth="1"/>
    <col min="15485" max="15485" width="12.7109375" style="1" customWidth="1"/>
    <col min="15486" max="15486" width="11.42578125" style="1"/>
    <col min="15487" max="15487" width="25.28515625" style="1" customWidth="1"/>
    <col min="15488" max="15488" width="15.85546875" style="1" bestFit="1" customWidth="1"/>
    <col min="15489" max="15490" width="18" style="1" bestFit="1" customWidth="1"/>
    <col min="15491" max="15709" width="11.42578125" style="1"/>
    <col min="15710" max="15710" width="15.42578125" style="1" customWidth="1"/>
    <col min="15711" max="15711" width="9.5703125" style="1" customWidth="1"/>
    <col min="15712" max="15712" width="14.42578125" style="1" customWidth="1"/>
    <col min="15713" max="15713" width="49.85546875" style="1" customWidth="1"/>
    <col min="15714" max="15714" width="22.5703125" style="1" customWidth="1"/>
    <col min="15715" max="15715" width="23" style="1" customWidth="1"/>
    <col min="15716" max="15716" width="22.85546875" style="1" customWidth="1"/>
    <col min="15717" max="15717" width="23.42578125" style="1" customWidth="1"/>
    <col min="15718" max="15718" width="22.42578125" style="1" customWidth="1"/>
    <col min="15719" max="15719" width="13.85546875" style="1" customWidth="1"/>
    <col min="15720" max="15720" width="20.7109375" style="1" customWidth="1"/>
    <col min="15721" max="15721" width="18.140625" style="1" customWidth="1"/>
    <col min="15722" max="15722" width="14.85546875" style="1" bestFit="1" customWidth="1"/>
    <col min="15723" max="15723" width="11.42578125" style="1"/>
    <col min="15724" max="15724" width="17.42578125" style="1" customWidth="1"/>
    <col min="15725" max="15727" width="18.140625" style="1" customWidth="1"/>
    <col min="15728" max="15731" width="11.42578125" style="1"/>
    <col min="15732" max="15732" width="34" style="1" customWidth="1"/>
    <col min="15733" max="15733" width="9.5703125" style="1" customWidth="1"/>
    <col min="15734" max="15734" width="16.7109375" style="1" customWidth="1"/>
    <col min="15735" max="15735" width="55.140625" style="1" customWidth="1"/>
    <col min="15736" max="15736" width="22.5703125" style="1" customWidth="1"/>
    <col min="15737" max="15737" width="23" style="1" customWidth="1"/>
    <col min="15738" max="15738" width="22.85546875" style="1" customWidth="1"/>
    <col min="15739" max="15739" width="23.42578125" style="1" customWidth="1"/>
    <col min="15740" max="15740" width="28.7109375" style="1" customWidth="1"/>
    <col min="15741" max="15741" width="12.7109375" style="1" customWidth="1"/>
    <col min="15742" max="15742" width="11.42578125" style="1"/>
    <col min="15743" max="15743" width="25.28515625" style="1" customWidth="1"/>
    <col min="15744" max="15744" width="15.85546875" style="1" bestFit="1" customWidth="1"/>
    <col min="15745" max="15746" width="18" style="1" bestFit="1" customWidth="1"/>
    <col min="15747" max="15965" width="11.42578125" style="1"/>
    <col min="15966" max="15966" width="15.42578125" style="1" customWidth="1"/>
    <col min="15967" max="15967" width="9.5703125" style="1" customWidth="1"/>
    <col min="15968" max="15968" width="14.42578125" style="1" customWidth="1"/>
    <col min="15969" max="15969" width="49.85546875" style="1" customWidth="1"/>
    <col min="15970" max="15970" width="22.5703125" style="1" customWidth="1"/>
    <col min="15971" max="15971" width="23" style="1" customWidth="1"/>
    <col min="15972" max="15972" width="22.85546875" style="1" customWidth="1"/>
    <col min="15973" max="15973" width="23.42578125" style="1" customWidth="1"/>
    <col min="15974" max="15974" width="22.42578125" style="1" customWidth="1"/>
    <col min="15975" max="15975" width="13.85546875" style="1" customWidth="1"/>
    <col min="15976" max="15976" width="20.7109375" style="1" customWidth="1"/>
    <col min="15977" max="15977" width="18.140625" style="1" customWidth="1"/>
    <col min="15978" max="15978" width="14.85546875" style="1" bestFit="1" customWidth="1"/>
    <col min="15979" max="15979" width="11.42578125" style="1"/>
    <col min="15980" max="15980" width="17.42578125" style="1" customWidth="1"/>
    <col min="15981" max="15983" width="18.140625" style="1" customWidth="1"/>
    <col min="15984" max="15987" width="11.42578125" style="1"/>
    <col min="15988" max="15988" width="34" style="1" customWidth="1"/>
    <col min="15989" max="15989" width="9.5703125" style="1" customWidth="1"/>
    <col min="15990" max="15990" width="16.7109375" style="1" customWidth="1"/>
    <col min="15991" max="15991" width="55.140625" style="1" customWidth="1"/>
    <col min="15992" max="15992" width="22.5703125" style="1" customWidth="1"/>
    <col min="15993" max="15993" width="23" style="1" customWidth="1"/>
    <col min="15994" max="15994" width="22.85546875" style="1" customWidth="1"/>
    <col min="15995" max="15995" width="23.42578125" style="1" customWidth="1"/>
    <col min="15996" max="15996" width="28.7109375" style="1" customWidth="1"/>
    <col min="15997" max="15997" width="12.7109375" style="1" customWidth="1"/>
    <col min="15998" max="15998" width="11.42578125" style="1"/>
    <col min="15999" max="15999" width="25.28515625" style="1" customWidth="1"/>
    <col min="16000" max="16000" width="15.85546875" style="1" bestFit="1" customWidth="1"/>
    <col min="16001" max="16002" width="18" style="1" bestFit="1" customWidth="1"/>
    <col min="16003" max="16221" width="11.42578125" style="1"/>
    <col min="16222" max="16222" width="15.42578125" style="1" customWidth="1"/>
    <col min="16223" max="16223" width="9.5703125" style="1" customWidth="1"/>
    <col min="16224" max="16224" width="14.42578125" style="1" customWidth="1"/>
    <col min="16225" max="16225" width="49.85546875" style="1" customWidth="1"/>
    <col min="16226" max="16226" width="22.5703125" style="1" customWidth="1"/>
    <col min="16227" max="16227" width="23" style="1" customWidth="1"/>
    <col min="16228" max="16228" width="22.85546875" style="1" customWidth="1"/>
    <col min="16229" max="16229" width="23.42578125" style="1" customWidth="1"/>
    <col min="16230" max="16230" width="22.42578125" style="1" customWidth="1"/>
    <col min="16231" max="16231" width="13.85546875" style="1" customWidth="1"/>
    <col min="16232" max="16232" width="20.7109375" style="1" customWidth="1"/>
    <col min="16233" max="16233" width="18.140625" style="1" customWidth="1"/>
    <col min="16234" max="16234" width="14.85546875" style="1" bestFit="1" customWidth="1"/>
    <col min="16235" max="16235" width="11.42578125" style="1"/>
    <col min="16236" max="16236" width="17.42578125" style="1" customWidth="1"/>
    <col min="16237" max="16239" width="18.140625" style="1" customWidth="1"/>
    <col min="16240" max="16384" width="11.42578125" style="1"/>
  </cols>
  <sheetData>
    <row r="1" spans="1:15" s="66" customFormat="1" ht="23.1" customHeight="1" x14ac:dyDescent="0.25">
      <c r="C1" s="67"/>
      <c r="D1" s="67"/>
      <c r="G1" s="68"/>
      <c r="H1" s="69"/>
      <c r="I1" s="69"/>
      <c r="J1" s="69"/>
    </row>
    <row r="2" spans="1:15" s="66" customFormat="1" ht="19.5" customHeight="1" x14ac:dyDescent="0.25">
      <c r="A2" s="254" t="s">
        <v>0</v>
      </c>
      <c r="B2" s="254"/>
      <c r="C2" s="254"/>
      <c r="D2" s="254"/>
      <c r="E2" s="254"/>
      <c r="F2" s="254"/>
      <c r="G2" s="254"/>
      <c r="H2" s="254"/>
      <c r="I2" s="254"/>
      <c r="J2" s="254"/>
    </row>
    <row r="3" spans="1:15" s="66" customFormat="1" ht="24.95" customHeight="1" x14ac:dyDescent="0.25">
      <c r="A3" s="255" t="s">
        <v>176</v>
      </c>
      <c r="B3" s="255"/>
      <c r="C3" s="255"/>
      <c r="D3" s="255"/>
      <c r="E3" s="255"/>
      <c r="F3" s="255"/>
      <c r="G3" s="255"/>
      <c r="H3" s="255"/>
      <c r="I3" s="255"/>
      <c r="J3" s="255"/>
    </row>
    <row r="4" spans="1:15" s="66" customFormat="1" ht="24.95" customHeight="1" x14ac:dyDescent="0.25">
      <c r="A4" s="256" t="s">
        <v>510</v>
      </c>
      <c r="B4" s="256"/>
      <c r="C4" s="256"/>
      <c r="D4" s="256"/>
      <c r="E4" s="256"/>
      <c r="F4" s="256"/>
      <c r="G4" s="256"/>
      <c r="H4" s="256"/>
      <c r="I4" s="256"/>
      <c r="J4" s="256"/>
    </row>
    <row r="5" spans="1:15" s="66" customFormat="1" ht="18.75" customHeight="1" thickBot="1" x14ac:dyDescent="0.3">
      <c r="C5" s="67"/>
      <c r="D5" s="67"/>
      <c r="G5" s="68"/>
      <c r="H5" s="70" t="s">
        <v>1</v>
      </c>
      <c r="I5" s="71" t="s">
        <v>2</v>
      </c>
      <c r="J5" s="72" t="s">
        <v>3</v>
      </c>
    </row>
    <row r="6" spans="1:15" ht="29.25" customHeight="1" x14ac:dyDescent="0.25">
      <c r="A6" s="244" t="s">
        <v>4</v>
      </c>
      <c r="B6" s="246" t="s">
        <v>5</v>
      </c>
      <c r="C6" s="246" t="s">
        <v>6</v>
      </c>
      <c r="D6" s="246" t="s">
        <v>7</v>
      </c>
      <c r="E6" s="246" t="s">
        <v>8</v>
      </c>
      <c r="F6" s="235" t="s">
        <v>178</v>
      </c>
      <c r="G6" s="239" t="s">
        <v>179</v>
      </c>
      <c r="H6" s="235" t="s">
        <v>180</v>
      </c>
      <c r="I6" s="248" t="s">
        <v>9</v>
      </c>
      <c r="J6" s="235" t="s">
        <v>181</v>
      </c>
      <c r="K6" s="235" t="s">
        <v>182</v>
      </c>
      <c r="L6" s="235" t="s">
        <v>183</v>
      </c>
      <c r="M6" s="252" t="s">
        <v>184</v>
      </c>
      <c r="N6" s="252"/>
      <c r="O6" s="253"/>
    </row>
    <row r="7" spans="1:15" ht="84.75" customHeight="1" thickBot="1" x14ac:dyDescent="0.3">
      <c r="A7" s="245"/>
      <c r="B7" s="247"/>
      <c r="C7" s="247"/>
      <c r="D7" s="247"/>
      <c r="E7" s="247"/>
      <c r="F7" s="236"/>
      <c r="G7" s="240"/>
      <c r="H7" s="236"/>
      <c r="I7" s="257"/>
      <c r="J7" s="236"/>
      <c r="K7" s="236"/>
      <c r="L7" s="236"/>
      <c r="M7" s="229" t="s">
        <v>185</v>
      </c>
      <c r="N7" s="229" t="s">
        <v>186</v>
      </c>
      <c r="O7" s="10" t="s">
        <v>187</v>
      </c>
    </row>
    <row r="8" spans="1:15" s="2" customFormat="1" ht="28.5" customHeight="1" thickBot="1" x14ac:dyDescent="0.3">
      <c r="A8" s="156" t="s">
        <v>10</v>
      </c>
      <c r="B8" s="166" t="s">
        <v>12</v>
      </c>
      <c r="C8" s="166">
        <v>20</v>
      </c>
      <c r="D8" s="166" t="s">
        <v>13</v>
      </c>
      <c r="E8" s="158" t="s">
        <v>11</v>
      </c>
      <c r="F8" s="159">
        <f>+F9+F26</f>
        <v>2249648633.1999998</v>
      </c>
      <c r="G8" s="159">
        <f>+G9+G26</f>
        <v>0</v>
      </c>
      <c r="H8" s="159">
        <f>+H9+H26</f>
        <v>2249648633.1999998</v>
      </c>
      <c r="I8" s="161">
        <f>+H8/H137</f>
        <v>4.0573017407554993E-2</v>
      </c>
      <c r="J8" s="159">
        <f>+J9+J26</f>
        <v>2158211484.0099998</v>
      </c>
      <c r="K8" s="14">
        <f>+K9+K26</f>
        <v>2158211484.0099998</v>
      </c>
      <c r="L8" s="14">
        <f>+J8-K8</f>
        <v>0</v>
      </c>
      <c r="M8" s="15">
        <f>+J8/H8</f>
        <v>0.95935491976809917</v>
      </c>
      <c r="N8" s="15">
        <f>+K8/H8</f>
        <v>0.95935491976809917</v>
      </c>
      <c r="O8" s="114">
        <f>+K8/J8</f>
        <v>1</v>
      </c>
    </row>
    <row r="9" spans="1:15" ht="27.75" customHeight="1" x14ac:dyDescent="0.25">
      <c r="A9" s="89" t="s">
        <v>14</v>
      </c>
      <c r="B9" s="17" t="s">
        <v>12</v>
      </c>
      <c r="C9" s="17">
        <v>20</v>
      </c>
      <c r="D9" s="17" t="s">
        <v>13</v>
      </c>
      <c r="E9" s="18" t="s">
        <v>15</v>
      </c>
      <c r="F9" s="45">
        <f>+F10</f>
        <v>115164991.90000001</v>
      </c>
      <c r="G9" s="45">
        <f>+G10</f>
        <v>0</v>
      </c>
      <c r="H9" s="45">
        <f>+F9-G9</f>
        <v>115164991.90000001</v>
      </c>
      <c r="I9" s="19">
        <f>+H9/H137</f>
        <v>2.0770315649040398E-3</v>
      </c>
      <c r="J9" s="45">
        <f>+J10</f>
        <v>23727842.710000001</v>
      </c>
      <c r="K9" s="45">
        <f>+K10</f>
        <v>23727842.710000001</v>
      </c>
      <c r="L9" s="45">
        <f>+J9-K9</f>
        <v>0</v>
      </c>
      <c r="M9" s="19">
        <f t="shared" ref="M9:M89" si="0">+J9/H9</f>
        <v>0.20603346831824854</v>
      </c>
      <c r="N9" s="19">
        <f t="shared" ref="N9:N89" si="1">+K9/H9</f>
        <v>0.20603346831824854</v>
      </c>
      <c r="O9" s="167">
        <f t="shared" ref="O9:O89" si="2">+K9/J9</f>
        <v>1</v>
      </c>
    </row>
    <row r="10" spans="1:15" ht="30" customHeight="1" x14ac:dyDescent="0.25">
      <c r="A10" s="88" t="s">
        <v>16</v>
      </c>
      <c r="B10" s="21" t="s">
        <v>12</v>
      </c>
      <c r="C10" s="21">
        <v>20</v>
      </c>
      <c r="D10" s="21" t="s">
        <v>13</v>
      </c>
      <c r="E10" s="22" t="s">
        <v>17</v>
      </c>
      <c r="F10" s="33">
        <f>+F11+F19</f>
        <v>115164991.90000001</v>
      </c>
      <c r="G10" s="33">
        <f>+G11+G19</f>
        <v>0</v>
      </c>
      <c r="H10" s="34">
        <f t="shared" ref="H10:H29" si="3">+F10-G10</f>
        <v>115164991.90000001</v>
      </c>
      <c r="I10" s="24">
        <f>+H10/H137</f>
        <v>2.0770315649040398E-3</v>
      </c>
      <c r="J10" s="33">
        <f>+J11+J19</f>
        <v>23727842.710000001</v>
      </c>
      <c r="K10" s="33">
        <f>+K11+K19</f>
        <v>23727842.710000001</v>
      </c>
      <c r="L10" s="34">
        <f t="shared" ref="L10:L11" si="4">+J10-K10</f>
        <v>0</v>
      </c>
      <c r="M10" s="24">
        <f t="shared" si="0"/>
        <v>0.20603346831824854</v>
      </c>
      <c r="N10" s="24">
        <f t="shared" si="1"/>
        <v>0.20603346831824854</v>
      </c>
      <c r="O10" s="168">
        <f t="shared" si="2"/>
        <v>1</v>
      </c>
    </row>
    <row r="11" spans="1:15" ht="24.75" customHeight="1" x14ac:dyDescent="0.25">
      <c r="A11" s="88" t="s">
        <v>18</v>
      </c>
      <c r="B11" s="21" t="s">
        <v>12</v>
      </c>
      <c r="C11" s="21">
        <v>20</v>
      </c>
      <c r="D11" s="21" t="s">
        <v>13</v>
      </c>
      <c r="E11" s="22" t="s">
        <v>19</v>
      </c>
      <c r="F11" s="34">
        <f>+F12+F14</f>
        <v>50015773.810000002</v>
      </c>
      <c r="G11" s="34">
        <f>+G12+G14</f>
        <v>0</v>
      </c>
      <c r="H11" s="34">
        <f t="shared" si="3"/>
        <v>50015773.810000002</v>
      </c>
      <c r="I11" s="24">
        <f>+H11/H137</f>
        <v>9.0204791606007817E-4</v>
      </c>
      <c r="J11" s="34">
        <f>+J12+J14</f>
        <v>1444592.71</v>
      </c>
      <c r="K11" s="34">
        <f>+K12+K14</f>
        <v>1444592.71</v>
      </c>
      <c r="L11" s="34">
        <f t="shared" si="4"/>
        <v>0</v>
      </c>
      <c r="M11" s="24">
        <f t="shared" si="0"/>
        <v>2.8882742382187687E-2</v>
      </c>
      <c r="N11" s="24">
        <f t="shared" si="1"/>
        <v>2.8882742382187687E-2</v>
      </c>
      <c r="O11" s="168">
        <f t="shared" si="2"/>
        <v>1</v>
      </c>
    </row>
    <row r="12" spans="1:15" ht="54.75" customHeight="1" x14ac:dyDescent="0.25">
      <c r="A12" s="88" t="s">
        <v>20</v>
      </c>
      <c r="B12" s="21" t="s">
        <v>12</v>
      </c>
      <c r="C12" s="21">
        <v>20</v>
      </c>
      <c r="D12" s="21" t="s">
        <v>13</v>
      </c>
      <c r="E12" s="22" t="s">
        <v>21</v>
      </c>
      <c r="F12" s="34">
        <f>+F13</f>
        <v>18312541.059999999</v>
      </c>
      <c r="G12" s="34">
        <f>+G13</f>
        <v>0</v>
      </c>
      <c r="H12" s="34">
        <f t="shared" si="3"/>
        <v>18312541.059999999</v>
      </c>
      <c r="I12" s="24">
        <f>+H12/H137</f>
        <v>3.3027159719030273E-4</v>
      </c>
      <c r="J12" s="34">
        <f>+J13</f>
        <v>1018629.14</v>
      </c>
      <c r="K12" s="34">
        <f>+K13</f>
        <v>1018629.14</v>
      </c>
      <c r="L12" s="34">
        <f>+J12-K12</f>
        <v>0</v>
      </c>
      <c r="M12" s="24">
        <f t="shared" si="0"/>
        <v>5.5624674733152524E-2</v>
      </c>
      <c r="N12" s="24">
        <f t="shared" si="1"/>
        <v>5.5624674733152524E-2</v>
      </c>
      <c r="O12" s="168">
        <f t="shared" si="2"/>
        <v>1</v>
      </c>
    </row>
    <row r="13" spans="1:15" ht="48" customHeight="1" x14ac:dyDescent="0.25">
      <c r="A13" s="86" t="s">
        <v>22</v>
      </c>
      <c r="B13" s="26" t="s">
        <v>12</v>
      </c>
      <c r="C13" s="26">
        <v>20</v>
      </c>
      <c r="D13" s="26" t="s">
        <v>13</v>
      </c>
      <c r="E13" s="27" t="s">
        <v>23</v>
      </c>
      <c r="F13" s="28">
        <v>18312541.059999999</v>
      </c>
      <c r="G13" s="28">
        <v>0</v>
      </c>
      <c r="H13" s="28">
        <f t="shared" si="3"/>
        <v>18312541.059999999</v>
      </c>
      <c r="I13" s="30">
        <f>+H13/H137</f>
        <v>3.3027159719030273E-4</v>
      </c>
      <c r="J13" s="28">
        <v>1018629.14</v>
      </c>
      <c r="K13" s="28">
        <v>1018629.14</v>
      </c>
      <c r="L13" s="28">
        <f>+J13-K13</f>
        <v>0</v>
      </c>
      <c r="M13" s="30">
        <f t="shared" si="0"/>
        <v>5.5624674733152524E-2</v>
      </c>
      <c r="N13" s="30">
        <f t="shared" si="1"/>
        <v>5.5624674733152524E-2</v>
      </c>
      <c r="O13" s="169">
        <f t="shared" si="2"/>
        <v>1</v>
      </c>
    </row>
    <row r="14" spans="1:15" ht="43.5" customHeight="1" x14ac:dyDescent="0.25">
      <c r="A14" s="93" t="s">
        <v>24</v>
      </c>
      <c r="B14" s="21" t="s">
        <v>12</v>
      </c>
      <c r="C14" s="21">
        <v>20</v>
      </c>
      <c r="D14" s="21" t="s">
        <v>13</v>
      </c>
      <c r="E14" s="22" t="s">
        <v>25</v>
      </c>
      <c r="F14" s="34">
        <f>SUM(F15:F18)</f>
        <v>31703232.75</v>
      </c>
      <c r="G14" s="34">
        <f>SUM(G15:G18)</f>
        <v>0</v>
      </c>
      <c r="H14" s="34">
        <f t="shared" si="3"/>
        <v>31703232.75</v>
      </c>
      <c r="I14" s="24">
        <f>+H14/H137</f>
        <v>5.7177631886977539E-4</v>
      </c>
      <c r="J14" s="34">
        <f>SUM(J15:J18)</f>
        <v>425963.56999999995</v>
      </c>
      <c r="K14" s="34">
        <f>SUM(K15:K18)</f>
        <v>425963.56999999995</v>
      </c>
      <c r="L14" s="34">
        <f>+J14-K14</f>
        <v>0</v>
      </c>
      <c r="M14" s="24">
        <f t="shared" si="0"/>
        <v>1.3435966399988024E-2</v>
      </c>
      <c r="N14" s="24">
        <f t="shared" si="1"/>
        <v>1.3435966399988024E-2</v>
      </c>
      <c r="O14" s="168" t="s">
        <v>188</v>
      </c>
    </row>
    <row r="15" spans="1:15" ht="38.25" customHeight="1" x14ac:dyDescent="0.25">
      <c r="A15" s="92" t="s">
        <v>26</v>
      </c>
      <c r="B15" s="26" t="s">
        <v>12</v>
      </c>
      <c r="C15" s="26">
        <v>20</v>
      </c>
      <c r="D15" s="26" t="s">
        <v>13</v>
      </c>
      <c r="E15" s="27" t="s">
        <v>27</v>
      </c>
      <c r="F15" s="28">
        <v>11096588.73</v>
      </c>
      <c r="G15" s="28">
        <v>0</v>
      </c>
      <c r="H15" s="28">
        <f t="shared" si="3"/>
        <v>11096588.73</v>
      </c>
      <c r="I15" s="30">
        <f>+H15/H137</f>
        <v>2.0012995854661655E-4</v>
      </c>
      <c r="J15" s="28">
        <v>311268.09999999998</v>
      </c>
      <c r="K15" s="28">
        <v>311268.09999999998</v>
      </c>
      <c r="L15" s="28">
        <f t="shared" ref="L15:L20" si="5">+J15-K15</f>
        <v>0</v>
      </c>
      <c r="M15" s="30">
        <f t="shared" si="0"/>
        <v>2.8050791785990608E-2</v>
      </c>
      <c r="N15" s="30">
        <f t="shared" si="1"/>
        <v>2.8050791785990608E-2</v>
      </c>
      <c r="O15" s="169">
        <f t="shared" ref="O15:O22" si="6">+K15/J15</f>
        <v>1</v>
      </c>
    </row>
    <row r="16" spans="1:15" ht="45" customHeight="1" x14ac:dyDescent="0.25">
      <c r="A16" s="92" t="s">
        <v>28</v>
      </c>
      <c r="B16" s="26" t="s">
        <v>12</v>
      </c>
      <c r="C16" s="26">
        <v>20</v>
      </c>
      <c r="D16" s="26" t="s">
        <v>13</v>
      </c>
      <c r="E16" s="27" t="s">
        <v>29</v>
      </c>
      <c r="F16" s="28">
        <v>5909953.8199999994</v>
      </c>
      <c r="G16" s="28">
        <v>0</v>
      </c>
      <c r="H16" s="28">
        <f t="shared" si="3"/>
        <v>5909953.8199999994</v>
      </c>
      <c r="I16" s="30">
        <f>+H16/H137</f>
        <v>1.0658760469434988E-4</v>
      </c>
      <c r="J16" s="28">
        <v>114695.47</v>
      </c>
      <c r="K16" s="28">
        <v>114695.47</v>
      </c>
      <c r="L16" s="28">
        <f t="shared" si="5"/>
        <v>0</v>
      </c>
      <c r="M16" s="30">
        <f t="shared" si="0"/>
        <v>1.9407168565658946E-2</v>
      </c>
      <c r="N16" s="30">
        <f t="shared" si="1"/>
        <v>1.9407168565658946E-2</v>
      </c>
      <c r="O16" s="169">
        <f t="shared" si="6"/>
        <v>1</v>
      </c>
    </row>
    <row r="17" spans="1:15" ht="38.25" customHeight="1" x14ac:dyDescent="0.25">
      <c r="A17" s="92" t="s">
        <v>30</v>
      </c>
      <c r="B17" s="26" t="s">
        <v>12</v>
      </c>
      <c r="C17" s="26">
        <v>20</v>
      </c>
      <c r="D17" s="26" t="s">
        <v>13</v>
      </c>
      <c r="E17" s="27" t="s">
        <v>31</v>
      </c>
      <c r="F17" s="28">
        <v>2696690.2</v>
      </c>
      <c r="G17" s="28">
        <v>0</v>
      </c>
      <c r="H17" s="28">
        <f t="shared" si="3"/>
        <v>2696690.2</v>
      </c>
      <c r="I17" s="36">
        <f>+H17/H137</f>
        <v>4.8635532150524883E-5</v>
      </c>
      <c r="J17" s="28">
        <v>0</v>
      </c>
      <c r="K17" s="28">
        <v>0</v>
      </c>
      <c r="L17" s="28">
        <f t="shared" si="5"/>
        <v>0</v>
      </c>
      <c r="M17" s="30">
        <f t="shared" si="0"/>
        <v>0</v>
      </c>
      <c r="N17" s="30">
        <f t="shared" si="1"/>
        <v>0</v>
      </c>
      <c r="O17" s="169" t="s">
        <v>188</v>
      </c>
    </row>
    <row r="18" spans="1:15" ht="25.5" customHeight="1" x14ac:dyDescent="0.25">
      <c r="A18" s="92" t="s">
        <v>32</v>
      </c>
      <c r="B18" s="26" t="s">
        <v>12</v>
      </c>
      <c r="C18" s="26">
        <v>20</v>
      </c>
      <c r="D18" s="26" t="s">
        <v>13</v>
      </c>
      <c r="E18" s="27" t="s">
        <v>33</v>
      </c>
      <c r="F18" s="28">
        <v>12000000</v>
      </c>
      <c r="G18" s="28">
        <v>0</v>
      </c>
      <c r="H18" s="28">
        <f t="shared" si="3"/>
        <v>12000000</v>
      </c>
      <c r="I18" s="36">
        <f>+H18/H137</f>
        <v>2.1642322347828407E-4</v>
      </c>
      <c r="J18" s="28">
        <v>0</v>
      </c>
      <c r="K18" s="28">
        <v>0</v>
      </c>
      <c r="L18" s="28">
        <f t="shared" si="5"/>
        <v>0</v>
      </c>
      <c r="M18" s="30">
        <f t="shared" si="0"/>
        <v>0</v>
      </c>
      <c r="N18" s="30">
        <f t="shared" si="1"/>
        <v>0</v>
      </c>
      <c r="O18" s="169" t="s">
        <v>188</v>
      </c>
    </row>
    <row r="19" spans="1:15" ht="27.75" customHeight="1" x14ac:dyDescent="0.25">
      <c r="A19" s="88" t="s">
        <v>34</v>
      </c>
      <c r="B19" s="21" t="s">
        <v>12</v>
      </c>
      <c r="C19" s="21">
        <v>20</v>
      </c>
      <c r="D19" s="21" t="s">
        <v>13</v>
      </c>
      <c r="E19" s="22" t="s">
        <v>35</v>
      </c>
      <c r="F19" s="34">
        <f>+F20+F22+F24</f>
        <v>65149218.090000004</v>
      </c>
      <c r="G19" s="34">
        <f>+G20+G22+G24</f>
        <v>0</v>
      </c>
      <c r="H19" s="34">
        <f t="shared" si="3"/>
        <v>65149218.090000004</v>
      </c>
      <c r="I19" s="24">
        <f>+H19/H137</f>
        <v>1.1749836488439615E-3</v>
      </c>
      <c r="J19" s="34">
        <f>+J20+J22+J24</f>
        <v>22283250</v>
      </c>
      <c r="K19" s="34">
        <f>+K20+K22+K24</f>
        <v>22283250</v>
      </c>
      <c r="L19" s="34">
        <f t="shared" si="5"/>
        <v>0</v>
      </c>
      <c r="M19" s="24">
        <f t="shared" si="0"/>
        <v>0.34203403591455134</v>
      </c>
      <c r="N19" s="24">
        <f t="shared" si="1"/>
        <v>0.34203403591455134</v>
      </c>
      <c r="O19" s="168">
        <f t="shared" si="6"/>
        <v>1</v>
      </c>
    </row>
    <row r="20" spans="1:15" ht="49.5" customHeight="1" x14ac:dyDescent="0.25">
      <c r="A20" s="88" t="s">
        <v>42</v>
      </c>
      <c r="B20" s="21" t="s">
        <v>12</v>
      </c>
      <c r="C20" s="21">
        <v>20</v>
      </c>
      <c r="D20" s="21" t="s">
        <v>13</v>
      </c>
      <c r="E20" s="22" t="s">
        <v>43</v>
      </c>
      <c r="F20" s="34">
        <f>+F21</f>
        <v>7887511.0899999999</v>
      </c>
      <c r="G20" s="34">
        <f>+G21</f>
        <v>0</v>
      </c>
      <c r="H20" s="34">
        <f t="shared" si="3"/>
        <v>7887511.0899999999</v>
      </c>
      <c r="I20" s="24">
        <f>+H20/H137</f>
        <v>1.4225338127654284E-4</v>
      </c>
      <c r="J20" s="34">
        <f>+J21</f>
        <v>269609</v>
      </c>
      <c r="K20" s="34">
        <f>+K21</f>
        <v>269609</v>
      </c>
      <c r="L20" s="34">
        <f t="shared" si="5"/>
        <v>0</v>
      </c>
      <c r="M20" s="24">
        <f t="shared" si="0"/>
        <v>3.4181758595790451E-2</v>
      </c>
      <c r="N20" s="24">
        <f t="shared" si="1"/>
        <v>3.4181758595790451E-2</v>
      </c>
      <c r="O20" s="168">
        <f t="shared" si="6"/>
        <v>1</v>
      </c>
    </row>
    <row r="21" spans="1:15" ht="35.25" customHeight="1" x14ac:dyDescent="0.25">
      <c r="A21" s="86" t="s">
        <v>44</v>
      </c>
      <c r="B21" s="26" t="s">
        <v>12</v>
      </c>
      <c r="C21" s="26">
        <v>20</v>
      </c>
      <c r="D21" s="26" t="s">
        <v>13</v>
      </c>
      <c r="E21" s="27" t="s">
        <v>45</v>
      </c>
      <c r="F21" s="28">
        <v>7887511.0899999999</v>
      </c>
      <c r="G21" s="28">
        <v>0</v>
      </c>
      <c r="H21" s="28">
        <f t="shared" si="3"/>
        <v>7887511.0899999999</v>
      </c>
      <c r="I21" s="30">
        <f>+H21/H137</f>
        <v>1.4225338127654284E-4</v>
      </c>
      <c r="J21" s="28">
        <v>269609</v>
      </c>
      <c r="K21" s="28">
        <v>269609</v>
      </c>
      <c r="L21" s="28">
        <f>+J21-K21</f>
        <v>0</v>
      </c>
      <c r="M21" s="30">
        <f t="shared" si="0"/>
        <v>3.4181758595790451E-2</v>
      </c>
      <c r="N21" s="30">
        <f t="shared" si="1"/>
        <v>3.4181758595790451E-2</v>
      </c>
      <c r="O21" s="169">
        <f t="shared" si="2"/>
        <v>1</v>
      </c>
    </row>
    <row r="22" spans="1:15" ht="49.5" customHeight="1" x14ac:dyDescent="0.25">
      <c r="A22" s="88" t="s">
        <v>46</v>
      </c>
      <c r="B22" s="21" t="s">
        <v>12</v>
      </c>
      <c r="C22" s="21">
        <v>20</v>
      </c>
      <c r="D22" s="21" t="s">
        <v>13</v>
      </c>
      <c r="E22" s="22" t="s">
        <v>47</v>
      </c>
      <c r="F22" s="34">
        <f>+F23</f>
        <v>56526973</v>
      </c>
      <c r="G22" s="34">
        <f>+G23</f>
        <v>0</v>
      </c>
      <c r="H22" s="34">
        <f t="shared" si="3"/>
        <v>56526973</v>
      </c>
      <c r="I22" s="24">
        <f>+H22/H137</f>
        <v>1.0194791425108276E-3</v>
      </c>
      <c r="J22" s="34">
        <f>+J23</f>
        <v>21278907</v>
      </c>
      <c r="K22" s="34">
        <f>+K23</f>
        <v>21278907</v>
      </c>
      <c r="L22" s="34">
        <f>+J22-K22</f>
        <v>0</v>
      </c>
      <c r="M22" s="24">
        <f t="shared" si="0"/>
        <v>0.37643811212038542</v>
      </c>
      <c r="N22" s="24">
        <f t="shared" si="1"/>
        <v>0.37643811212038542</v>
      </c>
      <c r="O22" s="168">
        <f t="shared" si="6"/>
        <v>1</v>
      </c>
    </row>
    <row r="23" spans="1:15" ht="32.25" customHeight="1" x14ac:dyDescent="0.25">
      <c r="A23" s="86" t="s">
        <v>54</v>
      </c>
      <c r="B23" s="26" t="s">
        <v>12</v>
      </c>
      <c r="C23" s="26">
        <v>20</v>
      </c>
      <c r="D23" s="26" t="s">
        <v>13</v>
      </c>
      <c r="E23" s="27" t="s">
        <v>55</v>
      </c>
      <c r="F23" s="28">
        <v>56526973</v>
      </c>
      <c r="G23" s="28">
        <v>0</v>
      </c>
      <c r="H23" s="28">
        <f t="shared" si="3"/>
        <v>56526973</v>
      </c>
      <c r="I23" s="30">
        <f>+H23/H137</f>
        <v>1.0194791425108276E-3</v>
      </c>
      <c r="J23" s="28">
        <v>21278907</v>
      </c>
      <c r="K23" s="28">
        <v>21278907</v>
      </c>
      <c r="L23" s="28">
        <f>+J23-K23</f>
        <v>0</v>
      </c>
      <c r="M23" s="30">
        <f t="shared" si="0"/>
        <v>0.37643811212038542</v>
      </c>
      <c r="N23" s="30">
        <f t="shared" si="1"/>
        <v>0.37643811212038542</v>
      </c>
      <c r="O23" s="169">
        <f t="shared" si="2"/>
        <v>1</v>
      </c>
    </row>
    <row r="24" spans="1:15" ht="32.25" customHeight="1" x14ac:dyDescent="0.25">
      <c r="A24" s="88" t="s">
        <v>58</v>
      </c>
      <c r="B24" s="21" t="s">
        <v>12</v>
      </c>
      <c r="C24" s="21">
        <v>20</v>
      </c>
      <c r="D24" s="21" t="s">
        <v>13</v>
      </c>
      <c r="E24" s="22" t="s">
        <v>59</v>
      </c>
      <c r="F24" s="34">
        <f>+F25</f>
        <v>734734</v>
      </c>
      <c r="G24" s="34">
        <f>+G25</f>
        <v>0</v>
      </c>
      <c r="H24" s="34">
        <f t="shared" si="3"/>
        <v>734734</v>
      </c>
      <c r="I24" s="73">
        <f>+H24/H137</f>
        <v>1.3251125056591131E-5</v>
      </c>
      <c r="J24" s="34">
        <f>+J25</f>
        <v>734734</v>
      </c>
      <c r="K24" s="34">
        <f>+K25</f>
        <v>734734</v>
      </c>
      <c r="L24" s="34">
        <f>+J24-K24</f>
        <v>0</v>
      </c>
      <c r="M24" s="24">
        <f t="shared" si="0"/>
        <v>1</v>
      </c>
      <c r="N24" s="24">
        <f t="shared" si="1"/>
        <v>1</v>
      </c>
      <c r="O24" s="168">
        <f t="shared" si="2"/>
        <v>1</v>
      </c>
    </row>
    <row r="25" spans="1:15" ht="33" customHeight="1" x14ac:dyDescent="0.25">
      <c r="A25" s="86" t="s">
        <v>60</v>
      </c>
      <c r="B25" s="26" t="s">
        <v>12</v>
      </c>
      <c r="C25" s="26">
        <v>20</v>
      </c>
      <c r="D25" s="26" t="s">
        <v>13</v>
      </c>
      <c r="E25" s="27" t="s">
        <v>61</v>
      </c>
      <c r="F25" s="28">
        <v>734734</v>
      </c>
      <c r="G25" s="28">
        <v>0</v>
      </c>
      <c r="H25" s="28">
        <f t="shared" si="3"/>
        <v>734734</v>
      </c>
      <c r="I25" s="36">
        <f>+H25/H137</f>
        <v>1.3251125056591131E-5</v>
      </c>
      <c r="J25" s="28">
        <v>734734</v>
      </c>
      <c r="K25" s="28">
        <v>734734</v>
      </c>
      <c r="L25" s="28">
        <f>+J25-K25</f>
        <v>0</v>
      </c>
      <c r="M25" s="30">
        <f t="shared" si="0"/>
        <v>1</v>
      </c>
      <c r="N25" s="30">
        <f t="shared" si="1"/>
        <v>1</v>
      </c>
      <c r="O25" s="169">
        <f t="shared" si="2"/>
        <v>1</v>
      </c>
    </row>
    <row r="26" spans="1:15" ht="26.25" customHeight="1" x14ac:dyDescent="0.25">
      <c r="A26" s="88" t="s">
        <v>64</v>
      </c>
      <c r="B26" s="21" t="s">
        <v>12</v>
      </c>
      <c r="C26" s="21">
        <v>20</v>
      </c>
      <c r="D26" s="21" t="s">
        <v>13</v>
      </c>
      <c r="E26" s="22" t="s">
        <v>65</v>
      </c>
      <c r="F26" s="34">
        <f t="shared" ref="F26:G28" si="7">+F27</f>
        <v>2134483641.2999997</v>
      </c>
      <c r="G26" s="34">
        <f t="shared" si="7"/>
        <v>0</v>
      </c>
      <c r="H26" s="34">
        <f t="shared" si="3"/>
        <v>2134483641.2999997</v>
      </c>
      <c r="I26" s="24">
        <f>+H26/H137</f>
        <v>3.8495985842650952E-2</v>
      </c>
      <c r="J26" s="34">
        <f t="shared" ref="J26:K28" si="8">+J27</f>
        <v>2134483641.3</v>
      </c>
      <c r="K26" s="34">
        <f t="shared" si="8"/>
        <v>2134483641.3</v>
      </c>
      <c r="L26" s="34">
        <f t="shared" ref="L26:L89" si="9">+J26-K26</f>
        <v>0</v>
      </c>
      <c r="M26" s="24">
        <f t="shared" si="0"/>
        <v>1.0000000000000002</v>
      </c>
      <c r="N26" s="24">
        <f t="shared" si="1"/>
        <v>1.0000000000000002</v>
      </c>
      <c r="O26" s="168">
        <f t="shared" si="2"/>
        <v>1</v>
      </c>
    </row>
    <row r="27" spans="1:15" ht="29.25" customHeight="1" x14ac:dyDescent="0.25">
      <c r="A27" s="88" t="s">
        <v>66</v>
      </c>
      <c r="B27" s="21" t="s">
        <v>12</v>
      </c>
      <c r="C27" s="21">
        <v>20</v>
      </c>
      <c r="D27" s="21" t="s">
        <v>13</v>
      </c>
      <c r="E27" s="22" t="s">
        <v>68</v>
      </c>
      <c r="F27" s="34">
        <f t="shared" si="7"/>
        <v>2134483641.2999997</v>
      </c>
      <c r="G27" s="34">
        <f t="shared" si="7"/>
        <v>0</v>
      </c>
      <c r="H27" s="34">
        <f t="shared" si="3"/>
        <v>2134483641.2999997</v>
      </c>
      <c r="I27" s="24">
        <f>+H27/H137</f>
        <v>3.8495985842650952E-2</v>
      </c>
      <c r="J27" s="34">
        <f t="shared" si="8"/>
        <v>2134483641.3</v>
      </c>
      <c r="K27" s="34">
        <f t="shared" si="8"/>
        <v>2134483641.3</v>
      </c>
      <c r="L27" s="34">
        <f t="shared" si="9"/>
        <v>0</v>
      </c>
      <c r="M27" s="24">
        <f t="shared" si="0"/>
        <v>1.0000000000000002</v>
      </c>
      <c r="N27" s="24">
        <f t="shared" si="1"/>
        <v>1.0000000000000002</v>
      </c>
      <c r="O27" s="168">
        <f t="shared" si="2"/>
        <v>1</v>
      </c>
    </row>
    <row r="28" spans="1:15" ht="29.25" customHeight="1" x14ac:dyDescent="0.25">
      <c r="A28" s="88" t="s">
        <v>189</v>
      </c>
      <c r="B28" s="21" t="s">
        <v>12</v>
      </c>
      <c r="C28" s="21">
        <v>20</v>
      </c>
      <c r="D28" s="21" t="s">
        <v>13</v>
      </c>
      <c r="E28" s="22" t="s">
        <v>190</v>
      </c>
      <c r="F28" s="34">
        <f t="shared" si="7"/>
        <v>2134483641.2999997</v>
      </c>
      <c r="G28" s="34">
        <f t="shared" si="7"/>
        <v>0</v>
      </c>
      <c r="H28" s="34">
        <f t="shared" si="3"/>
        <v>2134483641.2999997</v>
      </c>
      <c r="I28" s="24">
        <f>+H28/H137</f>
        <v>3.8495985842650952E-2</v>
      </c>
      <c r="J28" s="34">
        <f t="shared" si="8"/>
        <v>2134483641.3</v>
      </c>
      <c r="K28" s="34">
        <f t="shared" si="8"/>
        <v>2134483641.3</v>
      </c>
      <c r="L28" s="34">
        <f t="shared" si="9"/>
        <v>0</v>
      </c>
      <c r="M28" s="24">
        <f t="shared" si="0"/>
        <v>1.0000000000000002</v>
      </c>
      <c r="N28" s="24">
        <f t="shared" si="1"/>
        <v>1.0000000000000002</v>
      </c>
      <c r="O28" s="168">
        <f t="shared" si="2"/>
        <v>1</v>
      </c>
    </row>
    <row r="29" spans="1:15" ht="24.75" customHeight="1" thickBot="1" x14ac:dyDescent="0.3">
      <c r="A29" s="86" t="s">
        <v>191</v>
      </c>
      <c r="B29" s="26" t="s">
        <v>12</v>
      </c>
      <c r="C29" s="26">
        <v>20</v>
      </c>
      <c r="D29" s="26" t="s">
        <v>13</v>
      </c>
      <c r="E29" s="27" t="s">
        <v>192</v>
      </c>
      <c r="F29" s="28">
        <v>2134483641.2999997</v>
      </c>
      <c r="G29" s="28">
        <v>0</v>
      </c>
      <c r="H29" s="28">
        <f t="shared" si="3"/>
        <v>2134483641.2999997</v>
      </c>
      <c r="I29" s="30">
        <f>+H29/H137</f>
        <v>3.8495985842650952E-2</v>
      </c>
      <c r="J29" s="28">
        <v>2134483641.3</v>
      </c>
      <c r="K29" s="28">
        <v>2134483641.3</v>
      </c>
      <c r="L29" s="28">
        <f>+J29-K29</f>
        <v>0</v>
      </c>
      <c r="M29" s="30">
        <f t="shared" si="0"/>
        <v>1.0000000000000002</v>
      </c>
      <c r="N29" s="30">
        <f t="shared" si="1"/>
        <v>1.0000000000000002</v>
      </c>
      <c r="O29" s="169">
        <f t="shared" si="2"/>
        <v>1</v>
      </c>
    </row>
    <row r="30" spans="1:15" s="2" customFormat="1" ht="24" customHeight="1" thickBot="1" x14ac:dyDescent="0.3">
      <c r="A30" s="156" t="s">
        <v>69</v>
      </c>
      <c r="B30" s="171" t="s">
        <v>67</v>
      </c>
      <c r="C30" s="166">
        <v>11</v>
      </c>
      <c r="D30" s="171" t="s">
        <v>13</v>
      </c>
      <c r="E30" s="158" t="s">
        <v>501</v>
      </c>
      <c r="F30" s="159">
        <f>+F33+F71+F77+F91+F107</f>
        <v>449007351.50000042</v>
      </c>
      <c r="G30" s="159">
        <f>+G33+G71+G77+G91+G107</f>
        <v>0</v>
      </c>
      <c r="H30" s="159">
        <f>+H33+H71+H77+H91+H107</f>
        <v>449007351.50000042</v>
      </c>
      <c r="I30" s="161">
        <f>+H30/H137</f>
        <v>8.0979681980897535E-3</v>
      </c>
      <c r="J30" s="159">
        <f t="shared" ref="J30:K30" si="10">+J33+J71+J77+J91+J107</f>
        <v>262247703.5</v>
      </c>
      <c r="K30" s="159">
        <f t="shared" si="10"/>
        <v>262247703.5</v>
      </c>
      <c r="L30" s="159">
        <f t="shared" si="9"/>
        <v>0</v>
      </c>
      <c r="M30" s="15">
        <f t="shared" si="0"/>
        <v>0.58406104626997346</v>
      </c>
      <c r="N30" s="15">
        <f t="shared" si="1"/>
        <v>0.58406104626997346</v>
      </c>
      <c r="O30" s="114">
        <f t="shared" si="2"/>
        <v>1</v>
      </c>
    </row>
    <row r="31" spans="1:15" s="2" customFormat="1" ht="24" customHeight="1" thickBot="1" x14ac:dyDescent="0.3">
      <c r="A31" s="172" t="s">
        <v>69</v>
      </c>
      <c r="B31" s="173" t="s">
        <v>67</v>
      </c>
      <c r="C31" s="166">
        <v>54</v>
      </c>
      <c r="D31" s="173" t="s">
        <v>13</v>
      </c>
      <c r="E31" s="174" t="s">
        <v>501</v>
      </c>
      <c r="F31" s="175">
        <f>+F34+F92+F108</f>
        <v>23807127511.27</v>
      </c>
      <c r="G31" s="175">
        <f>+G34+G92+G108</f>
        <v>0</v>
      </c>
      <c r="H31" s="175">
        <f>+H34+H92+H108</f>
        <v>23807127511.27</v>
      </c>
      <c r="I31" s="176">
        <f>+H31/H137</f>
        <v>0.42936793981229937</v>
      </c>
      <c r="J31" s="175">
        <f t="shared" ref="J31:K31" si="11">+J34+J92+J108</f>
        <v>11013842755.66</v>
      </c>
      <c r="K31" s="175">
        <f t="shared" si="11"/>
        <v>10572842755.66</v>
      </c>
      <c r="L31" s="175">
        <f t="shared" si="9"/>
        <v>441000000</v>
      </c>
      <c r="M31" s="177">
        <f t="shared" si="0"/>
        <v>0.46262795670944268</v>
      </c>
      <c r="N31" s="177">
        <f t="shared" si="1"/>
        <v>0.44410409238388571</v>
      </c>
      <c r="O31" s="178">
        <f t="shared" si="2"/>
        <v>0.95995947919509106</v>
      </c>
    </row>
    <row r="32" spans="1:15" s="2" customFormat="1" ht="24" customHeight="1" thickBot="1" x14ac:dyDescent="0.3">
      <c r="A32" s="156" t="s">
        <v>69</v>
      </c>
      <c r="B32" s="171" t="s">
        <v>12</v>
      </c>
      <c r="C32" s="166">
        <v>20</v>
      </c>
      <c r="D32" s="171" t="s">
        <v>13</v>
      </c>
      <c r="E32" s="158" t="s">
        <v>501</v>
      </c>
      <c r="F32" s="159">
        <f>+F35+F78</f>
        <v>28941131151.820007</v>
      </c>
      <c r="G32" s="159">
        <f>+G35+G78</f>
        <v>0</v>
      </c>
      <c r="H32" s="159">
        <f>+H35+H78</f>
        <v>28941131151.820007</v>
      </c>
      <c r="I32" s="161">
        <f>+H32/H137</f>
        <v>0.52196107458205587</v>
      </c>
      <c r="J32" s="159">
        <f t="shared" ref="J32:K32" si="12">+J35+J78</f>
        <v>18883720522.360001</v>
      </c>
      <c r="K32" s="159">
        <f t="shared" si="12"/>
        <v>18883720522.360001</v>
      </c>
      <c r="L32" s="159">
        <f t="shared" si="9"/>
        <v>0</v>
      </c>
      <c r="M32" s="15">
        <f t="shared" si="0"/>
        <v>0.65248729993652888</v>
      </c>
      <c r="N32" s="15">
        <f t="shared" si="1"/>
        <v>0.65248729993652888</v>
      </c>
      <c r="O32" s="114">
        <f t="shared" si="2"/>
        <v>1</v>
      </c>
    </row>
    <row r="33" spans="1:15" ht="24" customHeight="1" x14ac:dyDescent="0.25">
      <c r="A33" s="89" t="s">
        <v>71</v>
      </c>
      <c r="B33" s="179" t="s">
        <v>67</v>
      </c>
      <c r="C33" s="180">
        <v>11</v>
      </c>
      <c r="D33" s="179" t="s">
        <v>13</v>
      </c>
      <c r="E33" s="18" t="s">
        <v>72</v>
      </c>
      <c r="F33" s="45">
        <f t="shared" ref="F33:H35" si="13">+F36</f>
        <v>87129546.090000153</v>
      </c>
      <c r="G33" s="45">
        <f t="shared" si="13"/>
        <v>0</v>
      </c>
      <c r="H33" s="45">
        <f t="shared" si="13"/>
        <v>87129546.090000153</v>
      </c>
      <c r="I33" s="19">
        <f>+H33/H137</f>
        <v>1.5714047687497962E-3</v>
      </c>
      <c r="J33" s="45">
        <f t="shared" ref="J33:K35" si="14">+J36</f>
        <v>81081604.090000004</v>
      </c>
      <c r="K33" s="45">
        <f t="shared" si="14"/>
        <v>81081604.090000004</v>
      </c>
      <c r="L33" s="45">
        <f t="shared" si="9"/>
        <v>0</v>
      </c>
      <c r="M33" s="19">
        <f t="shared" si="0"/>
        <v>0.93058678403129802</v>
      </c>
      <c r="N33" s="19">
        <f t="shared" si="1"/>
        <v>0.93058678403129802</v>
      </c>
      <c r="O33" s="167">
        <f t="shared" si="2"/>
        <v>1</v>
      </c>
    </row>
    <row r="34" spans="1:15" ht="24" customHeight="1" x14ac:dyDescent="0.25">
      <c r="A34" s="88" t="s">
        <v>71</v>
      </c>
      <c r="B34" s="181" t="s">
        <v>67</v>
      </c>
      <c r="C34" s="182">
        <v>54</v>
      </c>
      <c r="D34" s="181" t="s">
        <v>13</v>
      </c>
      <c r="E34" s="22" t="s">
        <v>72</v>
      </c>
      <c r="F34" s="34">
        <f t="shared" si="13"/>
        <v>8509795636</v>
      </c>
      <c r="G34" s="34">
        <f t="shared" si="13"/>
        <v>0</v>
      </c>
      <c r="H34" s="34">
        <f t="shared" si="13"/>
        <v>8509795636</v>
      </c>
      <c r="I34" s="19">
        <f>+H34/H137</f>
        <v>0.1534764502237129</v>
      </c>
      <c r="J34" s="34">
        <f t="shared" si="14"/>
        <v>8391708286</v>
      </c>
      <c r="K34" s="34">
        <f t="shared" si="14"/>
        <v>8391708286</v>
      </c>
      <c r="L34" s="34">
        <f t="shared" si="9"/>
        <v>0</v>
      </c>
      <c r="M34" s="19">
        <f t="shared" si="0"/>
        <v>0.986123362410674</v>
      </c>
      <c r="N34" s="19">
        <f t="shared" si="1"/>
        <v>0.986123362410674</v>
      </c>
      <c r="O34" s="167">
        <f t="shared" si="2"/>
        <v>1</v>
      </c>
    </row>
    <row r="35" spans="1:15" ht="24" customHeight="1" x14ac:dyDescent="0.25">
      <c r="A35" s="88" t="s">
        <v>71</v>
      </c>
      <c r="B35" s="181" t="s">
        <v>12</v>
      </c>
      <c r="C35" s="182">
        <v>20</v>
      </c>
      <c r="D35" s="181" t="s">
        <v>13</v>
      </c>
      <c r="E35" s="22" t="s">
        <v>72</v>
      </c>
      <c r="F35" s="34">
        <f t="shared" si="13"/>
        <v>4257468</v>
      </c>
      <c r="G35" s="34">
        <f t="shared" si="13"/>
        <v>0</v>
      </c>
      <c r="H35" s="34">
        <f t="shared" si="13"/>
        <v>4257468</v>
      </c>
      <c r="I35" s="19">
        <f>+H35/H137</f>
        <v>7.6784579034636932E-5</v>
      </c>
      <c r="J35" s="34">
        <f t="shared" si="14"/>
        <v>4257468</v>
      </c>
      <c r="K35" s="34">
        <f t="shared" si="14"/>
        <v>4257468</v>
      </c>
      <c r="L35" s="34">
        <f t="shared" si="9"/>
        <v>0</v>
      </c>
      <c r="M35" s="19">
        <f t="shared" si="0"/>
        <v>1</v>
      </c>
      <c r="N35" s="19">
        <f t="shared" si="1"/>
        <v>1</v>
      </c>
      <c r="O35" s="167">
        <f t="shared" si="2"/>
        <v>1</v>
      </c>
    </row>
    <row r="36" spans="1:15" ht="24" customHeight="1" x14ac:dyDescent="0.25">
      <c r="A36" s="88" t="s">
        <v>73</v>
      </c>
      <c r="B36" s="181" t="s">
        <v>67</v>
      </c>
      <c r="C36" s="182">
        <v>11</v>
      </c>
      <c r="D36" s="181" t="s">
        <v>13</v>
      </c>
      <c r="E36" s="22" t="s">
        <v>74</v>
      </c>
      <c r="F36" s="34">
        <f>+F39+F59</f>
        <v>87129546.090000153</v>
      </c>
      <c r="G36" s="34">
        <f>+G39+G59</f>
        <v>0</v>
      </c>
      <c r="H36" s="34">
        <f>+H39+H59</f>
        <v>87129546.090000153</v>
      </c>
      <c r="I36" s="19">
        <f>+H36/H137</f>
        <v>1.5714047687497962E-3</v>
      </c>
      <c r="J36" s="34">
        <f t="shared" ref="J36:K36" si="15">+J39+J59</f>
        <v>81081604.090000004</v>
      </c>
      <c r="K36" s="34">
        <f t="shared" si="15"/>
        <v>81081604.090000004</v>
      </c>
      <c r="L36" s="34">
        <f t="shared" si="9"/>
        <v>0</v>
      </c>
      <c r="M36" s="19">
        <f t="shared" si="0"/>
        <v>0.93058678403129802</v>
      </c>
      <c r="N36" s="19">
        <f t="shared" si="1"/>
        <v>0.93058678403129802</v>
      </c>
      <c r="O36" s="167">
        <f t="shared" si="2"/>
        <v>1</v>
      </c>
    </row>
    <row r="37" spans="1:15" ht="24" customHeight="1" x14ac:dyDescent="0.25">
      <c r="A37" s="88" t="s">
        <v>73</v>
      </c>
      <c r="B37" s="181" t="s">
        <v>67</v>
      </c>
      <c r="C37" s="182">
        <v>54</v>
      </c>
      <c r="D37" s="181" t="s">
        <v>13</v>
      </c>
      <c r="E37" s="22" t="s">
        <v>74</v>
      </c>
      <c r="F37" s="34">
        <f>+F40+F51+F55+F60+F67</f>
        <v>8509795636</v>
      </c>
      <c r="G37" s="34">
        <f>+G40+G51+G55+G60+G67</f>
        <v>0</v>
      </c>
      <c r="H37" s="34">
        <f>+H40+H51+H55+H60+H67</f>
        <v>8509795636</v>
      </c>
      <c r="I37" s="19">
        <f>+H37/H137</f>
        <v>0.1534764502237129</v>
      </c>
      <c r="J37" s="34">
        <f t="shared" ref="J37:K37" si="16">+J40+J51+J55+J60+J67</f>
        <v>8391708286</v>
      </c>
      <c r="K37" s="34">
        <f t="shared" si="16"/>
        <v>8391708286</v>
      </c>
      <c r="L37" s="34">
        <f t="shared" si="9"/>
        <v>0</v>
      </c>
      <c r="M37" s="19">
        <f t="shared" si="0"/>
        <v>0.986123362410674</v>
      </c>
      <c r="N37" s="19">
        <f t="shared" si="1"/>
        <v>0.986123362410674</v>
      </c>
      <c r="O37" s="167">
        <f t="shared" si="2"/>
        <v>1</v>
      </c>
    </row>
    <row r="38" spans="1:15" ht="24" customHeight="1" x14ac:dyDescent="0.25">
      <c r="A38" s="88" t="s">
        <v>73</v>
      </c>
      <c r="B38" s="181" t="s">
        <v>12</v>
      </c>
      <c r="C38" s="182">
        <v>20</v>
      </c>
      <c r="D38" s="181" t="s">
        <v>13</v>
      </c>
      <c r="E38" s="22" t="s">
        <v>74</v>
      </c>
      <c r="F38" s="34">
        <f t="shared" ref="F38:H47" si="17">+F41</f>
        <v>4257468</v>
      </c>
      <c r="G38" s="34">
        <f t="shared" si="17"/>
        <v>0</v>
      </c>
      <c r="H38" s="34">
        <f t="shared" si="17"/>
        <v>4257468</v>
      </c>
      <c r="I38" s="19">
        <f>+H38/H137</f>
        <v>7.6784579034636932E-5</v>
      </c>
      <c r="J38" s="34">
        <f t="shared" ref="J38:K47" si="18">+J41</f>
        <v>4257468</v>
      </c>
      <c r="K38" s="34">
        <f t="shared" si="18"/>
        <v>4257468</v>
      </c>
      <c r="L38" s="34">
        <f t="shared" si="9"/>
        <v>0</v>
      </c>
      <c r="M38" s="19">
        <f t="shared" si="0"/>
        <v>1</v>
      </c>
      <c r="N38" s="19">
        <f t="shared" si="1"/>
        <v>1</v>
      </c>
      <c r="O38" s="167">
        <f t="shared" si="2"/>
        <v>1</v>
      </c>
    </row>
    <row r="39" spans="1:15" ht="49.5" customHeight="1" x14ac:dyDescent="0.25">
      <c r="A39" s="85" t="s">
        <v>77</v>
      </c>
      <c r="B39" s="181" t="s">
        <v>67</v>
      </c>
      <c r="C39" s="182">
        <v>11</v>
      </c>
      <c r="D39" s="181" t="s">
        <v>13</v>
      </c>
      <c r="E39" s="22" t="s">
        <v>78</v>
      </c>
      <c r="F39" s="34">
        <f t="shared" si="17"/>
        <v>87087373.090000153</v>
      </c>
      <c r="G39" s="34">
        <f t="shared" si="17"/>
        <v>0</v>
      </c>
      <c r="H39" s="34">
        <f t="shared" si="17"/>
        <v>87087373.090000153</v>
      </c>
      <c r="I39" s="19">
        <f>+H39/H137</f>
        <v>1.5706441673661506E-3</v>
      </c>
      <c r="J39" s="34">
        <f t="shared" si="18"/>
        <v>81039431.090000004</v>
      </c>
      <c r="K39" s="34">
        <f t="shared" si="18"/>
        <v>81039431.090000004</v>
      </c>
      <c r="L39" s="34">
        <f t="shared" si="9"/>
        <v>0</v>
      </c>
      <c r="M39" s="19">
        <f t="shared" si="0"/>
        <v>0.93055316993256965</v>
      </c>
      <c r="N39" s="19">
        <f t="shared" si="1"/>
        <v>0.93055316993256965</v>
      </c>
      <c r="O39" s="167">
        <f t="shared" si="2"/>
        <v>1</v>
      </c>
    </row>
    <row r="40" spans="1:15" ht="49.5" customHeight="1" x14ac:dyDescent="0.25">
      <c r="A40" s="85" t="s">
        <v>77</v>
      </c>
      <c r="B40" s="181" t="s">
        <v>67</v>
      </c>
      <c r="C40" s="182">
        <v>54</v>
      </c>
      <c r="D40" s="181" t="s">
        <v>13</v>
      </c>
      <c r="E40" s="22" t="s">
        <v>78</v>
      </c>
      <c r="F40" s="34">
        <f t="shared" si="17"/>
        <v>4631328</v>
      </c>
      <c r="G40" s="34">
        <f t="shared" si="17"/>
        <v>0</v>
      </c>
      <c r="H40" s="34">
        <f t="shared" si="17"/>
        <v>4631328</v>
      </c>
      <c r="I40" s="19">
        <f>+H40/H137</f>
        <v>8.3527244562102871E-5</v>
      </c>
      <c r="J40" s="34">
        <f t="shared" si="18"/>
        <v>4631328</v>
      </c>
      <c r="K40" s="34">
        <f t="shared" si="18"/>
        <v>4631328</v>
      </c>
      <c r="L40" s="34">
        <f t="shared" si="9"/>
        <v>0</v>
      </c>
      <c r="M40" s="19">
        <f t="shared" si="0"/>
        <v>1</v>
      </c>
      <c r="N40" s="19">
        <f t="shared" si="1"/>
        <v>1</v>
      </c>
      <c r="O40" s="167">
        <f t="shared" si="2"/>
        <v>1</v>
      </c>
    </row>
    <row r="41" spans="1:15" ht="49.5" customHeight="1" x14ac:dyDescent="0.25">
      <c r="A41" s="85" t="s">
        <v>77</v>
      </c>
      <c r="B41" s="181" t="s">
        <v>12</v>
      </c>
      <c r="C41" s="182">
        <v>20</v>
      </c>
      <c r="D41" s="181" t="s">
        <v>13</v>
      </c>
      <c r="E41" s="22" t="s">
        <v>78</v>
      </c>
      <c r="F41" s="34">
        <f t="shared" si="17"/>
        <v>4257468</v>
      </c>
      <c r="G41" s="34">
        <f t="shared" si="17"/>
        <v>0</v>
      </c>
      <c r="H41" s="34">
        <f t="shared" si="17"/>
        <v>4257468</v>
      </c>
      <c r="I41" s="19">
        <f>+H41/H137</f>
        <v>7.6784579034636932E-5</v>
      </c>
      <c r="J41" s="34">
        <f t="shared" si="18"/>
        <v>4257468</v>
      </c>
      <c r="K41" s="34">
        <f t="shared" si="18"/>
        <v>4257468</v>
      </c>
      <c r="L41" s="34">
        <f t="shared" si="9"/>
        <v>0</v>
      </c>
      <c r="M41" s="19">
        <f t="shared" si="0"/>
        <v>1</v>
      </c>
      <c r="N41" s="19">
        <f t="shared" si="1"/>
        <v>1</v>
      </c>
      <c r="O41" s="167">
        <f t="shared" si="2"/>
        <v>1</v>
      </c>
    </row>
    <row r="42" spans="1:15" ht="49.5" customHeight="1" x14ac:dyDescent="0.25">
      <c r="A42" s="88" t="s">
        <v>79</v>
      </c>
      <c r="B42" s="181" t="s">
        <v>67</v>
      </c>
      <c r="C42" s="182">
        <v>11</v>
      </c>
      <c r="D42" s="181" t="s">
        <v>13</v>
      </c>
      <c r="E42" s="22" t="s">
        <v>78</v>
      </c>
      <c r="F42" s="34">
        <f t="shared" si="17"/>
        <v>87087373.090000153</v>
      </c>
      <c r="G42" s="34">
        <f t="shared" si="17"/>
        <v>0</v>
      </c>
      <c r="H42" s="34">
        <f t="shared" si="17"/>
        <v>87087373.090000153</v>
      </c>
      <c r="I42" s="19">
        <f>+H42/H137</f>
        <v>1.5706441673661506E-3</v>
      </c>
      <c r="J42" s="34">
        <f t="shared" si="18"/>
        <v>81039431.090000004</v>
      </c>
      <c r="K42" s="34">
        <f t="shared" si="18"/>
        <v>81039431.090000004</v>
      </c>
      <c r="L42" s="34">
        <f t="shared" si="9"/>
        <v>0</v>
      </c>
      <c r="M42" s="19">
        <f t="shared" si="0"/>
        <v>0.93055316993256965</v>
      </c>
      <c r="N42" s="19">
        <f t="shared" si="1"/>
        <v>0.93055316993256965</v>
      </c>
      <c r="O42" s="167">
        <f t="shared" si="2"/>
        <v>1</v>
      </c>
    </row>
    <row r="43" spans="1:15" ht="49.5" customHeight="1" x14ac:dyDescent="0.25">
      <c r="A43" s="88" t="s">
        <v>79</v>
      </c>
      <c r="B43" s="181" t="s">
        <v>67</v>
      </c>
      <c r="C43" s="182">
        <v>54</v>
      </c>
      <c r="D43" s="181" t="s">
        <v>13</v>
      </c>
      <c r="E43" s="22" t="s">
        <v>78</v>
      </c>
      <c r="F43" s="34">
        <f t="shared" si="17"/>
        <v>4631328</v>
      </c>
      <c r="G43" s="34">
        <f t="shared" si="17"/>
        <v>0</v>
      </c>
      <c r="H43" s="34">
        <f t="shared" si="17"/>
        <v>4631328</v>
      </c>
      <c r="I43" s="19">
        <f>+H43/H137</f>
        <v>8.3527244562102871E-5</v>
      </c>
      <c r="J43" s="34">
        <f t="shared" si="18"/>
        <v>4631328</v>
      </c>
      <c r="K43" s="34">
        <f t="shared" si="18"/>
        <v>4631328</v>
      </c>
      <c r="L43" s="34">
        <f t="shared" si="9"/>
        <v>0</v>
      </c>
      <c r="M43" s="19">
        <f t="shared" si="0"/>
        <v>1</v>
      </c>
      <c r="N43" s="19">
        <f t="shared" si="1"/>
        <v>1</v>
      </c>
      <c r="O43" s="167">
        <f t="shared" si="2"/>
        <v>1</v>
      </c>
    </row>
    <row r="44" spans="1:15" ht="49.5" customHeight="1" x14ac:dyDescent="0.25">
      <c r="A44" s="88" t="s">
        <v>79</v>
      </c>
      <c r="B44" s="181" t="s">
        <v>12</v>
      </c>
      <c r="C44" s="182">
        <v>20</v>
      </c>
      <c r="D44" s="181" t="s">
        <v>13</v>
      </c>
      <c r="E44" s="22" t="s">
        <v>78</v>
      </c>
      <c r="F44" s="34">
        <f t="shared" si="17"/>
        <v>4257468</v>
      </c>
      <c r="G44" s="34">
        <f t="shared" si="17"/>
        <v>0</v>
      </c>
      <c r="H44" s="34">
        <f t="shared" si="17"/>
        <v>4257468</v>
      </c>
      <c r="I44" s="19">
        <f>+H44/H137</f>
        <v>7.6784579034636932E-5</v>
      </c>
      <c r="J44" s="34">
        <f t="shared" si="18"/>
        <v>4257468</v>
      </c>
      <c r="K44" s="34">
        <f t="shared" si="18"/>
        <v>4257468</v>
      </c>
      <c r="L44" s="34">
        <f t="shared" si="9"/>
        <v>0</v>
      </c>
      <c r="M44" s="19">
        <f t="shared" si="0"/>
        <v>1</v>
      </c>
      <c r="N44" s="19">
        <f t="shared" si="1"/>
        <v>1</v>
      </c>
      <c r="O44" s="167">
        <f t="shared" si="2"/>
        <v>1</v>
      </c>
    </row>
    <row r="45" spans="1:15" ht="49.5" customHeight="1" x14ac:dyDescent="0.25">
      <c r="A45" s="88" t="s">
        <v>80</v>
      </c>
      <c r="B45" s="181" t="s">
        <v>67</v>
      </c>
      <c r="C45" s="182">
        <v>11</v>
      </c>
      <c r="D45" s="181" t="s">
        <v>13</v>
      </c>
      <c r="E45" s="22" t="s">
        <v>81</v>
      </c>
      <c r="F45" s="34">
        <f t="shared" si="17"/>
        <v>87087373.090000153</v>
      </c>
      <c r="G45" s="34">
        <f t="shared" si="17"/>
        <v>0</v>
      </c>
      <c r="H45" s="34">
        <f t="shared" si="17"/>
        <v>87087373.090000153</v>
      </c>
      <c r="I45" s="19">
        <f>+H45/H137</f>
        <v>1.5706441673661506E-3</v>
      </c>
      <c r="J45" s="34">
        <f t="shared" si="18"/>
        <v>81039431.090000004</v>
      </c>
      <c r="K45" s="34">
        <f t="shared" si="18"/>
        <v>81039431.090000004</v>
      </c>
      <c r="L45" s="34">
        <f t="shared" si="9"/>
        <v>0</v>
      </c>
      <c r="M45" s="19">
        <f t="shared" si="0"/>
        <v>0.93055316993256965</v>
      </c>
      <c r="N45" s="19">
        <f t="shared" si="1"/>
        <v>0.93055316993256965</v>
      </c>
      <c r="O45" s="167">
        <f t="shared" si="2"/>
        <v>1</v>
      </c>
    </row>
    <row r="46" spans="1:15" ht="49.5" customHeight="1" x14ac:dyDescent="0.25">
      <c r="A46" s="88" t="s">
        <v>80</v>
      </c>
      <c r="B46" s="181" t="s">
        <v>67</v>
      </c>
      <c r="C46" s="182">
        <v>54</v>
      </c>
      <c r="D46" s="181" t="s">
        <v>13</v>
      </c>
      <c r="E46" s="22" t="s">
        <v>81</v>
      </c>
      <c r="F46" s="34">
        <f t="shared" si="17"/>
        <v>4631328</v>
      </c>
      <c r="G46" s="34">
        <f t="shared" si="17"/>
        <v>0</v>
      </c>
      <c r="H46" s="34">
        <f t="shared" si="17"/>
        <v>4631328</v>
      </c>
      <c r="I46" s="19">
        <f>+H46/H137</f>
        <v>8.3527244562102871E-5</v>
      </c>
      <c r="J46" s="34">
        <f t="shared" si="18"/>
        <v>4631328</v>
      </c>
      <c r="K46" s="34">
        <f t="shared" si="18"/>
        <v>4631328</v>
      </c>
      <c r="L46" s="34">
        <f t="shared" si="9"/>
        <v>0</v>
      </c>
      <c r="M46" s="19">
        <f t="shared" si="0"/>
        <v>1</v>
      </c>
      <c r="N46" s="19">
        <f t="shared" si="1"/>
        <v>1</v>
      </c>
      <c r="O46" s="167">
        <f t="shared" si="2"/>
        <v>1</v>
      </c>
    </row>
    <row r="47" spans="1:15" ht="49.5" customHeight="1" x14ac:dyDescent="0.25">
      <c r="A47" s="88" t="s">
        <v>80</v>
      </c>
      <c r="B47" s="181" t="s">
        <v>12</v>
      </c>
      <c r="C47" s="182">
        <v>20</v>
      </c>
      <c r="D47" s="181" t="s">
        <v>13</v>
      </c>
      <c r="E47" s="22" t="s">
        <v>81</v>
      </c>
      <c r="F47" s="34">
        <f t="shared" si="17"/>
        <v>4257468</v>
      </c>
      <c r="G47" s="34">
        <f t="shared" si="17"/>
        <v>0</v>
      </c>
      <c r="H47" s="34">
        <f t="shared" si="17"/>
        <v>4257468</v>
      </c>
      <c r="I47" s="19">
        <f>+H47/H137</f>
        <v>7.6784579034636932E-5</v>
      </c>
      <c r="J47" s="34">
        <f t="shared" si="18"/>
        <v>4257468</v>
      </c>
      <c r="K47" s="34">
        <f t="shared" si="18"/>
        <v>4257468</v>
      </c>
      <c r="L47" s="34">
        <f t="shared" si="9"/>
        <v>0</v>
      </c>
      <c r="M47" s="19">
        <f t="shared" si="0"/>
        <v>1</v>
      </c>
      <c r="N47" s="19">
        <f t="shared" si="1"/>
        <v>1</v>
      </c>
      <c r="O47" s="167">
        <f t="shared" si="2"/>
        <v>1</v>
      </c>
    </row>
    <row r="48" spans="1:15" ht="30" customHeight="1" x14ac:dyDescent="0.25">
      <c r="A48" s="86" t="s">
        <v>82</v>
      </c>
      <c r="B48" s="26" t="s">
        <v>67</v>
      </c>
      <c r="C48" s="26">
        <v>11</v>
      </c>
      <c r="D48" s="26" t="s">
        <v>13</v>
      </c>
      <c r="E48" s="27" t="s">
        <v>75</v>
      </c>
      <c r="F48" s="28">
        <v>87087373.090000153</v>
      </c>
      <c r="G48" s="28">
        <v>0</v>
      </c>
      <c r="H48" s="28">
        <f t="shared" ref="H48:H50" si="19">+F48-G48</f>
        <v>87087373.090000153</v>
      </c>
      <c r="I48" s="76">
        <f>+H48/H137</f>
        <v>1.5706441673661506E-3</v>
      </c>
      <c r="J48" s="28">
        <v>81039431.090000004</v>
      </c>
      <c r="K48" s="28">
        <v>81039431.090000004</v>
      </c>
      <c r="L48" s="28">
        <f t="shared" si="9"/>
        <v>0</v>
      </c>
      <c r="M48" s="76">
        <f t="shared" si="0"/>
        <v>0.93055316993256965</v>
      </c>
      <c r="N48" s="30">
        <f t="shared" si="1"/>
        <v>0.93055316993256965</v>
      </c>
      <c r="O48" s="169">
        <f t="shared" si="2"/>
        <v>1</v>
      </c>
    </row>
    <row r="49" spans="1:15" ht="30" customHeight="1" x14ac:dyDescent="0.25">
      <c r="A49" s="86" t="s">
        <v>82</v>
      </c>
      <c r="B49" s="26" t="s">
        <v>67</v>
      </c>
      <c r="C49" s="26">
        <v>54</v>
      </c>
      <c r="D49" s="26" t="s">
        <v>13</v>
      </c>
      <c r="E49" s="27" t="s">
        <v>75</v>
      </c>
      <c r="F49" s="28">
        <v>4631328</v>
      </c>
      <c r="G49" s="28">
        <v>0</v>
      </c>
      <c r="H49" s="28">
        <f t="shared" si="19"/>
        <v>4631328</v>
      </c>
      <c r="I49" s="76">
        <f>+H49/H137</f>
        <v>8.3527244562102871E-5</v>
      </c>
      <c r="J49" s="28">
        <v>4631328</v>
      </c>
      <c r="K49" s="28">
        <v>4631328</v>
      </c>
      <c r="L49" s="28">
        <f t="shared" si="9"/>
        <v>0</v>
      </c>
      <c r="M49" s="76">
        <f t="shared" si="0"/>
        <v>1</v>
      </c>
      <c r="N49" s="30">
        <f t="shared" si="1"/>
        <v>1</v>
      </c>
      <c r="O49" s="169">
        <f t="shared" si="2"/>
        <v>1</v>
      </c>
    </row>
    <row r="50" spans="1:15" ht="30" customHeight="1" x14ac:dyDescent="0.25">
      <c r="A50" s="86" t="s">
        <v>82</v>
      </c>
      <c r="B50" s="26" t="s">
        <v>12</v>
      </c>
      <c r="C50" s="26">
        <v>20</v>
      </c>
      <c r="D50" s="26" t="s">
        <v>13</v>
      </c>
      <c r="E50" s="27" t="s">
        <v>75</v>
      </c>
      <c r="F50" s="28">
        <v>4257468</v>
      </c>
      <c r="G50" s="28">
        <v>0</v>
      </c>
      <c r="H50" s="28">
        <f t="shared" si="19"/>
        <v>4257468</v>
      </c>
      <c r="I50" s="76">
        <f>+H50/H137</f>
        <v>7.6784579034636932E-5</v>
      </c>
      <c r="J50" s="28">
        <v>4257468</v>
      </c>
      <c r="K50" s="28">
        <v>4257468</v>
      </c>
      <c r="L50" s="28">
        <f t="shared" si="9"/>
        <v>0</v>
      </c>
      <c r="M50" s="76">
        <f t="shared" si="0"/>
        <v>1</v>
      </c>
      <c r="N50" s="30">
        <f t="shared" si="1"/>
        <v>1</v>
      </c>
      <c r="O50" s="169">
        <f t="shared" si="2"/>
        <v>1</v>
      </c>
    </row>
    <row r="51" spans="1:15" ht="53.25" customHeight="1" x14ac:dyDescent="0.25">
      <c r="A51" s="88" t="s">
        <v>83</v>
      </c>
      <c r="B51" s="48" t="s">
        <v>67</v>
      </c>
      <c r="C51" s="48">
        <v>54</v>
      </c>
      <c r="D51" s="21" t="s">
        <v>13</v>
      </c>
      <c r="E51" s="22" t="s">
        <v>84</v>
      </c>
      <c r="F51" s="34">
        <f t="shared" ref="F51:H53" si="20">+F52</f>
        <v>4175334565</v>
      </c>
      <c r="G51" s="34">
        <f t="shared" si="20"/>
        <v>0</v>
      </c>
      <c r="H51" s="34">
        <f t="shared" si="20"/>
        <v>4175334565</v>
      </c>
      <c r="I51" s="19">
        <f>+H51/H137</f>
        <v>7.5303280471466588E-2</v>
      </c>
      <c r="J51" s="34">
        <f t="shared" ref="J51:K53" si="21">+J52</f>
        <v>4175334565</v>
      </c>
      <c r="K51" s="34">
        <f t="shared" si="21"/>
        <v>4175334565</v>
      </c>
      <c r="L51" s="34">
        <f t="shared" si="9"/>
        <v>0</v>
      </c>
      <c r="M51" s="19">
        <f t="shared" si="0"/>
        <v>1</v>
      </c>
      <c r="N51" s="19">
        <f t="shared" si="1"/>
        <v>1</v>
      </c>
      <c r="O51" s="167">
        <f t="shared" si="2"/>
        <v>1</v>
      </c>
    </row>
    <row r="52" spans="1:15" ht="53.25" customHeight="1" x14ac:dyDescent="0.25">
      <c r="A52" s="88" t="s">
        <v>85</v>
      </c>
      <c r="B52" s="48" t="s">
        <v>67</v>
      </c>
      <c r="C52" s="48">
        <v>54</v>
      </c>
      <c r="D52" s="21" t="s">
        <v>13</v>
      </c>
      <c r="E52" s="47" t="s">
        <v>84</v>
      </c>
      <c r="F52" s="34">
        <f t="shared" si="20"/>
        <v>4175334565</v>
      </c>
      <c r="G52" s="34">
        <f t="shared" si="20"/>
        <v>0</v>
      </c>
      <c r="H52" s="34">
        <f t="shared" si="20"/>
        <v>4175334565</v>
      </c>
      <c r="I52" s="19">
        <f>+H52/H137</f>
        <v>7.5303280471466588E-2</v>
      </c>
      <c r="J52" s="34">
        <f t="shared" si="21"/>
        <v>4175334565</v>
      </c>
      <c r="K52" s="34">
        <f t="shared" si="21"/>
        <v>4175334565</v>
      </c>
      <c r="L52" s="34">
        <f t="shared" si="9"/>
        <v>0</v>
      </c>
      <c r="M52" s="19">
        <f t="shared" si="0"/>
        <v>1</v>
      </c>
      <c r="N52" s="19">
        <f t="shared" si="1"/>
        <v>1</v>
      </c>
      <c r="O52" s="167">
        <f t="shared" si="2"/>
        <v>1</v>
      </c>
    </row>
    <row r="53" spans="1:15" ht="38.25" customHeight="1" x14ac:dyDescent="0.25">
      <c r="A53" s="88" t="s">
        <v>86</v>
      </c>
      <c r="B53" s="48" t="s">
        <v>67</v>
      </c>
      <c r="C53" s="48">
        <v>54</v>
      </c>
      <c r="D53" s="21" t="s">
        <v>13</v>
      </c>
      <c r="E53" s="22" t="s">
        <v>76</v>
      </c>
      <c r="F53" s="34">
        <f t="shared" si="20"/>
        <v>4175334565</v>
      </c>
      <c r="G53" s="34">
        <f t="shared" si="20"/>
        <v>0</v>
      </c>
      <c r="H53" s="34">
        <f t="shared" si="20"/>
        <v>4175334565</v>
      </c>
      <c r="I53" s="19">
        <f>+H53/H137</f>
        <v>7.5303280471466588E-2</v>
      </c>
      <c r="J53" s="34">
        <f t="shared" si="21"/>
        <v>4175334565</v>
      </c>
      <c r="K53" s="34">
        <f t="shared" si="21"/>
        <v>4175334565</v>
      </c>
      <c r="L53" s="34">
        <f t="shared" si="9"/>
        <v>0</v>
      </c>
      <c r="M53" s="19">
        <f t="shared" si="0"/>
        <v>1</v>
      </c>
      <c r="N53" s="19">
        <f t="shared" si="1"/>
        <v>1</v>
      </c>
      <c r="O53" s="167">
        <f t="shared" si="2"/>
        <v>1</v>
      </c>
    </row>
    <row r="54" spans="1:15" ht="38.25" customHeight="1" x14ac:dyDescent="0.25">
      <c r="A54" s="86" t="s">
        <v>87</v>
      </c>
      <c r="B54" s="46" t="s">
        <v>67</v>
      </c>
      <c r="C54" s="46">
        <v>54</v>
      </c>
      <c r="D54" s="26" t="s">
        <v>13</v>
      </c>
      <c r="E54" s="27" t="s">
        <v>75</v>
      </c>
      <c r="F54" s="28">
        <v>4175334565</v>
      </c>
      <c r="G54" s="28">
        <v>0</v>
      </c>
      <c r="H54" s="28">
        <f t="shared" ref="H54" si="22">+F54-G54</f>
        <v>4175334565</v>
      </c>
      <c r="I54" s="76">
        <f>+H54/H137</f>
        <v>7.5303280471466588E-2</v>
      </c>
      <c r="J54" s="28">
        <v>4175334565</v>
      </c>
      <c r="K54" s="28">
        <v>4175334565</v>
      </c>
      <c r="L54" s="28">
        <f t="shared" si="9"/>
        <v>0</v>
      </c>
      <c r="M54" s="76">
        <f t="shared" si="0"/>
        <v>1</v>
      </c>
      <c r="N54" s="30">
        <f t="shared" si="1"/>
        <v>1</v>
      </c>
      <c r="O54" s="169">
        <f t="shared" si="2"/>
        <v>1</v>
      </c>
    </row>
    <row r="55" spans="1:15" ht="65.25" customHeight="1" x14ac:dyDescent="0.25">
      <c r="A55" s="88" t="s">
        <v>88</v>
      </c>
      <c r="B55" s="21" t="s">
        <v>67</v>
      </c>
      <c r="C55" s="21">
        <v>54</v>
      </c>
      <c r="D55" s="21" t="s">
        <v>13</v>
      </c>
      <c r="E55" s="22" t="s">
        <v>89</v>
      </c>
      <c r="F55" s="34">
        <f t="shared" ref="F55:H57" si="23">+F56</f>
        <v>3981861364</v>
      </c>
      <c r="G55" s="34">
        <f t="shared" si="23"/>
        <v>0</v>
      </c>
      <c r="H55" s="34">
        <f t="shared" si="23"/>
        <v>3981861364</v>
      </c>
      <c r="I55" s="19">
        <f>+H55/H137</f>
        <v>7.1813939320043083E-2</v>
      </c>
      <c r="J55" s="34">
        <f t="shared" ref="J55:K57" si="24">+J56</f>
        <v>3981861364</v>
      </c>
      <c r="K55" s="34">
        <f t="shared" si="24"/>
        <v>3981861364</v>
      </c>
      <c r="L55" s="34">
        <f t="shared" si="9"/>
        <v>0</v>
      </c>
      <c r="M55" s="19">
        <f t="shared" si="0"/>
        <v>1</v>
      </c>
      <c r="N55" s="19">
        <f t="shared" si="1"/>
        <v>1</v>
      </c>
      <c r="O55" s="167">
        <f t="shared" si="2"/>
        <v>1</v>
      </c>
    </row>
    <row r="56" spans="1:15" ht="65.25" customHeight="1" x14ac:dyDescent="0.25">
      <c r="A56" s="88" t="s">
        <v>90</v>
      </c>
      <c r="B56" s="21" t="s">
        <v>67</v>
      </c>
      <c r="C56" s="21">
        <v>54</v>
      </c>
      <c r="D56" s="21" t="s">
        <v>13</v>
      </c>
      <c r="E56" s="47" t="s">
        <v>89</v>
      </c>
      <c r="F56" s="34">
        <f t="shared" si="23"/>
        <v>3981861364</v>
      </c>
      <c r="G56" s="34">
        <f t="shared" si="23"/>
        <v>0</v>
      </c>
      <c r="H56" s="34">
        <f t="shared" si="23"/>
        <v>3981861364</v>
      </c>
      <c r="I56" s="19">
        <f>+H56/H137</f>
        <v>7.1813939320043083E-2</v>
      </c>
      <c r="J56" s="34">
        <f t="shared" si="24"/>
        <v>3981861364</v>
      </c>
      <c r="K56" s="34">
        <f t="shared" si="24"/>
        <v>3981861364</v>
      </c>
      <c r="L56" s="34">
        <f t="shared" si="9"/>
        <v>0</v>
      </c>
      <c r="M56" s="19">
        <f t="shared" si="0"/>
        <v>1</v>
      </c>
      <c r="N56" s="19">
        <f t="shared" si="1"/>
        <v>1</v>
      </c>
      <c r="O56" s="167">
        <f t="shared" si="2"/>
        <v>1</v>
      </c>
    </row>
    <row r="57" spans="1:15" ht="38.25" customHeight="1" x14ac:dyDescent="0.25">
      <c r="A57" s="88" t="s">
        <v>91</v>
      </c>
      <c r="B57" s="21" t="s">
        <v>67</v>
      </c>
      <c r="C57" s="21">
        <v>54</v>
      </c>
      <c r="D57" s="21" t="s">
        <v>13</v>
      </c>
      <c r="E57" s="22" t="s">
        <v>76</v>
      </c>
      <c r="F57" s="34">
        <f t="shared" si="23"/>
        <v>3981861364</v>
      </c>
      <c r="G57" s="34">
        <f t="shared" si="23"/>
        <v>0</v>
      </c>
      <c r="H57" s="34">
        <f t="shared" si="23"/>
        <v>3981861364</v>
      </c>
      <c r="I57" s="19">
        <f>+H57/H137</f>
        <v>7.1813939320043083E-2</v>
      </c>
      <c r="J57" s="34">
        <f t="shared" si="24"/>
        <v>3981861364</v>
      </c>
      <c r="K57" s="34">
        <f t="shared" si="24"/>
        <v>3981861364</v>
      </c>
      <c r="L57" s="34">
        <f t="shared" si="9"/>
        <v>0</v>
      </c>
      <c r="M57" s="19">
        <f t="shared" si="0"/>
        <v>1</v>
      </c>
      <c r="N57" s="19">
        <f t="shared" si="1"/>
        <v>1</v>
      </c>
      <c r="O57" s="167">
        <f t="shared" si="2"/>
        <v>1</v>
      </c>
    </row>
    <row r="58" spans="1:15" ht="30" customHeight="1" x14ac:dyDescent="0.25">
      <c r="A58" s="86" t="s">
        <v>92</v>
      </c>
      <c r="B58" s="26" t="s">
        <v>67</v>
      </c>
      <c r="C58" s="26">
        <v>54</v>
      </c>
      <c r="D58" s="26" t="s">
        <v>13</v>
      </c>
      <c r="E58" s="27" t="s">
        <v>75</v>
      </c>
      <c r="F58" s="28">
        <v>3981861364</v>
      </c>
      <c r="G58" s="28">
        <v>0</v>
      </c>
      <c r="H58" s="28">
        <f t="shared" ref="H58" si="25">+F58-G58</f>
        <v>3981861364</v>
      </c>
      <c r="I58" s="76">
        <f>+H58/H137</f>
        <v>7.1813939320043083E-2</v>
      </c>
      <c r="J58" s="28">
        <v>3981861364</v>
      </c>
      <c r="K58" s="28">
        <v>3981861364</v>
      </c>
      <c r="L58" s="28">
        <f t="shared" si="9"/>
        <v>0</v>
      </c>
      <c r="M58" s="76">
        <f t="shared" si="0"/>
        <v>1</v>
      </c>
      <c r="N58" s="30">
        <f t="shared" si="1"/>
        <v>1</v>
      </c>
      <c r="O58" s="169">
        <f t="shared" si="2"/>
        <v>1</v>
      </c>
    </row>
    <row r="59" spans="1:15" ht="71.25" customHeight="1" x14ac:dyDescent="0.25">
      <c r="A59" s="88" t="s">
        <v>93</v>
      </c>
      <c r="B59" s="21" t="s">
        <v>67</v>
      </c>
      <c r="C59" s="21">
        <v>11</v>
      </c>
      <c r="D59" s="21" t="s">
        <v>13</v>
      </c>
      <c r="E59" s="22" t="s">
        <v>94</v>
      </c>
      <c r="F59" s="34">
        <f t="shared" ref="F59:H64" si="26">+F61</f>
        <v>42173</v>
      </c>
      <c r="G59" s="34">
        <f t="shared" si="26"/>
        <v>0</v>
      </c>
      <c r="H59" s="34">
        <f t="shared" si="26"/>
        <v>42173</v>
      </c>
      <c r="I59" s="183">
        <f>+H59/H137</f>
        <v>7.606013836458062E-7</v>
      </c>
      <c r="J59" s="34">
        <f t="shared" ref="J59:K64" si="27">+J61</f>
        <v>42173</v>
      </c>
      <c r="K59" s="34">
        <f t="shared" si="27"/>
        <v>42173</v>
      </c>
      <c r="L59" s="34">
        <f t="shared" si="9"/>
        <v>0</v>
      </c>
      <c r="M59" s="19">
        <f t="shared" si="0"/>
        <v>1</v>
      </c>
      <c r="N59" s="19">
        <f t="shared" si="1"/>
        <v>1</v>
      </c>
      <c r="O59" s="167">
        <f t="shared" si="2"/>
        <v>1</v>
      </c>
    </row>
    <row r="60" spans="1:15" ht="71.25" customHeight="1" x14ac:dyDescent="0.25">
      <c r="A60" s="88" t="s">
        <v>93</v>
      </c>
      <c r="B60" s="21" t="s">
        <v>67</v>
      </c>
      <c r="C60" s="21">
        <v>54</v>
      </c>
      <c r="D60" s="21" t="s">
        <v>13</v>
      </c>
      <c r="E60" s="22" t="s">
        <v>94</v>
      </c>
      <c r="F60" s="34">
        <f t="shared" si="26"/>
        <v>193431029</v>
      </c>
      <c r="G60" s="34">
        <f t="shared" si="26"/>
        <v>0</v>
      </c>
      <c r="H60" s="34">
        <f t="shared" si="26"/>
        <v>193431029</v>
      </c>
      <c r="I60" s="19">
        <f>+H60/H137</f>
        <v>3.4885805680751206E-3</v>
      </c>
      <c r="J60" s="34">
        <f t="shared" si="27"/>
        <v>193431029</v>
      </c>
      <c r="K60" s="34">
        <f t="shared" si="27"/>
        <v>193431029</v>
      </c>
      <c r="L60" s="34">
        <f t="shared" si="9"/>
        <v>0</v>
      </c>
      <c r="M60" s="19">
        <f t="shared" si="0"/>
        <v>1</v>
      </c>
      <c r="N60" s="19">
        <f t="shared" si="1"/>
        <v>1</v>
      </c>
      <c r="O60" s="167">
        <f t="shared" si="2"/>
        <v>1</v>
      </c>
    </row>
    <row r="61" spans="1:15" ht="71.25" customHeight="1" x14ac:dyDescent="0.25">
      <c r="A61" s="88" t="s">
        <v>95</v>
      </c>
      <c r="B61" s="21" t="s">
        <v>67</v>
      </c>
      <c r="C61" s="21">
        <v>11</v>
      </c>
      <c r="D61" s="21" t="s">
        <v>13</v>
      </c>
      <c r="E61" s="47" t="s">
        <v>94</v>
      </c>
      <c r="F61" s="34">
        <f t="shared" si="26"/>
        <v>42173</v>
      </c>
      <c r="G61" s="34">
        <f t="shared" si="26"/>
        <v>0</v>
      </c>
      <c r="H61" s="34">
        <f t="shared" si="26"/>
        <v>42173</v>
      </c>
      <c r="I61" s="183">
        <f>+H61/H137</f>
        <v>7.606013836458062E-7</v>
      </c>
      <c r="J61" s="34">
        <f t="shared" si="27"/>
        <v>42173</v>
      </c>
      <c r="K61" s="34">
        <f t="shared" si="27"/>
        <v>42173</v>
      </c>
      <c r="L61" s="34">
        <f t="shared" si="9"/>
        <v>0</v>
      </c>
      <c r="M61" s="19">
        <f t="shared" si="0"/>
        <v>1</v>
      </c>
      <c r="N61" s="19">
        <f t="shared" si="1"/>
        <v>1</v>
      </c>
      <c r="O61" s="167">
        <f t="shared" si="2"/>
        <v>1</v>
      </c>
    </row>
    <row r="62" spans="1:15" ht="71.25" customHeight="1" x14ac:dyDescent="0.25">
      <c r="A62" s="88" t="s">
        <v>95</v>
      </c>
      <c r="B62" s="21" t="s">
        <v>67</v>
      </c>
      <c r="C62" s="21">
        <v>54</v>
      </c>
      <c r="D62" s="21" t="s">
        <v>13</v>
      </c>
      <c r="E62" s="47" t="s">
        <v>94</v>
      </c>
      <c r="F62" s="34">
        <f t="shared" si="26"/>
        <v>193431029</v>
      </c>
      <c r="G62" s="34">
        <f t="shared" si="26"/>
        <v>0</v>
      </c>
      <c r="H62" s="34">
        <f t="shared" si="26"/>
        <v>193431029</v>
      </c>
      <c r="I62" s="19">
        <f>+H62/H137</f>
        <v>3.4885805680751206E-3</v>
      </c>
      <c r="J62" s="34">
        <f t="shared" si="27"/>
        <v>193431029</v>
      </c>
      <c r="K62" s="34">
        <f t="shared" si="27"/>
        <v>193431029</v>
      </c>
      <c r="L62" s="34">
        <f t="shared" si="9"/>
        <v>0</v>
      </c>
      <c r="M62" s="19">
        <f t="shared" si="0"/>
        <v>1</v>
      </c>
      <c r="N62" s="19">
        <f t="shared" si="1"/>
        <v>1</v>
      </c>
      <c r="O62" s="167">
        <f t="shared" si="2"/>
        <v>1</v>
      </c>
    </row>
    <row r="63" spans="1:15" ht="30.75" customHeight="1" x14ac:dyDescent="0.25">
      <c r="A63" s="88" t="s">
        <v>96</v>
      </c>
      <c r="B63" s="21" t="s">
        <v>67</v>
      </c>
      <c r="C63" s="21">
        <v>11</v>
      </c>
      <c r="D63" s="21" t="s">
        <v>13</v>
      </c>
      <c r="E63" s="22" t="s">
        <v>76</v>
      </c>
      <c r="F63" s="34">
        <f t="shared" si="26"/>
        <v>42173</v>
      </c>
      <c r="G63" s="34">
        <f t="shared" si="26"/>
        <v>0</v>
      </c>
      <c r="H63" s="34">
        <f t="shared" si="26"/>
        <v>42173</v>
      </c>
      <c r="I63" s="183">
        <f>+H63/H137</f>
        <v>7.606013836458062E-7</v>
      </c>
      <c r="J63" s="34">
        <f t="shared" si="27"/>
        <v>42173</v>
      </c>
      <c r="K63" s="34">
        <f t="shared" si="27"/>
        <v>42173</v>
      </c>
      <c r="L63" s="34">
        <f t="shared" si="9"/>
        <v>0</v>
      </c>
      <c r="M63" s="19">
        <f t="shared" si="0"/>
        <v>1</v>
      </c>
      <c r="N63" s="19">
        <f t="shared" si="1"/>
        <v>1</v>
      </c>
      <c r="O63" s="167">
        <f t="shared" si="2"/>
        <v>1</v>
      </c>
    </row>
    <row r="64" spans="1:15" ht="30.75" customHeight="1" x14ac:dyDescent="0.25">
      <c r="A64" s="88" t="s">
        <v>96</v>
      </c>
      <c r="B64" s="21" t="s">
        <v>67</v>
      </c>
      <c r="C64" s="21">
        <v>54</v>
      </c>
      <c r="D64" s="21" t="s">
        <v>13</v>
      </c>
      <c r="E64" s="22" t="s">
        <v>76</v>
      </c>
      <c r="F64" s="34">
        <f t="shared" si="26"/>
        <v>193431029</v>
      </c>
      <c r="G64" s="34">
        <f t="shared" si="26"/>
        <v>0</v>
      </c>
      <c r="H64" s="34">
        <f t="shared" si="26"/>
        <v>193431029</v>
      </c>
      <c r="I64" s="19">
        <f>+H64/H137</f>
        <v>3.4885805680751206E-3</v>
      </c>
      <c r="J64" s="34">
        <f t="shared" si="27"/>
        <v>193431029</v>
      </c>
      <c r="K64" s="34">
        <f t="shared" si="27"/>
        <v>193431029</v>
      </c>
      <c r="L64" s="34">
        <f t="shared" si="9"/>
        <v>0</v>
      </c>
      <c r="M64" s="19">
        <f t="shared" si="0"/>
        <v>1</v>
      </c>
      <c r="N64" s="19">
        <f t="shared" si="1"/>
        <v>1</v>
      </c>
      <c r="O64" s="167">
        <f t="shared" si="2"/>
        <v>1</v>
      </c>
    </row>
    <row r="65" spans="1:15" ht="30" customHeight="1" x14ac:dyDescent="0.25">
      <c r="A65" s="86" t="s">
        <v>97</v>
      </c>
      <c r="B65" s="26" t="s">
        <v>67</v>
      </c>
      <c r="C65" s="26">
        <v>11</v>
      </c>
      <c r="D65" s="26" t="s">
        <v>13</v>
      </c>
      <c r="E65" s="27" t="s">
        <v>75</v>
      </c>
      <c r="F65" s="28">
        <v>42173</v>
      </c>
      <c r="G65" s="28">
        <v>0</v>
      </c>
      <c r="H65" s="28">
        <f t="shared" ref="H65:H66" si="28">+F65-G65</f>
        <v>42173</v>
      </c>
      <c r="I65" s="184">
        <f>+H65/H137</f>
        <v>7.606013836458062E-7</v>
      </c>
      <c r="J65" s="28">
        <v>42173</v>
      </c>
      <c r="K65" s="28">
        <v>42173</v>
      </c>
      <c r="L65" s="28">
        <f t="shared" si="9"/>
        <v>0</v>
      </c>
      <c r="M65" s="76">
        <f t="shared" si="0"/>
        <v>1</v>
      </c>
      <c r="N65" s="30">
        <f t="shared" si="1"/>
        <v>1</v>
      </c>
      <c r="O65" s="169">
        <f t="shared" si="2"/>
        <v>1</v>
      </c>
    </row>
    <row r="66" spans="1:15" ht="30" customHeight="1" x14ac:dyDescent="0.25">
      <c r="A66" s="86" t="s">
        <v>97</v>
      </c>
      <c r="B66" s="26" t="s">
        <v>67</v>
      </c>
      <c r="C66" s="26">
        <v>54</v>
      </c>
      <c r="D66" s="26" t="s">
        <v>13</v>
      </c>
      <c r="E66" s="27" t="s">
        <v>75</v>
      </c>
      <c r="F66" s="28">
        <v>193431029</v>
      </c>
      <c r="G66" s="28">
        <v>0</v>
      </c>
      <c r="H66" s="28">
        <f t="shared" si="28"/>
        <v>193431029</v>
      </c>
      <c r="I66" s="76">
        <f>+H66/H137</f>
        <v>3.4885805680751206E-3</v>
      </c>
      <c r="J66" s="28">
        <v>193431029</v>
      </c>
      <c r="K66" s="28">
        <v>193431029</v>
      </c>
      <c r="L66" s="28">
        <f t="shared" si="9"/>
        <v>0</v>
      </c>
      <c r="M66" s="76">
        <f t="shared" si="0"/>
        <v>1</v>
      </c>
      <c r="N66" s="30">
        <f t="shared" si="1"/>
        <v>1</v>
      </c>
      <c r="O66" s="169">
        <f t="shared" si="2"/>
        <v>1</v>
      </c>
    </row>
    <row r="67" spans="1:15" s="2" customFormat="1" ht="73.5" customHeight="1" x14ac:dyDescent="0.25">
      <c r="A67" s="85" t="s">
        <v>98</v>
      </c>
      <c r="B67" s="50" t="s">
        <v>67</v>
      </c>
      <c r="C67" s="21">
        <v>54</v>
      </c>
      <c r="D67" s="21" t="s">
        <v>13</v>
      </c>
      <c r="E67" s="47" t="s">
        <v>99</v>
      </c>
      <c r="F67" s="33">
        <f t="shared" ref="F67:H69" si="29">+F68</f>
        <v>154537350</v>
      </c>
      <c r="G67" s="33">
        <f t="shared" si="29"/>
        <v>0</v>
      </c>
      <c r="H67" s="33">
        <f t="shared" si="29"/>
        <v>154537350</v>
      </c>
      <c r="I67" s="19">
        <f>+H67/H137</f>
        <v>2.7871226195659835E-3</v>
      </c>
      <c r="J67" s="33">
        <f t="shared" ref="J67:K69" si="30">+J68</f>
        <v>36450000</v>
      </c>
      <c r="K67" s="33">
        <f t="shared" si="30"/>
        <v>36450000</v>
      </c>
      <c r="L67" s="33">
        <f t="shared" si="9"/>
        <v>0</v>
      </c>
      <c r="M67" s="19">
        <f t="shared" si="0"/>
        <v>0.23586531023082768</v>
      </c>
      <c r="N67" s="19">
        <f t="shared" si="1"/>
        <v>0.23586531023082768</v>
      </c>
      <c r="O67" s="167">
        <f t="shared" si="2"/>
        <v>1</v>
      </c>
    </row>
    <row r="68" spans="1:15" s="2" customFormat="1" ht="57" customHeight="1" x14ac:dyDescent="0.25">
      <c r="A68" s="85" t="s">
        <v>100</v>
      </c>
      <c r="B68" s="50" t="s">
        <v>67</v>
      </c>
      <c r="C68" s="21">
        <v>54</v>
      </c>
      <c r="D68" s="21" t="s">
        <v>13</v>
      </c>
      <c r="E68" s="47" t="s">
        <v>99</v>
      </c>
      <c r="F68" s="32">
        <f t="shared" si="29"/>
        <v>154537350</v>
      </c>
      <c r="G68" s="32">
        <f t="shared" si="29"/>
        <v>0</v>
      </c>
      <c r="H68" s="32">
        <f t="shared" si="29"/>
        <v>154537350</v>
      </c>
      <c r="I68" s="19">
        <f>+H68/H137</f>
        <v>2.7871226195659835E-3</v>
      </c>
      <c r="J68" s="32">
        <f t="shared" si="30"/>
        <v>36450000</v>
      </c>
      <c r="K68" s="32">
        <f t="shared" si="30"/>
        <v>36450000</v>
      </c>
      <c r="L68" s="32">
        <f t="shared" si="9"/>
        <v>0</v>
      </c>
      <c r="M68" s="19">
        <f t="shared" si="0"/>
        <v>0.23586531023082768</v>
      </c>
      <c r="N68" s="19">
        <f t="shared" si="1"/>
        <v>0.23586531023082768</v>
      </c>
      <c r="O68" s="167">
        <f t="shared" si="2"/>
        <v>1</v>
      </c>
    </row>
    <row r="69" spans="1:15" ht="45" customHeight="1" x14ac:dyDescent="0.25">
      <c r="A69" s="85" t="s">
        <v>101</v>
      </c>
      <c r="B69" s="50" t="s">
        <v>67</v>
      </c>
      <c r="C69" s="21">
        <v>54</v>
      </c>
      <c r="D69" s="21" t="s">
        <v>13</v>
      </c>
      <c r="E69" s="47" t="s">
        <v>76</v>
      </c>
      <c r="F69" s="32">
        <f t="shared" si="29"/>
        <v>154537350</v>
      </c>
      <c r="G69" s="32">
        <f t="shared" si="29"/>
        <v>0</v>
      </c>
      <c r="H69" s="32">
        <f t="shared" si="29"/>
        <v>154537350</v>
      </c>
      <c r="I69" s="19">
        <f>+H69/H137</f>
        <v>2.7871226195659835E-3</v>
      </c>
      <c r="J69" s="32">
        <f t="shared" si="30"/>
        <v>36450000</v>
      </c>
      <c r="K69" s="32">
        <f t="shared" si="30"/>
        <v>36450000</v>
      </c>
      <c r="L69" s="32">
        <f t="shared" si="9"/>
        <v>0</v>
      </c>
      <c r="M69" s="19">
        <f t="shared" si="0"/>
        <v>0.23586531023082768</v>
      </c>
      <c r="N69" s="19">
        <f t="shared" si="1"/>
        <v>0.23586531023082768</v>
      </c>
      <c r="O69" s="167">
        <f t="shared" si="2"/>
        <v>1</v>
      </c>
    </row>
    <row r="70" spans="1:15" ht="41.25" customHeight="1" x14ac:dyDescent="0.25">
      <c r="A70" s="185" t="s">
        <v>102</v>
      </c>
      <c r="B70" s="52" t="s">
        <v>67</v>
      </c>
      <c r="C70" s="26">
        <v>54</v>
      </c>
      <c r="D70" s="26" t="s">
        <v>13</v>
      </c>
      <c r="E70" s="27" t="s">
        <v>75</v>
      </c>
      <c r="F70" s="39">
        <v>154537350</v>
      </c>
      <c r="G70" s="28">
        <v>0</v>
      </c>
      <c r="H70" s="28">
        <f t="shared" ref="H70" si="31">+F70-G70</f>
        <v>154537350</v>
      </c>
      <c r="I70" s="76">
        <f>+H70/H137</f>
        <v>2.7871226195659835E-3</v>
      </c>
      <c r="J70" s="39">
        <v>36450000</v>
      </c>
      <c r="K70" s="39">
        <v>36450000</v>
      </c>
      <c r="L70" s="39">
        <f t="shared" si="9"/>
        <v>0</v>
      </c>
      <c r="M70" s="76">
        <f t="shared" si="0"/>
        <v>0.23586531023082768</v>
      </c>
      <c r="N70" s="30">
        <f t="shared" si="1"/>
        <v>0.23586531023082768</v>
      </c>
      <c r="O70" s="169">
        <f t="shared" si="2"/>
        <v>1</v>
      </c>
    </row>
    <row r="71" spans="1:15" ht="35.25" customHeight="1" x14ac:dyDescent="0.25">
      <c r="A71" s="88" t="s">
        <v>103</v>
      </c>
      <c r="B71" s="21" t="s">
        <v>67</v>
      </c>
      <c r="C71" s="21">
        <v>11</v>
      </c>
      <c r="D71" s="21" t="s">
        <v>13</v>
      </c>
      <c r="E71" s="47" t="s">
        <v>104</v>
      </c>
      <c r="F71" s="34">
        <f t="shared" ref="F71:H75" si="32">+F72</f>
        <v>23593829.600000143</v>
      </c>
      <c r="G71" s="34">
        <f t="shared" si="32"/>
        <v>0</v>
      </c>
      <c r="H71" s="34">
        <f t="shared" si="32"/>
        <v>23593829.600000143</v>
      </c>
      <c r="I71" s="19">
        <f>+H71/H137</f>
        <v>4.2552105468578205E-4</v>
      </c>
      <c r="J71" s="34">
        <f t="shared" ref="J71:K75" si="33">+J72</f>
        <v>23273042.600000001</v>
      </c>
      <c r="K71" s="34">
        <f t="shared" si="33"/>
        <v>23273042.600000001</v>
      </c>
      <c r="L71" s="34">
        <f t="shared" si="9"/>
        <v>0</v>
      </c>
      <c r="M71" s="19">
        <f t="shared" si="0"/>
        <v>0.98640377567191806</v>
      </c>
      <c r="N71" s="19">
        <f t="shared" si="1"/>
        <v>0.98640377567191806</v>
      </c>
      <c r="O71" s="167">
        <f t="shared" si="2"/>
        <v>1</v>
      </c>
    </row>
    <row r="72" spans="1:15" ht="33" customHeight="1" x14ac:dyDescent="0.25">
      <c r="A72" s="88" t="s">
        <v>105</v>
      </c>
      <c r="B72" s="21" t="s">
        <v>67</v>
      </c>
      <c r="C72" s="21">
        <v>11</v>
      </c>
      <c r="D72" s="21" t="s">
        <v>13</v>
      </c>
      <c r="E72" s="22" t="s">
        <v>74</v>
      </c>
      <c r="F72" s="34">
        <f t="shared" si="32"/>
        <v>23593829.600000143</v>
      </c>
      <c r="G72" s="34">
        <f t="shared" si="32"/>
        <v>0</v>
      </c>
      <c r="H72" s="34">
        <f t="shared" si="32"/>
        <v>23593829.600000143</v>
      </c>
      <c r="I72" s="19">
        <f>+H72/H137</f>
        <v>4.2552105468578205E-4</v>
      </c>
      <c r="J72" s="34">
        <f t="shared" si="33"/>
        <v>23273042.600000001</v>
      </c>
      <c r="K72" s="34">
        <f t="shared" si="33"/>
        <v>23273042.600000001</v>
      </c>
      <c r="L72" s="34">
        <f t="shared" si="9"/>
        <v>0</v>
      </c>
      <c r="M72" s="19">
        <f t="shared" si="0"/>
        <v>0.98640377567191806</v>
      </c>
      <c r="N72" s="19">
        <f t="shared" si="1"/>
        <v>0.98640377567191806</v>
      </c>
      <c r="O72" s="167">
        <f t="shared" si="2"/>
        <v>1</v>
      </c>
    </row>
    <row r="73" spans="1:15" ht="51.75" customHeight="1" x14ac:dyDescent="0.25">
      <c r="A73" s="88" t="s">
        <v>106</v>
      </c>
      <c r="B73" s="21" t="s">
        <v>67</v>
      </c>
      <c r="C73" s="21">
        <v>11</v>
      </c>
      <c r="D73" s="21" t="s">
        <v>13</v>
      </c>
      <c r="E73" s="22" t="s">
        <v>107</v>
      </c>
      <c r="F73" s="34">
        <f t="shared" si="32"/>
        <v>23593829.600000143</v>
      </c>
      <c r="G73" s="34">
        <f t="shared" si="32"/>
        <v>0</v>
      </c>
      <c r="H73" s="34">
        <f t="shared" si="32"/>
        <v>23593829.600000143</v>
      </c>
      <c r="I73" s="19">
        <f>+H73/H137</f>
        <v>4.2552105468578205E-4</v>
      </c>
      <c r="J73" s="34">
        <f t="shared" si="33"/>
        <v>23273042.600000001</v>
      </c>
      <c r="K73" s="34">
        <f t="shared" si="33"/>
        <v>23273042.600000001</v>
      </c>
      <c r="L73" s="34">
        <f t="shared" si="9"/>
        <v>0</v>
      </c>
      <c r="M73" s="19">
        <f t="shared" si="0"/>
        <v>0.98640377567191806</v>
      </c>
      <c r="N73" s="19">
        <f t="shared" si="1"/>
        <v>0.98640377567191806</v>
      </c>
      <c r="O73" s="167">
        <f t="shared" si="2"/>
        <v>1</v>
      </c>
    </row>
    <row r="74" spans="1:15" ht="51.75" customHeight="1" x14ac:dyDescent="0.25">
      <c r="A74" s="88" t="s">
        <v>108</v>
      </c>
      <c r="B74" s="21" t="s">
        <v>67</v>
      </c>
      <c r="C74" s="21">
        <v>11</v>
      </c>
      <c r="D74" s="21" t="s">
        <v>13</v>
      </c>
      <c r="E74" s="22" t="s">
        <v>107</v>
      </c>
      <c r="F74" s="34">
        <f t="shared" si="32"/>
        <v>23593829.600000143</v>
      </c>
      <c r="G74" s="34">
        <f t="shared" si="32"/>
        <v>0</v>
      </c>
      <c r="H74" s="34">
        <f t="shared" si="32"/>
        <v>23593829.600000143</v>
      </c>
      <c r="I74" s="19">
        <f>+H74/H137</f>
        <v>4.2552105468578205E-4</v>
      </c>
      <c r="J74" s="34">
        <f t="shared" si="33"/>
        <v>23273042.600000001</v>
      </c>
      <c r="K74" s="34">
        <f t="shared" si="33"/>
        <v>23273042.600000001</v>
      </c>
      <c r="L74" s="34">
        <f t="shared" si="9"/>
        <v>0</v>
      </c>
      <c r="M74" s="19">
        <f t="shared" si="0"/>
        <v>0.98640377567191806</v>
      </c>
      <c r="N74" s="19">
        <f t="shared" si="1"/>
        <v>0.98640377567191806</v>
      </c>
      <c r="O74" s="167">
        <f t="shared" si="2"/>
        <v>1</v>
      </c>
    </row>
    <row r="75" spans="1:15" ht="29.25" customHeight="1" x14ac:dyDescent="0.25">
      <c r="A75" s="88" t="s">
        <v>109</v>
      </c>
      <c r="B75" s="21" t="s">
        <v>67</v>
      </c>
      <c r="C75" s="21">
        <v>11</v>
      </c>
      <c r="D75" s="21" t="s">
        <v>13</v>
      </c>
      <c r="E75" s="47" t="s">
        <v>110</v>
      </c>
      <c r="F75" s="34">
        <f t="shared" si="32"/>
        <v>23593829.600000143</v>
      </c>
      <c r="G75" s="34">
        <f t="shared" si="32"/>
        <v>0</v>
      </c>
      <c r="H75" s="34">
        <f t="shared" si="32"/>
        <v>23593829.600000143</v>
      </c>
      <c r="I75" s="19">
        <f>+H75/H137</f>
        <v>4.2552105468578205E-4</v>
      </c>
      <c r="J75" s="34">
        <f t="shared" si="33"/>
        <v>23273042.600000001</v>
      </c>
      <c r="K75" s="34">
        <f t="shared" si="33"/>
        <v>23273042.600000001</v>
      </c>
      <c r="L75" s="34">
        <f t="shared" si="9"/>
        <v>0</v>
      </c>
      <c r="M75" s="19">
        <f t="shared" si="0"/>
        <v>0.98640377567191806</v>
      </c>
      <c r="N75" s="19">
        <f t="shared" si="1"/>
        <v>0.98640377567191806</v>
      </c>
      <c r="O75" s="167">
        <f t="shared" si="2"/>
        <v>1</v>
      </c>
    </row>
    <row r="76" spans="1:15" ht="30" customHeight="1" x14ac:dyDescent="0.25">
      <c r="A76" s="86" t="s">
        <v>111</v>
      </c>
      <c r="B76" s="26" t="s">
        <v>67</v>
      </c>
      <c r="C76" s="26">
        <v>11</v>
      </c>
      <c r="D76" s="26" t="s">
        <v>13</v>
      </c>
      <c r="E76" s="27" t="s">
        <v>75</v>
      </c>
      <c r="F76" s="28">
        <v>23593829.600000143</v>
      </c>
      <c r="G76" s="28">
        <v>0</v>
      </c>
      <c r="H76" s="28">
        <f t="shared" ref="H76" si="34">+F76-G76</f>
        <v>23593829.600000143</v>
      </c>
      <c r="I76" s="76">
        <f>+H76/H137</f>
        <v>4.2552105468578205E-4</v>
      </c>
      <c r="J76" s="28">
        <v>23273042.600000001</v>
      </c>
      <c r="K76" s="28">
        <v>23273042.600000001</v>
      </c>
      <c r="L76" s="28">
        <f t="shared" si="9"/>
        <v>0</v>
      </c>
      <c r="M76" s="76">
        <f t="shared" si="0"/>
        <v>0.98640377567191806</v>
      </c>
      <c r="N76" s="30">
        <f t="shared" si="1"/>
        <v>0.98640377567191806</v>
      </c>
      <c r="O76" s="169">
        <f t="shared" si="2"/>
        <v>1</v>
      </c>
    </row>
    <row r="77" spans="1:15" ht="29.25" customHeight="1" x14ac:dyDescent="0.25">
      <c r="A77" s="88" t="s">
        <v>112</v>
      </c>
      <c r="B77" s="21" t="s">
        <v>67</v>
      </c>
      <c r="C77" s="21">
        <v>11</v>
      </c>
      <c r="D77" s="21" t="s">
        <v>13</v>
      </c>
      <c r="E77" s="22" t="s">
        <v>113</v>
      </c>
      <c r="F77" s="34">
        <f t="shared" ref="F77:H78" si="35">+F79</f>
        <v>3799655.6999999881</v>
      </c>
      <c r="G77" s="34">
        <f t="shared" si="35"/>
        <v>0</v>
      </c>
      <c r="H77" s="34">
        <f t="shared" si="35"/>
        <v>3799655.6999999881</v>
      </c>
      <c r="I77" s="19">
        <f>+H77/H137</f>
        <v>6.8527811225136114E-5</v>
      </c>
      <c r="J77" s="34">
        <f t="shared" ref="J77:K78" si="36">+J79</f>
        <v>3799655.6999999881</v>
      </c>
      <c r="K77" s="34">
        <f t="shared" si="36"/>
        <v>3799655.6999999881</v>
      </c>
      <c r="L77" s="34">
        <f t="shared" si="9"/>
        <v>0</v>
      </c>
      <c r="M77" s="19">
        <f t="shared" si="0"/>
        <v>1</v>
      </c>
      <c r="N77" s="19">
        <f t="shared" si="1"/>
        <v>1</v>
      </c>
      <c r="O77" s="167">
        <f t="shared" si="2"/>
        <v>1</v>
      </c>
    </row>
    <row r="78" spans="1:15" ht="29.25" customHeight="1" x14ac:dyDescent="0.25">
      <c r="A78" s="88" t="s">
        <v>112</v>
      </c>
      <c r="B78" s="21" t="s">
        <v>12</v>
      </c>
      <c r="C78" s="21">
        <v>20</v>
      </c>
      <c r="D78" s="21" t="s">
        <v>13</v>
      </c>
      <c r="E78" s="22" t="s">
        <v>113</v>
      </c>
      <c r="F78" s="34">
        <f t="shared" si="35"/>
        <v>28936873683.820007</v>
      </c>
      <c r="G78" s="34">
        <f t="shared" si="35"/>
        <v>0</v>
      </c>
      <c r="H78" s="34">
        <f t="shared" si="35"/>
        <v>28936873683.820007</v>
      </c>
      <c r="I78" s="19">
        <f>+H78/H137</f>
        <v>0.52188429000302128</v>
      </c>
      <c r="J78" s="34">
        <f t="shared" si="36"/>
        <v>18879463054.360001</v>
      </c>
      <c r="K78" s="34">
        <f t="shared" si="36"/>
        <v>18879463054.360001</v>
      </c>
      <c r="L78" s="34">
        <f t="shared" si="9"/>
        <v>0</v>
      </c>
      <c r="M78" s="19">
        <f t="shared" si="0"/>
        <v>0.65243617056380254</v>
      </c>
      <c r="N78" s="19">
        <f t="shared" si="1"/>
        <v>0.65243617056380254</v>
      </c>
      <c r="O78" s="167">
        <f t="shared" si="2"/>
        <v>1</v>
      </c>
    </row>
    <row r="79" spans="1:15" ht="29.25" customHeight="1" x14ac:dyDescent="0.25">
      <c r="A79" s="88" t="s">
        <v>114</v>
      </c>
      <c r="B79" s="21" t="s">
        <v>67</v>
      </c>
      <c r="C79" s="21">
        <v>11</v>
      </c>
      <c r="D79" s="21" t="s">
        <v>13</v>
      </c>
      <c r="E79" s="22" t="s">
        <v>74</v>
      </c>
      <c r="F79" s="34">
        <f>+F87</f>
        <v>3799655.6999999881</v>
      </c>
      <c r="G79" s="34">
        <f>+G87</f>
        <v>0</v>
      </c>
      <c r="H79" s="34">
        <f>+H87</f>
        <v>3799655.6999999881</v>
      </c>
      <c r="I79" s="19">
        <f>+H79/H137</f>
        <v>6.8527811225136114E-5</v>
      </c>
      <c r="J79" s="34">
        <f t="shared" ref="J79:K79" si="37">+J87</f>
        <v>3799655.6999999881</v>
      </c>
      <c r="K79" s="34">
        <f t="shared" si="37"/>
        <v>3799655.6999999881</v>
      </c>
      <c r="L79" s="34">
        <f t="shared" si="9"/>
        <v>0</v>
      </c>
      <c r="M79" s="19">
        <f t="shared" si="0"/>
        <v>1</v>
      </c>
      <c r="N79" s="19">
        <f t="shared" si="1"/>
        <v>1</v>
      </c>
      <c r="O79" s="167">
        <f t="shared" si="2"/>
        <v>1</v>
      </c>
    </row>
    <row r="80" spans="1:15" ht="29.25" customHeight="1" x14ac:dyDescent="0.25">
      <c r="A80" s="88" t="s">
        <v>114</v>
      </c>
      <c r="B80" s="21" t="s">
        <v>12</v>
      </c>
      <c r="C80" s="21">
        <v>20</v>
      </c>
      <c r="D80" s="21" t="s">
        <v>13</v>
      </c>
      <c r="E80" s="22" t="s">
        <v>74</v>
      </c>
      <c r="F80" s="34">
        <f t="shared" ref="F80:H81" si="38">+F81</f>
        <v>28936873683.820007</v>
      </c>
      <c r="G80" s="34">
        <f t="shared" si="38"/>
        <v>0</v>
      </c>
      <c r="H80" s="34">
        <f t="shared" si="38"/>
        <v>28936873683.820007</v>
      </c>
      <c r="I80" s="19">
        <f>+H80/H137</f>
        <v>0.52188429000302128</v>
      </c>
      <c r="J80" s="34">
        <f t="shared" ref="J80:K81" si="39">+J81</f>
        <v>18879463054.360001</v>
      </c>
      <c r="K80" s="34">
        <f t="shared" si="39"/>
        <v>18879463054.360001</v>
      </c>
      <c r="L80" s="34">
        <f t="shared" si="9"/>
        <v>0</v>
      </c>
      <c r="M80" s="19">
        <f t="shared" si="0"/>
        <v>0.65243617056380254</v>
      </c>
      <c r="N80" s="19">
        <f t="shared" si="1"/>
        <v>0.65243617056380254</v>
      </c>
      <c r="O80" s="167">
        <f t="shared" si="2"/>
        <v>1</v>
      </c>
    </row>
    <row r="81" spans="1:15" ht="49.5" customHeight="1" x14ac:dyDescent="0.25">
      <c r="A81" s="88" t="s">
        <v>115</v>
      </c>
      <c r="B81" s="21" t="s">
        <v>12</v>
      </c>
      <c r="C81" s="21">
        <v>20</v>
      </c>
      <c r="D81" s="21" t="s">
        <v>13</v>
      </c>
      <c r="E81" s="47" t="s">
        <v>116</v>
      </c>
      <c r="F81" s="34">
        <f t="shared" si="38"/>
        <v>28936873683.820007</v>
      </c>
      <c r="G81" s="34">
        <f t="shared" si="38"/>
        <v>0</v>
      </c>
      <c r="H81" s="34">
        <f t="shared" si="38"/>
        <v>28936873683.820007</v>
      </c>
      <c r="I81" s="19">
        <f>+H81/H137</f>
        <v>0.52188429000302128</v>
      </c>
      <c r="J81" s="34">
        <f t="shared" si="39"/>
        <v>18879463054.360001</v>
      </c>
      <c r="K81" s="34">
        <f t="shared" si="39"/>
        <v>18879463054.360001</v>
      </c>
      <c r="L81" s="34">
        <f t="shared" si="9"/>
        <v>0</v>
      </c>
      <c r="M81" s="19">
        <f t="shared" si="0"/>
        <v>0.65243617056380254</v>
      </c>
      <c r="N81" s="19">
        <f t="shared" si="1"/>
        <v>0.65243617056380254</v>
      </c>
      <c r="O81" s="167">
        <f t="shared" si="2"/>
        <v>1</v>
      </c>
    </row>
    <row r="82" spans="1:15" ht="49.5" customHeight="1" x14ac:dyDescent="0.25">
      <c r="A82" s="88" t="s">
        <v>117</v>
      </c>
      <c r="B82" s="21" t="s">
        <v>12</v>
      </c>
      <c r="C82" s="21">
        <v>20</v>
      </c>
      <c r="D82" s="21" t="s">
        <v>13</v>
      </c>
      <c r="E82" s="22" t="s">
        <v>116</v>
      </c>
      <c r="F82" s="34">
        <f>+F83+F85</f>
        <v>28936873683.820007</v>
      </c>
      <c r="G82" s="34">
        <f>+G83+G85</f>
        <v>0</v>
      </c>
      <c r="H82" s="34">
        <f>+H83+H85</f>
        <v>28936873683.820007</v>
      </c>
      <c r="I82" s="19">
        <f>+H82/H137</f>
        <v>0.52188429000302128</v>
      </c>
      <c r="J82" s="34">
        <f t="shared" ref="J82:K82" si="40">+J83+J85</f>
        <v>18879463054.360001</v>
      </c>
      <c r="K82" s="34">
        <f t="shared" si="40"/>
        <v>18879463054.360001</v>
      </c>
      <c r="L82" s="34">
        <f t="shared" si="9"/>
        <v>0</v>
      </c>
      <c r="M82" s="19">
        <f t="shared" si="0"/>
        <v>0.65243617056380254</v>
      </c>
      <c r="N82" s="19">
        <f t="shared" si="1"/>
        <v>0.65243617056380254</v>
      </c>
      <c r="O82" s="167">
        <f t="shared" si="2"/>
        <v>1</v>
      </c>
    </row>
    <row r="83" spans="1:15" ht="36.75" customHeight="1" x14ac:dyDescent="0.25">
      <c r="A83" s="88" t="s">
        <v>118</v>
      </c>
      <c r="B83" s="21" t="s">
        <v>12</v>
      </c>
      <c r="C83" s="21">
        <v>20</v>
      </c>
      <c r="D83" s="21" t="s">
        <v>13</v>
      </c>
      <c r="E83" s="22" t="s">
        <v>119</v>
      </c>
      <c r="F83" s="34">
        <f>+F84</f>
        <v>27080948101.530006</v>
      </c>
      <c r="G83" s="34">
        <f>+G84</f>
        <v>0</v>
      </c>
      <c r="H83" s="34">
        <f>+H84</f>
        <v>27080948101.530006</v>
      </c>
      <c r="I83" s="19">
        <f>+H83/H137</f>
        <v>0.48841217358177014</v>
      </c>
      <c r="J83" s="34">
        <f t="shared" ref="J83:K83" si="41">+J84</f>
        <v>18554735479.360001</v>
      </c>
      <c r="K83" s="34">
        <f t="shared" si="41"/>
        <v>18554735479.360001</v>
      </c>
      <c r="L83" s="34">
        <f t="shared" si="9"/>
        <v>0</v>
      </c>
      <c r="M83" s="19">
        <f t="shared" si="0"/>
        <v>0.68515826734706176</v>
      </c>
      <c r="N83" s="19">
        <f t="shared" si="1"/>
        <v>0.68515826734706176</v>
      </c>
      <c r="O83" s="167">
        <f t="shared" si="2"/>
        <v>1</v>
      </c>
    </row>
    <row r="84" spans="1:15" ht="30" customHeight="1" x14ac:dyDescent="0.25">
      <c r="A84" s="86" t="s">
        <v>120</v>
      </c>
      <c r="B84" s="26" t="s">
        <v>12</v>
      </c>
      <c r="C84" s="26">
        <v>20</v>
      </c>
      <c r="D84" s="26" t="s">
        <v>13</v>
      </c>
      <c r="E84" s="27" t="s">
        <v>75</v>
      </c>
      <c r="F84" s="28">
        <v>27080948101.530006</v>
      </c>
      <c r="G84" s="28">
        <v>0</v>
      </c>
      <c r="H84" s="28">
        <f t="shared" ref="H84" si="42">+F84-G84</f>
        <v>27080948101.530006</v>
      </c>
      <c r="I84" s="76">
        <f>+H84/H137</f>
        <v>0.48841217358177014</v>
      </c>
      <c r="J84" s="28">
        <v>18554735479.360001</v>
      </c>
      <c r="K84" s="28">
        <v>18554735479.360001</v>
      </c>
      <c r="L84" s="28">
        <f t="shared" si="9"/>
        <v>0</v>
      </c>
      <c r="M84" s="76">
        <f t="shared" si="0"/>
        <v>0.68515826734706176</v>
      </c>
      <c r="N84" s="30">
        <f t="shared" si="1"/>
        <v>0.68515826734706176</v>
      </c>
      <c r="O84" s="188">
        <f t="shared" si="2"/>
        <v>1</v>
      </c>
    </row>
    <row r="85" spans="1:15" ht="36.75" customHeight="1" x14ac:dyDescent="0.25">
      <c r="A85" s="88" t="s">
        <v>121</v>
      </c>
      <c r="B85" s="21" t="s">
        <v>12</v>
      </c>
      <c r="C85" s="21">
        <v>20</v>
      </c>
      <c r="D85" s="21" t="s">
        <v>13</v>
      </c>
      <c r="E85" s="22" t="s">
        <v>122</v>
      </c>
      <c r="F85" s="34">
        <f>+F86</f>
        <v>1855925582.29</v>
      </c>
      <c r="G85" s="34">
        <f>+G86</f>
        <v>0</v>
      </c>
      <c r="H85" s="34">
        <f>+H86</f>
        <v>1855925582.29</v>
      </c>
      <c r="I85" s="19">
        <f>+H85/H137</f>
        <v>3.34721164212511E-2</v>
      </c>
      <c r="J85" s="34">
        <f t="shared" ref="J85:K85" si="43">+J86</f>
        <v>324727575</v>
      </c>
      <c r="K85" s="34">
        <f t="shared" si="43"/>
        <v>324727575</v>
      </c>
      <c r="L85" s="34">
        <f t="shared" si="9"/>
        <v>0</v>
      </c>
      <c r="M85" s="19">
        <f t="shared" si="0"/>
        <v>0.17496799338221489</v>
      </c>
      <c r="N85" s="19">
        <f t="shared" si="1"/>
        <v>0.17496799338221489</v>
      </c>
      <c r="O85" s="167">
        <f t="shared" si="2"/>
        <v>1</v>
      </c>
    </row>
    <row r="86" spans="1:15" ht="30" customHeight="1" x14ac:dyDescent="0.25">
      <c r="A86" s="86" t="s">
        <v>123</v>
      </c>
      <c r="B86" s="26" t="s">
        <v>12</v>
      </c>
      <c r="C86" s="26">
        <v>20</v>
      </c>
      <c r="D86" s="26" t="s">
        <v>13</v>
      </c>
      <c r="E86" s="27" t="s">
        <v>75</v>
      </c>
      <c r="F86" s="28">
        <v>1855925582.29</v>
      </c>
      <c r="G86" s="28">
        <v>0</v>
      </c>
      <c r="H86" s="28">
        <f t="shared" ref="H86" si="44">+F86-G86</f>
        <v>1855925582.29</v>
      </c>
      <c r="I86" s="76">
        <f>+H86/H137</f>
        <v>3.34721164212511E-2</v>
      </c>
      <c r="J86" s="28">
        <v>324727575</v>
      </c>
      <c r="K86" s="28">
        <v>324727575</v>
      </c>
      <c r="L86" s="28">
        <f t="shared" si="9"/>
        <v>0</v>
      </c>
      <c r="M86" s="76">
        <f t="shared" si="0"/>
        <v>0.17496799338221489</v>
      </c>
      <c r="N86" s="30">
        <f t="shared" si="1"/>
        <v>0.17496799338221489</v>
      </c>
      <c r="O86" s="188">
        <f t="shared" si="2"/>
        <v>1</v>
      </c>
    </row>
    <row r="87" spans="1:15" ht="39" customHeight="1" x14ac:dyDescent="0.25">
      <c r="A87" s="88" t="s">
        <v>124</v>
      </c>
      <c r="B87" s="21" t="s">
        <v>67</v>
      </c>
      <c r="C87" s="21">
        <v>11</v>
      </c>
      <c r="D87" s="21" t="s">
        <v>13</v>
      </c>
      <c r="E87" s="22" t="s">
        <v>125</v>
      </c>
      <c r="F87" s="34">
        <f t="shared" ref="F87:H89" si="45">+F88</f>
        <v>3799655.6999999881</v>
      </c>
      <c r="G87" s="34">
        <f t="shared" si="45"/>
        <v>0</v>
      </c>
      <c r="H87" s="34">
        <f t="shared" si="45"/>
        <v>3799655.6999999881</v>
      </c>
      <c r="I87" s="19">
        <f>+H87/H137</f>
        <v>6.8527811225136114E-5</v>
      </c>
      <c r="J87" s="34">
        <f t="shared" ref="J87:K89" si="46">+J88</f>
        <v>3799655.6999999881</v>
      </c>
      <c r="K87" s="34">
        <f t="shared" si="46"/>
        <v>3799655.6999999881</v>
      </c>
      <c r="L87" s="34">
        <f t="shared" si="9"/>
        <v>0</v>
      </c>
      <c r="M87" s="19">
        <f t="shared" si="0"/>
        <v>1</v>
      </c>
      <c r="N87" s="19">
        <f t="shared" si="1"/>
        <v>1</v>
      </c>
      <c r="O87" s="167">
        <f t="shared" si="2"/>
        <v>1</v>
      </c>
    </row>
    <row r="88" spans="1:15" ht="39" customHeight="1" x14ac:dyDescent="0.25">
      <c r="A88" s="88" t="s">
        <v>126</v>
      </c>
      <c r="B88" s="21" t="s">
        <v>67</v>
      </c>
      <c r="C88" s="21">
        <v>11</v>
      </c>
      <c r="D88" s="21" t="s">
        <v>13</v>
      </c>
      <c r="E88" s="22" t="s">
        <v>125</v>
      </c>
      <c r="F88" s="34">
        <f t="shared" si="45"/>
        <v>3799655.6999999881</v>
      </c>
      <c r="G88" s="34">
        <f t="shared" si="45"/>
        <v>0</v>
      </c>
      <c r="H88" s="34">
        <f t="shared" si="45"/>
        <v>3799655.6999999881</v>
      </c>
      <c r="I88" s="19">
        <f>+H88/H137</f>
        <v>6.8527811225136114E-5</v>
      </c>
      <c r="J88" s="34">
        <f t="shared" si="46"/>
        <v>3799655.6999999881</v>
      </c>
      <c r="K88" s="34">
        <f t="shared" si="46"/>
        <v>3799655.6999999881</v>
      </c>
      <c r="L88" s="34">
        <f t="shared" si="9"/>
        <v>0</v>
      </c>
      <c r="M88" s="19">
        <f t="shared" si="0"/>
        <v>1</v>
      </c>
      <c r="N88" s="19">
        <f t="shared" si="1"/>
        <v>1</v>
      </c>
      <c r="O88" s="167">
        <f t="shared" si="2"/>
        <v>1</v>
      </c>
    </row>
    <row r="89" spans="1:15" ht="39" customHeight="1" x14ac:dyDescent="0.25">
      <c r="A89" s="88" t="s">
        <v>127</v>
      </c>
      <c r="B89" s="21" t="s">
        <v>67</v>
      </c>
      <c r="C89" s="21">
        <v>11</v>
      </c>
      <c r="D89" s="21" t="s">
        <v>13</v>
      </c>
      <c r="E89" s="22" t="s">
        <v>110</v>
      </c>
      <c r="F89" s="23">
        <f t="shared" si="45"/>
        <v>3799655.6999999881</v>
      </c>
      <c r="G89" s="23">
        <f t="shared" si="45"/>
        <v>0</v>
      </c>
      <c r="H89" s="23">
        <f t="shared" si="45"/>
        <v>3799655.6999999881</v>
      </c>
      <c r="I89" s="19">
        <f>+H89/H137</f>
        <v>6.8527811225136114E-5</v>
      </c>
      <c r="J89" s="23">
        <f t="shared" si="46"/>
        <v>3799655.6999999881</v>
      </c>
      <c r="K89" s="23">
        <f t="shared" si="46"/>
        <v>3799655.6999999881</v>
      </c>
      <c r="L89" s="23">
        <f t="shared" si="9"/>
        <v>0</v>
      </c>
      <c r="M89" s="19">
        <f t="shared" si="0"/>
        <v>1</v>
      </c>
      <c r="N89" s="19">
        <f t="shared" si="1"/>
        <v>1</v>
      </c>
      <c r="O89" s="167">
        <f t="shared" si="2"/>
        <v>1</v>
      </c>
    </row>
    <row r="90" spans="1:15" ht="30" customHeight="1" x14ac:dyDescent="0.25">
      <c r="A90" s="86" t="s">
        <v>128</v>
      </c>
      <c r="B90" s="26" t="s">
        <v>67</v>
      </c>
      <c r="C90" s="26">
        <v>11</v>
      </c>
      <c r="D90" s="26" t="s">
        <v>13</v>
      </c>
      <c r="E90" s="27" t="s">
        <v>75</v>
      </c>
      <c r="F90" s="28">
        <v>3799655.6999999881</v>
      </c>
      <c r="G90" s="28">
        <v>0</v>
      </c>
      <c r="H90" s="28">
        <f t="shared" ref="H90" si="47">+F90-G90</f>
        <v>3799655.6999999881</v>
      </c>
      <c r="I90" s="76">
        <f>+H90/H137</f>
        <v>6.8527811225136114E-5</v>
      </c>
      <c r="J90" s="28">
        <v>3799655.6999999881</v>
      </c>
      <c r="K90" s="28">
        <v>3799655.6999999881</v>
      </c>
      <c r="L90" s="28">
        <f t="shared" ref="L90:L136" si="48">+J90-K90</f>
        <v>0</v>
      </c>
      <c r="M90" s="76">
        <f t="shared" ref="M90:M137" si="49">+J90/H90</f>
        <v>1</v>
      </c>
      <c r="N90" s="30">
        <f t="shared" ref="N90:N137" si="50">+K90/H90</f>
        <v>1</v>
      </c>
      <c r="O90" s="169">
        <f t="shared" ref="O90:O137" si="51">+K90/J90</f>
        <v>1</v>
      </c>
    </row>
    <row r="91" spans="1:15" ht="34.5" customHeight="1" x14ac:dyDescent="0.25">
      <c r="A91" s="88" t="s">
        <v>129</v>
      </c>
      <c r="B91" s="21" t="s">
        <v>67</v>
      </c>
      <c r="C91" s="21">
        <v>11</v>
      </c>
      <c r="D91" s="21" t="s">
        <v>13</v>
      </c>
      <c r="E91" s="22" t="s">
        <v>130</v>
      </c>
      <c r="F91" s="32">
        <f t="shared" ref="F91:H92" si="52">+F93</f>
        <v>232767954.80999994</v>
      </c>
      <c r="G91" s="32">
        <f t="shared" si="52"/>
        <v>0</v>
      </c>
      <c r="H91" s="32">
        <f t="shared" si="52"/>
        <v>232767954.80999994</v>
      </c>
      <c r="I91" s="19">
        <f>+H91/H137</f>
        <v>4.1980325918689792E-3</v>
      </c>
      <c r="J91" s="32">
        <f t="shared" ref="J91:K92" si="53">+J93</f>
        <v>52377035.810000002</v>
      </c>
      <c r="K91" s="32">
        <f t="shared" si="53"/>
        <v>52377035.810000002</v>
      </c>
      <c r="L91" s="32">
        <f t="shared" si="48"/>
        <v>0</v>
      </c>
      <c r="M91" s="19">
        <f t="shared" si="49"/>
        <v>0.2250182412469684</v>
      </c>
      <c r="N91" s="19">
        <f t="shared" si="50"/>
        <v>0.2250182412469684</v>
      </c>
      <c r="O91" s="167">
        <f t="shared" si="51"/>
        <v>1</v>
      </c>
    </row>
    <row r="92" spans="1:15" ht="34.5" customHeight="1" x14ac:dyDescent="0.25">
      <c r="A92" s="88" t="s">
        <v>129</v>
      </c>
      <c r="B92" s="50" t="s">
        <v>67</v>
      </c>
      <c r="C92" s="48">
        <v>54</v>
      </c>
      <c r="D92" s="48" t="s">
        <v>13</v>
      </c>
      <c r="E92" s="22" t="s">
        <v>130</v>
      </c>
      <c r="F92" s="32">
        <f t="shared" si="52"/>
        <v>371447086</v>
      </c>
      <c r="G92" s="32">
        <f t="shared" si="52"/>
        <v>0</v>
      </c>
      <c r="H92" s="32">
        <f t="shared" si="52"/>
        <v>371447086</v>
      </c>
      <c r="I92" s="19">
        <f>+H92/H137</f>
        <v>6.6991479753112839E-3</v>
      </c>
      <c r="J92" s="32">
        <f t="shared" si="53"/>
        <v>115741590.66</v>
      </c>
      <c r="K92" s="32">
        <f t="shared" si="53"/>
        <v>115741590.66</v>
      </c>
      <c r="L92" s="32">
        <f t="shared" si="48"/>
        <v>0</v>
      </c>
      <c r="M92" s="19">
        <f t="shared" si="49"/>
        <v>0.31159644272993436</v>
      </c>
      <c r="N92" s="19">
        <f t="shared" si="50"/>
        <v>0.31159644272993436</v>
      </c>
      <c r="O92" s="167" t="s">
        <v>188</v>
      </c>
    </row>
    <row r="93" spans="1:15" ht="34.5" customHeight="1" x14ac:dyDescent="0.25">
      <c r="A93" s="88" t="s">
        <v>131</v>
      </c>
      <c r="B93" s="21" t="s">
        <v>67</v>
      </c>
      <c r="C93" s="21">
        <v>11</v>
      </c>
      <c r="D93" s="21" t="s">
        <v>13</v>
      </c>
      <c r="E93" s="47" t="s">
        <v>74</v>
      </c>
      <c r="F93" s="32">
        <f>+F95+F103</f>
        <v>232767954.80999994</v>
      </c>
      <c r="G93" s="32">
        <f>+G95+G103</f>
        <v>0</v>
      </c>
      <c r="H93" s="32">
        <f>+H95+H103</f>
        <v>232767954.80999994</v>
      </c>
      <c r="I93" s="19">
        <f>+H93/H137</f>
        <v>4.1980325918689792E-3</v>
      </c>
      <c r="J93" s="32">
        <f t="shared" ref="J93:K93" si="54">+J95+J103</f>
        <v>52377035.810000002</v>
      </c>
      <c r="K93" s="32">
        <f t="shared" si="54"/>
        <v>52377035.810000002</v>
      </c>
      <c r="L93" s="32">
        <f t="shared" si="48"/>
        <v>0</v>
      </c>
      <c r="M93" s="19">
        <f t="shared" si="49"/>
        <v>0.2250182412469684</v>
      </c>
      <c r="N93" s="19">
        <f t="shared" si="50"/>
        <v>0.2250182412469684</v>
      </c>
      <c r="O93" s="167">
        <f t="shared" si="51"/>
        <v>1</v>
      </c>
    </row>
    <row r="94" spans="1:15" ht="34.5" customHeight="1" x14ac:dyDescent="0.25">
      <c r="A94" s="88" t="s">
        <v>131</v>
      </c>
      <c r="B94" s="50" t="s">
        <v>67</v>
      </c>
      <c r="C94" s="48">
        <v>54</v>
      </c>
      <c r="D94" s="48" t="s">
        <v>13</v>
      </c>
      <c r="E94" s="47" t="s">
        <v>74</v>
      </c>
      <c r="F94" s="32">
        <f t="shared" ref="F94:H100" si="55">+F96</f>
        <v>371447086</v>
      </c>
      <c r="G94" s="32">
        <f t="shared" si="55"/>
        <v>0</v>
      </c>
      <c r="H94" s="32">
        <f t="shared" si="55"/>
        <v>371447086</v>
      </c>
      <c r="I94" s="19">
        <f>+H94/H137</f>
        <v>6.6991479753112839E-3</v>
      </c>
      <c r="J94" s="32">
        <f t="shared" ref="J94:K100" si="56">+J96</f>
        <v>115741590.66</v>
      </c>
      <c r="K94" s="32">
        <f t="shared" si="56"/>
        <v>115741590.66</v>
      </c>
      <c r="L94" s="32">
        <f t="shared" si="48"/>
        <v>0</v>
      </c>
      <c r="M94" s="19">
        <f t="shared" si="49"/>
        <v>0.31159644272993436</v>
      </c>
      <c r="N94" s="19">
        <f t="shared" si="50"/>
        <v>0.31159644272993436</v>
      </c>
      <c r="O94" s="167">
        <f t="shared" si="51"/>
        <v>1</v>
      </c>
    </row>
    <row r="95" spans="1:15" ht="34.5" customHeight="1" x14ac:dyDescent="0.25">
      <c r="A95" s="88" t="s">
        <v>132</v>
      </c>
      <c r="B95" s="21" t="s">
        <v>67</v>
      </c>
      <c r="C95" s="21">
        <v>11</v>
      </c>
      <c r="D95" s="21" t="s">
        <v>13</v>
      </c>
      <c r="E95" s="22" t="s">
        <v>133</v>
      </c>
      <c r="F95" s="32">
        <f t="shared" si="55"/>
        <v>179428562</v>
      </c>
      <c r="G95" s="32">
        <f t="shared" si="55"/>
        <v>0</v>
      </c>
      <c r="H95" s="32">
        <f t="shared" si="55"/>
        <v>179428562</v>
      </c>
      <c r="I95" s="19">
        <f>+H95/H137</f>
        <v>3.2360423143427625E-3</v>
      </c>
      <c r="J95" s="32">
        <f t="shared" si="56"/>
        <v>0</v>
      </c>
      <c r="K95" s="32">
        <f t="shared" si="56"/>
        <v>0</v>
      </c>
      <c r="L95" s="32">
        <f t="shared" si="48"/>
        <v>0</v>
      </c>
      <c r="M95" s="19">
        <f t="shared" si="49"/>
        <v>0</v>
      </c>
      <c r="N95" s="19">
        <f t="shared" si="50"/>
        <v>0</v>
      </c>
      <c r="O95" s="167" t="s">
        <v>188</v>
      </c>
    </row>
    <row r="96" spans="1:15" ht="34.5" customHeight="1" x14ac:dyDescent="0.25">
      <c r="A96" s="88" t="s">
        <v>132</v>
      </c>
      <c r="B96" s="50" t="s">
        <v>67</v>
      </c>
      <c r="C96" s="48">
        <v>54</v>
      </c>
      <c r="D96" s="48" t="s">
        <v>13</v>
      </c>
      <c r="E96" s="22" t="s">
        <v>133</v>
      </c>
      <c r="F96" s="32">
        <f t="shared" si="55"/>
        <v>371447086</v>
      </c>
      <c r="G96" s="32">
        <f t="shared" si="55"/>
        <v>0</v>
      </c>
      <c r="H96" s="32">
        <f t="shared" si="55"/>
        <v>371447086</v>
      </c>
      <c r="I96" s="19">
        <f>+H96/H137</f>
        <v>6.6991479753112839E-3</v>
      </c>
      <c r="J96" s="32">
        <f t="shared" si="56"/>
        <v>115741590.66</v>
      </c>
      <c r="K96" s="32">
        <f t="shared" si="56"/>
        <v>115741590.66</v>
      </c>
      <c r="L96" s="32">
        <f t="shared" si="48"/>
        <v>0</v>
      </c>
      <c r="M96" s="19">
        <f t="shared" si="49"/>
        <v>0.31159644272993436</v>
      </c>
      <c r="N96" s="19">
        <f t="shared" si="50"/>
        <v>0.31159644272993436</v>
      </c>
      <c r="O96" s="167">
        <f t="shared" si="51"/>
        <v>1</v>
      </c>
    </row>
    <row r="97" spans="1:15" ht="43.5" customHeight="1" x14ac:dyDescent="0.25">
      <c r="A97" s="88" t="s">
        <v>134</v>
      </c>
      <c r="B97" s="21" t="s">
        <v>67</v>
      </c>
      <c r="C97" s="21">
        <v>11</v>
      </c>
      <c r="D97" s="21" t="s">
        <v>13</v>
      </c>
      <c r="E97" s="22" t="s">
        <v>133</v>
      </c>
      <c r="F97" s="32">
        <f t="shared" si="55"/>
        <v>179428562</v>
      </c>
      <c r="G97" s="32">
        <f t="shared" si="55"/>
        <v>0</v>
      </c>
      <c r="H97" s="32">
        <f t="shared" si="55"/>
        <v>179428562</v>
      </c>
      <c r="I97" s="19">
        <f>+H97/H137</f>
        <v>3.2360423143427625E-3</v>
      </c>
      <c r="J97" s="32">
        <f t="shared" si="56"/>
        <v>0</v>
      </c>
      <c r="K97" s="32">
        <f t="shared" si="56"/>
        <v>0</v>
      </c>
      <c r="L97" s="32">
        <f t="shared" si="48"/>
        <v>0</v>
      </c>
      <c r="M97" s="19">
        <f t="shared" si="49"/>
        <v>0</v>
      </c>
      <c r="N97" s="19">
        <f t="shared" si="50"/>
        <v>0</v>
      </c>
      <c r="O97" s="167" t="s">
        <v>188</v>
      </c>
    </row>
    <row r="98" spans="1:15" ht="43.5" customHeight="1" x14ac:dyDescent="0.25">
      <c r="A98" s="88" t="s">
        <v>134</v>
      </c>
      <c r="B98" s="50" t="s">
        <v>67</v>
      </c>
      <c r="C98" s="48">
        <v>54</v>
      </c>
      <c r="D98" s="48" t="s">
        <v>13</v>
      </c>
      <c r="E98" s="22" t="s">
        <v>133</v>
      </c>
      <c r="F98" s="32">
        <f t="shared" si="55"/>
        <v>371447086</v>
      </c>
      <c r="G98" s="32">
        <f t="shared" si="55"/>
        <v>0</v>
      </c>
      <c r="H98" s="32">
        <f t="shared" si="55"/>
        <v>371447086</v>
      </c>
      <c r="I98" s="19">
        <f>+H98/H137</f>
        <v>6.6991479753112839E-3</v>
      </c>
      <c r="J98" s="32">
        <f t="shared" si="56"/>
        <v>115741590.66</v>
      </c>
      <c r="K98" s="32">
        <f t="shared" si="56"/>
        <v>115741590.66</v>
      </c>
      <c r="L98" s="32">
        <f t="shared" si="48"/>
        <v>0</v>
      </c>
      <c r="M98" s="19">
        <f t="shared" si="49"/>
        <v>0.31159644272993436</v>
      </c>
      <c r="N98" s="19">
        <f t="shared" si="50"/>
        <v>0.31159644272993436</v>
      </c>
      <c r="O98" s="167">
        <f t="shared" si="51"/>
        <v>1</v>
      </c>
    </row>
    <row r="99" spans="1:15" ht="33.75" customHeight="1" x14ac:dyDescent="0.25">
      <c r="A99" s="88" t="s">
        <v>135</v>
      </c>
      <c r="B99" s="21" t="s">
        <v>67</v>
      </c>
      <c r="C99" s="21">
        <v>11</v>
      </c>
      <c r="D99" s="21" t="s">
        <v>13</v>
      </c>
      <c r="E99" s="22" t="s">
        <v>136</v>
      </c>
      <c r="F99" s="32">
        <f t="shared" si="55"/>
        <v>179428562</v>
      </c>
      <c r="G99" s="32">
        <f t="shared" si="55"/>
        <v>0</v>
      </c>
      <c r="H99" s="32">
        <f t="shared" si="55"/>
        <v>179428562</v>
      </c>
      <c r="I99" s="19">
        <f>+H99/H137</f>
        <v>3.2360423143427625E-3</v>
      </c>
      <c r="J99" s="32">
        <f t="shared" si="56"/>
        <v>0</v>
      </c>
      <c r="K99" s="32">
        <f t="shared" si="56"/>
        <v>0</v>
      </c>
      <c r="L99" s="32">
        <f t="shared" si="48"/>
        <v>0</v>
      </c>
      <c r="M99" s="19">
        <f t="shared" si="49"/>
        <v>0</v>
      </c>
      <c r="N99" s="19">
        <f t="shared" si="50"/>
        <v>0</v>
      </c>
      <c r="O99" s="167" t="s">
        <v>188</v>
      </c>
    </row>
    <row r="100" spans="1:15" ht="33.75" customHeight="1" x14ac:dyDescent="0.25">
      <c r="A100" s="88" t="s">
        <v>135</v>
      </c>
      <c r="B100" s="50" t="s">
        <v>67</v>
      </c>
      <c r="C100" s="48">
        <v>54</v>
      </c>
      <c r="D100" s="48" t="s">
        <v>13</v>
      </c>
      <c r="E100" s="22" t="s">
        <v>136</v>
      </c>
      <c r="F100" s="32">
        <f t="shared" si="55"/>
        <v>371447086</v>
      </c>
      <c r="G100" s="32">
        <f t="shared" si="55"/>
        <v>0</v>
      </c>
      <c r="H100" s="32">
        <f t="shared" si="55"/>
        <v>371447086</v>
      </c>
      <c r="I100" s="19">
        <f>+H100/H137</f>
        <v>6.6991479753112839E-3</v>
      </c>
      <c r="J100" s="32">
        <f t="shared" si="56"/>
        <v>115741590.66</v>
      </c>
      <c r="K100" s="32">
        <f t="shared" si="56"/>
        <v>115741590.66</v>
      </c>
      <c r="L100" s="32">
        <f t="shared" si="48"/>
        <v>0</v>
      </c>
      <c r="M100" s="19">
        <f t="shared" si="49"/>
        <v>0.31159644272993436</v>
      </c>
      <c r="N100" s="19">
        <f t="shared" si="50"/>
        <v>0.31159644272993436</v>
      </c>
      <c r="O100" s="167">
        <f t="shared" si="51"/>
        <v>1</v>
      </c>
    </row>
    <row r="101" spans="1:15" ht="41.25" customHeight="1" x14ac:dyDescent="0.25">
      <c r="A101" s="86" t="s">
        <v>137</v>
      </c>
      <c r="B101" s="26" t="s">
        <v>67</v>
      </c>
      <c r="C101" s="26">
        <v>11</v>
      </c>
      <c r="D101" s="26" t="s">
        <v>13</v>
      </c>
      <c r="E101" s="27" t="s">
        <v>75</v>
      </c>
      <c r="F101" s="28">
        <v>179428562</v>
      </c>
      <c r="G101" s="28">
        <v>0</v>
      </c>
      <c r="H101" s="28">
        <f t="shared" ref="H101:H102" si="57">+F101-G101</f>
        <v>179428562</v>
      </c>
      <c r="I101" s="76">
        <f>+H101/H137</f>
        <v>3.2360423143427625E-3</v>
      </c>
      <c r="J101" s="28">
        <v>0</v>
      </c>
      <c r="K101" s="28">
        <v>0</v>
      </c>
      <c r="L101" s="28">
        <f t="shared" si="48"/>
        <v>0</v>
      </c>
      <c r="M101" s="76">
        <f t="shared" si="49"/>
        <v>0</v>
      </c>
      <c r="N101" s="30">
        <f t="shared" si="50"/>
        <v>0</v>
      </c>
      <c r="O101" s="167" t="s">
        <v>188</v>
      </c>
    </row>
    <row r="102" spans="1:15" s="75" customFormat="1" ht="48.75" customHeight="1" x14ac:dyDescent="0.25">
      <c r="A102" s="185" t="s">
        <v>137</v>
      </c>
      <c r="B102" s="52" t="s">
        <v>67</v>
      </c>
      <c r="C102" s="46">
        <v>54</v>
      </c>
      <c r="D102" s="46" t="s">
        <v>13</v>
      </c>
      <c r="E102" s="54" t="s">
        <v>75</v>
      </c>
      <c r="F102" s="31">
        <v>371447086</v>
      </c>
      <c r="G102" s="28">
        <v>0</v>
      </c>
      <c r="H102" s="28">
        <f t="shared" si="57"/>
        <v>371447086</v>
      </c>
      <c r="I102" s="76">
        <f>+H102/H137</f>
        <v>6.6991479753112839E-3</v>
      </c>
      <c r="J102" s="31">
        <v>115741590.66</v>
      </c>
      <c r="K102" s="31">
        <v>115741590.66</v>
      </c>
      <c r="L102" s="31">
        <f t="shared" si="48"/>
        <v>0</v>
      </c>
      <c r="M102" s="76">
        <f t="shared" si="49"/>
        <v>0.31159644272993436</v>
      </c>
      <c r="N102" s="30">
        <f t="shared" si="50"/>
        <v>0.31159644272993436</v>
      </c>
      <c r="O102" s="167">
        <f t="shared" si="51"/>
        <v>1</v>
      </c>
    </row>
    <row r="103" spans="1:15" ht="49.5" customHeight="1" x14ac:dyDescent="0.25">
      <c r="A103" s="88" t="s">
        <v>138</v>
      </c>
      <c r="B103" s="21" t="s">
        <v>67</v>
      </c>
      <c r="C103" s="21">
        <v>11</v>
      </c>
      <c r="D103" s="21" t="s">
        <v>13</v>
      </c>
      <c r="E103" s="22" t="s">
        <v>139</v>
      </c>
      <c r="F103" s="34">
        <f t="shared" ref="F103:H105" si="58">+F104</f>
        <v>53339392.809999943</v>
      </c>
      <c r="G103" s="34">
        <f t="shared" si="58"/>
        <v>0</v>
      </c>
      <c r="H103" s="34">
        <f t="shared" si="58"/>
        <v>53339392.809999943</v>
      </c>
      <c r="I103" s="19">
        <f>+H103/H137</f>
        <v>9.6199027752621633E-4</v>
      </c>
      <c r="J103" s="34">
        <f t="shared" ref="J103:K105" si="59">+J104</f>
        <v>52377035.810000002</v>
      </c>
      <c r="K103" s="34">
        <f t="shared" si="59"/>
        <v>52377035.810000002</v>
      </c>
      <c r="L103" s="34">
        <f t="shared" si="48"/>
        <v>0</v>
      </c>
      <c r="M103" s="19">
        <f t="shared" si="49"/>
        <v>0.98195785611156183</v>
      </c>
      <c r="N103" s="19">
        <f t="shared" si="50"/>
        <v>0.98195785611156183</v>
      </c>
      <c r="O103" s="167">
        <f t="shared" si="51"/>
        <v>1</v>
      </c>
    </row>
    <row r="104" spans="1:15" ht="49.5" customHeight="1" x14ac:dyDescent="0.25">
      <c r="A104" s="88" t="s">
        <v>140</v>
      </c>
      <c r="B104" s="21" t="s">
        <v>67</v>
      </c>
      <c r="C104" s="21">
        <v>11</v>
      </c>
      <c r="D104" s="21" t="s">
        <v>13</v>
      </c>
      <c r="E104" s="22" t="s">
        <v>139</v>
      </c>
      <c r="F104" s="34">
        <f t="shared" si="58"/>
        <v>53339392.809999943</v>
      </c>
      <c r="G104" s="34">
        <f t="shared" si="58"/>
        <v>0</v>
      </c>
      <c r="H104" s="34">
        <f t="shared" si="58"/>
        <v>53339392.809999943</v>
      </c>
      <c r="I104" s="19">
        <f>+H104/H137</f>
        <v>9.6199027752621633E-4</v>
      </c>
      <c r="J104" s="34">
        <f t="shared" si="59"/>
        <v>52377035.810000002</v>
      </c>
      <c r="K104" s="34">
        <f t="shared" si="59"/>
        <v>52377035.810000002</v>
      </c>
      <c r="L104" s="34">
        <f t="shared" si="48"/>
        <v>0</v>
      </c>
      <c r="M104" s="19">
        <f t="shared" si="49"/>
        <v>0.98195785611156183</v>
      </c>
      <c r="N104" s="19">
        <f t="shared" si="50"/>
        <v>0.98195785611156183</v>
      </c>
      <c r="O104" s="167">
        <f t="shared" si="51"/>
        <v>1</v>
      </c>
    </row>
    <row r="105" spans="1:15" ht="34.5" customHeight="1" x14ac:dyDescent="0.25">
      <c r="A105" s="88" t="s">
        <v>141</v>
      </c>
      <c r="B105" s="21" t="s">
        <v>67</v>
      </c>
      <c r="C105" s="21">
        <v>11</v>
      </c>
      <c r="D105" s="21" t="s">
        <v>13</v>
      </c>
      <c r="E105" s="22" t="s">
        <v>110</v>
      </c>
      <c r="F105" s="34">
        <f t="shared" si="58"/>
        <v>53339392.809999943</v>
      </c>
      <c r="G105" s="34">
        <f t="shared" si="58"/>
        <v>0</v>
      </c>
      <c r="H105" s="34">
        <f t="shared" si="58"/>
        <v>53339392.809999943</v>
      </c>
      <c r="I105" s="19">
        <f>+H105/H137</f>
        <v>9.6199027752621633E-4</v>
      </c>
      <c r="J105" s="34">
        <f t="shared" si="59"/>
        <v>52377035.810000002</v>
      </c>
      <c r="K105" s="34">
        <f t="shared" si="59"/>
        <v>52377035.810000002</v>
      </c>
      <c r="L105" s="34">
        <f t="shared" si="48"/>
        <v>0</v>
      </c>
      <c r="M105" s="19">
        <f t="shared" si="49"/>
        <v>0.98195785611156183</v>
      </c>
      <c r="N105" s="19">
        <f t="shared" si="50"/>
        <v>0.98195785611156183</v>
      </c>
      <c r="O105" s="167">
        <f t="shared" si="51"/>
        <v>1</v>
      </c>
    </row>
    <row r="106" spans="1:15" ht="30" customHeight="1" x14ac:dyDescent="0.25">
      <c r="A106" s="86" t="s">
        <v>142</v>
      </c>
      <c r="B106" s="26" t="s">
        <v>67</v>
      </c>
      <c r="C106" s="26">
        <v>11</v>
      </c>
      <c r="D106" s="26" t="s">
        <v>13</v>
      </c>
      <c r="E106" s="27" t="s">
        <v>75</v>
      </c>
      <c r="F106" s="28">
        <v>53339392.809999943</v>
      </c>
      <c r="G106" s="28">
        <v>0</v>
      </c>
      <c r="H106" s="28">
        <f t="shared" ref="H106" si="60">+F106-G106</f>
        <v>53339392.809999943</v>
      </c>
      <c r="I106" s="76">
        <f>+H106/H137</f>
        <v>9.6199027752621633E-4</v>
      </c>
      <c r="J106" s="28">
        <v>52377035.810000002</v>
      </c>
      <c r="K106" s="28">
        <v>52377035.810000002</v>
      </c>
      <c r="L106" s="28">
        <f t="shared" si="48"/>
        <v>0</v>
      </c>
      <c r="M106" s="76">
        <f t="shared" si="49"/>
        <v>0.98195785611156183</v>
      </c>
      <c r="N106" s="30">
        <f t="shared" si="50"/>
        <v>0.98195785611156183</v>
      </c>
      <c r="O106" s="169">
        <f t="shared" si="51"/>
        <v>1</v>
      </c>
    </row>
    <row r="107" spans="1:15" ht="34.5" customHeight="1" x14ac:dyDescent="0.25">
      <c r="A107" s="87" t="s">
        <v>143</v>
      </c>
      <c r="B107" s="50" t="s">
        <v>67</v>
      </c>
      <c r="C107" s="21">
        <v>11</v>
      </c>
      <c r="D107" s="21" t="s">
        <v>13</v>
      </c>
      <c r="E107" s="47" t="s">
        <v>144</v>
      </c>
      <c r="F107" s="33">
        <f t="shared" ref="F107:H108" si="61">+F109</f>
        <v>101716365.30000019</v>
      </c>
      <c r="G107" s="33">
        <f t="shared" si="61"/>
        <v>0</v>
      </c>
      <c r="H107" s="33">
        <f t="shared" si="61"/>
        <v>101716365.30000019</v>
      </c>
      <c r="I107" s="19">
        <f>+H107/H137</f>
        <v>1.8344819715600601E-3</v>
      </c>
      <c r="J107" s="33">
        <f t="shared" ref="J107:K108" si="62">+J109</f>
        <v>101716365.3</v>
      </c>
      <c r="K107" s="33">
        <f t="shared" si="62"/>
        <v>101716365.3</v>
      </c>
      <c r="L107" s="33">
        <f t="shared" si="48"/>
        <v>0</v>
      </c>
      <c r="M107" s="19">
        <f t="shared" si="49"/>
        <v>0.99999999999999811</v>
      </c>
      <c r="N107" s="19">
        <f t="shared" si="50"/>
        <v>0.99999999999999811</v>
      </c>
      <c r="O107" s="167">
        <f t="shared" si="51"/>
        <v>1</v>
      </c>
    </row>
    <row r="108" spans="1:15" ht="34.5" customHeight="1" x14ac:dyDescent="0.25">
      <c r="A108" s="87" t="s">
        <v>143</v>
      </c>
      <c r="B108" s="50" t="s">
        <v>67</v>
      </c>
      <c r="C108" s="21">
        <v>54</v>
      </c>
      <c r="D108" s="21" t="s">
        <v>13</v>
      </c>
      <c r="E108" s="47" t="s">
        <v>144</v>
      </c>
      <c r="F108" s="33">
        <f t="shared" si="61"/>
        <v>14925884789.27</v>
      </c>
      <c r="G108" s="33">
        <f t="shared" si="61"/>
        <v>0</v>
      </c>
      <c r="H108" s="33">
        <f t="shared" si="61"/>
        <v>14925884789.27</v>
      </c>
      <c r="I108" s="19">
        <f>+H108/H137</f>
        <v>0.26919234161327521</v>
      </c>
      <c r="J108" s="33">
        <f t="shared" si="62"/>
        <v>2506392879</v>
      </c>
      <c r="K108" s="33">
        <f t="shared" si="62"/>
        <v>2065392879</v>
      </c>
      <c r="L108" s="33">
        <f t="shared" si="48"/>
        <v>441000000</v>
      </c>
      <c r="M108" s="19">
        <f t="shared" si="49"/>
        <v>0.16792256635947031</v>
      </c>
      <c r="N108" s="19">
        <f t="shared" si="50"/>
        <v>0.13837657922194205</v>
      </c>
      <c r="O108" s="167">
        <f t="shared" si="51"/>
        <v>0.82404993100046231</v>
      </c>
    </row>
    <row r="109" spans="1:15" ht="34.5" customHeight="1" x14ac:dyDescent="0.25">
      <c r="A109" s="87" t="s">
        <v>145</v>
      </c>
      <c r="B109" s="50" t="s">
        <v>67</v>
      </c>
      <c r="C109" s="21">
        <v>11</v>
      </c>
      <c r="D109" s="21" t="s">
        <v>13</v>
      </c>
      <c r="E109" s="47" t="s">
        <v>74</v>
      </c>
      <c r="F109" s="33">
        <f>+F115+F125</f>
        <v>101716365.30000019</v>
      </c>
      <c r="G109" s="33">
        <f>+G115+G125</f>
        <v>0</v>
      </c>
      <c r="H109" s="33">
        <f>+H115+H125</f>
        <v>101716365.30000019</v>
      </c>
      <c r="I109" s="19">
        <f>+H109/H137</f>
        <v>1.8344819715600601E-3</v>
      </c>
      <c r="J109" s="33">
        <f t="shared" ref="J109:K109" si="63">+J115+J125</f>
        <v>101716365.3</v>
      </c>
      <c r="K109" s="33">
        <f t="shared" si="63"/>
        <v>101716365.3</v>
      </c>
      <c r="L109" s="33">
        <f t="shared" si="48"/>
        <v>0</v>
      </c>
      <c r="M109" s="19">
        <f t="shared" si="49"/>
        <v>0.99999999999999811</v>
      </c>
      <c r="N109" s="19">
        <f t="shared" si="50"/>
        <v>0.99999999999999811</v>
      </c>
      <c r="O109" s="167">
        <f t="shared" si="51"/>
        <v>1</v>
      </c>
    </row>
    <row r="110" spans="1:15" ht="34.5" customHeight="1" x14ac:dyDescent="0.25">
      <c r="A110" s="87" t="s">
        <v>145</v>
      </c>
      <c r="B110" s="50" t="s">
        <v>67</v>
      </c>
      <c r="C110" s="21">
        <v>54</v>
      </c>
      <c r="D110" s="21" t="s">
        <v>13</v>
      </c>
      <c r="E110" s="47" t="s">
        <v>74</v>
      </c>
      <c r="F110" s="33">
        <f>+F111+F116+F126+F133</f>
        <v>14925884789.27</v>
      </c>
      <c r="G110" s="33">
        <f>+G111+G116+G126+G133</f>
        <v>0</v>
      </c>
      <c r="H110" s="33">
        <f>+H111+H116+H126+H133</f>
        <v>14925884789.27</v>
      </c>
      <c r="I110" s="19">
        <f>+H110/H137</f>
        <v>0.26919234161327521</v>
      </c>
      <c r="J110" s="33">
        <f t="shared" ref="J110:K110" si="64">+J111+J116+J126+J133</f>
        <v>2506392879</v>
      </c>
      <c r="K110" s="33">
        <f t="shared" si="64"/>
        <v>2065392879</v>
      </c>
      <c r="L110" s="33">
        <f t="shared" si="48"/>
        <v>441000000</v>
      </c>
      <c r="M110" s="19">
        <f t="shared" si="49"/>
        <v>0.16792256635947031</v>
      </c>
      <c r="N110" s="19">
        <f t="shared" si="50"/>
        <v>0.13837657922194205</v>
      </c>
      <c r="O110" s="167">
        <f t="shared" si="51"/>
        <v>0.82404993100046231</v>
      </c>
    </row>
    <row r="111" spans="1:15" ht="66" customHeight="1" x14ac:dyDescent="0.25">
      <c r="A111" s="85" t="s">
        <v>146</v>
      </c>
      <c r="B111" s="50" t="s">
        <v>67</v>
      </c>
      <c r="C111" s="21">
        <v>54</v>
      </c>
      <c r="D111" s="21" t="s">
        <v>13</v>
      </c>
      <c r="E111" s="47" t="s">
        <v>147</v>
      </c>
      <c r="F111" s="33">
        <f t="shared" ref="F111:H113" si="65">+F112</f>
        <v>15000000</v>
      </c>
      <c r="G111" s="33">
        <f t="shared" si="65"/>
        <v>0</v>
      </c>
      <c r="H111" s="33">
        <f t="shared" si="65"/>
        <v>15000000</v>
      </c>
      <c r="I111" s="19">
        <f>+H111/H137</f>
        <v>2.7052902934785508E-4</v>
      </c>
      <c r="J111" s="33">
        <f t="shared" ref="J111:K113" si="66">+J112</f>
        <v>15000000</v>
      </c>
      <c r="K111" s="33">
        <f t="shared" si="66"/>
        <v>15000000</v>
      </c>
      <c r="L111" s="33">
        <f t="shared" si="48"/>
        <v>0</v>
      </c>
      <c r="M111" s="19">
        <f t="shared" si="49"/>
        <v>1</v>
      </c>
      <c r="N111" s="19">
        <f t="shared" si="50"/>
        <v>1</v>
      </c>
      <c r="O111" s="167">
        <f t="shared" si="51"/>
        <v>1</v>
      </c>
    </row>
    <row r="112" spans="1:15" ht="49.5" customHeight="1" x14ac:dyDescent="0.25">
      <c r="A112" s="85" t="s">
        <v>148</v>
      </c>
      <c r="B112" s="50" t="s">
        <v>67</v>
      </c>
      <c r="C112" s="21">
        <v>54</v>
      </c>
      <c r="D112" s="21" t="s">
        <v>13</v>
      </c>
      <c r="E112" s="47" t="s">
        <v>147</v>
      </c>
      <c r="F112" s="33">
        <f t="shared" si="65"/>
        <v>15000000</v>
      </c>
      <c r="G112" s="33">
        <f t="shared" si="65"/>
        <v>0</v>
      </c>
      <c r="H112" s="33">
        <f t="shared" si="65"/>
        <v>15000000</v>
      </c>
      <c r="I112" s="19">
        <f>+H112/H137</f>
        <v>2.7052902934785508E-4</v>
      </c>
      <c r="J112" s="33">
        <f t="shared" si="66"/>
        <v>15000000</v>
      </c>
      <c r="K112" s="33">
        <f t="shared" si="66"/>
        <v>15000000</v>
      </c>
      <c r="L112" s="33">
        <f t="shared" si="48"/>
        <v>0</v>
      </c>
      <c r="M112" s="19">
        <f t="shared" si="49"/>
        <v>1</v>
      </c>
      <c r="N112" s="19">
        <f t="shared" si="50"/>
        <v>1</v>
      </c>
      <c r="O112" s="167">
        <f t="shared" si="51"/>
        <v>1</v>
      </c>
    </row>
    <row r="113" spans="1:15" ht="35.25" customHeight="1" x14ac:dyDescent="0.25">
      <c r="A113" s="85" t="s">
        <v>149</v>
      </c>
      <c r="B113" s="50" t="s">
        <v>67</v>
      </c>
      <c r="C113" s="21">
        <v>54</v>
      </c>
      <c r="D113" s="21" t="s">
        <v>13</v>
      </c>
      <c r="E113" s="47" t="s">
        <v>150</v>
      </c>
      <c r="F113" s="33">
        <f t="shared" si="65"/>
        <v>15000000</v>
      </c>
      <c r="G113" s="33">
        <f t="shared" si="65"/>
        <v>0</v>
      </c>
      <c r="H113" s="33">
        <f t="shared" si="65"/>
        <v>15000000</v>
      </c>
      <c r="I113" s="19">
        <f>+H113/H137</f>
        <v>2.7052902934785508E-4</v>
      </c>
      <c r="J113" s="33">
        <f t="shared" si="66"/>
        <v>15000000</v>
      </c>
      <c r="K113" s="33">
        <f t="shared" si="66"/>
        <v>15000000</v>
      </c>
      <c r="L113" s="33">
        <f t="shared" si="48"/>
        <v>0</v>
      </c>
      <c r="M113" s="19">
        <f t="shared" si="49"/>
        <v>1</v>
      </c>
      <c r="N113" s="19">
        <f t="shared" si="50"/>
        <v>1</v>
      </c>
      <c r="O113" s="167">
        <f t="shared" si="51"/>
        <v>1</v>
      </c>
    </row>
    <row r="114" spans="1:15" ht="48" customHeight="1" x14ac:dyDescent="0.25">
      <c r="A114" s="86" t="s">
        <v>151</v>
      </c>
      <c r="B114" s="52" t="s">
        <v>67</v>
      </c>
      <c r="C114" s="26">
        <v>54</v>
      </c>
      <c r="D114" s="26" t="s">
        <v>13</v>
      </c>
      <c r="E114" s="27" t="s">
        <v>75</v>
      </c>
      <c r="F114" s="28">
        <v>15000000</v>
      </c>
      <c r="G114" s="28">
        <v>0</v>
      </c>
      <c r="H114" s="28">
        <f t="shared" ref="H114" si="67">+F114-G114</f>
        <v>15000000</v>
      </c>
      <c r="I114" s="76">
        <f>+H114/H137</f>
        <v>2.7052902934785508E-4</v>
      </c>
      <c r="J114" s="28">
        <v>15000000</v>
      </c>
      <c r="K114" s="28">
        <v>15000000</v>
      </c>
      <c r="L114" s="28">
        <f t="shared" si="48"/>
        <v>0</v>
      </c>
      <c r="M114" s="76">
        <f t="shared" si="49"/>
        <v>1</v>
      </c>
      <c r="N114" s="30">
        <f t="shared" si="50"/>
        <v>1</v>
      </c>
      <c r="O114" s="169">
        <f t="shared" si="51"/>
        <v>1</v>
      </c>
    </row>
    <row r="115" spans="1:15" ht="64.5" customHeight="1" x14ac:dyDescent="0.25">
      <c r="A115" s="85" t="s">
        <v>152</v>
      </c>
      <c r="B115" s="48" t="s">
        <v>67</v>
      </c>
      <c r="C115" s="21">
        <v>11</v>
      </c>
      <c r="D115" s="21" t="s">
        <v>13</v>
      </c>
      <c r="E115" s="47" t="s">
        <v>153</v>
      </c>
      <c r="F115" s="33">
        <f t="shared" ref="F115:H117" si="68">+F117</f>
        <v>100513418.30000019</v>
      </c>
      <c r="G115" s="33">
        <f t="shared" si="68"/>
        <v>0</v>
      </c>
      <c r="H115" s="33">
        <f t="shared" si="68"/>
        <v>100513418.30000019</v>
      </c>
      <c r="I115" s="19">
        <f>+H115/H137</f>
        <v>1.8127864992755992E-3</v>
      </c>
      <c r="J115" s="33">
        <f t="shared" ref="J115:K117" si="69">+J117</f>
        <v>100513418.3</v>
      </c>
      <c r="K115" s="33">
        <f t="shared" si="69"/>
        <v>100513418.3</v>
      </c>
      <c r="L115" s="33">
        <f t="shared" si="48"/>
        <v>0</v>
      </c>
      <c r="M115" s="19">
        <f t="shared" si="49"/>
        <v>0.99999999999999811</v>
      </c>
      <c r="N115" s="19">
        <f t="shared" si="50"/>
        <v>0.99999999999999811</v>
      </c>
      <c r="O115" s="167">
        <f t="shared" si="51"/>
        <v>1</v>
      </c>
    </row>
    <row r="116" spans="1:15" ht="64.5" customHeight="1" x14ac:dyDescent="0.25">
      <c r="A116" s="85" t="s">
        <v>152</v>
      </c>
      <c r="B116" s="50" t="s">
        <v>67</v>
      </c>
      <c r="C116" s="21">
        <v>54</v>
      </c>
      <c r="D116" s="21" t="s">
        <v>13</v>
      </c>
      <c r="E116" s="47" t="s">
        <v>153</v>
      </c>
      <c r="F116" s="33">
        <f t="shared" si="68"/>
        <v>14318432343.27</v>
      </c>
      <c r="G116" s="33">
        <f t="shared" si="68"/>
        <v>0</v>
      </c>
      <c r="H116" s="33">
        <f t="shared" si="68"/>
        <v>14318432343.27</v>
      </c>
      <c r="I116" s="19">
        <f>+H116/H137</f>
        <v>0.25823677357385116</v>
      </c>
      <c r="J116" s="33">
        <f t="shared" si="69"/>
        <v>1930140433</v>
      </c>
      <c r="K116" s="33">
        <f t="shared" si="69"/>
        <v>1930140433</v>
      </c>
      <c r="L116" s="33">
        <f t="shared" si="48"/>
        <v>0</v>
      </c>
      <c r="M116" s="19">
        <f t="shared" si="49"/>
        <v>0.13480110019915773</v>
      </c>
      <c r="N116" s="19">
        <f t="shared" si="50"/>
        <v>0.13480110019915773</v>
      </c>
      <c r="O116" s="167">
        <f t="shared" si="51"/>
        <v>1</v>
      </c>
    </row>
    <row r="117" spans="1:15" ht="49.5" customHeight="1" x14ac:dyDescent="0.25">
      <c r="A117" s="85" t="s">
        <v>154</v>
      </c>
      <c r="B117" s="48" t="s">
        <v>67</v>
      </c>
      <c r="C117" s="21">
        <v>11</v>
      </c>
      <c r="D117" s="21" t="s">
        <v>13</v>
      </c>
      <c r="E117" s="47" t="s">
        <v>153</v>
      </c>
      <c r="F117" s="33">
        <f t="shared" si="68"/>
        <v>100513418.30000019</v>
      </c>
      <c r="G117" s="33">
        <f t="shared" si="68"/>
        <v>0</v>
      </c>
      <c r="H117" s="33">
        <f t="shared" si="68"/>
        <v>100513418.30000019</v>
      </c>
      <c r="I117" s="19">
        <f>+H117/H137</f>
        <v>1.8127864992755992E-3</v>
      </c>
      <c r="J117" s="33">
        <f t="shared" si="69"/>
        <v>100513418.3</v>
      </c>
      <c r="K117" s="33">
        <f t="shared" si="69"/>
        <v>100513418.3</v>
      </c>
      <c r="L117" s="33">
        <f t="shared" si="48"/>
        <v>0</v>
      </c>
      <c r="M117" s="19">
        <f t="shared" si="49"/>
        <v>0.99999999999999811</v>
      </c>
      <c r="N117" s="19">
        <f t="shared" si="50"/>
        <v>0.99999999999999811</v>
      </c>
      <c r="O117" s="167">
        <f t="shared" si="51"/>
        <v>1</v>
      </c>
    </row>
    <row r="118" spans="1:15" ht="49.5" customHeight="1" x14ac:dyDescent="0.25">
      <c r="A118" s="85" t="s">
        <v>154</v>
      </c>
      <c r="B118" s="50" t="s">
        <v>67</v>
      </c>
      <c r="C118" s="21">
        <v>54</v>
      </c>
      <c r="D118" s="21" t="s">
        <v>13</v>
      </c>
      <c r="E118" s="47" t="s">
        <v>153</v>
      </c>
      <c r="F118" s="33">
        <f>+F120+F123</f>
        <v>14318432343.27</v>
      </c>
      <c r="G118" s="33">
        <f>+G120+G123</f>
        <v>0</v>
      </c>
      <c r="H118" s="33">
        <f>+H120+H123</f>
        <v>14318432343.27</v>
      </c>
      <c r="I118" s="19">
        <f>+H118/H137</f>
        <v>0.25823677357385116</v>
      </c>
      <c r="J118" s="33">
        <f t="shared" ref="J118:K118" si="70">+J120+J123</f>
        <v>1930140433</v>
      </c>
      <c r="K118" s="33">
        <f t="shared" si="70"/>
        <v>1930140433</v>
      </c>
      <c r="L118" s="33">
        <f t="shared" si="48"/>
        <v>0</v>
      </c>
      <c r="M118" s="19">
        <f t="shared" si="49"/>
        <v>0.13480110019915773</v>
      </c>
      <c r="N118" s="19">
        <f t="shared" si="50"/>
        <v>0.13480110019915773</v>
      </c>
      <c r="O118" s="167">
        <f t="shared" si="51"/>
        <v>1</v>
      </c>
    </row>
    <row r="119" spans="1:15" ht="34.5" customHeight="1" x14ac:dyDescent="0.25">
      <c r="A119" s="85" t="s">
        <v>155</v>
      </c>
      <c r="B119" s="48" t="s">
        <v>67</v>
      </c>
      <c r="C119" s="21">
        <v>11</v>
      </c>
      <c r="D119" s="21" t="s">
        <v>13</v>
      </c>
      <c r="E119" s="47" t="s">
        <v>110</v>
      </c>
      <c r="F119" s="33">
        <f t="shared" ref="F119:H120" si="71">+F121</f>
        <v>100513418.30000019</v>
      </c>
      <c r="G119" s="33">
        <f t="shared" si="71"/>
        <v>0</v>
      </c>
      <c r="H119" s="33">
        <f t="shared" si="71"/>
        <v>100513418.30000019</v>
      </c>
      <c r="I119" s="19">
        <f>+H119/H137</f>
        <v>1.8127864992755992E-3</v>
      </c>
      <c r="J119" s="33">
        <f t="shared" ref="J119:K120" si="72">+J121</f>
        <v>100513418.3</v>
      </c>
      <c r="K119" s="33">
        <f t="shared" si="72"/>
        <v>100513418.3</v>
      </c>
      <c r="L119" s="33">
        <f t="shared" si="48"/>
        <v>0</v>
      </c>
      <c r="M119" s="19">
        <f t="shared" si="49"/>
        <v>0.99999999999999811</v>
      </c>
      <c r="N119" s="19">
        <f t="shared" si="50"/>
        <v>0.99999999999999811</v>
      </c>
      <c r="O119" s="167">
        <f t="shared" si="51"/>
        <v>1</v>
      </c>
    </row>
    <row r="120" spans="1:15" ht="34.5" customHeight="1" x14ac:dyDescent="0.25">
      <c r="A120" s="85" t="s">
        <v>155</v>
      </c>
      <c r="B120" s="50" t="s">
        <v>67</v>
      </c>
      <c r="C120" s="21">
        <v>54</v>
      </c>
      <c r="D120" s="21" t="s">
        <v>13</v>
      </c>
      <c r="E120" s="47" t="s">
        <v>110</v>
      </c>
      <c r="F120" s="33">
        <f t="shared" si="71"/>
        <v>2691126643.2699995</v>
      </c>
      <c r="G120" s="33">
        <f t="shared" si="71"/>
        <v>0</v>
      </c>
      <c r="H120" s="33">
        <f t="shared" si="71"/>
        <v>2691126643.2699995</v>
      </c>
      <c r="I120" s="19">
        <f>+H120/H137</f>
        <v>4.8535191910398963E-2</v>
      </c>
      <c r="J120" s="33">
        <f t="shared" si="72"/>
        <v>507209773</v>
      </c>
      <c r="K120" s="33">
        <f t="shared" si="72"/>
        <v>507209773</v>
      </c>
      <c r="L120" s="33">
        <f t="shared" si="48"/>
        <v>0</v>
      </c>
      <c r="M120" s="19">
        <f t="shared" si="49"/>
        <v>0.18847488068554338</v>
      </c>
      <c r="N120" s="19">
        <f t="shared" si="50"/>
        <v>0.18847488068554338</v>
      </c>
      <c r="O120" s="167">
        <f t="shared" si="51"/>
        <v>1</v>
      </c>
    </row>
    <row r="121" spans="1:15" ht="32.25" customHeight="1" x14ac:dyDescent="0.25">
      <c r="A121" s="86" t="s">
        <v>156</v>
      </c>
      <c r="B121" s="46" t="s">
        <v>67</v>
      </c>
      <c r="C121" s="26">
        <v>11</v>
      </c>
      <c r="D121" s="26" t="s">
        <v>13</v>
      </c>
      <c r="E121" s="54" t="s">
        <v>75</v>
      </c>
      <c r="F121" s="28">
        <v>100513418.30000019</v>
      </c>
      <c r="G121" s="28">
        <v>0</v>
      </c>
      <c r="H121" s="28">
        <f t="shared" ref="H121:H122" si="73">+F121-G121</f>
        <v>100513418.30000019</v>
      </c>
      <c r="I121" s="76">
        <f>+H121/H137</f>
        <v>1.8127864992755992E-3</v>
      </c>
      <c r="J121" s="28">
        <v>100513418.3</v>
      </c>
      <c r="K121" s="28">
        <v>100513418.3</v>
      </c>
      <c r="L121" s="28">
        <f t="shared" si="48"/>
        <v>0</v>
      </c>
      <c r="M121" s="76">
        <f t="shared" si="49"/>
        <v>0.99999999999999811</v>
      </c>
      <c r="N121" s="30">
        <f t="shared" si="50"/>
        <v>0.99999999999999811</v>
      </c>
      <c r="O121" s="169">
        <f t="shared" si="51"/>
        <v>1</v>
      </c>
    </row>
    <row r="122" spans="1:15" ht="48.75" customHeight="1" x14ac:dyDescent="0.25">
      <c r="A122" s="86" t="s">
        <v>156</v>
      </c>
      <c r="B122" s="52" t="s">
        <v>67</v>
      </c>
      <c r="C122" s="26">
        <v>54</v>
      </c>
      <c r="D122" s="26" t="s">
        <v>13</v>
      </c>
      <c r="E122" s="54" t="s">
        <v>75</v>
      </c>
      <c r="F122" s="28">
        <v>2691126643.2699995</v>
      </c>
      <c r="G122" s="28">
        <v>0</v>
      </c>
      <c r="H122" s="28">
        <f t="shared" si="73"/>
        <v>2691126643.2699995</v>
      </c>
      <c r="I122" s="76">
        <f>+H122/H137</f>
        <v>4.8535191910398963E-2</v>
      </c>
      <c r="J122" s="28">
        <v>507209773</v>
      </c>
      <c r="K122" s="28">
        <v>507209773</v>
      </c>
      <c r="L122" s="28">
        <f t="shared" si="48"/>
        <v>0</v>
      </c>
      <c r="M122" s="76">
        <f t="shared" si="49"/>
        <v>0.18847488068554338</v>
      </c>
      <c r="N122" s="30">
        <f t="shared" si="50"/>
        <v>0.18847488068554338</v>
      </c>
      <c r="O122" s="169">
        <f t="shared" si="51"/>
        <v>1</v>
      </c>
    </row>
    <row r="123" spans="1:15" ht="30.75" customHeight="1" x14ac:dyDescent="0.25">
      <c r="A123" s="88" t="s">
        <v>157</v>
      </c>
      <c r="B123" s="50" t="s">
        <v>67</v>
      </c>
      <c r="C123" s="21">
        <v>54</v>
      </c>
      <c r="D123" s="21" t="s">
        <v>13</v>
      </c>
      <c r="E123" s="22" t="s">
        <v>158</v>
      </c>
      <c r="F123" s="34">
        <f>+F124</f>
        <v>11627305700</v>
      </c>
      <c r="G123" s="34">
        <f>+G124</f>
        <v>0</v>
      </c>
      <c r="H123" s="34">
        <f>+H124</f>
        <v>11627305700</v>
      </c>
      <c r="I123" s="19">
        <f>+H123/H137</f>
        <v>0.20970158166345218</v>
      </c>
      <c r="J123" s="34">
        <f t="shared" ref="J123:K123" si="74">+J124</f>
        <v>1422930660</v>
      </c>
      <c r="K123" s="34">
        <f t="shared" si="74"/>
        <v>1422930660</v>
      </c>
      <c r="L123" s="34">
        <f t="shared" si="48"/>
        <v>0</v>
      </c>
      <c r="M123" s="19">
        <f t="shared" si="49"/>
        <v>0.12237836492077438</v>
      </c>
      <c r="N123" s="19">
        <f t="shared" si="50"/>
        <v>0.12237836492077438</v>
      </c>
      <c r="O123" s="167">
        <f t="shared" si="51"/>
        <v>1</v>
      </c>
    </row>
    <row r="124" spans="1:15" ht="48" customHeight="1" x14ac:dyDescent="0.25">
      <c r="A124" s="86" t="s">
        <v>159</v>
      </c>
      <c r="B124" s="52" t="s">
        <v>67</v>
      </c>
      <c r="C124" s="26">
        <v>54</v>
      </c>
      <c r="D124" s="26" t="s">
        <v>13</v>
      </c>
      <c r="E124" s="54" t="s">
        <v>75</v>
      </c>
      <c r="F124" s="28">
        <v>11627305700</v>
      </c>
      <c r="G124" s="28">
        <v>0</v>
      </c>
      <c r="H124" s="28">
        <f t="shared" ref="H124" si="75">+F124-G124</f>
        <v>11627305700</v>
      </c>
      <c r="I124" s="76">
        <f>+H124/H137</f>
        <v>0.20970158166345218</v>
      </c>
      <c r="J124" s="28">
        <v>1422930660</v>
      </c>
      <c r="K124" s="28">
        <v>1422930660</v>
      </c>
      <c r="L124" s="28">
        <f t="shared" si="48"/>
        <v>0</v>
      </c>
      <c r="M124" s="76">
        <f t="shared" si="49"/>
        <v>0.12237836492077438</v>
      </c>
      <c r="N124" s="30">
        <f>+K124/H124</f>
        <v>0.12237836492077438</v>
      </c>
      <c r="O124" s="169">
        <f t="shared" si="51"/>
        <v>1</v>
      </c>
    </row>
    <row r="125" spans="1:15" ht="66" customHeight="1" x14ac:dyDescent="0.25">
      <c r="A125" s="85" t="s">
        <v>160</v>
      </c>
      <c r="B125" s="21" t="s">
        <v>67</v>
      </c>
      <c r="C125" s="21">
        <v>11</v>
      </c>
      <c r="D125" s="21" t="s">
        <v>13</v>
      </c>
      <c r="E125" s="47" t="s">
        <v>161</v>
      </c>
      <c r="F125" s="33">
        <f t="shared" ref="F125:H130" si="76">+F127</f>
        <v>1202947</v>
      </c>
      <c r="G125" s="33">
        <f t="shared" si="76"/>
        <v>0</v>
      </c>
      <c r="H125" s="33">
        <f t="shared" si="76"/>
        <v>1202947</v>
      </c>
      <c r="I125" s="186">
        <f>+H125/H137</f>
        <v>2.1695472284460951E-5</v>
      </c>
      <c r="J125" s="33">
        <f t="shared" ref="J125:K130" si="77">+J127</f>
        <v>1202947</v>
      </c>
      <c r="K125" s="33">
        <f t="shared" si="77"/>
        <v>1202947</v>
      </c>
      <c r="L125" s="33">
        <f t="shared" si="48"/>
        <v>0</v>
      </c>
      <c r="M125" s="19">
        <f t="shared" si="49"/>
        <v>1</v>
      </c>
      <c r="N125" s="19">
        <f t="shared" si="50"/>
        <v>1</v>
      </c>
      <c r="O125" s="167">
        <f t="shared" si="51"/>
        <v>1</v>
      </c>
    </row>
    <row r="126" spans="1:15" ht="66" customHeight="1" x14ac:dyDescent="0.25">
      <c r="A126" s="85" t="s">
        <v>160</v>
      </c>
      <c r="B126" s="50" t="s">
        <v>67</v>
      </c>
      <c r="C126" s="21">
        <v>54</v>
      </c>
      <c r="D126" s="21" t="s">
        <v>13</v>
      </c>
      <c r="E126" s="47" t="s">
        <v>161</v>
      </c>
      <c r="F126" s="33">
        <f t="shared" si="76"/>
        <v>103056254</v>
      </c>
      <c r="G126" s="33">
        <f t="shared" si="76"/>
        <v>0</v>
      </c>
      <c r="H126" s="33">
        <f t="shared" si="76"/>
        <v>103056254</v>
      </c>
      <c r="I126" s="19">
        <f>+H126/H137</f>
        <v>1.858647224189734E-3</v>
      </c>
      <c r="J126" s="33">
        <f t="shared" si="77"/>
        <v>103056254</v>
      </c>
      <c r="K126" s="33">
        <f t="shared" si="77"/>
        <v>103056254</v>
      </c>
      <c r="L126" s="33">
        <f t="shared" si="48"/>
        <v>0</v>
      </c>
      <c r="M126" s="19">
        <f t="shared" si="49"/>
        <v>1</v>
      </c>
      <c r="N126" s="19">
        <f t="shared" si="50"/>
        <v>1</v>
      </c>
      <c r="O126" s="167">
        <f t="shared" si="51"/>
        <v>1</v>
      </c>
    </row>
    <row r="127" spans="1:15" ht="60.75" customHeight="1" x14ac:dyDescent="0.25">
      <c r="A127" s="85" t="s">
        <v>162</v>
      </c>
      <c r="B127" s="21" t="s">
        <v>67</v>
      </c>
      <c r="C127" s="21">
        <v>11</v>
      </c>
      <c r="D127" s="21" t="s">
        <v>13</v>
      </c>
      <c r="E127" s="47" t="s">
        <v>161</v>
      </c>
      <c r="F127" s="33">
        <f t="shared" si="76"/>
        <v>1202947</v>
      </c>
      <c r="G127" s="33">
        <f t="shared" si="76"/>
        <v>0</v>
      </c>
      <c r="H127" s="33">
        <f t="shared" si="76"/>
        <v>1202947</v>
      </c>
      <c r="I127" s="186">
        <f>+H127/H137</f>
        <v>2.1695472284460951E-5</v>
      </c>
      <c r="J127" s="33">
        <f t="shared" si="77"/>
        <v>1202947</v>
      </c>
      <c r="K127" s="33">
        <f t="shared" si="77"/>
        <v>1202947</v>
      </c>
      <c r="L127" s="33">
        <f t="shared" si="48"/>
        <v>0</v>
      </c>
      <c r="M127" s="19">
        <f t="shared" si="49"/>
        <v>1</v>
      </c>
      <c r="N127" s="19">
        <f t="shared" si="50"/>
        <v>1</v>
      </c>
      <c r="O127" s="167">
        <f t="shared" si="51"/>
        <v>1</v>
      </c>
    </row>
    <row r="128" spans="1:15" ht="60.75" customHeight="1" x14ac:dyDescent="0.25">
      <c r="A128" s="85" t="s">
        <v>162</v>
      </c>
      <c r="B128" s="50" t="s">
        <v>67</v>
      </c>
      <c r="C128" s="21">
        <v>54</v>
      </c>
      <c r="D128" s="21" t="s">
        <v>13</v>
      </c>
      <c r="E128" s="47" t="s">
        <v>161</v>
      </c>
      <c r="F128" s="33">
        <f t="shared" si="76"/>
        <v>103056254</v>
      </c>
      <c r="G128" s="33">
        <f t="shared" si="76"/>
        <v>0</v>
      </c>
      <c r="H128" s="33">
        <f t="shared" si="76"/>
        <v>103056254</v>
      </c>
      <c r="I128" s="19">
        <f>+H128/H137</f>
        <v>1.858647224189734E-3</v>
      </c>
      <c r="J128" s="33">
        <f t="shared" si="77"/>
        <v>103056254</v>
      </c>
      <c r="K128" s="33">
        <f t="shared" si="77"/>
        <v>103056254</v>
      </c>
      <c r="L128" s="33">
        <f t="shared" si="48"/>
        <v>0</v>
      </c>
      <c r="M128" s="19">
        <f t="shared" si="49"/>
        <v>1</v>
      </c>
      <c r="N128" s="19">
        <f t="shared" si="50"/>
        <v>1</v>
      </c>
      <c r="O128" s="167">
        <f t="shared" si="51"/>
        <v>1</v>
      </c>
    </row>
    <row r="129" spans="1:29" ht="35.25" customHeight="1" x14ac:dyDescent="0.25">
      <c r="A129" s="85" t="s">
        <v>163</v>
      </c>
      <c r="B129" s="21" t="s">
        <v>67</v>
      </c>
      <c r="C129" s="21">
        <v>11</v>
      </c>
      <c r="D129" s="21" t="s">
        <v>13</v>
      </c>
      <c r="E129" s="47" t="s">
        <v>164</v>
      </c>
      <c r="F129" s="33">
        <f t="shared" si="76"/>
        <v>1202947</v>
      </c>
      <c r="G129" s="33">
        <f t="shared" si="76"/>
        <v>0</v>
      </c>
      <c r="H129" s="33">
        <f t="shared" si="76"/>
        <v>1202947</v>
      </c>
      <c r="I129" s="186">
        <f>+H129/H137</f>
        <v>2.1695472284460951E-5</v>
      </c>
      <c r="J129" s="33">
        <f t="shared" si="77"/>
        <v>1202947</v>
      </c>
      <c r="K129" s="33">
        <f t="shared" si="77"/>
        <v>1202947</v>
      </c>
      <c r="L129" s="33">
        <f t="shared" si="48"/>
        <v>0</v>
      </c>
      <c r="M129" s="19">
        <f t="shared" si="49"/>
        <v>1</v>
      </c>
      <c r="N129" s="19">
        <f t="shared" si="50"/>
        <v>1</v>
      </c>
      <c r="O129" s="167">
        <f t="shared" si="51"/>
        <v>1</v>
      </c>
    </row>
    <row r="130" spans="1:29" ht="35.25" customHeight="1" x14ac:dyDescent="0.25">
      <c r="A130" s="85" t="s">
        <v>163</v>
      </c>
      <c r="B130" s="50" t="s">
        <v>67</v>
      </c>
      <c r="C130" s="21">
        <v>54</v>
      </c>
      <c r="D130" s="21" t="s">
        <v>13</v>
      </c>
      <c r="E130" s="47" t="s">
        <v>164</v>
      </c>
      <c r="F130" s="33">
        <f t="shared" si="76"/>
        <v>103056254</v>
      </c>
      <c r="G130" s="33">
        <f t="shared" si="76"/>
        <v>0</v>
      </c>
      <c r="H130" s="33">
        <f t="shared" si="76"/>
        <v>103056254</v>
      </c>
      <c r="I130" s="19">
        <f>+H130/H137</f>
        <v>1.858647224189734E-3</v>
      </c>
      <c r="J130" s="33">
        <f t="shared" si="77"/>
        <v>103056254</v>
      </c>
      <c r="K130" s="33">
        <f t="shared" si="77"/>
        <v>103056254</v>
      </c>
      <c r="L130" s="33">
        <f t="shared" si="48"/>
        <v>0</v>
      </c>
      <c r="M130" s="19">
        <f t="shared" si="49"/>
        <v>1</v>
      </c>
      <c r="N130" s="19">
        <f t="shared" si="50"/>
        <v>1</v>
      </c>
      <c r="O130" s="167">
        <f t="shared" si="51"/>
        <v>1</v>
      </c>
    </row>
    <row r="131" spans="1:29" ht="35.25" customHeight="1" x14ac:dyDescent="0.25">
      <c r="A131" s="86" t="s">
        <v>165</v>
      </c>
      <c r="B131" s="26" t="s">
        <v>67</v>
      </c>
      <c r="C131" s="26">
        <v>11</v>
      </c>
      <c r="D131" s="26" t="s">
        <v>13</v>
      </c>
      <c r="E131" s="54" t="s">
        <v>75</v>
      </c>
      <c r="F131" s="28">
        <v>1202947</v>
      </c>
      <c r="G131" s="28">
        <v>0</v>
      </c>
      <c r="H131" s="28">
        <f t="shared" ref="H131:H132" si="78">+F131-G131</f>
        <v>1202947</v>
      </c>
      <c r="I131" s="187">
        <f>+H131/H137</f>
        <v>2.1695472284460951E-5</v>
      </c>
      <c r="J131" s="28">
        <v>1202947</v>
      </c>
      <c r="K131" s="28">
        <v>1202947</v>
      </c>
      <c r="L131" s="28">
        <f t="shared" si="48"/>
        <v>0</v>
      </c>
      <c r="M131" s="19">
        <f t="shared" si="49"/>
        <v>1</v>
      </c>
      <c r="N131" s="76">
        <f t="shared" si="50"/>
        <v>1</v>
      </c>
      <c r="O131" s="188">
        <f t="shared" si="51"/>
        <v>1</v>
      </c>
    </row>
    <row r="132" spans="1:29" ht="48.75" customHeight="1" x14ac:dyDescent="0.25">
      <c r="A132" s="86" t="s">
        <v>165</v>
      </c>
      <c r="B132" s="52" t="s">
        <v>67</v>
      </c>
      <c r="C132" s="26">
        <v>54</v>
      </c>
      <c r="D132" s="26" t="s">
        <v>13</v>
      </c>
      <c r="E132" s="54" t="s">
        <v>75</v>
      </c>
      <c r="F132" s="28">
        <v>103056254</v>
      </c>
      <c r="G132" s="28">
        <v>0</v>
      </c>
      <c r="H132" s="28">
        <f t="shared" si="78"/>
        <v>103056254</v>
      </c>
      <c r="I132" s="76">
        <f>+H132/H137</f>
        <v>1.858647224189734E-3</v>
      </c>
      <c r="J132" s="28">
        <v>103056254</v>
      </c>
      <c r="K132" s="28">
        <v>103056254</v>
      </c>
      <c r="L132" s="28">
        <f t="shared" si="48"/>
        <v>0</v>
      </c>
      <c r="M132" s="76">
        <f t="shared" si="49"/>
        <v>1</v>
      </c>
      <c r="N132" s="30">
        <f t="shared" si="50"/>
        <v>1</v>
      </c>
      <c r="O132" s="169">
        <f t="shared" si="51"/>
        <v>1</v>
      </c>
    </row>
    <row r="133" spans="1:29" ht="72" customHeight="1" x14ac:dyDescent="0.25">
      <c r="A133" s="85" t="s">
        <v>166</v>
      </c>
      <c r="B133" s="155" t="s">
        <v>67</v>
      </c>
      <c r="C133" s="21">
        <v>54</v>
      </c>
      <c r="D133" s="153" t="s">
        <v>13</v>
      </c>
      <c r="E133" s="47" t="s">
        <v>167</v>
      </c>
      <c r="F133" s="33">
        <f t="shared" ref="F133:H135" si="79">+F134</f>
        <v>489396192.00000012</v>
      </c>
      <c r="G133" s="33">
        <f t="shared" si="79"/>
        <v>0</v>
      </c>
      <c r="H133" s="33">
        <f t="shared" si="79"/>
        <v>489396192.00000012</v>
      </c>
      <c r="I133" s="19">
        <f>+H133/H137</f>
        <v>8.8263917858864369E-3</v>
      </c>
      <c r="J133" s="33">
        <f t="shared" ref="J133:K135" si="80">+J134</f>
        <v>458196192</v>
      </c>
      <c r="K133" s="33">
        <f t="shared" si="80"/>
        <v>17196192</v>
      </c>
      <c r="L133" s="33">
        <f t="shared" si="48"/>
        <v>441000000</v>
      </c>
      <c r="M133" s="19">
        <f t="shared" si="49"/>
        <v>0.93624797145949168</v>
      </c>
      <c r="N133" s="19">
        <f t="shared" si="50"/>
        <v>3.5137568050386453E-2</v>
      </c>
      <c r="O133" s="167">
        <f t="shared" si="51"/>
        <v>3.7530194052769431E-2</v>
      </c>
    </row>
    <row r="134" spans="1:29" ht="49.5" customHeight="1" x14ac:dyDescent="0.25">
      <c r="A134" s="85" t="s">
        <v>168</v>
      </c>
      <c r="B134" s="155" t="s">
        <v>67</v>
      </c>
      <c r="C134" s="21">
        <v>54</v>
      </c>
      <c r="D134" s="153" t="s">
        <v>13</v>
      </c>
      <c r="E134" s="47" t="s">
        <v>167</v>
      </c>
      <c r="F134" s="33">
        <f t="shared" si="79"/>
        <v>489396192.00000012</v>
      </c>
      <c r="G134" s="33">
        <f t="shared" si="79"/>
        <v>0</v>
      </c>
      <c r="H134" s="33">
        <f t="shared" si="79"/>
        <v>489396192.00000012</v>
      </c>
      <c r="I134" s="19">
        <f>+H134/H137</f>
        <v>8.8263917858864369E-3</v>
      </c>
      <c r="J134" s="33">
        <f t="shared" si="80"/>
        <v>458196192</v>
      </c>
      <c r="K134" s="33">
        <f t="shared" si="80"/>
        <v>17196192</v>
      </c>
      <c r="L134" s="33">
        <f t="shared" si="48"/>
        <v>441000000</v>
      </c>
      <c r="M134" s="19">
        <f t="shared" si="49"/>
        <v>0.93624797145949168</v>
      </c>
      <c r="N134" s="19">
        <f t="shared" si="50"/>
        <v>3.5137568050386453E-2</v>
      </c>
      <c r="O134" s="167">
        <f t="shared" si="51"/>
        <v>3.7530194052769431E-2</v>
      </c>
    </row>
    <row r="135" spans="1:29" ht="35.25" customHeight="1" x14ac:dyDescent="0.25">
      <c r="A135" s="85" t="s">
        <v>169</v>
      </c>
      <c r="B135" s="155" t="s">
        <v>67</v>
      </c>
      <c r="C135" s="21">
        <v>54</v>
      </c>
      <c r="D135" s="153" t="s">
        <v>13</v>
      </c>
      <c r="E135" s="47" t="s">
        <v>170</v>
      </c>
      <c r="F135" s="33">
        <f t="shared" si="79"/>
        <v>489396192.00000012</v>
      </c>
      <c r="G135" s="33">
        <f t="shared" si="79"/>
        <v>0</v>
      </c>
      <c r="H135" s="33">
        <f t="shared" si="79"/>
        <v>489396192.00000012</v>
      </c>
      <c r="I135" s="19">
        <f>+H135/H137</f>
        <v>8.8263917858864369E-3</v>
      </c>
      <c r="J135" s="33">
        <f t="shared" si="80"/>
        <v>458196192</v>
      </c>
      <c r="K135" s="33">
        <f t="shared" si="80"/>
        <v>17196192</v>
      </c>
      <c r="L135" s="33">
        <f t="shared" si="48"/>
        <v>441000000</v>
      </c>
      <c r="M135" s="19">
        <f t="shared" si="49"/>
        <v>0.93624797145949168</v>
      </c>
      <c r="N135" s="19">
        <f t="shared" si="50"/>
        <v>3.5137568050386453E-2</v>
      </c>
      <c r="O135" s="167">
        <f t="shared" si="51"/>
        <v>3.7530194052769431E-2</v>
      </c>
    </row>
    <row r="136" spans="1:29" ht="42.75" customHeight="1" thickBot="1" x14ac:dyDescent="0.3">
      <c r="A136" s="84" t="s">
        <v>171</v>
      </c>
      <c r="B136" s="57" t="s">
        <v>67</v>
      </c>
      <c r="C136" s="189">
        <v>54</v>
      </c>
      <c r="D136" s="41" t="s">
        <v>13</v>
      </c>
      <c r="E136" s="58" t="s">
        <v>75</v>
      </c>
      <c r="F136" s="42">
        <v>489396192.00000012</v>
      </c>
      <c r="G136" s="28">
        <v>0</v>
      </c>
      <c r="H136" s="28">
        <f t="shared" ref="H136" si="81">+F136-G136</f>
        <v>489396192.00000012</v>
      </c>
      <c r="I136" s="76">
        <f>+H136/H137</f>
        <v>8.8263917858864369E-3</v>
      </c>
      <c r="J136" s="220">
        <v>458196192</v>
      </c>
      <c r="K136" s="42">
        <v>17196192</v>
      </c>
      <c r="L136" s="42">
        <f t="shared" si="48"/>
        <v>441000000</v>
      </c>
      <c r="M136" s="76">
        <f t="shared" si="49"/>
        <v>0.93624797145949168</v>
      </c>
      <c r="N136" s="30">
        <f t="shared" si="50"/>
        <v>3.5137568050386453E-2</v>
      </c>
      <c r="O136" s="169">
        <f t="shared" si="51"/>
        <v>3.7530194052769431E-2</v>
      </c>
    </row>
    <row r="137" spans="1:29" s="60" customFormat="1" ht="33" customHeight="1" thickBot="1" x14ac:dyDescent="0.3">
      <c r="A137" s="230" t="s">
        <v>172</v>
      </c>
      <c r="B137" s="231"/>
      <c r="C137" s="231"/>
      <c r="D137" s="231"/>
      <c r="E137" s="231"/>
      <c r="F137" s="59">
        <f>+F32+F31+F30+F8</f>
        <v>55446914647.790009</v>
      </c>
      <c r="G137" s="59">
        <f>+G32+G31+G30+G8</f>
        <v>0</v>
      </c>
      <c r="H137" s="59">
        <f>+H32+H31+H30+H8</f>
        <v>55446914647.790009</v>
      </c>
      <c r="I137" s="77">
        <f>+I8+I30+I31+I32</f>
        <v>1</v>
      </c>
      <c r="J137" s="59">
        <f t="shared" ref="J137:L137" si="82">+J32+J31+J30+J8</f>
        <v>32318022465.529999</v>
      </c>
      <c r="K137" s="59">
        <f t="shared" si="82"/>
        <v>31877022465.529999</v>
      </c>
      <c r="L137" s="59">
        <f t="shared" si="82"/>
        <v>441000000</v>
      </c>
      <c r="M137" s="77">
        <f t="shared" si="49"/>
        <v>0.58286421653613374</v>
      </c>
      <c r="N137" s="77">
        <f t="shared" si="50"/>
        <v>0.57491066307330674</v>
      </c>
      <c r="O137" s="81">
        <f t="shared" si="51"/>
        <v>0.98635436309661695</v>
      </c>
    </row>
    <row r="138" spans="1:29" s="62" customFormat="1" ht="15.75" customHeight="1" x14ac:dyDescent="0.25">
      <c r="A138" s="61" t="s">
        <v>173</v>
      </c>
      <c r="E138" s="63"/>
      <c r="F138" s="64"/>
      <c r="G138" s="64"/>
      <c r="H138" s="64"/>
      <c r="I138" s="65"/>
      <c r="J138" s="65"/>
      <c r="K138" s="65"/>
      <c r="L138" s="65"/>
      <c r="M138" s="65"/>
    </row>
    <row r="139" spans="1:29" s="62" customFormat="1" ht="15.75" customHeight="1" x14ac:dyDescent="0.25">
      <c r="A139" s="61" t="s">
        <v>511</v>
      </c>
      <c r="E139" s="63"/>
      <c r="F139" s="64"/>
      <c r="G139" s="64"/>
      <c r="H139" s="64"/>
      <c r="I139" s="65"/>
      <c r="J139" s="65"/>
      <c r="K139" s="65"/>
      <c r="L139" s="65"/>
      <c r="M139" s="65"/>
    </row>
    <row r="140" spans="1:29" s="65" customFormat="1" x14ac:dyDescent="0.25">
      <c r="A140" s="61" t="s">
        <v>175</v>
      </c>
      <c r="B140" s="3"/>
      <c r="C140" s="1"/>
      <c r="D140" s="1"/>
      <c r="E140" s="4"/>
      <c r="F140" s="5"/>
      <c r="G140" s="5"/>
      <c r="H140" s="5"/>
      <c r="N140" s="1"/>
      <c r="O140" s="1"/>
      <c r="P140" s="1"/>
      <c r="Q140" s="1"/>
      <c r="R140" s="1"/>
      <c r="S140" s="1"/>
      <c r="T140" s="1"/>
      <c r="U140" s="1"/>
      <c r="V140" s="1"/>
      <c r="W140" s="1"/>
      <c r="X140" s="1"/>
      <c r="Y140" s="1"/>
      <c r="Z140" s="1"/>
      <c r="AA140" s="1"/>
      <c r="AB140" s="1"/>
      <c r="AC140" s="1"/>
    </row>
  </sheetData>
  <mergeCells count="17">
    <mergeCell ref="A137:E13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5E4A-C3F1-4596-8462-5F8406589AA6}">
  <sheetPr>
    <tabColor theme="0"/>
  </sheetPr>
  <dimension ref="A1:K71"/>
  <sheetViews>
    <sheetView topLeftCell="A16" zoomScale="75" zoomScaleNormal="75" workbookViewId="0">
      <selection activeCell="E36" sqref="E36"/>
    </sheetView>
  </sheetViews>
  <sheetFormatPr baseColWidth="10" defaultRowHeight="15.75" x14ac:dyDescent="0.25"/>
  <cols>
    <col min="1" max="1" width="32.5703125" style="1" customWidth="1"/>
    <col min="2" max="2" width="16.140625" style="3" customWidth="1"/>
    <col min="3" max="3" width="11" style="1" customWidth="1"/>
    <col min="4" max="4" width="9.5703125" style="1" customWidth="1"/>
    <col min="5" max="5" width="49.28515625" style="4" customWidth="1"/>
    <col min="6" max="6" width="24.140625" style="8" customWidth="1"/>
    <col min="7" max="7" width="20.28515625" style="1" customWidth="1"/>
    <col min="8" max="8" width="20.7109375" style="1" customWidth="1"/>
    <col min="9" max="9" width="17.85546875" style="1" customWidth="1"/>
    <col min="10" max="10" width="20" style="1" customWidth="1"/>
    <col min="11" max="11" width="15.85546875" style="1" customWidth="1"/>
    <col min="12" max="83" width="11.42578125" style="1"/>
    <col min="84" max="84" width="15.42578125" style="1" customWidth="1"/>
    <col min="85" max="85" width="9.5703125" style="1" customWidth="1"/>
    <col min="86" max="86" width="14.42578125" style="1" customWidth="1"/>
    <col min="87" max="87" width="49.85546875" style="1" customWidth="1"/>
    <col min="88" max="88" width="22.5703125" style="1" customWidth="1"/>
    <col min="89" max="89" width="23" style="1" customWidth="1"/>
    <col min="90" max="90" width="22.85546875" style="1" customWidth="1"/>
    <col min="91" max="91" width="23.42578125" style="1" customWidth="1"/>
    <col min="92" max="92" width="22.42578125" style="1" customWidth="1"/>
    <col min="93" max="93" width="13.85546875" style="1" customWidth="1"/>
    <col min="94" max="94" width="20.7109375" style="1" customWidth="1"/>
    <col min="95" max="95" width="18.140625" style="1" customWidth="1"/>
    <col min="96" max="96" width="14.85546875" style="1" bestFit="1" customWidth="1"/>
    <col min="97" max="97" width="11.42578125" style="1"/>
    <col min="98" max="98" width="17.42578125" style="1" customWidth="1"/>
    <col min="99" max="101" width="18.140625" style="1" customWidth="1"/>
    <col min="102" max="105" width="11.42578125" style="1"/>
    <col min="106" max="106" width="34" style="1" customWidth="1"/>
    <col min="107" max="107" width="9.5703125" style="1" customWidth="1"/>
    <col min="108" max="108" width="16.7109375" style="1" customWidth="1"/>
    <col min="109" max="109" width="55.140625" style="1" customWidth="1"/>
    <col min="110" max="110" width="22.5703125" style="1" customWidth="1"/>
    <col min="111" max="111" width="23" style="1" customWidth="1"/>
    <col min="112" max="112" width="22.85546875" style="1" customWidth="1"/>
    <col min="113" max="113" width="23.42578125" style="1" customWidth="1"/>
    <col min="114" max="114" width="28.7109375" style="1" customWidth="1"/>
    <col min="115" max="115" width="12.7109375" style="1" customWidth="1"/>
    <col min="116" max="116" width="11.42578125" style="1"/>
    <col min="117" max="117" width="25.28515625" style="1" customWidth="1"/>
    <col min="118" max="118" width="15.85546875" style="1" bestFit="1" customWidth="1"/>
    <col min="119" max="120" width="18" style="1" bestFit="1" customWidth="1"/>
    <col min="121" max="339" width="11.42578125" style="1"/>
    <col min="340" max="340" width="15.42578125" style="1" customWidth="1"/>
    <col min="341" max="341" width="9.5703125" style="1" customWidth="1"/>
    <col min="342" max="342" width="14.42578125" style="1" customWidth="1"/>
    <col min="343" max="343" width="49.85546875" style="1" customWidth="1"/>
    <col min="344" max="344" width="22.5703125" style="1" customWidth="1"/>
    <col min="345" max="345" width="23" style="1" customWidth="1"/>
    <col min="346" max="346" width="22.85546875" style="1" customWidth="1"/>
    <col min="347" max="347" width="23.42578125" style="1" customWidth="1"/>
    <col min="348" max="348" width="22.42578125" style="1" customWidth="1"/>
    <col min="349" max="349" width="13.85546875" style="1" customWidth="1"/>
    <col min="350" max="350" width="20.7109375" style="1" customWidth="1"/>
    <col min="351" max="351" width="18.140625" style="1" customWidth="1"/>
    <col min="352" max="352" width="14.85546875" style="1" bestFit="1" customWidth="1"/>
    <col min="353" max="353" width="11.42578125" style="1"/>
    <col min="354" max="354" width="17.42578125" style="1" customWidth="1"/>
    <col min="355" max="357" width="18.140625" style="1" customWidth="1"/>
    <col min="358" max="361" width="11.42578125" style="1"/>
    <col min="362" max="362" width="34" style="1" customWidth="1"/>
    <col min="363" max="363" width="9.5703125" style="1" customWidth="1"/>
    <col min="364" max="364" width="16.7109375" style="1" customWidth="1"/>
    <col min="365" max="365" width="55.140625" style="1" customWidth="1"/>
    <col min="366" max="366" width="22.5703125" style="1" customWidth="1"/>
    <col min="367" max="367" width="23" style="1" customWidth="1"/>
    <col min="368" max="368" width="22.85546875" style="1" customWidth="1"/>
    <col min="369" max="369" width="23.42578125" style="1" customWidth="1"/>
    <col min="370" max="370" width="28.7109375" style="1" customWidth="1"/>
    <col min="371" max="371" width="12.7109375" style="1" customWidth="1"/>
    <col min="372" max="372" width="11.42578125" style="1"/>
    <col min="373" max="373" width="25.28515625" style="1" customWidth="1"/>
    <col min="374" max="374" width="15.85546875" style="1" bestFit="1" customWidth="1"/>
    <col min="375" max="376" width="18" style="1" bestFit="1" customWidth="1"/>
    <col min="377" max="595" width="11.42578125" style="1"/>
    <col min="596" max="596" width="15.42578125" style="1" customWidth="1"/>
    <col min="597" max="597" width="9.5703125" style="1" customWidth="1"/>
    <col min="598" max="598" width="14.42578125" style="1" customWidth="1"/>
    <col min="599" max="599" width="49.85546875" style="1" customWidth="1"/>
    <col min="600" max="600" width="22.5703125" style="1" customWidth="1"/>
    <col min="601" max="601" width="23" style="1" customWidth="1"/>
    <col min="602" max="602" width="22.85546875" style="1" customWidth="1"/>
    <col min="603" max="603" width="23.42578125" style="1" customWidth="1"/>
    <col min="604" max="604" width="22.42578125" style="1" customWidth="1"/>
    <col min="605" max="605" width="13.85546875" style="1" customWidth="1"/>
    <col min="606" max="606" width="20.7109375" style="1" customWidth="1"/>
    <col min="607" max="607" width="18.140625" style="1" customWidth="1"/>
    <col min="608" max="608" width="14.85546875" style="1" bestFit="1" customWidth="1"/>
    <col min="609" max="609" width="11.42578125" style="1"/>
    <col min="610" max="610" width="17.42578125" style="1" customWidth="1"/>
    <col min="611" max="613" width="18.140625" style="1" customWidth="1"/>
    <col min="614" max="617" width="11.42578125" style="1"/>
    <col min="618" max="618" width="34" style="1" customWidth="1"/>
    <col min="619" max="619" width="9.5703125" style="1" customWidth="1"/>
    <col min="620" max="620" width="16.7109375" style="1" customWidth="1"/>
    <col min="621" max="621" width="55.140625" style="1" customWidth="1"/>
    <col min="622" max="622" width="22.5703125" style="1" customWidth="1"/>
    <col min="623" max="623" width="23" style="1" customWidth="1"/>
    <col min="624" max="624" width="22.85546875" style="1" customWidth="1"/>
    <col min="625" max="625" width="23.42578125" style="1" customWidth="1"/>
    <col min="626" max="626" width="28.7109375" style="1" customWidth="1"/>
    <col min="627" max="627" width="12.7109375" style="1" customWidth="1"/>
    <col min="628" max="628" width="11.42578125" style="1"/>
    <col min="629" max="629" width="25.28515625" style="1" customWidth="1"/>
    <col min="630" max="630" width="15.85546875" style="1" bestFit="1" customWidth="1"/>
    <col min="631" max="632" width="18" style="1" bestFit="1" customWidth="1"/>
    <col min="633" max="851" width="11.42578125" style="1"/>
    <col min="852" max="852" width="15.42578125" style="1" customWidth="1"/>
    <col min="853" max="853" width="9.5703125" style="1" customWidth="1"/>
    <col min="854" max="854" width="14.42578125" style="1" customWidth="1"/>
    <col min="855" max="855" width="49.85546875" style="1" customWidth="1"/>
    <col min="856" max="856" width="22.5703125" style="1" customWidth="1"/>
    <col min="857" max="857" width="23" style="1" customWidth="1"/>
    <col min="858" max="858" width="22.85546875" style="1" customWidth="1"/>
    <col min="859" max="859" width="23.42578125" style="1" customWidth="1"/>
    <col min="860" max="860" width="22.42578125" style="1" customWidth="1"/>
    <col min="861" max="861" width="13.85546875" style="1" customWidth="1"/>
    <col min="862" max="862" width="20.7109375" style="1" customWidth="1"/>
    <col min="863" max="863" width="18.140625" style="1" customWidth="1"/>
    <col min="864" max="864" width="14.85546875" style="1" bestFit="1" customWidth="1"/>
    <col min="865" max="865" width="11.42578125" style="1"/>
    <col min="866" max="866" width="17.42578125" style="1" customWidth="1"/>
    <col min="867" max="869" width="18.140625" style="1" customWidth="1"/>
    <col min="870" max="873" width="11.42578125" style="1"/>
    <col min="874" max="874" width="34" style="1" customWidth="1"/>
    <col min="875" max="875" width="9.5703125" style="1" customWidth="1"/>
    <col min="876" max="876" width="16.7109375" style="1" customWidth="1"/>
    <col min="877" max="877" width="55.140625" style="1" customWidth="1"/>
    <col min="878" max="878" width="22.5703125" style="1" customWidth="1"/>
    <col min="879" max="879" width="23" style="1" customWidth="1"/>
    <col min="880" max="880" width="22.85546875" style="1" customWidth="1"/>
    <col min="881" max="881" width="23.42578125" style="1" customWidth="1"/>
    <col min="882" max="882" width="28.7109375" style="1" customWidth="1"/>
    <col min="883" max="883" width="12.7109375" style="1" customWidth="1"/>
    <col min="884" max="884" width="11.42578125" style="1"/>
    <col min="885" max="885" width="25.28515625" style="1" customWidth="1"/>
    <col min="886" max="886" width="15.85546875" style="1" bestFit="1" customWidth="1"/>
    <col min="887" max="888" width="18" style="1" bestFit="1" customWidth="1"/>
    <col min="889" max="1107" width="11.42578125" style="1"/>
    <col min="1108" max="1108" width="15.42578125" style="1" customWidth="1"/>
    <col min="1109" max="1109" width="9.5703125" style="1" customWidth="1"/>
    <col min="1110" max="1110" width="14.42578125" style="1" customWidth="1"/>
    <col min="1111" max="1111" width="49.85546875" style="1" customWidth="1"/>
    <col min="1112" max="1112" width="22.5703125" style="1" customWidth="1"/>
    <col min="1113" max="1113" width="23" style="1" customWidth="1"/>
    <col min="1114" max="1114" width="22.85546875" style="1" customWidth="1"/>
    <col min="1115" max="1115" width="23.42578125" style="1" customWidth="1"/>
    <col min="1116" max="1116" width="22.42578125" style="1" customWidth="1"/>
    <col min="1117" max="1117" width="13.85546875" style="1" customWidth="1"/>
    <col min="1118" max="1118" width="20.7109375" style="1" customWidth="1"/>
    <col min="1119" max="1119" width="18.140625" style="1" customWidth="1"/>
    <col min="1120" max="1120" width="14.85546875" style="1" bestFit="1" customWidth="1"/>
    <col min="1121" max="1121" width="11.42578125" style="1"/>
    <col min="1122" max="1122" width="17.42578125" style="1" customWidth="1"/>
    <col min="1123" max="1125" width="18.140625" style="1" customWidth="1"/>
    <col min="1126" max="1129" width="11.42578125" style="1"/>
    <col min="1130" max="1130" width="34" style="1" customWidth="1"/>
    <col min="1131" max="1131" width="9.5703125" style="1" customWidth="1"/>
    <col min="1132" max="1132" width="16.7109375" style="1" customWidth="1"/>
    <col min="1133" max="1133" width="55.140625" style="1" customWidth="1"/>
    <col min="1134" max="1134" width="22.5703125" style="1" customWidth="1"/>
    <col min="1135" max="1135" width="23" style="1" customWidth="1"/>
    <col min="1136" max="1136" width="22.85546875" style="1" customWidth="1"/>
    <col min="1137" max="1137" width="23.42578125" style="1" customWidth="1"/>
    <col min="1138" max="1138" width="28.7109375" style="1" customWidth="1"/>
    <col min="1139" max="1139" width="12.7109375" style="1" customWidth="1"/>
    <col min="1140" max="1140" width="11.42578125" style="1"/>
    <col min="1141" max="1141" width="25.28515625" style="1" customWidth="1"/>
    <col min="1142" max="1142" width="15.85546875" style="1" bestFit="1" customWidth="1"/>
    <col min="1143" max="1144" width="18" style="1" bestFit="1" customWidth="1"/>
    <col min="1145" max="1363" width="11.42578125" style="1"/>
    <col min="1364" max="1364" width="15.42578125" style="1" customWidth="1"/>
    <col min="1365" max="1365" width="9.5703125" style="1" customWidth="1"/>
    <col min="1366" max="1366" width="14.42578125" style="1" customWidth="1"/>
    <col min="1367" max="1367" width="49.85546875" style="1" customWidth="1"/>
    <col min="1368" max="1368" width="22.5703125" style="1" customWidth="1"/>
    <col min="1369" max="1369" width="23" style="1" customWidth="1"/>
    <col min="1370" max="1370" width="22.85546875" style="1" customWidth="1"/>
    <col min="1371" max="1371" width="23.42578125" style="1" customWidth="1"/>
    <col min="1372" max="1372" width="22.42578125" style="1" customWidth="1"/>
    <col min="1373" max="1373" width="13.85546875" style="1" customWidth="1"/>
    <col min="1374" max="1374" width="20.7109375" style="1" customWidth="1"/>
    <col min="1375" max="1375" width="18.140625" style="1" customWidth="1"/>
    <col min="1376" max="1376" width="14.85546875" style="1" bestFit="1" customWidth="1"/>
    <col min="1377" max="1377" width="11.42578125" style="1"/>
    <col min="1378" max="1378" width="17.42578125" style="1" customWidth="1"/>
    <col min="1379" max="1381" width="18.140625" style="1" customWidth="1"/>
    <col min="1382" max="1385" width="11.42578125" style="1"/>
    <col min="1386" max="1386" width="34" style="1" customWidth="1"/>
    <col min="1387" max="1387" width="9.5703125" style="1" customWidth="1"/>
    <col min="1388" max="1388" width="16.7109375" style="1" customWidth="1"/>
    <col min="1389" max="1389" width="55.140625" style="1" customWidth="1"/>
    <col min="1390" max="1390" width="22.5703125" style="1" customWidth="1"/>
    <col min="1391" max="1391" width="23" style="1" customWidth="1"/>
    <col min="1392" max="1392" width="22.85546875" style="1" customWidth="1"/>
    <col min="1393" max="1393" width="23.42578125" style="1" customWidth="1"/>
    <col min="1394" max="1394" width="28.7109375" style="1" customWidth="1"/>
    <col min="1395" max="1395" width="12.7109375" style="1" customWidth="1"/>
    <col min="1396" max="1396" width="11.42578125" style="1"/>
    <col min="1397" max="1397" width="25.28515625" style="1" customWidth="1"/>
    <col min="1398" max="1398" width="15.85546875" style="1" bestFit="1" customWidth="1"/>
    <col min="1399" max="1400" width="18" style="1" bestFit="1" customWidth="1"/>
    <col min="1401" max="1619" width="11.42578125" style="1"/>
    <col min="1620" max="1620" width="15.42578125" style="1" customWidth="1"/>
    <col min="1621" max="1621" width="9.5703125" style="1" customWidth="1"/>
    <col min="1622" max="1622" width="14.42578125" style="1" customWidth="1"/>
    <col min="1623" max="1623" width="49.85546875" style="1" customWidth="1"/>
    <col min="1624" max="1624" width="22.5703125" style="1" customWidth="1"/>
    <col min="1625" max="1625" width="23" style="1" customWidth="1"/>
    <col min="1626" max="1626" width="22.85546875" style="1" customWidth="1"/>
    <col min="1627" max="1627" width="23.42578125" style="1" customWidth="1"/>
    <col min="1628" max="1628" width="22.42578125" style="1" customWidth="1"/>
    <col min="1629" max="1629" width="13.85546875" style="1" customWidth="1"/>
    <col min="1630" max="1630" width="20.7109375" style="1" customWidth="1"/>
    <col min="1631" max="1631" width="18.140625" style="1" customWidth="1"/>
    <col min="1632" max="1632" width="14.85546875" style="1" bestFit="1" customWidth="1"/>
    <col min="1633" max="1633" width="11.42578125" style="1"/>
    <col min="1634" max="1634" width="17.42578125" style="1" customWidth="1"/>
    <col min="1635" max="1637" width="18.140625" style="1" customWidth="1"/>
    <col min="1638" max="1641" width="11.42578125" style="1"/>
    <col min="1642" max="1642" width="34" style="1" customWidth="1"/>
    <col min="1643" max="1643" width="9.5703125" style="1" customWidth="1"/>
    <col min="1644" max="1644" width="16.7109375" style="1" customWidth="1"/>
    <col min="1645" max="1645" width="55.140625" style="1" customWidth="1"/>
    <col min="1646" max="1646" width="22.5703125" style="1" customWidth="1"/>
    <col min="1647" max="1647" width="23" style="1" customWidth="1"/>
    <col min="1648" max="1648" width="22.85546875" style="1" customWidth="1"/>
    <col min="1649" max="1649" width="23.42578125" style="1" customWidth="1"/>
    <col min="1650" max="1650" width="28.7109375" style="1" customWidth="1"/>
    <col min="1651" max="1651" width="12.7109375" style="1" customWidth="1"/>
    <col min="1652" max="1652" width="11.42578125" style="1"/>
    <col min="1653" max="1653" width="25.28515625" style="1" customWidth="1"/>
    <col min="1654" max="1654" width="15.85546875" style="1" bestFit="1" customWidth="1"/>
    <col min="1655" max="1656" width="18" style="1" bestFit="1" customWidth="1"/>
    <col min="1657" max="1875" width="11.42578125" style="1"/>
    <col min="1876" max="1876" width="15.42578125" style="1" customWidth="1"/>
    <col min="1877" max="1877" width="9.5703125" style="1" customWidth="1"/>
    <col min="1878" max="1878" width="14.42578125" style="1" customWidth="1"/>
    <col min="1879" max="1879" width="49.85546875" style="1" customWidth="1"/>
    <col min="1880" max="1880" width="22.5703125" style="1" customWidth="1"/>
    <col min="1881" max="1881" width="23" style="1" customWidth="1"/>
    <col min="1882" max="1882" width="22.85546875" style="1" customWidth="1"/>
    <col min="1883" max="1883" width="23.42578125" style="1" customWidth="1"/>
    <col min="1884" max="1884" width="22.42578125" style="1" customWidth="1"/>
    <col min="1885" max="1885" width="13.85546875" style="1" customWidth="1"/>
    <col min="1886" max="1886" width="20.7109375" style="1" customWidth="1"/>
    <col min="1887" max="1887" width="18.140625" style="1" customWidth="1"/>
    <col min="1888" max="1888" width="14.85546875" style="1" bestFit="1" customWidth="1"/>
    <col min="1889" max="1889" width="11.42578125" style="1"/>
    <col min="1890" max="1890" width="17.42578125" style="1" customWidth="1"/>
    <col min="1891" max="1893" width="18.140625" style="1" customWidth="1"/>
    <col min="1894" max="1897" width="11.42578125" style="1"/>
    <col min="1898" max="1898" width="34" style="1" customWidth="1"/>
    <col min="1899" max="1899" width="9.5703125" style="1" customWidth="1"/>
    <col min="1900" max="1900" width="16.7109375" style="1" customWidth="1"/>
    <col min="1901" max="1901" width="55.140625" style="1" customWidth="1"/>
    <col min="1902" max="1902" width="22.5703125" style="1" customWidth="1"/>
    <col min="1903" max="1903" width="23" style="1" customWidth="1"/>
    <col min="1904" max="1904" width="22.85546875" style="1" customWidth="1"/>
    <col min="1905" max="1905" width="23.42578125" style="1" customWidth="1"/>
    <col min="1906" max="1906" width="28.7109375" style="1" customWidth="1"/>
    <col min="1907" max="1907" width="12.7109375" style="1" customWidth="1"/>
    <col min="1908" max="1908" width="11.42578125" style="1"/>
    <col min="1909" max="1909" width="25.28515625" style="1" customWidth="1"/>
    <col min="1910" max="1910" width="15.85546875" style="1" bestFit="1" customWidth="1"/>
    <col min="1911" max="1912" width="18" style="1" bestFit="1" customWidth="1"/>
    <col min="1913" max="2131" width="11.42578125" style="1"/>
    <col min="2132" max="2132" width="15.42578125" style="1" customWidth="1"/>
    <col min="2133" max="2133" width="9.5703125" style="1" customWidth="1"/>
    <col min="2134" max="2134" width="14.42578125" style="1" customWidth="1"/>
    <col min="2135" max="2135" width="49.85546875" style="1" customWidth="1"/>
    <col min="2136" max="2136" width="22.5703125" style="1" customWidth="1"/>
    <col min="2137" max="2137" width="23" style="1" customWidth="1"/>
    <col min="2138" max="2138" width="22.85546875" style="1" customWidth="1"/>
    <col min="2139" max="2139" width="23.42578125" style="1" customWidth="1"/>
    <col min="2140" max="2140" width="22.42578125" style="1" customWidth="1"/>
    <col min="2141" max="2141" width="13.85546875" style="1" customWidth="1"/>
    <col min="2142" max="2142" width="20.7109375" style="1" customWidth="1"/>
    <col min="2143" max="2143" width="18.140625" style="1" customWidth="1"/>
    <col min="2144" max="2144" width="14.85546875" style="1" bestFit="1" customWidth="1"/>
    <col min="2145" max="2145" width="11.42578125" style="1"/>
    <col min="2146" max="2146" width="17.42578125" style="1" customWidth="1"/>
    <col min="2147" max="2149" width="18.140625" style="1" customWidth="1"/>
    <col min="2150" max="2153" width="11.42578125" style="1"/>
    <col min="2154" max="2154" width="34" style="1" customWidth="1"/>
    <col min="2155" max="2155" width="9.5703125" style="1" customWidth="1"/>
    <col min="2156" max="2156" width="16.7109375" style="1" customWidth="1"/>
    <col min="2157" max="2157" width="55.140625" style="1" customWidth="1"/>
    <col min="2158" max="2158" width="22.5703125" style="1" customWidth="1"/>
    <col min="2159" max="2159" width="23" style="1" customWidth="1"/>
    <col min="2160" max="2160" width="22.85546875" style="1" customWidth="1"/>
    <col min="2161" max="2161" width="23.42578125" style="1" customWidth="1"/>
    <col min="2162" max="2162" width="28.7109375" style="1" customWidth="1"/>
    <col min="2163" max="2163" width="12.7109375" style="1" customWidth="1"/>
    <col min="2164" max="2164" width="11.42578125" style="1"/>
    <col min="2165" max="2165" width="25.28515625" style="1" customWidth="1"/>
    <col min="2166" max="2166" width="15.85546875" style="1" bestFit="1" customWidth="1"/>
    <col min="2167" max="2168" width="18" style="1" bestFit="1" customWidth="1"/>
    <col min="2169" max="2387" width="11.42578125" style="1"/>
    <col min="2388" max="2388" width="15.42578125" style="1" customWidth="1"/>
    <col min="2389" max="2389" width="9.5703125" style="1" customWidth="1"/>
    <col min="2390" max="2390" width="14.42578125" style="1" customWidth="1"/>
    <col min="2391" max="2391" width="49.85546875" style="1" customWidth="1"/>
    <col min="2392" max="2392" width="22.5703125" style="1" customWidth="1"/>
    <col min="2393" max="2393" width="23" style="1" customWidth="1"/>
    <col min="2394" max="2394" width="22.85546875" style="1" customWidth="1"/>
    <col min="2395" max="2395" width="23.42578125" style="1" customWidth="1"/>
    <col min="2396" max="2396" width="22.42578125" style="1" customWidth="1"/>
    <col min="2397" max="2397" width="13.85546875" style="1" customWidth="1"/>
    <col min="2398" max="2398" width="20.7109375" style="1" customWidth="1"/>
    <col min="2399" max="2399" width="18.140625" style="1" customWidth="1"/>
    <col min="2400" max="2400" width="14.85546875" style="1" bestFit="1" customWidth="1"/>
    <col min="2401" max="2401" width="11.42578125" style="1"/>
    <col min="2402" max="2402" width="17.42578125" style="1" customWidth="1"/>
    <col min="2403" max="2405" width="18.140625" style="1" customWidth="1"/>
    <col min="2406" max="2409" width="11.42578125" style="1"/>
    <col min="2410" max="2410" width="34" style="1" customWidth="1"/>
    <col min="2411" max="2411" width="9.5703125" style="1" customWidth="1"/>
    <col min="2412" max="2412" width="16.7109375" style="1" customWidth="1"/>
    <col min="2413" max="2413" width="55.140625" style="1" customWidth="1"/>
    <col min="2414" max="2414" width="22.5703125" style="1" customWidth="1"/>
    <col min="2415" max="2415" width="23" style="1" customWidth="1"/>
    <col min="2416" max="2416" width="22.85546875" style="1" customWidth="1"/>
    <col min="2417" max="2417" width="23.42578125" style="1" customWidth="1"/>
    <col min="2418" max="2418" width="28.7109375" style="1" customWidth="1"/>
    <col min="2419" max="2419" width="12.7109375" style="1" customWidth="1"/>
    <col min="2420" max="2420" width="11.42578125" style="1"/>
    <col min="2421" max="2421" width="25.28515625" style="1" customWidth="1"/>
    <col min="2422" max="2422" width="15.85546875" style="1" bestFit="1" customWidth="1"/>
    <col min="2423" max="2424" width="18" style="1" bestFit="1" customWidth="1"/>
    <col min="2425" max="2643" width="11.42578125" style="1"/>
    <col min="2644" max="2644" width="15.42578125" style="1" customWidth="1"/>
    <col min="2645" max="2645" width="9.5703125" style="1" customWidth="1"/>
    <col min="2646" max="2646" width="14.42578125" style="1" customWidth="1"/>
    <col min="2647" max="2647" width="49.85546875" style="1" customWidth="1"/>
    <col min="2648" max="2648" width="22.5703125" style="1" customWidth="1"/>
    <col min="2649" max="2649" width="23" style="1" customWidth="1"/>
    <col min="2650" max="2650" width="22.85546875" style="1" customWidth="1"/>
    <col min="2651" max="2651" width="23.42578125" style="1" customWidth="1"/>
    <col min="2652" max="2652" width="22.42578125" style="1" customWidth="1"/>
    <col min="2653" max="2653" width="13.85546875" style="1" customWidth="1"/>
    <col min="2654" max="2654" width="20.7109375" style="1" customWidth="1"/>
    <col min="2655" max="2655" width="18.140625" style="1" customWidth="1"/>
    <col min="2656" max="2656" width="14.85546875" style="1" bestFit="1" customWidth="1"/>
    <col min="2657" max="2657" width="11.42578125" style="1"/>
    <col min="2658" max="2658" width="17.42578125" style="1" customWidth="1"/>
    <col min="2659" max="2661" width="18.140625" style="1" customWidth="1"/>
    <col min="2662" max="2665" width="11.42578125" style="1"/>
    <col min="2666" max="2666" width="34" style="1" customWidth="1"/>
    <col min="2667" max="2667" width="9.5703125" style="1" customWidth="1"/>
    <col min="2668" max="2668" width="16.7109375" style="1" customWidth="1"/>
    <col min="2669" max="2669" width="55.140625" style="1" customWidth="1"/>
    <col min="2670" max="2670" width="22.5703125" style="1" customWidth="1"/>
    <col min="2671" max="2671" width="23" style="1" customWidth="1"/>
    <col min="2672" max="2672" width="22.85546875" style="1" customWidth="1"/>
    <col min="2673" max="2673" width="23.42578125" style="1" customWidth="1"/>
    <col min="2674" max="2674" width="28.7109375" style="1" customWidth="1"/>
    <col min="2675" max="2675" width="12.7109375" style="1" customWidth="1"/>
    <col min="2676" max="2676" width="11.42578125" style="1"/>
    <col min="2677" max="2677" width="25.28515625" style="1" customWidth="1"/>
    <col min="2678" max="2678" width="15.85546875" style="1" bestFit="1" customWidth="1"/>
    <col min="2679" max="2680" width="18" style="1" bestFit="1" customWidth="1"/>
    <col min="2681" max="2899" width="11.42578125" style="1"/>
    <col min="2900" max="2900" width="15.42578125" style="1" customWidth="1"/>
    <col min="2901" max="2901" width="9.5703125" style="1" customWidth="1"/>
    <col min="2902" max="2902" width="14.42578125" style="1" customWidth="1"/>
    <col min="2903" max="2903" width="49.85546875" style="1" customWidth="1"/>
    <col min="2904" max="2904" width="22.5703125" style="1" customWidth="1"/>
    <col min="2905" max="2905" width="23" style="1" customWidth="1"/>
    <col min="2906" max="2906" width="22.85546875" style="1" customWidth="1"/>
    <col min="2907" max="2907" width="23.42578125" style="1" customWidth="1"/>
    <col min="2908" max="2908" width="22.42578125" style="1" customWidth="1"/>
    <col min="2909" max="2909" width="13.85546875" style="1" customWidth="1"/>
    <col min="2910" max="2910" width="20.7109375" style="1" customWidth="1"/>
    <col min="2911" max="2911" width="18.140625" style="1" customWidth="1"/>
    <col min="2912" max="2912" width="14.85546875" style="1" bestFit="1" customWidth="1"/>
    <col min="2913" max="2913" width="11.42578125" style="1"/>
    <col min="2914" max="2914" width="17.42578125" style="1" customWidth="1"/>
    <col min="2915" max="2917" width="18.140625" style="1" customWidth="1"/>
    <col min="2918" max="2921" width="11.42578125" style="1"/>
    <col min="2922" max="2922" width="34" style="1" customWidth="1"/>
    <col min="2923" max="2923" width="9.5703125" style="1" customWidth="1"/>
    <col min="2924" max="2924" width="16.7109375" style="1" customWidth="1"/>
    <col min="2925" max="2925" width="55.140625" style="1" customWidth="1"/>
    <col min="2926" max="2926" width="22.5703125" style="1" customWidth="1"/>
    <col min="2927" max="2927" width="23" style="1" customWidth="1"/>
    <col min="2928" max="2928" width="22.85546875" style="1" customWidth="1"/>
    <col min="2929" max="2929" width="23.42578125" style="1" customWidth="1"/>
    <col min="2930" max="2930" width="28.7109375" style="1" customWidth="1"/>
    <col min="2931" max="2931" width="12.7109375" style="1" customWidth="1"/>
    <col min="2932" max="2932" width="11.42578125" style="1"/>
    <col min="2933" max="2933" width="25.28515625" style="1" customWidth="1"/>
    <col min="2934" max="2934" width="15.85546875" style="1" bestFit="1" customWidth="1"/>
    <col min="2935" max="2936" width="18" style="1" bestFit="1" customWidth="1"/>
    <col min="2937" max="3155" width="11.42578125" style="1"/>
    <col min="3156" max="3156" width="15.42578125" style="1" customWidth="1"/>
    <col min="3157" max="3157" width="9.5703125" style="1" customWidth="1"/>
    <col min="3158" max="3158" width="14.42578125" style="1" customWidth="1"/>
    <col min="3159" max="3159" width="49.85546875" style="1" customWidth="1"/>
    <col min="3160" max="3160" width="22.5703125" style="1" customWidth="1"/>
    <col min="3161" max="3161" width="23" style="1" customWidth="1"/>
    <col min="3162" max="3162" width="22.85546875" style="1" customWidth="1"/>
    <col min="3163" max="3163" width="23.42578125" style="1" customWidth="1"/>
    <col min="3164" max="3164" width="22.42578125" style="1" customWidth="1"/>
    <col min="3165" max="3165" width="13.85546875" style="1" customWidth="1"/>
    <col min="3166" max="3166" width="20.7109375" style="1" customWidth="1"/>
    <col min="3167" max="3167" width="18.140625" style="1" customWidth="1"/>
    <col min="3168" max="3168" width="14.85546875" style="1" bestFit="1" customWidth="1"/>
    <col min="3169" max="3169" width="11.42578125" style="1"/>
    <col min="3170" max="3170" width="17.42578125" style="1" customWidth="1"/>
    <col min="3171" max="3173" width="18.140625" style="1" customWidth="1"/>
    <col min="3174" max="3177" width="11.42578125" style="1"/>
    <col min="3178" max="3178" width="34" style="1" customWidth="1"/>
    <col min="3179" max="3179" width="9.5703125" style="1" customWidth="1"/>
    <col min="3180" max="3180" width="16.7109375" style="1" customWidth="1"/>
    <col min="3181" max="3181" width="55.140625" style="1" customWidth="1"/>
    <col min="3182" max="3182" width="22.5703125" style="1" customWidth="1"/>
    <col min="3183" max="3183" width="23" style="1" customWidth="1"/>
    <col min="3184" max="3184" width="22.85546875" style="1" customWidth="1"/>
    <col min="3185" max="3185" width="23.42578125" style="1" customWidth="1"/>
    <col min="3186" max="3186" width="28.7109375" style="1" customWidth="1"/>
    <col min="3187" max="3187" width="12.7109375" style="1" customWidth="1"/>
    <col min="3188" max="3188" width="11.42578125" style="1"/>
    <col min="3189" max="3189" width="25.28515625" style="1" customWidth="1"/>
    <col min="3190" max="3190" width="15.85546875" style="1" bestFit="1" customWidth="1"/>
    <col min="3191" max="3192" width="18" style="1" bestFit="1" customWidth="1"/>
    <col min="3193" max="3411" width="11.42578125" style="1"/>
    <col min="3412" max="3412" width="15.42578125" style="1" customWidth="1"/>
    <col min="3413" max="3413" width="9.5703125" style="1" customWidth="1"/>
    <col min="3414" max="3414" width="14.42578125" style="1" customWidth="1"/>
    <col min="3415" max="3415" width="49.85546875" style="1" customWidth="1"/>
    <col min="3416" max="3416" width="22.5703125" style="1" customWidth="1"/>
    <col min="3417" max="3417" width="23" style="1" customWidth="1"/>
    <col min="3418" max="3418" width="22.85546875" style="1" customWidth="1"/>
    <col min="3419" max="3419" width="23.42578125" style="1" customWidth="1"/>
    <col min="3420" max="3420" width="22.42578125" style="1" customWidth="1"/>
    <col min="3421" max="3421" width="13.85546875" style="1" customWidth="1"/>
    <col min="3422" max="3422" width="20.7109375" style="1" customWidth="1"/>
    <col min="3423" max="3423" width="18.140625" style="1" customWidth="1"/>
    <col min="3424" max="3424" width="14.85546875" style="1" bestFit="1" customWidth="1"/>
    <col min="3425" max="3425" width="11.42578125" style="1"/>
    <col min="3426" max="3426" width="17.42578125" style="1" customWidth="1"/>
    <col min="3427" max="3429" width="18.140625" style="1" customWidth="1"/>
    <col min="3430" max="3433" width="11.42578125" style="1"/>
    <col min="3434" max="3434" width="34" style="1" customWidth="1"/>
    <col min="3435" max="3435" width="9.5703125" style="1" customWidth="1"/>
    <col min="3436" max="3436" width="16.7109375" style="1" customWidth="1"/>
    <col min="3437" max="3437" width="55.140625" style="1" customWidth="1"/>
    <col min="3438" max="3438" width="22.5703125" style="1" customWidth="1"/>
    <col min="3439" max="3439" width="23" style="1" customWidth="1"/>
    <col min="3440" max="3440" width="22.85546875" style="1" customWidth="1"/>
    <col min="3441" max="3441" width="23.42578125" style="1" customWidth="1"/>
    <col min="3442" max="3442" width="28.7109375" style="1" customWidth="1"/>
    <col min="3443" max="3443" width="12.7109375" style="1" customWidth="1"/>
    <col min="3444" max="3444" width="11.42578125" style="1"/>
    <col min="3445" max="3445" width="25.28515625" style="1" customWidth="1"/>
    <col min="3446" max="3446" width="15.85546875" style="1" bestFit="1" customWidth="1"/>
    <col min="3447" max="3448" width="18" style="1" bestFit="1" customWidth="1"/>
    <col min="3449" max="3667" width="11.42578125" style="1"/>
    <col min="3668" max="3668" width="15.42578125" style="1" customWidth="1"/>
    <col min="3669" max="3669" width="9.5703125" style="1" customWidth="1"/>
    <col min="3670" max="3670" width="14.42578125" style="1" customWidth="1"/>
    <col min="3671" max="3671" width="49.85546875" style="1" customWidth="1"/>
    <col min="3672" max="3672" width="22.5703125" style="1" customWidth="1"/>
    <col min="3673" max="3673" width="23" style="1" customWidth="1"/>
    <col min="3674" max="3674" width="22.85546875" style="1" customWidth="1"/>
    <col min="3675" max="3675" width="23.42578125" style="1" customWidth="1"/>
    <col min="3676" max="3676" width="22.42578125" style="1" customWidth="1"/>
    <col min="3677" max="3677" width="13.85546875" style="1" customWidth="1"/>
    <col min="3678" max="3678" width="20.7109375" style="1" customWidth="1"/>
    <col min="3679" max="3679" width="18.140625" style="1" customWidth="1"/>
    <col min="3680" max="3680" width="14.85546875" style="1" bestFit="1" customWidth="1"/>
    <col min="3681" max="3681" width="11.42578125" style="1"/>
    <col min="3682" max="3682" width="17.42578125" style="1" customWidth="1"/>
    <col min="3683" max="3685" width="18.140625" style="1" customWidth="1"/>
    <col min="3686" max="3689" width="11.42578125" style="1"/>
    <col min="3690" max="3690" width="34" style="1" customWidth="1"/>
    <col min="3691" max="3691" width="9.5703125" style="1" customWidth="1"/>
    <col min="3692" max="3692" width="16.7109375" style="1" customWidth="1"/>
    <col min="3693" max="3693" width="55.140625" style="1" customWidth="1"/>
    <col min="3694" max="3694" width="22.5703125" style="1" customWidth="1"/>
    <col min="3695" max="3695" width="23" style="1" customWidth="1"/>
    <col min="3696" max="3696" width="22.85546875" style="1" customWidth="1"/>
    <col min="3697" max="3697" width="23.42578125" style="1" customWidth="1"/>
    <col min="3698" max="3698" width="28.7109375" style="1" customWidth="1"/>
    <col min="3699" max="3699" width="12.7109375" style="1" customWidth="1"/>
    <col min="3700" max="3700" width="11.42578125" style="1"/>
    <col min="3701" max="3701" width="25.28515625" style="1" customWidth="1"/>
    <col min="3702" max="3702" width="15.85546875" style="1" bestFit="1" customWidth="1"/>
    <col min="3703" max="3704" width="18" style="1" bestFit="1" customWidth="1"/>
    <col min="3705" max="3923" width="11.42578125" style="1"/>
    <col min="3924" max="3924" width="15.42578125" style="1" customWidth="1"/>
    <col min="3925" max="3925" width="9.5703125" style="1" customWidth="1"/>
    <col min="3926" max="3926" width="14.42578125" style="1" customWidth="1"/>
    <col min="3927" max="3927" width="49.85546875" style="1" customWidth="1"/>
    <col min="3928" max="3928" width="22.5703125" style="1" customWidth="1"/>
    <col min="3929" max="3929" width="23" style="1" customWidth="1"/>
    <col min="3930" max="3930" width="22.85546875" style="1" customWidth="1"/>
    <col min="3931" max="3931" width="23.42578125" style="1" customWidth="1"/>
    <col min="3932" max="3932" width="22.42578125" style="1" customWidth="1"/>
    <col min="3933" max="3933" width="13.85546875" style="1" customWidth="1"/>
    <col min="3934" max="3934" width="20.7109375" style="1" customWidth="1"/>
    <col min="3935" max="3935" width="18.140625" style="1" customWidth="1"/>
    <col min="3936" max="3936" width="14.85546875" style="1" bestFit="1" customWidth="1"/>
    <col min="3937" max="3937" width="11.42578125" style="1"/>
    <col min="3938" max="3938" width="17.42578125" style="1" customWidth="1"/>
    <col min="3939" max="3941" width="18.140625" style="1" customWidth="1"/>
    <col min="3942" max="3945" width="11.42578125" style="1"/>
    <col min="3946" max="3946" width="34" style="1" customWidth="1"/>
    <col min="3947" max="3947" width="9.5703125" style="1" customWidth="1"/>
    <col min="3948" max="3948" width="16.7109375" style="1" customWidth="1"/>
    <col min="3949" max="3949" width="55.140625" style="1" customWidth="1"/>
    <col min="3950" max="3950" width="22.5703125" style="1" customWidth="1"/>
    <col min="3951" max="3951" width="23" style="1" customWidth="1"/>
    <col min="3952" max="3952" width="22.85546875" style="1" customWidth="1"/>
    <col min="3953" max="3953" width="23.42578125" style="1" customWidth="1"/>
    <col min="3954" max="3954" width="28.7109375" style="1" customWidth="1"/>
    <col min="3955" max="3955" width="12.7109375" style="1" customWidth="1"/>
    <col min="3956" max="3956" width="11.42578125" style="1"/>
    <col min="3957" max="3957" width="25.28515625" style="1" customWidth="1"/>
    <col min="3958" max="3958" width="15.85546875" style="1" bestFit="1" customWidth="1"/>
    <col min="3959" max="3960" width="18" style="1" bestFit="1" customWidth="1"/>
    <col min="3961" max="4179" width="11.42578125" style="1"/>
    <col min="4180" max="4180" width="15.42578125" style="1" customWidth="1"/>
    <col min="4181" max="4181" width="9.5703125" style="1" customWidth="1"/>
    <col min="4182" max="4182" width="14.42578125" style="1" customWidth="1"/>
    <col min="4183" max="4183" width="49.85546875" style="1" customWidth="1"/>
    <col min="4184" max="4184" width="22.5703125" style="1" customWidth="1"/>
    <col min="4185" max="4185" width="23" style="1" customWidth="1"/>
    <col min="4186" max="4186" width="22.85546875" style="1" customWidth="1"/>
    <col min="4187" max="4187" width="23.42578125" style="1" customWidth="1"/>
    <col min="4188" max="4188" width="22.42578125" style="1" customWidth="1"/>
    <col min="4189" max="4189" width="13.85546875" style="1" customWidth="1"/>
    <col min="4190" max="4190" width="20.7109375" style="1" customWidth="1"/>
    <col min="4191" max="4191" width="18.140625" style="1" customWidth="1"/>
    <col min="4192" max="4192" width="14.85546875" style="1" bestFit="1" customWidth="1"/>
    <col min="4193" max="4193" width="11.42578125" style="1"/>
    <col min="4194" max="4194" width="17.42578125" style="1" customWidth="1"/>
    <col min="4195" max="4197" width="18.140625" style="1" customWidth="1"/>
    <col min="4198" max="4201" width="11.42578125" style="1"/>
    <col min="4202" max="4202" width="34" style="1" customWidth="1"/>
    <col min="4203" max="4203" width="9.5703125" style="1" customWidth="1"/>
    <col min="4204" max="4204" width="16.7109375" style="1" customWidth="1"/>
    <col min="4205" max="4205" width="55.140625" style="1" customWidth="1"/>
    <col min="4206" max="4206" width="22.5703125" style="1" customWidth="1"/>
    <col min="4207" max="4207" width="23" style="1" customWidth="1"/>
    <col min="4208" max="4208" width="22.85546875" style="1" customWidth="1"/>
    <col min="4209" max="4209" width="23.42578125" style="1" customWidth="1"/>
    <col min="4210" max="4210" width="28.7109375" style="1" customWidth="1"/>
    <col min="4211" max="4211" width="12.7109375" style="1" customWidth="1"/>
    <col min="4212" max="4212" width="11.42578125" style="1"/>
    <col min="4213" max="4213" width="25.28515625" style="1" customWidth="1"/>
    <col min="4214" max="4214" width="15.85546875" style="1" bestFit="1" customWidth="1"/>
    <col min="4215" max="4216" width="18" style="1" bestFit="1" customWidth="1"/>
    <col min="4217" max="4435" width="11.42578125" style="1"/>
    <col min="4436" max="4436" width="15.42578125" style="1" customWidth="1"/>
    <col min="4437" max="4437" width="9.5703125" style="1" customWidth="1"/>
    <col min="4438" max="4438" width="14.42578125" style="1" customWidth="1"/>
    <col min="4439" max="4439" width="49.85546875" style="1" customWidth="1"/>
    <col min="4440" max="4440" width="22.5703125" style="1" customWidth="1"/>
    <col min="4441" max="4441" width="23" style="1" customWidth="1"/>
    <col min="4442" max="4442" width="22.85546875" style="1" customWidth="1"/>
    <col min="4443" max="4443" width="23.42578125" style="1" customWidth="1"/>
    <col min="4444" max="4444" width="22.42578125" style="1" customWidth="1"/>
    <col min="4445" max="4445" width="13.85546875" style="1" customWidth="1"/>
    <col min="4446" max="4446" width="20.7109375" style="1" customWidth="1"/>
    <col min="4447" max="4447" width="18.140625" style="1" customWidth="1"/>
    <col min="4448" max="4448" width="14.85546875" style="1" bestFit="1" customWidth="1"/>
    <col min="4449" max="4449" width="11.42578125" style="1"/>
    <col min="4450" max="4450" width="17.42578125" style="1" customWidth="1"/>
    <col min="4451" max="4453" width="18.140625" style="1" customWidth="1"/>
    <col min="4454" max="4457" width="11.42578125" style="1"/>
    <col min="4458" max="4458" width="34" style="1" customWidth="1"/>
    <col min="4459" max="4459" width="9.5703125" style="1" customWidth="1"/>
    <col min="4460" max="4460" width="16.7109375" style="1" customWidth="1"/>
    <col min="4461" max="4461" width="55.140625" style="1" customWidth="1"/>
    <col min="4462" max="4462" width="22.5703125" style="1" customWidth="1"/>
    <col min="4463" max="4463" width="23" style="1" customWidth="1"/>
    <col min="4464" max="4464" width="22.85546875" style="1" customWidth="1"/>
    <col min="4465" max="4465" width="23.42578125" style="1" customWidth="1"/>
    <col min="4466" max="4466" width="28.7109375" style="1" customWidth="1"/>
    <col min="4467" max="4467" width="12.7109375" style="1" customWidth="1"/>
    <col min="4468" max="4468" width="11.42578125" style="1"/>
    <col min="4469" max="4469" width="25.28515625" style="1" customWidth="1"/>
    <col min="4470" max="4470" width="15.85546875" style="1" bestFit="1" customWidth="1"/>
    <col min="4471" max="4472" width="18" style="1" bestFit="1" customWidth="1"/>
    <col min="4473" max="4691" width="11.42578125" style="1"/>
    <col min="4692" max="4692" width="15.42578125" style="1" customWidth="1"/>
    <col min="4693" max="4693" width="9.5703125" style="1" customWidth="1"/>
    <col min="4694" max="4694" width="14.42578125" style="1" customWidth="1"/>
    <col min="4695" max="4695" width="49.85546875" style="1" customWidth="1"/>
    <col min="4696" max="4696" width="22.5703125" style="1" customWidth="1"/>
    <col min="4697" max="4697" width="23" style="1" customWidth="1"/>
    <col min="4698" max="4698" width="22.85546875" style="1" customWidth="1"/>
    <col min="4699" max="4699" width="23.42578125" style="1" customWidth="1"/>
    <col min="4700" max="4700" width="22.42578125" style="1" customWidth="1"/>
    <col min="4701" max="4701" width="13.85546875" style="1" customWidth="1"/>
    <col min="4702" max="4702" width="20.7109375" style="1" customWidth="1"/>
    <col min="4703" max="4703" width="18.140625" style="1" customWidth="1"/>
    <col min="4704" max="4704" width="14.85546875" style="1" bestFit="1" customWidth="1"/>
    <col min="4705" max="4705" width="11.42578125" style="1"/>
    <col min="4706" max="4706" width="17.42578125" style="1" customWidth="1"/>
    <col min="4707" max="4709" width="18.140625" style="1" customWidth="1"/>
    <col min="4710" max="4713" width="11.42578125" style="1"/>
    <col min="4714" max="4714" width="34" style="1" customWidth="1"/>
    <col min="4715" max="4715" width="9.5703125" style="1" customWidth="1"/>
    <col min="4716" max="4716" width="16.7109375" style="1" customWidth="1"/>
    <col min="4717" max="4717" width="55.140625" style="1" customWidth="1"/>
    <col min="4718" max="4718" width="22.5703125" style="1" customWidth="1"/>
    <col min="4719" max="4719" width="23" style="1" customWidth="1"/>
    <col min="4720" max="4720" width="22.85546875" style="1" customWidth="1"/>
    <col min="4721" max="4721" width="23.42578125" style="1" customWidth="1"/>
    <col min="4722" max="4722" width="28.7109375" style="1" customWidth="1"/>
    <col min="4723" max="4723" width="12.7109375" style="1" customWidth="1"/>
    <col min="4724" max="4724" width="11.42578125" style="1"/>
    <col min="4725" max="4725" width="25.28515625" style="1" customWidth="1"/>
    <col min="4726" max="4726" width="15.85546875" style="1" bestFit="1" customWidth="1"/>
    <col min="4727" max="4728" width="18" style="1" bestFit="1" customWidth="1"/>
    <col min="4729" max="4947" width="11.42578125" style="1"/>
    <col min="4948" max="4948" width="15.42578125" style="1" customWidth="1"/>
    <col min="4949" max="4949" width="9.5703125" style="1" customWidth="1"/>
    <col min="4950" max="4950" width="14.42578125" style="1" customWidth="1"/>
    <col min="4951" max="4951" width="49.85546875" style="1" customWidth="1"/>
    <col min="4952" max="4952" width="22.5703125" style="1" customWidth="1"/>
    <col min="4953" max="4953" width="23" style="1" customWidth="1"/>
    <col min="4954" max="4954" width="22.85546875" style="1" customWidth="1"/>
    <col min="4955" max="4955" width="23.42578125" style="1" customWidth="1"/>
    <col min="4956" max="4956" width="22.42578125" style="1" customWidth="1"/>
    <col min="4957" max="4957" width="13.85546875" style="1" customWidth="1"/>
    <col min="4958" max="4958" width="20.7109375" style="1" customWidth="1"/>
    <col min="4959" max="4959" width="18.140625" style="1" customWidth="1"/>
    <col min="4960" max="4960" width="14.85546875" style="1" bestFit="1" customWidth="1"/>
    <col min="4961" max="4961" width="11.42578125" style="1"/>
    <col min="4962" max="4962" width="17.42578125" style="1" customWidth="1"/>
    <col min="4963" max="4965" width="18.140625" style="1" customWidth="1"/>
    <col min="4966" max="4969" width="11.42578125" style="1"/>
    <col min="4970" max="4970" width="34" style="1" customWidth="1"/>
    <col min="4971" max="4971" width="9.5703125" style="1" customWidth="1"/>
    <col min="4972" max="4972" width="16.7109375" style="1" customWidth="1"/>
    <col min="4973" max="4973" width="55.140625" style="1" customWidth="1"/>
    <col min="4974" max="4974" width="22.5703125" style="1" customWidth="1"/>
    <col min="4975" max="4975" width="23" style="1" customWidth="1"/>
    <col min="4976" max="4976" width="22.85546875" style="1" customWidth="1"/>
    <col min="4977" max="4977" width="23.42578125" style="1" customWidth="1"/>
    <col min="4978" max="4978" width="28.7109375" style="1" customWidth="1"/>
    <col min="4979" max="4979" width="12.7109375" style="1" customWidth="1"/>
    <col min="4980" max="4980" width="11.42578125" style="1"/>
    <col min="4981" max="4981" width="25.28515625" style="1" customWidth="1"/>
    <col min="4982" max="4982" width="15.85546875" style="1" bestFit="1" customWidth="1"/>
    <col min="4983" max="4984" width="18" style="1" bestFit="1" customWidth="1"/>
    <col min="4985" max="5203" width="11.42578125" style="1"/>
    <col min="5204" max="5204" width="15.42578125" style="1" customWidth="1"/>
    <col min="5205" max="5205" width="9.5703125" style="1" customWidth="1"/>
    <col min="5206" max="5206" width="14.42578125" style="1" customWidth="1"/>
    <col min="5207" max="5207" width="49.85546875" style="1" customWidth="1"/>
    <col min="5208" max="5208" width="22.5703125" style="1" customWidth="1"/>
    <col min="5209" max="5209" width="23" style="1" customWidth="1"/>
    <col min="5210" max="5210" width="22.85546875" style="1" customWidth="1"/>
    <col min="5211" max="5211" width="23.42578125" style="1" customWidth="1"/>
    <col min="5212" max="5212" width="22.42578125" style="1" customWidth="1"/>
    <col min="5213" max="5213" width="13.85546875" style="1" customWidth="1"/>
    <col min="5214" max="5214" width="20.7109375" style="1" customWidth="1"/>
    <col min="5215" max="5215" width="18.140625" style="1" customWidth="1"/>
    <col min="5216" max="5216" width="14.85546875" style="1" bestFit="1" customWidth="1"/>
    <col min="5217" max="5217" width="11.42578125" style="1"/>
    <col min="5218" max="5218" width="17.42578125" style="1" customWidth="1"/>
    <col min="5219" max="5221" width="18.140625" style="1" customWidth="1"/>
    <col min="5222" max="5225" width="11.42578125" style="1"/>
    <col min="5226" max="5226" width="34" style="1" customWidth="1"/>
    <col min="5227" max="5227" width="9.5703125" style="1" customWidth="1"/>
    <col min="5228" max="5228" width="16.7109375" style="1" customWidth="1"/>
    <col min="5229" max="5229" width="55.140625" style="1" customWidth="1"/>
    <col min="5230" max="5230" width="22.5703125" style="1" customWidth="1"/>
    <col min="5231" max="5231" width="23" style="1" customWidth="1"/>
    <col min="5232" max="5232" width="22.85546875" style="1" customWidth="1"/>
    <col min="5233" max="5233" width="23.42578125" style="1" customWidth="1"/>
    <col min="5234" max="5234" width="28.7109375" style="1" customWidth="1"/>
    <col min="5235" max="5235" width="12.7109375" style="1" customWidth="1"/>
    <col min="5236" max="5236" width="11.42578125" style="1"/>
    <col min="5237" max="5237" width="25.28515625" style="1" customWidth="1"/>
    <col min="5238" max="5238" width="15.85546875" style="1" bestFit="1" customWidth="1"/>
    <col min="5239" max="5240" width="18" style="1" bestFit="1" customWidth="1"/>
    <col min="5241" max="5459" width="11.42578125" style="1"/>
    <col min="5460" max="5460" width="15.42578125" style="1" customWidth="1"/>
    <col min="5461" max="5461" width="9.5703125" style="1" customWidth="1"/>
    <col min="5462" max="5462" width="14.42578125" style="1" customWidth="1"/>
    <col min="5463" max="5463" width="49.85546875" style="1" customWidth="1"/>
    <col min="5464" max="5464" width="22.5703125" style="1" customWidth="1"/>
    <col min="5465" max="5465" width="23" style="1" customWidth="1"/>
    <col min="5466" max="5466" width="22.85546875" style="1" customWidth="1"/>
    <col min="5467" max="5467" width="23.42578125" style="1" customWidth="1"/>
    <col min="5468" max="5468" width="22.42578125" style="1" customWidth="1"/>
    <col min="5469" max="5469" width="13.85546875" style="1" customWidth="1"/>
    <col min="5470" max="5470" width="20.7109375" style="1" customWidth="1"/>
    <col min="5471" max="5471" width="18.140625" style="1" customWidth="1"/>
    <col min="5472" max="5472" width="14.85546875" style="1" bestFit="1" customWidth="1"/>
    <col min="5473" max="5473" width="11.42578125" style="1"/>
    <col min="5474" max="5474" width="17.42578125" style="1" customWidth="1"/>
    <col min="5475" max="5477" width="18.140625" style="1" customWidth="1"/>
    <col min="5478" max="5481" width="11.42578125" style="1"/>
    <col min="5482" max="5482" width="34" style="1" customWidth="1"/>
    <col min="5483" max="5483" width="9.5703125" style="1" customWidth="1"/>
    <col min="5484" max="5484" width="16.7109375" style="1" customWidth="1"/>
    <col min="5485" max="5485" width="55.140625" style="1" customWidth="1"/>
    <col min="5486" max="5486" width="22.5703125" style="1" customWidth="1"/>
    <col min="5487" max="5487" width="23" style="1" customWidth="1"/>
    <col min="5488" max="5488" width="22.85546875" style="1" customWidth="1"/>
    <col min="5489" max="5489" width="23.42578125" style="1" customWidth="1"/>
    <col min="5490" max="5490" width="28.7109375" style="1" customWidth="1"/>
    <col min="5491" max="5491" width="12.7109375" style="1" customWidth="1"/>
    <col min="5492" max="5492" width="11.42578125" style="1"/>
    <col min="5493" max="5493" width="25.28515625" style="1" customWidth="1"/>
    <col min="5494" max="5494" width="15.85546875" style="1" bestFit="1" customWidth="1"/>
    <col min="5495" max="5496" width="18" style="1" bestFit="1" customWidth="1"/>
    <col min="5497" max="5715" width="11.42578125" style="1"/>
    <col min="5716" max="5716" width="15.42578125" style="1" customWidth="1"/>
    <col min="5717" max="5717" width="9.5703125" style="1" customWidth="1"/>
    <col min="5718" max="5718" width="14.42578125" style="1" customWidth="1"/>
    <col min="5719" max="5719" width="49.85546875" style="1" customWidth="1"/>
    <col min="5720" max="5720" width="22.5703125" style="1" customWidth="1"/>
    <col min="5721" max="5721" width="23" style="1" customWidth="1"/>
    <col min="5722" max="5722" width="22.85546875" style="1" customWidth="1"/>
    <col min="5723" max="5723" width="23.42578125" style="1" customWidth="1"/>
    <col min="5724" max="5724" width="22.42578125" style="1" customWidth="1"/>
    <col min="5725" max="5725" width="13.85546875" style="1" customWidth="1"/>
    <col min="5726" max="5726" width="20.7109375" style="1" customWidth="1"/>
    <col min="5727" max="5727" width="18.140625" style="1" customWidth="1"/>
    <col min="5728" max="5728" width="14.85546875" style="1" bestFit="1" customWidth="1"/>
    <col min="5729" max="5729" width="11.42578125" style="1"/>
    <col min="5730" max="5730" width="17.42578125" style="1" customWidth="1"/>
    <col min="5731" max="5733" width="18.140625" style="1" customWidth="1"/>
    <col min="5734" max="5737" width="11.42578125" style="1"/>
    <col min="5738" max="5738" width="34" style="1" customWidth="1"/>
    <col min="5739" max="5739" width="9.5703125" style="1" customWidth="1"/>
    <col min="5740" max="5740" width="16.7109375" style="1" customWidth="1"/>
    <col min="5741" max="5741" width="55.140625" style="1" customWidth="1"/>
    <col min="5742" max="5742" width="22.5703125" style="1" customWidth="1"/>
    <col min="5743" max="5743" width="23" style="1" customWidth="1"/>
    <col min="5744" max="5744" width="22.85546875" style="1" customWidth="1"/>
    <col min="5745" max="5745" width="23.42578125" style="1" customWidth="1"/>
    <col min="5746" max="5746" width="28.7109375" style="1" customWidth="1"/>
    <col min="5747" max="5747" width="12.7109375" style="1" customWidth="1"/>
    <col min="5748" max="5748" width="11.42578125" style="1"/>
    <col min="5749" max="5749" width="25.28515625" style="1" customWidth="1"/>
    <col min="5750" max="5750" width="15.85546875" style="1" bestFit="1" customWidth="1"/>
    <col min="5751" max="5752" width="18" style="1" bestFit="1" customWidth="1"/>
    <col min="5753" max="5971" width="11.42578125" style="1"/>
    <col min="5972" max="5972" width="15.42578125" style="1" customWidth="1"/>
    <col min="5973" max="5973" width="9.5703125" style="1" customWidth="1"/>
    <col min="5974" max="5974" width="14.42578125" style="1" customWidth="1"/>
    <col min="5975" max="5975" width="49.85546875" style="1" customWidth="1"/>
    <col min="5976" max="5976" width="22.5703125" style="1" customWidth="1"/>
    <col min="5977" max="5977" width="23" style="1" customWidth="1"/>
    <col min="5978" max="5978" width="22.85546875" style="1" customWidth="1"/>
    <col min="5979" max="5979" width="23.42578125" style="1" customWidth="1"/>
    <col min="5980" max="5980" width="22.42578125" style="1" customWidth="1"/>
    <col min="5981" max="5981" width="13.85546875" style="1" customWidth="1"/>
    <col min="5982" max="5982" width="20.7109375" style="1" customWidth="1"/>
    <col min="5983" max="5983" width="18.140625" style="1" customWidth="1"/>
    <col min="5984" max="5984" width="14.85546875" style="1" bestFit="1" customWidth="1"/>
    <col min="5985" max="5985" width="11.42578125" style="1"/>
    <col min="5986" max="5986" width="17.42578125" style="1" customWidth="1"/>
    <col min="5987" max="5989" width="18.140625" style="1" customWidth="1"/>
    <col min="5990" max="5993" width="11.42578125" style="1"/>
    <col min="5994" max="5994" width="34" style="1" customWidth="1"/>
    <col min="5995" max="5995" width="9.5703125" style="1" customWidth="1"/>
    <col min="5996" max="5996" width="16.7109375" style="1" customWidth="1"/>
    <col min="5997" max="5997" width="55.140625" style="1" customWidth="1"/>
    <col min="5998" max="5998" width="22.5703125" style="1" customWidth="1"/>
    <col min="5999" max="5999" width="23" style="1" customWidth="1"/>
    <col min="6000" max="6000" width="22.85546875" style="1" customWidth="1"/>
    <col min="6001" max="6001" width="23.42578125" style="1" customWidth="1"/>
    <col min="6002" max="6002" width="28.7109375" style="1" customWidth="1"/>
    <col min="6003" max="6003" width="12.7109375" style="1" customWidth="1"/>
    <col min="6004" max="6004" width="11.42578125" style="1"/>
    <col min="6005" max="6005" width="25.28515625" style="1" customWidth="1"/>
    <col min="6006" max="6006" width="15.85546875" style="1" bestFit="1" customWidth="1"/>
    <col min="6007" max="6008" width="18" style="1" bestFit="1" customWidth="1"/>
    <col min="6009" max="6227" width="11.42578125" style="1"/>
    <col min="6228" max="6228" width="15.42578125" style="1" customWidth="1"/>
    <col min="6229" max="6229" width="9.5703125" style="1" customWidth="1"/>
    <col min="6230" max="6230" width="14.42578125" style="1" customWidth="1"/>
    <col min="6231" max="6231" width="49.85546875" style="1" customWidth="1"/>
    <col min="6232" max="6232" width="22.5703125" style="1" customWidth="1"/>
    <col min="6233" max="6233" width="23" style="1" customWidth="1"/>
    <col min="6234" max="6234" width="22.85546875" style="1" customWidth="1"/>
    <col min="6235" max="6235" width="23.42578125" style="1" customWidth="1"/>
    <col min="6236" max="6236" width="22.42578125" style="1" customWidth="1"/>
    <col min="6237" max="6237" width="13.85546875" style="1" customWidth="1"/>
    <col min="6238" max="6238" width="20.7109375" style="1" customWidth="1"/>
    <col min="6239" max="6239" width="18.140625" style="1" customWidth="1"/>
    <col min="6240" max="6240" width="14.85546875" style="1" bestFit="1" customWidth="1"/>
    <col min="6241" max="6241" width="11.42578125" style="1"/>
    <col min="6242" max="6242" width="17.42578125" style="1" customWidth="1"/>
    <col min="6243" max="6245" width="18.140625" style="1" customWidth="1"/>
    <col min="6246" max="6249" width="11.42578125" style="1"/>
    <col min="6250" max="6250" width="34" style="1" customWidth="1"/>
    <col min="6251" max="6251" width="9.5703125" style="1" customWidth="1"/>
    <col min="6252" max="6252" width="16.7109375" style="1" customWidth="1"/>
    <col min="6253" max="6253" width="55.140625" style="1" customWidth="1"/>
    <col min="6254" max="6254" width="22.5703125" style="1" customWidth="1"/>
    <col min="6255" max="6255" width="23" style="1" customWidth="1"/>
    <col min="6256" max="6256" width="22.85546875" style="1" customWidth="1"/>
    <col min="6257" max="6257" width="23.42578125" style="1" customWidth="1"/>
    <col min="6258" max="6258" width="28.7109375" style="1" customWidth="1"/>
    <col min="6259" max="6259" width="12.7109375" style="1" customWidth="1"/>
    <col min="6260" max="6260" width="11.42578125" style="1"/>
    <col min="6261" max="6261" width="25.28515625" style="1" customWidth="1"/>
    <col min="6262" max="6262" width="15.85546875" style="1" bestFit="1" customWidth="1"/>
    <col min="6263" max="6264" width="18" style="1" bestFit="1" customWidth="1"/>
    <col min="6265" max="6483" width="11.42578125" style="1"/>
    <col min="6484" max="6484" width="15.42578125" style="1" customWidth="1"/>
    <col min="6485" max="6485" width="9.5703125" style="1" customWidth="1"/>
    <col min="6486" max="6486" width="14.42578125" style="1" customWidth="1"/>
    <col min="6487" max="6487" width="49.85546875" style="1" customWidth="1"/>
    <col min="6488" max="6488" width="22.5703125" style="1" customWidth="1"/>
    <col min="6489" max="6489" width="23" style="1" customWidth="1"/>
    <col min="6490" max="6490" width="22.85546875" style="1" customWidth="1"/>
    <col min="6491" max="6491" width="23.42578125" style="1" customWidth="1"/>
    <col min="6492" max="6492" width="22.42578125" style="1" customWidth="1"/>
    <col min="6493" max="6493" width="13.85546875" style="1" customWidth="1"/>
    <col min="6494" max="6494" width="20.7109375" style="1" customWidth="1"/>
    <col min="6495" max="6495" width="18.140625" style="1" customWidth="1"/>
    <col min="6496" max="6496" width="14.85546875" style="1" bestFit="1" customWidth="1"/>
    <col min="6497" max="6497" width="11.42578125" style="1"/>
    <col min="6498" max="6498" width="17.42578125" style="1" customWidth="1"/>
    <col min="6499" max="6501" width="18.140625" style="1" customWidth="1"/>
    <col min="6502" max="6505" width="11.42578125" style="1"/>
    <col min="6506" max="6506" width="34" style="1" customWidth="1"/>
    <col min="6507" max="6507" width="9.5703125" style="1" customWidth="1"/>
    <col min="6508" max="6508" width="16.7109375" style="1" customWidth="1"/>
    <col min="6509" max="6509" width="55.140625" style="1" customWidth="1"/>
    <col min="6510" max="6510" width="22.5703125" style="1" customWidth="1"/>
    <col min="6511" max="6511" width="23" style="1" customWidth="1"/>
    <col min="6512" max="6512" width="22.85546875" style="1" customWidth="1"/>
    <col min="6513" max="6513" width="23.42578125" style="1" customWidth="1"/>
    <col min="6514" max="6514" width="28.7109375" style="1" customWidth="1"/>
    <col min="6515" max="6515" width="12.7109375" style="1" customWidth="1"/>
    <col min="6516" max="6516" width="11.42578125" style="1"/>
    <col min="6517" max="6517" width="25.28515625" style="1" customWidth="1"/>
    <col min="6518" max="6518" width="15.85546875" style="1" bestFit="1" customWidth="1"/>
    <col min="6519" max="6520" width="18" style="1" bestFit="1" customWidth="1"/>
    <col min="6521" max="6739" width="11.42578125" style="1"/>
    <col min="6740" max="6740" width="15.42578125" style="1" customWidth="1"/>
    <col min="6741" max="6741" width="9.5703125" style="1" customWidth="1"/>
    <col min="6742" max="6742" width="14.42578125" style="1" customWidth="1"/>
    <col min="6743" max="6743" width="49.85546875" style="1" customWidth="1"/>
    <col min="6744" max="6744" width="22.5703125" style="1" customWidth="1"/>
    <col min="6745" max="6745" width="23" style="1" customWidth="1"/>
    <col min="6746" max="6746" width="22.85546875" style="1" customWidth="1"/>
    <col min="6747" max="6747" width="23.42578125" style="1" customWidth="1"/>
    <col min="6748" max="6748" width="22.42578125" style="1" customWidth="1"/>
    <col min="6749" max="6749" width="13.85546875" style="1" customWidth="1"/>
    <col min="6750" max="6750" width="20.7109375" style="1" customWidth="1"/>
    <col min="6751" max="6751" width="18.140625" style="1" customWidth="1"/>
    <col min="6752" max="6752" width="14.85546875" style="1" bestFit="1" customWidth="1"/>
    <col min="6753" max="6753" width="11.42578125" style="1"/>
    <col min="6754" max="6754" width="17.42578125" style="1" customWidth="1"/>
    <col min="6755" max="6757" width="18.140625" style="1" customWidth="1"/>
    <col min="6758" max="6761" width="11.42578125" style="1"/>
    <col min="6762" max="6762" width="34" style="1" customWidth="1"/>
    <col min="6763" max="6763" width="9.5703125" style="1" customWidth="1"/>
    <col min="6764" max="6764" width="16.7109375" style="1" customWidth="1"/>
    <col min="6765" max="6765" width="55.140625" style="1" customWidth="1"/>
    <col min="6766" max="6766" width="22.5703125" style="1" customWidth="1"/>
    <col min="6767" max="6767" width="23" style="1" customWidth="1"/>
    <col min="6768" max="6768" width="22.85546875" style="1" customWidth="1"/>
    <col min="6769" max="6769" width="23.42578125" style="1" customWidth="1"/>
    <col min="6770" max="6770" width="28.7109375" style="1" customWidth="1"/>
    <col min="6771" max="6771" width="12.7109375" style="1" customWidth="1"/>
    <col min="6772" max="6772" width="11.42578125" style="1"/>
    <col min="6773" max="6773" width="25.28515625" style="1" customWidth="1"/>
    <col min="6774" max="6774" width="15.85546875" style="1" bestFit="1" customWidth="1"/>
    <col min="6775" max="6776" width="18" style="1" bestFit="1" customWidth="1"/>
    <col min="6777" max="6995" width="11.42578125" style="1"/>
    <col min="6996" max="6996" width="15.42578125" style="1" customWidth="1"/>
    <col min="6997" max="6997" width="9.5703125" style="1" customWidth="1"/>
    <col min="6998" max="6998" width="14.42578125" style="1" customWidth="1"/>
    <col min="6999" max="6999" width="49.85546875" style="1" customWidth="1"/>
    <col min="7000" max="7000" width="22.5703125" style="1" customWidth="1"/>
    <col min="7001" max="7001" width="23" style="1" customWidth="1"/>
    <col min="7002" max="7002" width="22.85546875" style="1" customWidth="1"/>
    <col min="7003" max="7003" width="23.42578125" style="1" customWidth="1"/>
    <col min="7004" max="7004" width="22.42578125" style="1" customWidth="1"/>
    <col min="7005" max="7005" width="13.85546875" style="1" customWidth="1"/>
    <col min="7006" max="7006" width="20.7109375" style="1" customWidth="1"/>
    <col min="7007" max="7007" width="18.140625" style="1" customWidth="1"/>
    <col min="7008" max="7008" width="14.85546875" style="1" bestFit="1" customWidth="1"/>
    <col min="7009" max="7009" width="11.42578125" style="1"/>
    <col min="7010" max="7010" width="17.42578125" style="1" customWidth="1"/>
    <col min="7011" max="7013" width="18.140625" style="1" customWidth="1"/>
    <col min="7014" max="7017" width="11.42578125" style="1"/>
    <col min="7018" max="7018" width="34" style="1" customWidth="1"/>
    <col min="7019" max="7019" width="9.5703125" style="1" customWidth="1"/>
    <col min="7020" max="7020" width="16.7109375" style="1" customWidth="1"/>
    <col min="7021" max="7021" width="55.140625" style="1" customWidth="1"/>
    <col min="7022" max="7022" width="22.5703125" style="1" customWidth="1"/>
    <col min="7023" max="7023" width="23" style="1" customWidth="1"/>
    <col min="7024" max="7024" width="22.85546875" style="1" customWidth="1"/>
    <col min="7025" max="7025" width="23.42578125" style="1" customWidth="1"/>
    <col min="7026" max="7026" width="28.7109375" style="1" customWidth="1"/>
    <col min="7027" max="7027" width="12.7109375" style="1" customWidth="1"/>
    <col min="7028" max="7028" width="11.42578125" style="1"/>
    <col min="7029" max="7029" width="25.28515625" style="1" customWidth="1"/>
    <col min="7030" max="7030" width="15.85546875" style="1" bestFit="1" customWidth="1"/>
    <col min="7031" max="7032" width="18" style="1" bestFit="1" customWidth="1"/>
    <col min="7033" max="7251" width="11.42578125" style="1"/>
    <col min="7252" max="7252" width="15.42578125" style="1" customWidth="1"/>
    <col min="7253" max="7253" width="9.5703125" style="1" customWidth="1"/>
    <col min="7254" max="7254" width="14.42578125" style="1" customWidth="1"/>
    <col min="7255" max="7255" width="49.85546875" style="1" customWidth="1"/>
    <col min="7256" max="7256" width="22.5703125" style="1" customWidth="1"/>
    <col min="7257" max="7257" width="23" style="1" customWidth="1"/>
    <col min="7258" max="7258" width="22.85546875" style="1" customWidth="1"/>
    <col min="7259" max="7259" width="23.42578125" style="1" customWidth="1"/>
    <col min="7260" max="7260" width="22.42578125" style="1" customWidth="1"/>
    <col min="7261" max="7261" width="13.85546875" style="1" customWidth="1"/>
    <col min="7262" max="7262" width="20.7109375" style="1" customWidth="1"/>
    <col min="7263" max="7263" width="18.140625" style="1" customWidth="1"/>
    <col min="7264" max="7264" width="14.85546875" style="1" bestFit="1" customWidth="1"/>
    <col min="7265" max="7265" width="11.42578125" style="1"/>
    <col min="7266" max="7266" width="17.42578125" style="1" customWidth="1"/>
    <col min="7267" max="7269" width="18.140625" style="1" customWidth="1"/>
    <col min="7270" max="7273" width="11.42578125" style="1"/>
    <col min="7274" max="7274" width="34" style="1" customWidth="1"/>
    <col min="7275" max="7275" width="9.5703125" style="1" customWidth="1"/>
    <col min="7276" max="7276" width="16.7109375" style="1" customWidth="1"/>
    <col min="7277" max="7277" width="55.140625" style="1" customWidth="1"/>
    <col min="7278" max="7278" width="22.5703125" style="1" customWidth="1"/>
    <col min="7279" max="7279" width="23" style="1" customWidth="1"/>
    <col min="7280" max="7280" width="22.85546875" style="1" customWidth="1"/>
    <col min="7281" max="7281" width="23.42578125" style="1" customWidth="1"/>
    <col min="7282" max="7282" width="28.7109375" style="1" customWidth="1"/>
    <col min="7283" max="7283" width="12.7109375" style="1" customWidth="1"/>
    <col min="7284" max="7284" width="11.42578125" style="1"/>
    <col min="7285" max="7285" width="25.28515625" style="1" customWidth="1"/>
    <col min="7286" max="7286" width="15.85546875" style="1" bestFit="1" customWidth="1"/>
    <col min="7287" max="7288" width="18" style="1" bestFit="1" customWidth="1"/>
    <col min="7289" max="7507" width="11.42578125" style="1"/>
    <col min="7508" max="7508" width="15.42578125" style="1" customWidth="1"/>
    <col min="7509" max="7509" width="9.5703125" style="1" customWidth="1"/>
    <col min="7510" max="7510" width="14.42578125" style="1" customWidth="1"/>
    <col min="7511" max="7511" width="49.85546875" style="1" customWidth="1"/>
    <col min="7512" max="7512" width="22.5703125" style="1" customWidth="1"/>
    <col min="7513" max="7513" width="23" style="1" customWidth="1"/>
    <col min="7514" max="7514" width="22.85546875" style="1" customWidth="1"/>
    <col min="7515" max="7515" width="23.42578125" style="1" customWidth="1"/>
    <col min="7516" max="7516" width="22.42578125" style="1" customWidth="1"/>
    <col min="7517" max="7517" width="13.85546875" style="1" customWidth="1"/>
    <col min="7518" max="7518" width="20.7109375" style="1" customWidth="1"/>
    <col min="7519" max="7519" width="18.140625" style="1" customWidth="1"/>
    <col min="7520" max="7520" width="14.85546875" style="1" bestFit="1" customWidth="1"/>
    <col min="7521" max="7521" width="11.42578125" style="1"/>
    <col min="7522" max="7522" width="17.42578125" style="1" customWidth="1"/>
    <col min="7523" max="7525" width="18.140625" style="1" customWidth="1"/>
    <col min="7526" max="7529" width="11.42578125" style="1"/>
    <col min="7530" max="7530" width="34" style="1" customWidth="1"/>
    <col min="7531" max="7531" width="9.5703125" style="1" customWidth="1"/>
    <col min="7532" max="7532" width="16.7109375" style="1" customWidth="1"/>
    <col min="7533" max="7533" width="55.140625" style="1" customWidth="1"/>
    <col min="7534" max="7534" width="22.5703125" style="1" customWidth="1"/>
    <col min="7535" max="7535" width="23" style="1" customWidth="1"/>
    <col min="7536" max="7536" width="22.85546875" style="1" customWidth="1"/>
    <col min="7537" max="7537" width="23.42578125" style="1" customWidth="1"/>
    <col min="7538" max="7538" width="28.7109375" style="1" customWidth="1"/>
    <col min="7539" max="7539" width="12.7109375" style="1" customWidth="1"/>
    <col min="7540" max="7540" width="11.42578125" style="1"/>
    <col min="7541" max="7541" width="25.28515625" style="1" customWidth="1"/>
    <col min="7542" max="7542" width="15.85546875" style="1" bestFit="1" customWidth="1"/>
    <col min="7543" max="7544" width="18" style="1" bestFit="1" customWidth="1"/>
    <col min="7545" max="7763" width="11.42578125" style="1"/>
    <col min="7764" max="7764" width="15.42578125" style="1" customWidth="1"/>
    <col min="7765" max="7765" width="9.5703125" style="1" customWidth="1"/>
    <col min="7766" max="7766" width="14.42578125" style="1" customWidth="1"/>
    <col min="7767" max="7767" width="49.85546875" style="1" customWidth="1"/>
    <col min="7768" max="7768" width="22.5703125" style="1" customWidth="1"/>
    <col min="7769" max="7769" width="23" style="1" customWidth="1"/>
    <col min="7770" max="7770" width="22.85546875" style="1" customWidth="1"/>
    <col min="7771" max="7771" width="23.42578125" style="1" customWidth="1"/>
    <col min="7772" max="7772" width="22.42578125" style="1" customWidth="1"/>
    <col min="7773" max="7773" width="13.85546875" style="1" customWidth="1"/>
    <col min="7774" max="7774" width="20.7109375" style="1" customWidth="1"/>
    <col min="7775" max="7775" width="18.140625" style="1" customWidth="1"/>
    <col min="7776" max="7776" width="14.85546875" style="1" bestFit="1" customWidth="1"/>
    <col min="7777" max="7777" width="11.42578125" style="1"/>
    <col min="7778" max="7778" width="17.42578125" style="1" customWidth="1"/>
    <col min="7779" max="7781" width="18.140625" style="1" customWidth="1"/>
    <col min="7782" max="7785" width="11.42578125" style="1"/>
    <col min="7786" max="7786" width="34" style="1" customWidth="1"/>
    <col min="7787" max="7787" width="9.5703125" style="1" customWidth="1"/>
    <col min="7788" max="7788" width="16.7109375" style="1" customWidth="1"/>
    <col min="7789" max="7789" width="55.140625" style="1" customWidth="1"/>
    <col min="7790" max="7790" width="22.5703125" style="1" customWidth="1"/>
    <col min="7791" max="7791" width="23" style="1" customWidth="1"/>
    <col min="7792" max="7792" width="22.85546875" style="1" customWidth="1"/>
    <col min="7793" max="7793" width="23.42578125" style="1" customWidth="1"/>
    <col min="7794" max="7794" width="28.7109375" style="1" customWidth="1"/>
    <col min="7795" max="7795" width="12.7109375" style="1" customWidth="1"/>
    <col min="7796" max="7796" width="11.42578125" style="1"/>
    <col min="7797" max="7797" width="25.28515625" style="1" customWidth="1"/>
    <col min="7798" max="7798" width="15.85546875" style="1" bestFit="1" customWidth="1"/>
    <col min="7799" max="7800" width="18" style="1" bestFit="1" customWidth="1"/>
    <col min="7801" max="8019" width="11.42578125" style="1"/>
    <col min="8020" max="8020" width="15.42578125" style="1" customWidth="1"/>
    <col min="8021" max="8021" width="9.5703125" style="1" customWidth="1"/>
    <col min="8022" max="8022" width="14.42578125" style="1" customWidth="1"/>
    <col min="8023" max="8023" width="49.85546875" style="1" customWidth="1"/>
    <col min="8024" max="8024" width="22.5703125" style="1" customWidth="1"/>
    <col min="8025" max="8025" width="23" style="1" customWidth="1"/>
    <col min="8026" max="8026" width="22.85546875" style="1" customWidth="1"/>
    <col min="8027" max="8027" width="23.42578125" style="1" customWidth="1"/>
    <col min="8028" max="8028" width="22.42578125" style="1" customWidth="1"/>
    <col min="8029" max="8029" width="13.85546875" style="1" customWidth="1"/>
    <col min="8030" max="8030" width="20.7109375" style="1" customWidth="1"/>
    <col min="8031" max="8031" width="18.140625" style="1" customWidth="1"/>
    <col min="8032" max="8032" width="14.85546875" style="1" bestFit="1" customWidth="1"/>
    <col min="8033" max="8033" width="11.42578125" style="1"/>
    <col min="8034" max="8034" width="17.42578125" style="1" customWidth="1"/>
    <col min="8035" max="8037" width="18.140625" style="1" customWidth="1"/>
    <col min="8038" max="8041" width="11.42578125" style="1"/>
    <col min="8042" max="8042" width="34" style="1" customWidth="1"/>
    <col min="8043" max="8043" width="9.5703125" style="1" customWidth="1"/>
    <col min="8044" max="8044" width="16.7109375" style="1" customWidth="1"/>
    <col min="8045" max="8045" width="55.140625" style="1" customWidth="1"/>
    <col min="8046" max="8046" width="22.5703125" style="1" customWidth="1"/>
    <col min="8047" max="8047" width="23" style="1" customWidth="1"/>
    <col min="8048" max="8048" width="22.85546875" style="1" customWidth="1"/>
    <col min="8049" max="8049" width="23.42578125" style="1" customWidth="1"/>
    <col min="8050" max="8050" width="28.7109375" style="1" customWidth="1"/>
    <col min="8051" max="8051" width="12.7109375" style="1" customWidth="1"/>
    <col min="8052" max="8052" width="11.42578125" style="1"/>
    <col min="8053" max="8053" width="25.28515625" style="1" customWidth="1"/>
    <col min="8054" max="8054" width="15.85546875" style="1" bestFit="1" customWidth="1"/>
    <col min="8055" max="8056" width="18" style="1" bestFit="1" customWidth="1"/>
    <col min="8057" max="8275" width="11.42578125" style="1"/>
    <col min="8276" max="8276" width="15.42578125" style="1" customWidth="1"/>
    <col min="8277" max="8277" width="9.5703125" style="1" customWidth="1"/>
    <col min="8278" max="8278" width="14.42578125" style="1" customWidth="1"/>
    <col min="8279" max="8279" width="49.85546875" style="1" customWidth="1"/>
    <col min="8280" max="8280" width="22.5703125" style="1" customWidth="1"/>
    <col min="8281" max="8281" width="23" style="1" customWidth="1"/>
    <col min="8282" max="8282" width="22.85546875" style="1" customWidth="1"/>
    <col min="8283" max="8283" width="23.42578125" style="1" customWidth="1"/>
    <col min="8284" max="8284" width="22.42578125" style="1" customWidth="1"/>
    <col min="8285" max="8285" width="13.85546875" style="1" customWidth="1"/>
    <col min="8286" max="8286" width="20.7109375" style="1" customWidth="1"/>
    <col min="8287" max="8287" width="18.140625" style="1" customWidth="1"/>
    <col min="8288" max="8288" width="14.85546875" style="1" bestFit="1" customWidth="1"/>
    <col min="8289" max="8289" width="11.42578125" style="1"/>
    <col min="8290" max="8290" width="17.42578125" style="1" customWidth="1"/>
    <col min="8291" max="8293" width="18.140625" style="1" customWidth="1"/>
    <col min="8294" max="8297" width="11.42578125" style="1"/>
    <col min="8298" max="8298" width="34" style="1" customWidth="1"/>
    <col min="8299" max="8299" width="9.5703125" style="1" customWidth="1"/>
    <col min="8300" max="8300" width="16.7109375" style="1" customWidth="1"/>
    <col min="8301" max="8301" width="55.140625" style="1" customWidth="1"/>
    <col min="8302" max="8302" width="22.5703125" style="1" customWidth="1"/>
    <col min="8303" max="8303" width="23" style="1" customWidth="1"/>
    <col min="8304" max="8304" width="22.85546875" style="1" customWidth="1"/>
    <col min="8305" max="8305" width="23.42578125" style="1" customWidth="1"/>
    <col min="8306" max="8306" width="28.7109375" style="1" customWidth="1"/>
    <col min="8307" max="8307" width="12.7109375" style="1" customWidth="1"/>
    <col min="8308" max="8308" width="11.42578125" style="1"/>
    <col min="8309" max="8309" width="25.28515625" style="1" customWidth="1"/>
    <col min="8310" max="8310" width="15.85546875" style="1" bestFit="1" customWidth="1"/>
    <col min="8311" max="8312" width="18" style="1" bestFit="1" customWidth="1"/>
    <col min="8313" max="8531" width="11.42578125" style="1"/>
    <col min="8532" max="8532" width="15.42578125" style="1" customWidth="1"/>
    <col min="8533" max="8533" width="9.5703125" style="1" customWidth="1"/>
    <col min="8534" max="8534" width="14.42578125" style="1" customWidth="1"/>
    <col min="8535" max="8535" width="49.85546875" style="1" customWidth="1"/>
    <col min="8536" max="8536" width="22.5703125" style="1" customWidth="1"/>
    <col min="8537" max="8537" width="23" style="1" customWidth="1"/>
    <col min="8538" max="8538" width="22.85546875" style="1" customWidth="1"/>
    <col min="8539" max="8539" width="23.42578125" style="1" customWidth="1"/>
    <col min="8540" max="8540" width="22.42578125" style="1" customWidth="1"/>
    <col min="8541" max="8541" width="13.85546875" style="1" customWidth="1"/>
    <col min="8542" max="8542" width="20.7109375" style="1" customWidth="1"/>
    <col min="8543" max="8543" width="18.140625" style="1" customWidth="1"/>
    <col min="8544" max="8544" width="14.85546875" style="1" bestFit="1" customWidth="1"/>
    <col min="8545" max="8545" width="11.42578125" style="1"/>
    <col min="8546" max="8546" width="17.42578125" style="1" customWidth="1"/>
    <col min="8547" max="8549" width="18.140625" style="1" customWidth="1"/>
    <col min="8550" max="8553" width="11.42578125" style="1"/>
    <col min="8554" max="8554" width="34" style="1" customWidth="1"/>
    <col min="8555" max="8555" width="9.5703125" style="1" customWidth="1"/>
    <col min="8556" max="8556" width="16.7109375" style="1" customWidth="1"/>
    <col min="8557" max="8557" width="55.140625" style="1" customWidth="1"/>
    <col min="8558" max="8558" width="22.5703125" style="1" customWidth="1"/>
    <col min="8559" max="8559" width="23" style="1" customWidth="1"/>
    <col min="8560" max="8560" width="22.85546875" style="1" customWidth="1"/>
    <col min="8561" max="8561" width="23.42578125" style="1" customWidth="1"/>
    <col min="8562" max="8562" width="28.7109375" style="1" customWidth="1"/>
    <col min="8563" max="8563" width="12.7109375" style="1" customWidth="1"/>
    <col min="8564" max="8564" width="11.42578125" style="1"/>
    <col min="8565" max="8565" width="25.28515625" style="1" customWidth="1"/>
    <col min="8566" max="8566" width="15.85546875" style="1" bestFit="1" customWidth="1"/>
    <col min="8567" max="8568" width="18" style="1" bestFit="1" customWidth="1"/>
    <col min="8569" max="8787" width="11.42578125" style="1"/>
    <col min="8788" max="8788" width="15.42578125" style="1" customWidth="1"/>
    <col min="8789" max="8789" width="9.5703125" style="1" customWidth="1"/>
    <col min="8790" max="8790" width="14.42578125" style="1" customWidth="1"/>
    <col min="8791" max="8791" width="49.85546875" style="1" customWidth="1"/>
    <col min="8792" max="8792" width="22.5703125" style="1" customWidth="1"/>
    <col min="8793" max="8793" width="23" style="1" customWidth="1"/>
    <col min="8794" max="8794" width="22.85546875" style="1" customWidth="1"/>
    <col min="8795" max="8795" width="23.42578125" style="1" customWidth="1"/>
    <col min="8796" max="8796" width="22.42578125" style="1" customWidth="1"/>
    <col min="8797" max="8797" width="13.85546875" style="1" customWidth="1"/>
    <col min="8798" max="8798" width="20.7109375" style="1" customWidth="1"/>
    <col min="8799" max="8799" width="18.140625" style="1" customWidth="1"/>
    <col min="8800" max="8800" width="14.85546875" style="1" bestFit="1" customWidth="1"/>
    <col min="8801" max="8801" width="11.42578125" style="1"/>
    <col min="8802" max="8802" width="17.42578125" style="1" customWidth="1"/>
    <col min="8803" max="8805" width="18.140625" style="1" customWidth="1"/>
    <col min="8806" max="8809" width="11.42578125" style="1"/>
    <col min="8810" max="8810" width="34" style="1" customWidth="1"/>
    <col min="8811" max="8811" width="9.5703125" style="1" customWidth="1"/>
    <col min="8812" max="8812" width="16.7109375" style="1" customWidth="1"/>
    <col min="8813" max="8813" width="55.140625" style="1" customWidth="1"/>
    <col min="8814" max="8814" width="22.5703125" style="1" customWidth="1"/>
    <col min="8815" max="8815" width="23" style="1" customWidth="1"/>
    <col min="8816" max="8816" width="22.85546875" style="1" customWidth="1"/>
    <col min="8817" max="8817" width="23.42578125" style="1" customWidth="1"/>
    <col min="8818" max="8818" width="28.7109375" style="1" customWidth="1"/>
    <col min="8819" max="8819" width="12.7109375" style="1" customWidth="1"/>
    <col min="8820" max="8820" width="11.42578125" style="1"/>
    <col min="8821" max="8821" width="25.28515625" style="1" customWidth="1"/>
    <col min="8822" max="8822" width="15.85546875" style="1" bestFit="1" customWidth="1"/>
    <col min="8823" max="8824" width="18" style="1" bestFit="1" customWidth="1"/>
    <col min="8825" max="9043" width="11.42578125" style="1"/>
    <col min="9044" max="9044" width="15.42578125" style="1" customWidth="1"/>
    <col min="9045" max="9045" width="9.5703125" style="1" customWidth="1"/>
    <col min="9046" max="9046" width="14.42578125" style="1" customWidth="1"/>
    <col min="9047" max="9047" width="49.85546875" style="1" customWidth="1"/>
    <col min="9048" max="9048" width="22.5703125" style="1" customWidth="1"/>
    <col min="9049" max="9049" width="23" style="1" customWidth="1"/>
    <col min="9050" max="9050" width="22.85546875" style="1" customWidth="1"/>
    <col min="9051" max="9051" width="23.42578125" style="1" customWidth="1"/>
    <col min="9052" max="9052" width="22.42578125" style="1" customWidth="1"/>
    <col min="9053" max="9053" width="13.85546875" style="1" customWidth="1"/>
    <col min="9054" max="9054" width="20.7109375" style="1" customWidth="1"/>
    <col min="9055" max="9055" width="18.140625" style="1" customWidth="1"/>
    <col min="9056" max="9056" width="14.85546875" style="1" bestFit="1" customWidth="1"/>
    <col min="9057" max="9057" width="11.42578125" style="1"/>
    <col min="9058" max="9058" width="17.42578125" style="1" customWidth="1"/>
    <col min="9059" max="9061" width="18.140625" style="1" customWidth="1"/>
    <col min="9062" max="9065" width="11.42578125" style="1"/>
    <col min="9066" max="9066" width="34" style="1" customWidth="1"/>
    <col min="9067" max="9067" width="9.5703125" style="1" customWidth="1"/>
    <col min="9068" max="9068" width="16.7109375" style="1" customWidth="1"/>
    <col min="9069" max="9069" width="55.140625" style="1" customWidth="1"/>
    <col min="9070" max="9070" width="22.5703125" style="1" customWidth="1"/>
    <col min="9071" max="9071" width="23" style="1" customWidth="1"/>
    <col min="9072" max="9072" width="22.85546875" style="1" customWidth="1"/>
    <col min="9073" max="9073" width="23.42578125" style="1" customWidth="1"/>
    <col min="9074" max="9074" width="28.7109375" style="1" customWidth="1"/>
    <col min="9075" max="9075" width="12.7109375" style="1" customWidth="1"/>
    <col min="9076" max="9076" width="11.42578125" style="1"/>
    <col min="9077" max="9077" width="25.28515625" style="1" customWidth="1"/>
    <col min="9078" max="9078" width="15.85546875" style="1" bestFit="1" customWidth="1"/>
    <col min="9079" max="9080" width="18" style="1" bestFit="1" customWidth="1"/>
    <col min="9081" max="9299" width="11.42578125" style="1"/>
    <col min="9300" max="9300" width="15.42578125" style="1" customWidth="1"/>
    <col min="9301" max="9301" width="9.5703125" style="1" customWidth="1"/>
    <col min="9302" max="9302" width="14.42578125" style="1" customWidth="1"/>
    <col min="9303" max="9303" width="49.85546875" style="1" customWidth="1"/>
    <col min="9304" max="9304" width="22.5703125" style="1" customWidth="1"/>
    <col min="9305" max="9305" width="23" style="1" customWidth="1"/>
    <col min="9306" max="9306" width="22.85546875" style="1" customWidth="1"/>
    <col min="9307" max="9307" width="23.42578125" style="1" customWidth="1"/>
    <col min="9308" max="9308" width="22.42578125" style="1" customWidth="1"/>
    <col min="9309" max="9309" width="13.85546875" style="1" customWidth="1"/>
    <col min="9310" max="9310" width="20.7109375" style="1" customWidth="1"/>
    <col min="9311" max="9311" width="18.140625" style="1" customWidth="1"/>
    <col min="9312" max="9312" width="14.85546875" style="1" bestFit="1" customWidth="1"/>
    <col min="9313" max="9313" width="11.42578125" style="1"/>
    <col min="9314" max="9314" width="17.42578125" style="1" customWidth="1"/>
    <col min="9315" max="9317" width="18.140625" style="1" customWidth="1"/>
    <col min="9318" max="9321" width="11.42578125" style="1"/>
    <col min="9322" max="9322" width="34" style="1" customWidth="1"/>
    <col min="9323" max="9323" width="9.5703125" style="1" customWidth="1"/>
    <col min="9324" max="9324" width="16.7109375" style="1" customWidth="1"/>
    <col min="9325" max="9325" width="55.140625" style="1" customWidth="1"/>
    <col min="9326" max="9326" width="22.5703125" style="1" customWidth="1"/>
    <col min="9327" max="9327" width="23" style="1" customWidth="1"/>
    <col min="9328" max="9328" width="22.85546875" style="1" customWidth="1"/>
    <col min="9329" max="9329" width="23.42578125" style="1" customWidth="1"/>
    <col min="9330" max="9330" width="28.7109375" style="1" customWidth="1"/>
    <col min="9331" max="9331" width="12.7109375" style="1" customWidth="1"/>
    <col min="9332" max="9332" width="11.42578125" style="1"/>
    <col min="9333" max="9333" width="25.28515625" style="1" customWidth="1"/>
    <col min="9334" max="9334" width="15.85546875" style="1" bestFit="1" customWidth="1"/>
    <col min="9335" max="9336" width="18" style="1" bestFit="1" customWidth="1"/>
    <col min="9337" max="9555" width="11.42578125" style="1"/>
    <col min="9556" max="9556" width="15.42578125" style="1" customWidth="1"/>
    <col min="9557" max="9557" width="9.5703125" style="1" customWidth="1"/>
    <col min="9558" max="9558" width="14.42578125" style="1" customWidth="1"/>
    <col min="9559" max="9559" width="49.85546875" style="1" customWidth="1"/>
    <col min="9560" max="9560" width="22.5703125" style="1" customWidth="1"/>
    <col min="9561" max="9561" width="23" style="1" customWidth="1"/>
    <col min="9562" max="9562" width="22.85546875" style="1" customWidth="1"/>
    <col min="9563" max="9563" width="23.42578125" style="1" customWidth="1"/>
    <col min="9564" max="9564" width="22.42578125" style="1" customWidth="1"/>
    <col min="9565" max="9565" width="13.85546875" style="1" customWidth="1"/>
    <col min="9566" max="9566" width="20.7109375" style="1" customWidth="1"/>
    <col min="9567" max="9567" width="18.140625" style="1" customWidth="1"/>
    <col min="9568" max="9568" width="14.85546875" style="1" bestFit="1" customWidth="1"/>
    <col min="9569" max="9569" width="11.42578125" style="1"/>
    <col min="9570" max="9570" width="17.42578125" style="1" customWidth="1"/>
    <col min="9571" max="9573" width="18.140625" style="1" customWidth="1"/>
    <col min="9574" max="9577" width="11.42578125" style="1"/>
    <col min="9578" max="9578" width="34" style="1" customWidth="1"/>
    <col min="9579" max="9579" width="9.5703125" style="1" customWidth="1"/>
    <col min="9580" max="9580" width="16.7109375" style="1" customWidth="1"/>
    <col min="9581" max="9581" width="55.140625" style="1" customWidth="1"/>
    <col min="9582" max="9582" width="22.5703125" style="1" customWidth="1"/>
    <col min="9583" max="9583" width="23" style="1" customWidth="1"/>
    <col min="9584" max="9584" width="22.85546875" style="1" customWidth="1"/>
    <col min="9585" max="9585" width="23.42578125" style="1" customWidth="1"/>
    <col min="9586" max="9586" width="28.7109375" style="1" customWidth="1"/>
    <col min="9587" max="9587" width="12.7109375" style="1" customWidth="1"/>
    <col min="9588" max="9588" width="11.42578125" style="1"/>
    <col min="9589" max="9589" width="25.28515625" style="1" customWidth="1"/>
    <col min="9590" max="9590" width="15.85546875" style="1" bestFit="1" customWidth="1"/>
    <col min="9591" max="9592" width="18" style="1" bestFit="1" customWidth="1"/>
    <col min="9593" max="9811" width="11.42578125" style="1"/>
    <col min="9812" max="9812" width="15.42578125" style="1" customWidth="1"/>
    <col min="9813" max="9813" width="9.5703125" style="1" customWidth="1"/>
    <col min="9814" max="9814" width="14.42578125" style="1" customWidth="1"/>
    <col min="9815" max="9815" width="49.85546875" style="1" customWidth="1"/>
    <col min="9816" max="9816" width="22.5703125" style="1" customWidth="1"/>
    <col min="9817" max="9817" width="23" style="1" customWidth="1"/>
    <col min="9818" max="9818" width="22.85546875" style="1" customWidth="1"/>
    <col min="9819" max="9819" width="23.42578125" style="1" customWidth="1"/>
    <col min="9820" max="9820" width="22.42578125" style="1" customWidth="1"/>
    <col min="9821" max="9821" width="13.85546875" style="1" customWidth="1"/>
    <col min="9822" max="9822" width="20.7109375" style="1" customWidth="1"/>
    <col min="9823" max="9823" width="18.140625" style="1" customWidth="1"/>
    <col min="9824" max="9824" width="14.85546875" style="1" bestFit="1" customWidth="1"/>
    <col min="9825" max="9825" width="11.42578125" style="1"/>
    <col min="9826" max="9826" width="17.42578125" style="1" customWidth="1"/>
    <col min="9827" max="9829" width="18.140625" style="1" customWidth="1"/>
    <col min="9830" max="9833" width="11.42578125" style="1"/>
    <col min="9834" max="9834" width="34" style="1" customWidth="1"/>
    <col min="9835" max="9835" width="9.5703125" style="1" customWidth="1"/>
    <col min="9836" max="9836" width="16.7109375" style="1" customWidth="1"/>
    <col min="9837" max="9837" width="55.140625" style="1" customWidth="1"/>
    <col min="9838" max="9838" width="22.5703125" style="1" customWidth="1"/>
    <col min="9839" max="9839" width="23" style="1" customWidth="1"/>
    <col min="9840" max="9840" width="22.85546875" style="1" customWidth="1"/>
    <col min="9841" max="9841" width="23.42578125" style="1" customWidth="1"/>
    <col min="9842" max="9842" width="28.7109375" style="1" customWidth="1"/>
    <col min="9843" max="9843" width="12.7109375" style="1" customWidth="1"/>
    <col min="9844" max="9844" width="11.42578125" style="1"/>
    <col min="9845" max="9845" width="25.28515625" style="1" customWidth="1"/>
    <col min="9846" max="9846" width="15.85546875" style="1" bestFit="1" customWidth="1"/>
    <col min="9847" max="9848" width="18" style="1" bestFit="1" customWidth="1"/>
    <col min="9849" max="10067" width="11.42578125" style="1"/>
    <col min="10068" max="10068" width="15.42578125" style="1" customWidth="1"/>
    <col min="10069" max="10069" width="9.5703125" style="1" customWidth="1"/>
    <col min="10070" max="10070" width="14.42578125" style="1" customWidth="1"/>
    <col min="10071" max="10071" width="49.85546875" style="1" customWidth="1"/>
    <col min="10072" max="10072" width="22.5703125" style="1" customWidth="1"/>
    <col min="10073" max="10073" width="23" style="1" customWidth="1"/>
    <col min="10074" max="10074" width="22.85546875" style="1" customWidth="1"/>
    <col min="10075" max="10075" width="23.42578125" style="1" customWidth="1"/>
    <col min="10076" max="10076" width="22.42578125" style="1" customWidth="1"/>
    <col min="10077" max="10077" width="13.85546875" style="1" customWidth="1"/>
    <col min="10078" max="10078" width="20.7109375" style="1" customWidth="1"/>
    <col min="10079" max="10079" width="18.140625" style="1" customWidth="1"/>
    <col min="10080" max="10080" width="14.85546875" style="1" bestFit="1" customWidth="1"/>
    <col min="10081" max="10081" width="11.42578125" style="1"/>
    <col min="10082" max="10082" width="17.42578125" style="1" customWidth="1"/>
    <col min="10083" max="10085" width="18.140625" style="1" customWidth="1"/>
    <col min="10086" max="10089" width="11.42578125" style="1"/>
    <col min="10090" max="10090" width="34" style="1" customWidth="1"/>
    <col min="10091" max="10091" width="9.5703125" style="1" customWidth="1"/>
    <col min="10092" max="10092" width="16.7109375" style="1" customWidth="1"/>
    <col min="10093" max="10093" width="55.140625" style="1" customWidth="1"/>
    <col min="10094" max="10094" width="22.5703125" style="1" customWidth="1"/>
    <col min="10095" max="10095" width="23" style="1" customWidth="1"/>
    <col min="10096" max="10096" width="22.85546875" style="1" customWidth="1"/>
    <col min="10097" max="10097" width="23.42578125" style="1" customWidth="1"/>
    <col min="10098" max="10098" width="28.7109375" style="1" customWidth="1"/>
    <col min="10099" max="10099" width="12.7109375" style="1" customWidth="1"/>
    <col min="10100" max="10100" width="11.42578125" style="1"/>
    <col min="10101" max="10101" width="25.28515625" style="1" customWidth="1"/>
    <col min="10102" max="10102" width="15.85546875" style="1" bestFit="1" customWidth="1"/>
    <col min="10103" max="10104" width="18" style="1" bestFit="1" customWidth="1"/>
    <col min="10105" max="10323" width="11.42578125" style="1"/>
    <col min="10324" max="10324" width="15.42578125" style="1" customWidth="1"/>
    <col min="10325" max="10325" width="9.5703125" style="1" customWidth="1"/>
    <col min="10326" max="10326" width="14.42578125" style="1" customWidth="1"/>
    <col min="10327" max="10327" width="49.85546875" style="1" customWidth="1"/>
    <col min="10328" max="10328" width="22.5703125" style="1" customWidth="1"/>
    <col min="10329" max="10329" width="23" style="1" customWidth="1"/>
    <col min="10330" max="10330" width="22.85546875" style="1" customWidth="1"/>
    <col min="10331" max="10331" width="23.42578125" style="1" customWidth="1"/>
    <col min="10332" max="10332" width="22.42578125" style="1" customWidth="1"/>
    <col min="10333" max="10333" width="13.85546875" style="1" customWidth="1"/>
    <col min="10334" max="10334" width="20.7109375" style="1" customWidth="1"/>
    <col min="10335" max="10335" width="18.140625" style="1" customWidth="1"/>
    <col min="10336" max="10336" width="14.85546875" style="1" bestFit="1" customWidth="1"/>
    <col min="10337" max="10337" width="11.42578125" style="1"/>
    <col min="10338" max="10338" width="17.42578125" style="1" customWidth="1"/>
    <col min="10339" max="10341" width="18.140625" style="1" customWidth="1"/>
    <col min="10342" max="10345" width="11.42578125" style="1"/>
    <col min="10346" max="10346" width="34" style="1" customWidth="1"/>
    <col min="10347" max="10347" width="9.5703125" style="1" customWidth="1"/>
    <col min="10348" max="10348" width="16.7109375" style="1" customWidth="1"/>
    <col min="10349" max="10349" width="55.140625" style="1" customWidth="1"/>
    <col min="10350" max="10350" width="22.5703125" style="1" customWidth="1"/>
    <col min="10351" max="10351" width="23" style="1" customWidth="1"/>
    <col min="10352" max="10352" width="22.85546875" style="1" customWidth="1"/>
    <col min="10353" max="10353" width="23.42578125" style="1" customWidth="1"/>
    <col min="10354" max="10354" width="28.7109375" style="1" customWidth="1"/>
    <col min="10355" max="10355" width="12.7109375" style="1" customWidth="1"/>
    <col min="10356" max="10356" width="11.42578125" style="1"/>
    <col min="10357" max="10357" width="25.28515625" style="1" customWidth="1"/>
    <col min="10358" max="10358" width="15.85546875" style="1" bestFit="1" customWidth="1"/>
    <col min="10359" max="10360" width="18" style="1" bestFit="1" customWidth="1"/>
    <col min="10361" max="10579" width="11.42578125" style="1"/>
    <col min="10580" max="10580" width="15.42578125" style="1" customWidth="1"/>
    <col min="10581" max="10581" width="9.5703125" style="1" customWidth="1"/>
    <col min="10582" max="10582" width="14.42578125" style="1" customWidth="1"/>
    <col min="10583" max="10583" width="49.85546875" style="1" customWidth="1"/>
    <col min="10584" max="10584" width="22.5703125" style="1" customWidth="1"/>
    <col min="10585" max="10585" width="23" style="1" customWidth="1"/>
    <col min="10586" max="10586" width="22.85546875" style="1" customWidth="1"/>
    <col min="10587" max="10587" width="23.42578125" style="1" customWidth="1"/>
    <col min="10588" max="10588" width="22.42578125" style="1" customWidth="1"/>
    <col min="10589" max="10589" width="13.85546875" style="1" customWidth="1"/>
    <col min="10590" max="10590" width="20.7109375" style="1" customWidth="1"/>
    <col min="10591" max="10591" width="18.140625" style="1" customWidth="1"/>
    <col min="10592" max="10592" width="14.85546875" style="1" bestFit="1" customWidth="1"/>
    <col min="10593" max="10593" width="11.42578125" style="1"/>
    <col min="10594" max="10594" width="17.42578125" style="1" customWidth="1"/>
    <col min="10595" max="10597" width="18.140625" style="1" customWidth="1"/>
    <col min="10598" max="10601" width="11.42578125" style="1"/>
    <col min="10602" max="10602" width="34" style="1" customWidth="1"/>
    <col min="10603" max="10603" width="9.5703125" style="1" customWidth="1"/>
    <col min="10604" max="10604" width="16.7109375" style="1" customWidth="1"/>
    <col min="10605" max="10605" width="55.140625" style="1" customWidth="1"/>
    <col min="10606" max="10606" width="22.5703125" style="1" customWidth="1"/>
    <col min="10607" max="10607" width="23" style="1" customWidth="1"/>
    <col min="10608" max="10608" width="22.85546875" style="1" customWidth="1"/>
    <col min="10609" max="10609" width="23.42578125" style="1" customWidth="1"/>
    <col min="10610" max="10610" width="28.7109375" style="1" customWidth="1"/>
    <col min="10611" max="10611" width="12.7109375" style="1" customWidth="1"/>
    <col min="10612" max="10612" width="11.42578125" style="1"/>
    <col min="10613" max="10613" width="25.28515625" style="1" customWidth="1"/>
    <col min="10614" max="10614" width="15.85546875" style="1" bestFit="1" customWidth="1"/>
    <col min="10615" max="10616" width="18" style="1" bestFit="1" customWidth="1"/>
    <col min="10617" max="10835" width="11.42578125" style="1"/>
    <col min="10836" max="10836" width="15.42578125" style="1" customWidth="1"/>
    <col min="10837" max="10837" width="9.5703125" style="1" customWidth="1"/>
    <col min="10838" max="10838" width="14.42578125" style="1" customWidth="1"/>
    <col min="10839" max="10839" width="49.85546875" style="1" customWidth="1"/>
    <col min="10840" max="10840" width="22.5703125" style="1" customWidth="1"/>
    <col min="10841" max="10841" width="23" style="1" customWidth="1"/>
    <col min="10842" max="10842" width="22.85546875" style="1" customWidth="1"/>
    <col min="10843" max="10843" width="23.42578125" style="1" customWidth="1"/>
    <col min="10844" max="10844" width="22.42578125" style="1" customWidth="1"/>
    <col min="10845" max="10845" width="13.85546875" style="1" customWidth="1"/>
    <col min="10846" max="10846" width="20.7109375" style="1" customWidth="1"/>
    <col min="10847" max="10847" width="18.140625" style="1" customWidth="1"/>
    <col min="10848" max="10848" width="14.85546875" style="1" bestFit="1" customWidth="1"/>
    <col min="10849" max="10849" width="11.42578125" style="1"/>
    <col min="10850" max="10850" width="17.42578125" style="1" customWidth="1"/>
    <col min="10851" max="10853" width="18.140625" style="1" customWidth="1"/>
    <col min="10854" max="10857" width="11.42578125" style="1"/>
    <col min="10858" max="10858" width="34" style="1" customWidth="1"/>
    <col min="10859" max="10859" width="9.5703125" style="1" customWidth="1"/>
    <col min="10860" max="10860" width="16.7109375" style="1" customWidth="1"/>
    <col min="10861" max="10861" width="55.140625" style="1" customWidth="1"/>
    <col min="10862" max="10862" width="22.5703125" style="1" customWidth="1"/>
    <col min="10863" max="10863" width="23" style="1" customWidth="1"/>
    <col min="10864" max="10864" width="22.85546875" style="1" customWidth="1"/>
    <col min="10865" max="10865" width="23.42578125" style="1" customWidth="1"/>
    <col min="10866" max="10866" width="28.7109375" style="1" customWidth="1"/>
    <col min="10867" max="10867" width="12.7109375" style="1" customWidth="1"/>
    <col min="10868" max="10868" width="11.42578125" style="1"/>
    <col min="10869" max="10869" width="25.28515625" style="1" customWidth="1"/>
    <col min="10870" max="10870" width="15.85546875" style="1" bestFit="1" customWidth="1"/>
    <col min="10871" max="10872" width="18" style="1" bestFit="1" customWidth="1"/>
    <col min="10873" max="11091" width="11.42578125" style="1"/>
    <col min="11092" max="11092" width="15.42578125" style="1" customWidth="1"/>
    <col min="11093" max="11093" width="9.5703125" style="1" customWidth="1"/>
    <col min="11094" max="11094" width="14.42578125" style="1" customWidth="1"/>
    <col min="11095" max="11095" width="49.85546875" style="1" customWidth="1"/>
    <col min="11096" max="11096" width="22.5703125" style="1" customWidth="1"/>
    <col min="11097" max="11097" width="23" style="1" customWidth="1"/>
    <col min="11098" max="11098" width="22.85546875" style="1" customWidth="1"/>
    <col min="11099" max="11099" width="23.42578125" style="1" customWidth="1"/>
    <col min="11100" max="11100" width="22.42578125" style="1" customWidth="1"/>
    <col min="11101" max="11101" width="13.85546875" style="1" customWidth="1"/>
    <col min="11102" max="11102" width="20.7109375" style="1" customWidth="1"/>
    <col min="11103" max="11103" width="18.140625" style="1" customWidth="1"/>
    <col min="11104" max="11104" width="14.85546875" style="1" bestFit="1" customWidth="1"/>
    <col min="11105" max="11105" width="11.42578125" style="1"/>
    <col min="11106" max="11106" width="17.42578125" style="1" customWidth="1"/>
    <col min="11107" max="11109" width="18.140625" style="1" customWidth="1"/>
    <col min="11110" max="11113" width="11.42578125" style="1"/>
    <col min="11114" max="11114" width="34" style="1" customWidth="1"/>
    <col min="11115" max="11115" width="9.5703125" style="1" customWidth="1"/>
    <col min="11116" max="11116" width="16.7109375" style="1" customWidth="1"/>
    <col min="11117" max="11117" width="55.140625" style="1" customWidth="1"/>
    <col min="11118" max="11118" width="22.5703125" style="1" customWidth="1"/>
    <col min="11119" max="11119" width="23" style="1" customWidth="1"/>
    <col min="11120" max="11120" width="22.85546875" style="1" customWidth="1"/>
    <col min="11121" max="11121" width="23.42578125" style="1" customWidth="1"/>
    <col min="11122" max="11122" width="28.7109375" style="1" customWidth="1"/>
    <col min="11123" max="11123" width="12.7109375" style="1" customWidth="1"/>
    <col min="11124" max="11124" width="11.42578125" style="1"/>
    <col min="11125" max="11125" width="25.28515625" style="1" customWidth="1"/>
    <col min="11126" max="11126" width="15.85546875" style="1" bestFit="1" customWidth="1"/>
    <col min="11127" max="11128" width="18" style="1" bestFit="1" customWidth="1"/>
    <col min="11129" max="11347" width="11.42578125" style="1"/>
    <col min="11348" max="11348" width="15.42578125" style="1" customWidth="1"/>
    <col min="11349" max="11349" width="9.5703125" style="1" customWidth="1"/>
    <col min="11350" max="11350" width="14.42578125" style="1" customWidth="1"/>
    <col min="11351" max="11351" width="49.85546875" style="1" customWidth="1"/>
    <col min="11352" max="11352" width="22.5703125" style="1" customWidth="1"/>
    <col min="11353" max="11353" width="23" style="1" customWidth="1"/>
    <col min="11354" max="11354" width="22.85546875" style="1" customWidth="1"/>
    <col min="11355" max="11355" width="23.42578125" style="1" customWidth="1"/>
    <col min="11356" max="11356" width="22.42578125" style="1" customWidth="1"/>
    <col min="11357" max="11357" width="13.85546875" style="1" customWidth="1"/>
    <col min="11358" max="11358" width="20.7109375" style="1" customWidth="1"/>
    <col min="11359" max="11359" width="18.140625" style="1" customWidth="1"/>
    <col min="11360" max="11360" width="14.85546875" style="1" bestFit="1" customWidth="1"/>
    <col min="11361" max="11361" width="11.42578125" style="1"/>
    <col min="11362" max="11362" width="17.42578125" style="1" customWidth="1"/>
    <col min="11363" max="11365" width="18.140625" style="1" customWidth="1"/>
    <col min="11366" max="11369" width="11.42578125" style="1"/>
    <col min="11370" max="11370" width="34" style="1" customWidth="1"/>
    <col min="11371" max="11371" width="9.5703125" style="1" customWidth="1"/>
    <col min="11372" max="11372" width="16.7109375" style="1" customWidth="1"/>
    <col min="11373" max="11373" width="55.140625" style="1" customWidth="1"/>
    <col min="11374" max="11374" width="22.5703125" style="1" customWidth="1"/>
    <col min="11375" max="11375" width="23" style="1" customWidth="1"/>
    <col min="11376" max="11376" width="22.85546875" style="1" customWidth="1"/>
    <col min="11377" max="11377" width="23.42578125" style="1" customWidth="1"/>
    <col min="11378" max="11378" width="28.7109375" style="1" customWidth="1"/>
    <col min="11379" max="11379" width="12.7109375" style="1" customWidth="1"/>
    <col min="11380" max="11380" width="11.42578125" style="1"/>
    <col min="11381" max="11381" width="25.28515625" style="1" customWidth="1"/>
    <col min="11382" max="11382" width="15.85546875" style="1" bestFit="1" customWidth="1"/>
    <col min="11383" max="11384" width="18" style="1" bestFit="1" customWidth="1"/>
    <col min="11385" max="11603" width="11.42578125" style="1"/>
    <col min="11604" max="11604" width="15.42578125" style="1" customWidth="1"/>
    <col min="11605" max="11605" width="9.5703125" style="1" customWidth="1"/>
    <col min="11606" max="11606" width="14.42578125" style="1" customWidth="1"/>
    <col min="11607" max="11607" width="49.85546875" style="1" customWidth="1"/>
    <col min="11608" max="11608" width="22.5703125" style="1" customWidth="1"/>
    <col min="11609" max="11609" width="23" style="1" customWidth="1"/>
    <col min="11610" max="11610" width="22.85546875" style="1" customWidth="1"/>
    <col min="11611" max="11611" width="23.42578125" style="1" customWidth="1"/>
    <col min="11612" max="11612" width="22.42578125" style="1" customWidth="1"/>
    <col min="11613" max="11613" width="13.85546875" style="1" customWidth="1"/>
    <col min="11614" max="11614" width="20.7109375" style="1" customWidth="1"/>
    <col min="11615" max="11615" width="18.140625" style="1" customWidth="1"/>
    <col min="11616" max="11616" width="14.85546875" style="1" bestFit="1" customWidth="1"/>
    <col min="11617" max="11617" width="11.42578125" style="1"/>
    <col min="11618" max="11618" width="17.42578125" style="1" customWidth="1"/>
    <col min="11619" max="11621" width="18.140625" style="1" customWidth="1"/>
    <col min="11622" max="11625" width="11.42578125" style="1"/>
    <col min="11626" max="11626" width="34" style="1" customWidth="1"/>
    <col min="11627" max="11627" width="9.5703125" style="1" customWidth="1"/>
    <col min="11628" max="11628" width="16.7109375" style="1" customWidth="1"/>
    <col min="11629" max="11629" width="55.140625" style="1" customWidth="1"/>
    <col min="11630" max="11630" width="22.5703125" style="1" customWidth="1"/>
    <col min="11631" max="11631" width="23" style="1" customWidth="1"/>
    <col min="11632" max="11632" width="22.85546875" style="1" customWidth="1"/>
    <col min="11633" max="11633" width="23.42578125" style="1" customWidth="1"/>
    <col min="11634" max="11634" width="28.7109375" style="1" customWidth="1"/>
    <col min="11635" max="11635" width="12.7109375" style="1" customWidth="1"/>
    <col min="11636" max="11636" width="11.42578125" style="1"/>
    <col min="11637" max="11637" width="25.28515625" style="1" customWidth="1"/>
    <col min="11638" max="11638" width="15.85546875" style="1" bestFit="1" customWidth="1"/>
    <col min="11639" max="11640" width="18" style="1" bestFit="1" customWidth="1"/>
    <col min="11641" max="11859" width="11.42578125" style="1"/>
    <col min="11860" max="11860" width="15.42578125" style="1" customWidth="1"/>
    <col min="11861" max="11861" width="9.5703125" style="1" customWidth="1"/>
    <col min="11862" max="11862" width="14.42578125" style="1" customWidth="1"/>
    <col min="11863" max="11863" width="49.85546875" style="1" customWidth="1"/>
    <col min="11864" max="11864" width="22.5703125" style="1" customWidth="1"/>
    <col min="11865" max="11865" width="23" style="1" customWidth="1"/>
    <col min="11866" max="11866" width="22.85546875" style="1" customWidth="1"/>
    <col min="11867" max="11867" width="23.42578125" style="1" customWidth="1"/>
    <col min="11868" max="11868" width="22.42578125" style="1" customWidth="1"/>
    <col min="11869" max="11869" width="13.85546875" style="1" customWidth="1"/>
    <col min="11870" max="11870" width="20.7109375" style="1" customWidth="1"/>
    <col min="11871" max="11871" width="18.140625" style="1" customWidth="1"/>
    <col min="11872" max="11872" width="14.85546875" style="1" bestFit="1" customWidth="1"/>
    <col min="11873" max="11873" width="11.42578125" style="1"/>
    <col min="11874" max="11874" width="17.42578125" style="1" customWidth="1"/>
    <col min="11875" max="11877" width="18.140625" style="1" customWidth="1"/>
    <col min="11878" max="11881" width="11.42578125" style="1"/>
    <col min="11882" max="11882" width="34" style="1" customWidth="1"/>
    <col min="11883" max="11883" width="9.5703125" style="1" customWidth="1"/>
    <col min="11884" max="11884" width="16.7109375" style="1" customWidth="1"/>
    <col min="11885" max="11885" width="55.140625" style="1" customWidth="1"/>
    <col min="11886" max="11886" width="22.5703125" style="1" customWidth="1"/>
    <col min="11887" max="11887" width="23" style="1" customWidth="1"/>
    <col min="11888" max="11888" width="22.85546875" style="1" customWidth="1"/>
    <col min="11889" max="11889" width="23.42578125" style="1" customWidth="1"/>
    <col min="11890" max="11890" width="28.7109375" style="1" customWidth="1"/>
    <col min="11891" max="11891" width="12.7109375" style="1" customWidth="1"/>
    <col min="11892" max="11892" width="11.42578125" style="1"/>
    <col min="11893" max="11893" width="25.28515625" style="1" customWidth="1"/>
    <col min="11894" max="11894" width="15.85546875" style="1" bestFit="1" customWidth="1"/>
    <col min="11895" max="11896" width="18" style="1" bestFit="1" customWidth="1"/>
    <col min="11897" max="12115" width="11.42578125" style="1"/>
    <col min="12116" max="12116" width="15.42578125" style="1" customWidth="1"/>
    <col min="12117" max="12117" width="9.5703125" style="1" customWidth="1"/>
    <col min="12118" max="12118" width="14.42578125" style="1" customWidth="1"/>
    <col min="12119" max="12119" width="49.85546875" style="1" customWidth="1"/>
    <col min="12120" max="12120" width="22.5703125" style="1" customWidth="1"/>
    <col min="12121" max="12121" width="23" style="1" customWidth="1"/>
    <col min="12122" max="12122" width="22.85546875" style="1" customWidth="1"/>
    <col min="12123" max="12123" width="23.42578125" style="1" customWidth="1"/>
    <col min="12124" max="12124" width="22.42578125" style="1" customWidth="1"/>
    <col min="12125" max="12125" width="13.85546875" style="1" customWidth="1"/>
    <col min="12126" max="12126" width="20.7109375" style="1" customWidth="1"/>
    <col min="12127" max="12127" width="18.140625" style="1" customWidth="1"/>
    <col min="12128" max="12128" width="14.85546875" style="1" bestFit="1" customWidth="1"/>
    <col min="12129" max="12129" width="11.42578125" style="1"/>
    <col min="12130" max="12130" width="17.42578125" style="1" customWidth="1"/>
    <col min="12131" max="12133" width="18.140625" style="1" customWidth="1"/>
    <col min="12134" max="12137" width="11.42578125" style="1"/>
    <col min="12138" max="12138" width="34" style="1" customWidth="1"/>
    <col min="12139" max="12139" width="9.5703125" style="1" customWidth="1"/>
    <col min="12140" max="12140" width="16.7109375" style="1" customWidth="1"/>
    <col min="12141" max="12141" width="55.140625" style="1" customWidth="1"/>
    <col min="12142" max="12142" width="22.5703125" style="1" customWidth="1"/>
    <col min="12143" max="12143" width="23" style="1" customWidth="1"/>
    <col min="12144" max="12144" width="22.85546875" style="1" customWidth="1"/>
    <col min="12145" max="12145" width="23.42578125" style="1" customWidth="1"/>
    <col min="12146" max="12146" width="28.7109375" style="1" customWidth="1"/>
    <col min="12147" max="12147" width="12.7109375" style="1" customWidth="1"/>
    <col min="12148" max="12148" width="11.42578125" style="1"/>
    <col min="12149" max="12149" width="25.28515625" style="1" customWidth="1"/>
    <col min="12150" max="12150" width="15.85546875" style="1" bestFit="1" customWidth="1"/>
    <col min="12151" max="12152" width="18" style="1" bestFit="1" customWidth="1"/>
    <col min="12153" max="12371" width="11.42578125" style="1"/>
    <col min="12372" max="12372" width="15.42578125" style="1" customWidth="1"/>
    <col min="12373" max="12373" width="9.5703125" style="1" customWidth="1"/>
    <col min="12374" max="12374" width="14.42578125" style="1" customWidth="1"/>
    <col min="12375" max="12375" width="49.85546875" style="1" customWidth="1"/>
    <col min="12376" max="12376" width="22.5703125" style="1" customWidth="1"/>
    <col min="12377" max="12377" width="23" style="1" customWidth="1"/>
    <col min="12378" max="12378" width="22.85546875" style="1" customWidth="1"/>
    <col min="12379" max="12379" width="23.42578125" style="1" customWidth="1"/>
    <col min="12380" max="12380" width="22.42578125" style="1" customWidth="1"/>
    <col min="12381" max="12381" width="13.85546875" style="1" customWidth="1"/>
    <col min="12382" max="12382" width="20.7109375" style="1" customWidth="1"/>
    <col min="12383" max="12383" width="18.140625" style="1" customWidth="1"/>
    <col min="12384" max="12384" width="14.85546875" style="1" bestFit="1" customWidth="1"/>
    <col min="12385" max="12385" width="11.42578125" style="1"/>
    <col min="12386" max="12386" width="17.42578125" style="1" customWidth="1"/>
    <col min="12387" max="12389" width="18.140625" style="1" customWidth="1"/>
    <col min="12390" max="12393" width="11.42578125" style="1"/>
    <col min="12394" max="12394" width="34" style="1" customWidth="1"/>
    <col min="12395" max="12395" width="9.5703125" style="1" customWidth="1"/>
    <col min="12396" max="12396" width="16.7109375" style="1" customWidth="1"/>
    <col min="12397" max="12397" width="55.140625" style="1" customWidth="1"/>
    <col min="12398" max="12398" width="22.5703125" style="1" customWidth="1"/>
    <col min="12399" max="12399" width="23" style="1" customWidth="1"/>
    <col min="12400" max="12400" width="22.85546875" style="1" customWidth="1"/>
    <col min="12401" max="12401" width="23.42578125" style="1" customWidth="1"/>
    <col min="12402" max="12402" width="28.7109375" style="1" customWidth="1"/>
    <col min="12403" max="12403" width="12.7109375" style="1" customWidth="1"/>
    <col min="12404" max="12404" width="11.42578125" style="1"/>
    <col min="12405" max="12405" width="25.28515625" style="1" customWidth="1"/>
    <col min="12406" max="12406" width="15.85546875" style="1" bestFit="1" customWidth="1"/>
    <col min="12407" max="12408" width="18" style="1" bestFit="1" customWidth="1"/>
    <col min="12409" max="12627" width="11.42578125" style="1"/>
    <col min="12628" max="12628" width="15.42578125" style="1" customWidth="1"/>
    <col min="12629" max="12629" width="9.5703125" style="1" customWidth="1"/>
    <col min="12630" max="12630" width="14.42578125" style="1" customWidth="1"/>
    <col min="12631" max="12631" width="49.85546875" style="1" customWidth="1"/>
    <col min="12632" max="12632" width="22.5703125" style="1" customWidth="1"/>
    <col min="12633" max="12633" width="23" style="1" customWidth="1"/>
    <col min="12634" max="12634" width="22.85546875" style="1" customWidth="1"/>
    <col min="12635" max="12635" width="23.42578125" style="1" customWidth="1"/>
    <col min="12636" max="12636" width="22.42578125" style="1" customWidth="1"/>
    <col min="12637" max="12637" width="13.85546875" style="1" customWidth="1"/>
    <col min="12638" max="12638" width="20.7109375" style="1" customWidth="1"/>
    <col min="12639" max="12639" width="18.140625" style="1" customWidth="1"/>
    <col min="12640" max="12640" width="14.85546875" style="1" bestFit="1" customWidth="1"/>
    <col min="12641" max="12641" width="11.42578125" style="1"/>
    <col min="12642" max="12642" width="17.42578125" style="1" customWidth="1"/>
    <col min="12643" max="12645" width="18.140625" style="1" customWidth="1"/>
    <col min="12646" max="12649" width="11.42578125" style="1"/>
    <col min="12650" max="12650" width="34" style="1" customWidth="1"/>
    <col min="12651" max="12651" width="9.5703125" style="1" customWidth="1"/>
    <col min="12652" max="12652" width="16.7109375" style="1" customWidth="1"/>
    <col min="12653" max="12653" width="55.140625" style="1" customWidth="1"/>
    <col min="12654" max="12654" width="22.5703125" style="1" customWidth="1"/>
    <col min="12655" max="12655" width="23" style="1" customWidth="1"/>
    <col min="12656" max="12656" width="22.85546875" style="1" customWidth="1"/>
    <col min="12657" max="12657" width="23.42578125" style="1" customWidth="1"/>
    <col min="12658" max="12658" width="28.7109375" style="1" customWidth="1"/>
    <col min="12659" max="12659" width="12.7109375" style="1" customWidth="1"/>
    <col min="12660" max="12660" width="11.42578125" style="1"/>
    <col min="12661" max="12661" width="25.28515625" style="1" customWidth="1"/>
    <col min="12662" max="12662" width="15.85546875" style="1" bestFit="1" customWidth="1"/>
    <col min="12663" max="12664" width="18" style="1" bestFit="1" customWidth="1"/>
    <col min="12665" max="12883" width="11.42578125" style="1"/>
    <col min="12884" max="12884" width="15.42578125" style="1" customWidth="1"/>
    <col min="12885" max="12885" width="9.5703125" style="1" customWidth="1"/>
    <col min="12886" max="12886" width="14.42578125" style="1" customWidth="1"/>
    <col min="12887" max="12887" width="49.85546875" style="1" customWidth="1"/>
    <col min="12888" max="12888" width="22.5703125" style="1" customWidth="1"/>
    <col min="12889" max="12889" width="23" style="1" customWidth="1"/>
    <col min="12890" max="12890" width="22.85546875" style="1" customWidth="1"/>
    <col min="12891" max="12891" width="23.42578125" style="1" customWidth="1"/>
    <col min="12892" max="12892" width="22.42578125" style="1" customWidth="1"/>
    <col min="12893" max="12893" width="13.85546875" style="1" customWidth="1"/>
    <col min="12894" max="12894" width="20.7109375" style="1" customWidth="1"/>
    <col min="12895" max="12895" width="18.140625" style="1" customWidth="1"/>
    <col min="12896" max="12896" width="14.85546875" style="1" bestFit="1" customWidth="1"/>
    <col min="12897" max="12897" width="11.42578125" style="1"/>
    <col min="12898" max="12898" width="17.42578125" style="1" customWidth="1"/>
    <col min="12899" max="12901" width="18.140625" style="1" customWidth="1"/>
    <col min="12902" max="12905" width="11.42578125" style="1"/>
    <col min="12906" max="12906" width="34" style="1" customWidth="1"/>
    <col min="12907" max="12907" width="9.5703125" style="1" customWidth="1"/>
    <col min="12908" max="12908" width="16.7109375" style="1" customWidth="1"/>
    <col min="12909" max="12909" width="55.140625" style="1" customWidth="1"/>
    <col min="12910" max="12910" width="22.5703125" style="1" customWidth="1"/>
    <col min="12911" max="12911" width="23" style="1" customWidth="1"/>
    <col min="12912" max="12912" width="22.85546875" style="1" customWidth="1"/>
    <col min="12913" max="12913" width="23.42578125" style="1" customWidth="1"/>
    <col min="12914" max="12914" width="28.7109375" style="1" customWidth="1"/>
    <col min="12915" max="12915" width="12.7109375" style="1" customWidth="1"/>
    <col min="12916" max="12916" width="11.42578125" style="1"/>
    <col min="12917" max="12917" width="25.28515625" style="1" customWidth="1"/>
    <col min="12918" max="12918" width="15.85546875" style="1" bestFit="1" customWidth="1"/>
    <col min="12919" max="12920" width="18" style="1" bestFit="1" customWidth="1"/>
    <col min="12921" max="13139" width="11.42578125" style="1"/>
    <col min="13140" max="13140" width="15.42578125" style="1" customWidth="1"/>
    <col min="13141" max="13141" width="9.5703125" style="1" customWidth="1"/>
    <col min="13142" max="13142" width="14.42578125" style="1" customWidth="1"/>
    <col min="13143" max="13143" width="49.85546875" style="1" customWidth="1"/>
    <col min="13144" max="13144" width="22.5703125" style="1" customWidth="1"/>
    <col min="13145" max="13145" width="23" style="1" customWidth="1"/>
    <col min="13146" max="13146" width="22.85546875" style="1" customWidth="1"/>
    <col min="13147" max="13147" width="23.42578125" style="1" customWidth="1"/>
    <col min="13148" max="13148" width="22.42578125" style="1" customWidth="1"/>
    <col min="13149" max="13149" width="13.85546875" style="1" customWidth="1"/>
    <col min="13150" max="13150" width="20.7109375" style="1" customWidth="1"/>
    <col min="13151" max="13151" width="18.140625" style="1" customWidth="1"/>
    <col min="13152" max="13152" width="14.85546875" style="1" bestFit="1" customWidth="1"/>
    <col min="13153" max="13153" width="11.42578125" style="1"/>
    <col min="13154" max="13154" width="17.42578125" style="1" customWidth="1"/>
    <col min="13155" max="13157" width="18.140625" style="1" customWidth="1"/>
    <col min="13158" max="13161" width="11.42578125" style="1"/>
    <col min="13162" max="13162" width="34" style="1" customWidth="1"/>
    <col min="13163" max="13163" width="9.5703125" style="1" customWidth="1"/>
    <col min="13164" max="13164" width="16.7109375" style="1" customWidth="1"/>
    <col min="13165" max="13165" width="55.140625" style="1" customWidth="1"/>
    <col min="13166" max="13166" width="22.5703125" style="1" customWidth="1"/>
    <col min="13167" max="13167" width="23" style="1" customWidth="1"/>
    <col min="13168" max="13168" width="22.85546875" style="1" customWidth="1"/>
    <col min="13169" max="13169" width="23.42578125" style="1" customWidth="1"/>
    <col min="13170" max="13170" width="28.7109375" style="1" customWidth="1"/>
    <col min="13171" max="13171" width="12.7109375" style="1" customWidth="1"/>
    <col min="13172" max="13172" width="11.42578125" style="1"/>
    <col min="13173" max="13173" width="25.28515625" style="1" customWidth="1"/>
    <col min="13174" max="13174" width="15.85546875" style="1" bestFit="1" customWidth="1"/>
    <col min="13175" max="13176" width="18" style="1" bestFit="1" customWidth="1"/>
    <col min="13177" max="13395" width="11.42578125" style="1"/>
    <col min="13396" max="13396" width="15.42578125" style="1" customWidth="1"/>
    <col min="13397" max="13397" width="9.5703125" style="1" customWidth="1"/>
    <col min="13398" max="13398" width="14.42578125" style="1" customWidth="1"/>
    <col min="13399" max="13399" width="49.85546875" style="1" customWidth="1"/>
    <col min="13400" max="13400" width="22.5703125" style="1" customWidth="1"/>
    <col min="13401" max="13401" width="23" style="1" customWidth="1"/>
    <col min="13402" max="13402" width="22.85546875" style="1" customWidth="1"/>
    <col min="13403" max="13403" width="23.42578125" style="1" customWidth="1"/>
    <col min="13404" max="13404" width="22.42578125" style="1" customWidth="1"/>
    <col min="13405" max="13405" width="13.85546875" style="1" customWidth="1"/>
    <col min="13406" max="13406" width="20.7109375" style="1" customWidth="1"/>
    <col min="13407" max="13407" width="18.140625" style="1" customWidth="1"/>
    <col min="13408" max="13408" width="14.85546875" style="1" bestFit="1" customWidth="1"/>
    <col min="13409" max="13409" width="11.42578125" style="1"/>
    <col min="13410" max="13410" width="17.42578125" style="1" customWidth="1"/>
    <col min="13411" max="13413" width="18.140625" style="1" customWidth="1"/>
    <col min="13414" max="13417" width="11.42578125" style="1"/>
    <col min="13418" max="13418" width="34" style="1" customWidth="1"/>
    <col min="13419" max="13419" width="9.5703125" style="1" customWidth="1"/>
    <col min="13420" max="13420" width="16.7109375" style="1" customWidth="1"/>
    <col min="13421" max="13421" width="55.140625" style="1" customWidth="1"/>
    <col min="13422" max="13422" width="22.5703125" style="1" customWidth="1"/>
    <col min="13423" max="13423" width="23" style="1" customWidth="1"/>
    <col min="13424" max="13424" width="22.85546875" style="1" customWidth="1"/>
    <col min="13425" max="13425" width="23.42578125" style="1" customWidth="1"/>
    <col min="13426" max="13426" width="28.7109375" style="1" customWidth="1"/>
    <col min="13427" max="13427" width="12.7109375" style="1" customWidth="1"/>
    <col min="13428" max="13428" width="11.42578125" style="1"/>
    <col min="13429" max="13429" width="25.28515625" style="1" customWidth="1"/>
    <col min="13430" max="13430" width="15.85546875" style="1" bestFit="1" customWidth="1"/>
    <col min="13431" max="13432" width="18" style="1" bestFit="1" customWidth="1"/>
    <col min="13433" max="13651" width="11.42578125" style="1"/>
    <col min="13652" max="13652" width="15.42578125" style="1" customWidth="1"/>
    <col min="13653" max="13653" width="9.5703125" style="1" customWidth="1"/>
    <col min="13654" max="13654" width="14.42578125" style="1" customWidth="1"/>
    <col min="13655" max="13655" width="49.85546875" style="1" customWidth="1"/>
    <col min="13656" max="13656" width="22.5703125" style="1" customWidth="1"/>
    <col min="13657" max="13657" width="23" style="1" customWidth="1"/>
    <col min="13658" max="13658" width="22.85546875" style="1" customWidth="1"/>
    <col min="13659" max="13659" width="23.42578125" style="1" customWidth="1"/>
    <col min="13660" max="13660" width="22.42578125" style="1" customWidth="1"/>
    <col min="13661" max="13661" width="13.85546875" style="1" customWidth="1"/>
    <col min="13662" max="13662" width="20.7109375" style="1" customWidth="1"/>
    <col min="13663" max="13663" width="18.140625" style="1" customWidth="1"/>
    <col min="13664" max="13664" width="14.85546875" style="1" bestFit="1" customWidth="1"/>
    <col min="13665" max="13665" width="11.42578125" style="1"/>
    <col min="13666" max="13666" width="17.42578125" style="1" customWidth="1"/>
    <col min="13667" max="13669" width="18.140625" style="1" customWidth="1"/>
    <col min="13670" max="13673" width="11.42578125" style="1"/>
    <col min="13674" max="13674" width="34" style="1" customWidth="1"/>
    <col min="13675" max="13675" width="9.5703125" style="1" customWidth="1"/>
    <col min="13676" max="13676" width="16.7109375" style="1" customWidth="1"/>
    <col min="13677" max="13677" width="55.140625" style="1" customWidth="1"/>
    <col min="13678" max="13678" width="22.5703125" style="1" customWidth="1"/>
    <col min="13679" max="13679" width="23" style="1" customWidth="1"/>
    <col min="13680" max="13680" width="22.85546875" style="1" customWidth="1"/>
    <col min="13681" max="13681" width="23.42578125" style="1" customWidth="1"/>
    <col min="13682" max="13682" width="28.7109375" style="1" customWidth="1"/>
    <col min="13683" max="13683" width="12.7109375" style="1" customWidth="1"/>
    <col min="13684" max="13684" width="11.42578125" style="1"/>
    <col min="13685" max="13685" width="25.28515625" style="1" customWidth="1"/>
    <col min="13686" max="13686" width="15.85546875" style="1" bestFit="1" customWidth="1"/>
    <col min="13687" max="13688" width="18" style="1" bestFit="1" customWidth="1"/>
    <col min="13689" max="13907" width="11.42578125" style="1"/>
    <col min="13908" max="13908" width="15.42578125" style="1" customWidth="1"/>
    <col min="13909" max="13909" width="9.5703125" style="1" customWidth="1"/>
    <col min="13910" max="13910" width="14.42578125" style="1" customWidth="1"/>
    <col min="13911" max="13911" width="49.85546875" style="1" customWidth="1"/>
    <col min="13912" max="13912" width="22.5703125" style="1" customWidth="1"/>
    <col min="13913" max="13913" width="23" style="1" customWidth="1"/>
    <col min="13914" max="13914" width="22.85546875" style="1" customWidth="1"/>
    <col min="13915" max="13915" width="23.42578125" style="1" customWidth="1"/>
    <col min="13916" max="13916" width="22.42578125" style="1" customWidth="1"/>
    <col min="13917" max="13917" width="13.85546875" style="1" customWidth="1"/>
    <col min="13918" max="13918" width="20.7109375" style="1" customWidth="1"/>
    <col min="13919" max="13919" width="18.140625" style="1" customWidth="1"/>
    <col min="13920" max="13920" width="14.85546875" style="1" bestFit="1" customWidth="1"/>
    <col min="13921" max="13921" width="11.42578125" style="1"/>
    <col min="13922" max="13922" width="17.42578125" style="1" customWidth="1"/>
    <col min="13923" max="13925" width="18.140625" style="1" customWidth="1"/>
    <col min="13926" max="13929" width="11.42578125" style="1"/>
    <col min="13930" max="13930" width="34" style="1" customWidth="1"/>
    <col min="13931" max="13931" width="9.5703125" style="1" customWidth="1"/>
    <col min="13932" max="13932" width="16.7109375" style="1" customWidth="1"/>
    <col min="13933" max="13933" width="55.140625" style="1" customWidth="1"/>
    <col min="13934" max="13934" width="22.5703125" style="1" customWidth="1"/>
    <col min="13935" max="13935" width="23" style="1" customWidth="1"/>
    <col min="13936" max="13936" width="22.85546875" style="1" customWidth="1"/>
    <col min="13937" max="13937" width="23.42578125" style="1" customWidth="1"/>
    <col min="13938" max="13938" width="28.7109375" style="1" customWidth="1"/>
    <col min="13939" max="13939" width="12.7109375" style="1" customWidth="1"/>
    <col min="13940" max="13940" width="11.42578125" style="1"/>
    <col min="13941" max="13941" width="25.28515625" style="1" customWidth="1"/>
    <col min="13942" max="13942" width="15.85546875" style="1" bestFit="1" customWidth="1"/>
    <col min="13943" max="13944" width="18" style="1" bestFit="1" customWidth="1"/>
    <col min="13945" max="14163" width="11.42578125" style="1"/>
    <col min="14164" max="14164" width="15.42578125" style="1" customWidth="1"/>
    <col min="14165" max="14165" width="9.5703125" style="1" customWidth="1"/>
    <col min="14166" max="14166" width="14.42578125" style="1" customWidth="1"/>
    <col min="14167" max="14167" width="49.85546875" style="1" customWidth="1"/>
    <col min="14168" max="14168" width="22.5703125" style="1" customWidth="1"/>
    <col min="14169" max="14169" width="23" style="1" customWidth="1"/>
    <col min="14170" max="14170" width="22.85546875" style="1" customWidth="1"/>
    <col min="14171" max="14171" width="23.42578125" style="1" customWidth="1"/>
    <col min="14172" max="14172" width="22.42578125" style="1" customWidth="1"/>
    <col min="14173" max="14173" width="13.85546875" style="1" customWidth="1"/>
    <col min="14174" max="14174" width="20.7109375" style="1" customWidth="1"/>
    <col min="14175" max="14175" width="18.140625" style="1" customWidth="1"/>
    <col min="14176" max="14176" width="14.85546875" style="1" bestFit="1" customWidth="1"/>
    <col min="14177" max="14177" width="11.42578125" style="1"/>
    <col min="14178" max="14178" width="17.42578125" style="1" customWidth="1"/>
    <col min="14179" max="14181" width="18.140625" style="1" customWidth="1"/>
    <col min="14182" max="14185" width="11.42578125" style="1"/>
    <col min="14186" max="14186" width="34" style="1" customWidth="1"/>
    <col min="14187" max="14187" width="9.5703125" style="1" customWidth="1"/>
    <col min="14188" max="14188" width="16.7109375" style="1" customWidth="1"/>
    <col min="14189" max="14189" width="55.140625" style="1" customWidth="1"/>
    <col min="14190" max="14190" width="22.5703125" style="1" customWidth="1"/>
    <col min="14191" max="14191" width="23" style="1" customWidth="1"/>
    <col min="14192" max="14192" width="22.85546875" style="1" customWidth="1"/>
    <col min="14193" max="14193" width="23.42578125" style="1" customWidth="1"/>
    <col min="14194" max="14194" width="28.7109375" style="1" customWidth="1"/>
    <col min="14195" max="14195" width="12.7109375" style="1" customWidth="1"/>
    <col min="14196" max="14196" width="11.42578125" style="1"/>
    <col min="14197" max="14197" width="25.28515625" style="1" customWidth="1"/>
    <col min="14198" max="14198" width="15.85546875" style="1" bestFit="1" customWidth="1"/>
    <col min="14199" max="14200" width="18" style="1" bestFit="1" customWidth="1"/>
    <col min="14201" max="14419" width="11.42578125" style="1"/>
    <col min="14420" max="14420" width="15.42578125" style="1" customWidth="1"/>
    <col min="14421" max="14421" width="9.5703125" style="1" customWidth="1"/>
    <col min="14422" max="14422" width="14.42578125" style="1" customWidth="1"/>
    <col min="14423" max="14423" width="49.85546875" style="1" customWidth="1"/>
    <col min="14424" max="14424" width="22.5703125" style="1" customWidth="1"/>
    <col min="14425" max="14425" width="23" style="1" customWidth="1"/>
    <col min="14426" max="14426" width="22.85546875" style="1" customWidth="1"/>
    <col min="14427" max="14427" width="23.42578125" style="1" customWidth="1"/>
    <col min="14428" max="14428" width="22.42578125" style="1" customWidth="1"/>
    <col min="14429" max="14429" width="13.85546875" style="1" customWidth="1"/>
    <col min="14430" max="14430" width="20.7109375" style="1" customWidth="1"/>
    <col min="14431" max="14431" width="18.140625" style="1" customWidth="1"/>
    <col min="14432" max="14432" width="14.85546875" style="1" bestFit="1" customWidth="1"/>
    <col min="14433" max="14433" width="11.42578125" style="1"/>
    <col min="14434" max="14434" width="17.42578125" style="1" customWidth="1"/>
    <col min="14435" max="14437" width="18.140625" style="1" customWidth="1"/>
    <col min="14438" max="14441" width="11.42578125" style="1"/>
    <col min="14442" max="14442" width="34" style="1" customWidth="1"/>
    <col min="14443" max="14443" width="9.5703125" style="1" customWidth="1"/>
    <col min="14444" max="14444" width="16.7109375" style="1" customWidth="1"/>
    <col min="14445" max="14445" width="55.140625" style="1" customWidth="1"/>
    <col min="14446" max="14446" width="22.5703125" style="1" customWidth="1"/>
    <col min="14447" max="14447" width="23" style="1" customWidth="1"/>
    <col min="14448" max="14448" width="22.85546875" style="1" customWidth="1"/>
    <col min="14449" max="14449" width="23.42578125" style="1" customWidth="1"/>
    <col min="14450" max="14450" width="28.7109375" style="1" customWidth="1"/>
    <col min="14451" max="14451" width="12.7109375" style="1" customWidth="1"/>
    <col min="14452" max="14452" width="11.42578125" style="1"/>
    <col min="14453" max="14453" width="25.28515625" style="1" customWidth="1"/>
    <col min="14454" max="14454" width="15.85546875" style="1" bestFit="1" customWidth="1"/>
    <col min="14455" max="14456" width="18" style="1" bestFit="1" customWidth="1"/>
    <col min="14457" max="14675" width="11.42578125" style="1"/>
    <col min="14676" max="14676" width="15.42578125" style="1" customWidth="1"/>
    <col min="14677" max="14677" width="9.5703125" style="1" customWidth="1"/>
    <col min="14678" max="14678" width="14.42578125" style="1" customWidth="1"/>
    <col min="14679" max="14679" width="49.85546875" style="1" customWidth="1"/>
    <col min="14680" max="14680" width="22.5703125" style="1" customWidth="1"/>
    <col min="14681" max="14681" width="23" style="1" customWidth="1"/>
    <col min="14682" max="14682" width="22.85546875" style="1" customWidth="1"/>
    <col min="14683" max="14683" width="23.42578125" style="1" customWidth="1"/>
    <col min="14684" max="14684" width="22.42578125" style="1" customWidth="1"/>
    <col min="14685" max="14685" width="13.85546875" style="1" customWidth="1"/>
    <col min="14686" max="14686" width="20.7109375" style="1" customWidth="1"/>
    <col min="14687" max="14687" width="18.140625" style="1" customWidth="1"/>
    <col min="14688" max="14688" width="14.85546875" style="1" bestFit="1" customWidth="1"/>
    <col min="14689" max="14689" width="11.42578125" style="1"/>
    <col min="14690" max="14690" width="17.42578125" style="1" customWidth="1"/>
    <col min="14691" max="14693" width="18.140625" style="1" customWidth="1"/>
    <col min="14694" max="14697" width="11.42578125" style="1"/>
    <col min="14698" max="14698" width="34" style="1" customWidth="1"/>
    <col min="14699" max="14699" width="9.5703125" style="1" customWidth="1"/>
    <col min="14700" max="14700" width="16.7109375" style="1" customWidth="1"/>
    <col min="14701" max="14701" width="55.140625" style="1" customWidth="1"/>
    <col min="14702" max="14702" width="22.5703125" style="1" customWidth="1"/>
    <col min="14703" max="14703" width="23" style="1" customWidth="1"/>
    <col min="14704" max="14704" width="22.85546875" style="1" customWidth="1"/>
    <col min="14705" max="14705" width="23.42578125" style="1" customWidth="1"/>
    <col min="14706" max="14706" width="28.7109375" style="1" customWidth="1"/>
    <col min="14707" max="14707" width="12.7109375" style="1" customWidth="1"/>
    <col min="14708" max="14708" width="11.42578125" style="1"/>
    <col min="14709" max="14709" width="25.28515625" style="1" customWidth="1"/>
    <col min="14710" max="14710" width="15.85546875" style="1" bestFit="1" customWidth="1"/>
    <col min="14711" max="14712" width="18" style="1" bestFit="1" customWidth="1"/>
    <col min="14713" max="14931" width="11.42578125" style="1"/>
    <col min="14932" max="14932" width="15.42578125" style="1" customWidth="1"/>
    <col min="14933" max="14933" width="9.5703125" style="1" customWidth="1"/>
    <col min="14934" max="14934" width="14.42578125" style="1" customWidth="1"/>
    <col min="14935" max="14935" width="49.85546875" style="1" customWidth="1"/>
    <col min="14936" max="14936" width="22.5703125" style="1" customWidth="1"/>
    <col min="14937" max="14937" width="23" style="1" customWidth="1"/>
    <col min="14938" max="14938" width="22.85546875" style="1" customWidth="1"/>
    <col min="14939" max="14939" width="23.42578125" style="1" customWidth="1"/>
    <col min="14940" max="14940" width="22.42578125" style="1" customWidth="1"/>
    <col min="14941" max="14941" width="13.85546875" style="1" customWidth="1"/>
    <col min="14942" max="14942" width="20.7109375" style="1" customWidth="1"/>
    <col min="14943" max="14943" width="18.140625" style="1" customWidth="1"/>
    <col min="14944" max="14944" width="14.85546875" style="1" bestFit="1" customWidth="1"/>
    <col min="14945" max="14945" width="11.42578125" style="1"/>
    <col min="14946" max="14946" width="17.42578125" style="1" customWidth="1"/>
    <col min="14947" max="14949" width="18.140625" style="1" customWidth="1"/>
    <col min="14950" max="14953" width="11.42578125" style="1"/>
    <col min="14954" max="14954" width="34" style="1" customWidth="1"/>
    <col min="14955" max="14955" width="9.5703125" style="1" customWidth="1"/>
    <col min="14956" max="14956" width="16.7109375" style="1" customWidth="1"/>
    <col min="14957" max="14957" width="55.140625" style="1" customWidth="1"/>
    <col min="14958" max="14958" width="22.5703125" style="1" customWidth="1"/>
    <col min="14959" max="14959" width="23" style="1" customWidth="1"/>
    <col min="14960" max="14960" width="22.85546875" style="1" customWidth="1"/>
    <col min="14961" max="14961" width="23.42578125" style="1" customWidth="1"/>
    <col min="14962" max="14962" width="28.7109375" style="1" customWidth="1"/>
    <col min="14963" max="14963" width="12.7109375" style="1" customWidth="1"/>
    <col min="14964" max="14964" width="11.42578125" style="1"/>
    <col min="14965" max="14965" width="25.28515625" style="1" customWidth="1"/>
    <col min="14966" max="14966" width="15.85546875" style="1" bestFit="1" customWidth="1"/>
    <col min="14967" max="14968" width="18" style="1" bestFit="1" customWidth="1"/>
    <col min="14969" max="15187" width="11.42578125" style="1"/>
    <col min="15188" max="15188" width="15.42578125" style="1" customWidth="1"/>
    <col min="15189" max="15189" width="9.5703125" style="1" customWidth="1"/>
    <col min="15190" max="15190" width="14.42578125" style="1" customWidth="1"/>
    <col min="15191" max="15191" width="49.85546875" style="1" customWidth="1"/>
    <col min="15192" max="15192" width="22.5703125" style="1" customWidth="1"/>
    <col min="15193" max="15193" width="23" style="1" customWidth="1"/>
    <col min="15194" max="15194" width="22.85546875" style="1" customWidth="1"/>
    <col min="15195" max="15195" width="23.42578125" style="1" customWidth="1"/>
    <col min="15196" max="15196" width="22.42578125" style="1" customWidth="1"/>
    <col min="15197" max="15197" width="13.85546875" style="1" customWidth="1"/>
    <col min="15198" max="15198" width="20.7109375" style="1" customWidth="1"/>
    <col min="15199" max="15199" width="18.140625" style="1" customWidth="1"/>
    <col min="15200" max="15200" width="14.85546875" style="1" bestFit="1" customWidth="1"/>
    <col min="15201" max="15201" width="11.42578125" style="1"/>
    <col min="15202" max="15202" width="17.42578125" style="1" customWidth="1"/>
    <col min="15203" max="15205" width="18.140625" style="1" customWidth="1"/>
    <col min="15206" max="15209" width="11.42578125" style="1"/>
    <col min="15210" max="15210" width="34" style="1" customWidth="1"/>
    <col min="15211" max="15211" width="9.5703125" style="1" customWidth="1"/>
    <col min="15212" max="15212" width="16.7109375" style="1" customWidth="1"/>
    <col min="15213" max="15213" width="55.140625" style="1" customWidth="1"/>
    <col min="15214" max="15214" width="22.5703125" style="1" customWidth="1"/>
    <col min="15215" max="15215" width="23" style="1" customWidth="1"/>
    <col min="15216" max="15216" width="22.85546875" style="1" customWidth="1"/>
    <col min="15217" max="15217" width="23.42578125" style="1" customWidth="1"/>
    <col min="15218" max="15218" width="28.7109375" style="1" customWidth="1"/>
    <col min="15219" max="15219" width="12.7109375" style="1" customWidth="1"/>
    <col min="15220" max="15220" width="11.42578125" style="1"/>
    <col min="15221" max="15221" width="25.28515625" style="1" customWidth="1"/>
    <col min="15222" max="15222" width="15.85546875" style="1" bestFit="1" customWidth="1"/>
    <col min="15223" max="15224" width="18" style="1" bestFit="1" customWidth="1"/>
    <col min="15225" max="15443" width="11.42578125" style="1"/>
    <col min="15444" max="15444" width="15.42578125" style="1" customWidth="1"/>
    <col min="15445" max="15445" width="9.5703125" style="1" customWidth="1"/>
    <col min="15446" max="15446" width="14.42578125" style="1" customWidth="1"/>
    <col min="15447" max="15447" width="49.85546875" style="1" customWidth="1"/>
    <col min="15448" max="15448" width="22.5703125" style="1" customWidth="1"/>
    <col min="15449" max="15449" width="23" style="1" customWidth="1"/>
    <col min="15450" max="15450" width="22.85546875" style="1" customWidth="1"/>
    <col min="15451" max="15451" width="23.42578125" style="1" customWidth="1"/>
    <col min="15452" max="15452" width="22.42578125" style="1" customWidth="1"/>
    <col min="15453" max="15453" width="13.85546875" style="1" customWidth="1"/>
    <col min="15454" max="15454" width="20.7109375" style="1" customWidth="1"/>
    <col min="15455" max="15455" width="18.140625" style="1" customWidth="1"/>
    <col min="15456" max="15456" width="14.85546875" style="1" bestFit="1" customWidth="1"/>
    <col min="15457" max="15457" width="11.42578125" style="1"/>
    <col min="15458" max="15458" width="17.42578125" style="1" customWidth="1"/>
    <col min="15459" max="15461" width="18.140625" style="1" customWidth="1"/>
    <col min="15462" max="15465" width="11.42578125" style="1"/>
    <col min="15466" max="15466" width="34" style="1" customWidth="1"/>
    <col min="15467" max="15467" width="9.5703125" style="1" customWidth="1"/>
    <col min="15468" max="15468" width="16.7109375" style="1" customWidth="1"/>
    <col min="15469" max="15469" width="55.140625" style="1" customWidth="1"/>
    <col min="15470" max="15470" width="22.5703125" style="1" customWidth="1"/>
    <col min="15471" max="15471" width="23" style="1" customWidth="1"/>
    <col min="15472" max="15472" width="22.85546875" style="1" customWidth="1"/>
    <col min="15473" max="15473" width="23.42578125" style="1" customWidth="1"/>
    <col min="15474" max="15474" width="28.7109375" style="1" customWidth="1"/>
    <col min="15475" max="15475" width="12.7109375" style="1" customWidth="1"/>
    <col min="15476" max="15476" width="11.42578125" style="1"/>
    <col min="15477" max="15477" width="25.28515625" style="1" customWidth="1"/>
    <col min="15478" max="15478" width="15.85546875" style="1" bestFit="1" customWidth="1"/>
    <col min="15479" max="15480" width="18" style="1" bestFit="1" customWidth="1"/>
    <col min="15481" max="15699" width="11.42578125" style="1"/>
    <col min="15700" max="15700" width="15.42578125" style="1" customWidth="1"/>
    <col min="15701" max="15701" width="9.5703125" style="1" customWidth="1"/>
    <col min="15702" max="15702" width="14.42578125" style="1" customWidth="1"/>
    <col min="15703" max="15703" width="49.85546875" style="1" customWidth="1"/>
    <col min="15704" max="15704" width="22.5703125" style="1" customWidth="1"/>
    <col min="15705" max="15705" width="23" style="1" customWidth="1"/>
    <col min="15706" max="15706" width="22.85546875" style="1" customWidth="1"/>
    <col min="15707" max="15707" width="23.42578125" style="1" customWidth="1"/>
    <col min="15708" max="15708" width="22.42578125" style="1" customWidth="1"/>
    <col min="15709" max="15709" width="13.85546875" style="1" customWidth="1"/>
    <col min="15710" max="15710" width="20.7109375" style="1" customWidth="1"/>
    <col min="15711" max="15711" width="18.140625" style="1" customWidth="1"/>
    <col min="15712" max="15712" width="14.85546875" style="1" bestFit="1" customWidth="1"/>
    <col min="15713" max="15713" width="11.42578125" style="1"/>
    <col min="15714" max="15714" width="17.42578125" style="1" customWidth="1"/>
    <col min="15715" max="15717" width="18.140625" style="1" customWidth="1"/>
    <col min="15718" max="15721" width="11.42578125" style="1"/>
    <col min="15722" max="15722" width="34" style="1" customWidth="1"/>
    <col min="15723" max="15723" width="9.5703125" style="1" customWidth="1"/>
    <col min="15724" max="15724" width="16.7109375" style="1" customWidth="1"/>
    <col min="15725" max="15725" width="55.140625" style="1" customWidth="1"/>
    <col min="15726" max="15726" width="22.5703125" style="1" customWidth="1"/>
    <col min="15727" max="15727" width="23" style="1" customWidth="1"/>
    <col min="15728" max="15728" width="22.85546875" style="1" customWidth="1"/>
    <col min="15729" max="15729" width="23.42578125" style="1" customWidth="1"/>
    <col min="15730" max="15730" width="28.7109375" style="1" customWidth="1"/>
    <col min="15731" max="15731" width="12.7109375" style="1" customWidth="1"/>
    <col min="15732" max="15732" width="11.42578125" style="1"/>
    <col min="15733" max="15733" width="25.28515625" style="1" customWidth="1"/>
    <col min="15734" max="15734" width="15.85546875" style="1" bestFit="1" customWidth="1"/>
    <col min="15735" max="15736" width="18" style="1" bestFit="1" customWidth="1"/>
    <col min="15737" max="15955" width="11.42578125" style="1"/>
    <col min="15956" max="15956" width="15.42578125" style="1" customWidth="1"/>
    <col min="15957" max="15957" width="9.5703125" style="1" customWidth="1"/>
    <col min="15958" max="15958" width="14.42578125" style="1" customWidth="1"/>
    <col min="15959" max="15959" width="49.85546875" style="1" customWidth="1"/>
    <col min="15960" max="15960" width="22.5703125" style="1" customWidth="1"/>
    <col min="15961" max="15961" width="23" style="1" customWidth="1"/>
    <col min="15962" max="15962" width="22.85546875" style="1" customWidth="1"/>
    <col min="15963" max="15963" width="23.42578125" style="1" customWidth="1"/>
    <col min="15964" max="15964" width="22.42578125" style="1" customWidth="1"/>
    <col min="15965" max="15965" width="13.85546875" style="1" customWidth="1"/>
    <col min="15966" max="15966" width="20.7109375" style="1" customWidth="1"/>
    <col min="15967" max="15967" width="18.140625" style="1" customWidth="1"/>
    <col min="15968" max="15968" width="14.85546875" style="1" bestFit="1" customWidth="1"/>
    <col min="15969" max="15969" width="11.42578125" style="1"/>
    <col min="15970" max="15970" width="17.42578125" style="1" customWidth="1"/>
    <col min="15971" max="15973" width="18.140625" style="1" customWidth="1"/>
    <col min="15974" max="15977" width="11.42578125" style="1"/>
    <col min="15978" max="15978" width="34" style="1" customWidth="1"/>
    <col min="15979" max="15979" width="9.5703125" style="1" customWidth="1"/>
    <col min="15980" max="15980" width="16.7109375" style="1" customWidth="1"/>
    <col min="15981" max="15981" width="55.140625" style="1" customWidth="1"/>
    <col min="15982" max="15982" width="22.5703125" style="1" customWidth="1"/>
    <col min="15983" max="15983" width="23" style="1" customWidth="1"/>
    <col min="15984" max="15984" width="22.85546875" style="1" customWidth="1"/>
    <col min="15985" max="15985" width="23.42578125" style="1" customWidth="1"/>
    <col min="15986" max="15986" width="28.7109375" style="1" customWidth="1"/>
    <col min="15987" max="15987" width="12.7109375" style="1" customWidth="1"/>
    <col min="15988" max="15988" width="11.42578125" style="1"/>
    <col min="15989" max="15989" width="25.28515625" style="1" customWidth="1"/>
    <col min="15990" max="15990" width="15.85546875" style="1" bestFit="1" customWidth="1"/>
    <col min="15991" max="15992" width="18" style="1" bestFit="1" customWidth="1"/>
    <col min="15993" max="16211" width="11.42578125" style="1"/>
    <col min="16212" max="16212" width="15.42578125" style="1" customWidth="1"/>
    <col min="16213" max="16213" width="9.5703125" style="1" customWidth="1"/>
    <col min="16214" max="16214" width="14.42578125" style="1" customWidth="1"/>
    <col min="16215" max="16215" width="49.85546875" style="1" customWidth="1"/>
    <col min="16216" max="16216" width="22.5703125" style="1" customWidth="1"/>
    <col min="16217" max="16217" width="23" style="1" customWidth="1"/>
    <col min="16218" max="16218" width="22.85546875" style="1" customWidth="1"/>
    <col min="16219" max="16219" width="23.42578125" style="1" customWidth="1"/>
    <col min="16220" max="16220" width="22.42578125" style="1" customWidth="1"/>
    <col min="16221" max="16221" width="13.85546875" style="1" customWidth="1"/>
    <col min="16222" max="16222" width="20.7109375" style="1" customWidth="1"/>
    <col min="16223" max="16223" width="18.140625" style="1" customWidth="1"/>
    <col min="16224" max="16224" width="14.85546875" style="1" bestFit="1" customWidth="1"/>
    <col min="16225" max="16225" width="11.42578125" style="1"/>
    <col min="16226" max="16226" width="17.42578125" style="1" customWidth="1"/>
    <col min="16227" max="16229" width="18.140625" style="1" customWidth="1"/>
    <col min="16230" max="16384" width="11.42578125" style="1"/>
  </cols>
  <sheetData>
    <row r="1" spans="1:11" ht="24.75" customHeight="1" x14ac:dyDescent="0.25">
      <c r="A1" s="241" t="s">
        <v>218</v>
      </c>
      <c r="B1" s="241"/>
      <c r="C1" s="241"/>
      <c r="D1" s="241"/>
      <c r="E1" s="241"/>
      <c r="F1" s="241"/>
      <c r="G1" s="241"/>
      <c r="H1" s="241"/>
      <c r="I1" s="241"/>
      <c r="J1" s="241"/>
      <c r="K1" s="241"/>
    </row>
    <row r="2" spans="1:11" ht="24.95" customHeight="1" x14ac:dyDescent="0.25">
      <c r="A2" s="242" t="s">
        <v>217</v>
      </c>
      <c r="B2" s="242"/>
      <c r="C2" s="242"/>
      <c r="D2" s="242"/>
      <c r="E2" s="242"/>
      <c r="F2" s="242"/>
      <c r="G2" s="242"/>
      <c r="H2" s="242"/>
      <c r="I2" s="242"/>
      <c r="J2" s="242"/>
      <c r="K2" s="242"/>
    </row>
    <row r="3" spans="1:11" ht="24.95" customHeight="1" x14ac:dyDescent="0.25">
      <c r="A3" s="243" t="s">
        <v>216</v>
      </c>
      <c r="B3" s="243"/>
      <c r="C3" s="243"/>
      <c r="D3" s="243"/>
      <c r="E3" s="243"/>
      <c r="F3" s="243"/>
      <c r="G3" s="243"/>
      <c r="H3" s="243"/>
      <c r="I3" s="243"/>
      <c r="J3" s="243"/>
      <c r="K3" s="243"/>
    </row>
    <row r="4" spans="1:11" ht="15" customHeight="1" x14ac:dyDescent="0.25">
      <c r="A4" s="104"/>
      <c r="B4" s="104"/>
      <c r="C4" s="104"/>
      <c r="D4" s="104"/>
      <c r="E4" s="104"/>
      <c r="F4" s="104"/>
      <c r="G4" s="104"/>
      <c r="H4" s="104"/>
      <c r="I4" s="104"/>
      <c r="J4" s="104"/>
      <c r="K4" s="101"/>
    </row>
    <row r="5" spans="1:11" ht="15" customHeight="1" x14ac:dyDescent="0.25">
      <c r="B5" s="1"/>
      <c r="C5" s="103"/>
      <c r="D5" s="103"/>
      <c r="E5" s="1"/>
      <c r="F5" s="102"/>
      <c r="G5" s="2" t="s">
        <v>1</v>
      </c>
      <c r="H5" s="6" t="s">
        <v>2</v>
      </c>
      <c r="I5" s="6"/>
      <c r="J5" s="7" t="s">
        <v>3</v>
      </c>
      <c r="K5" s="101"/>
    </row>
    <row r="6" spans="1:11" ht="9" customHeight="1" thickBot="1" x14ac:dyDescent="0.3">
      <c r="A6" s="99"/>
      <c r="B6" s="99"/>
      <c r="C6" s="100"/>
      <c r="D6" s="100"/>
      <c r="E6" s="99"/>
      <c r="F6" s="98"/>
      <c r="G6" s="97"/>
      <c r="H6" s="96"/>
      <c r="I6" s="96"/>
      <c r="J6" s="95"/>
      <c r="K6" s="94"/>
    </row>
    <row r="7" spans="1:11" ht="29.25" customHeight="1" x14ac:dyDescent="0.25">
      <c r="A7" s="244" t="s">
        <v>4</v>
      </c>
      <c r="B7" s="246" t="s">
        <v>5</v>
      </c>
      <c r="C7" s="246" t="s">
        <v>6</v>
      </c>
      <c r="D7" s="246" t="s">
        <v>7</v>
      </c>
      <c r="E7" s="246" t="s">
        <v>8</v>
      </c>
      <c r="F7" s="235" t="s">
        <v>215</v>
      </c>
      <c r="G7" s="239" t="s">
        <v>214</v>
      </c>
      <c r="H7" s="235" t="s">
        <v>213</v>
      </c>
      <c r="I7" s="235" t="s">
        <v>9</v>
      </c>
      <c r="J7" s="259" t="s">
        <v>212</v>
      </c>
      <c r="K7" s="261" t="s">
        <v>211</v>
      </c>
    </row>
    <row r="8" spans="1:11" ht="84.75" customHeight="1" thickBot="1" x14ac:dyDescent="0.3">
      <c r="A8" s="245"/>
      <c r="B8" s="247"/>
      <c r="C8" s="247"/>
      <c r="D8" s="247"/>
      <c r="E8" s="247"/>
      <c r="F8" s="236"/>
      <c r="G8" s="263"/>
      <c r="H8" s="258"/>
      <c r="I8" s="258"/>
      <c r="J8" s="260"/>
      <c r="K8" s="262"/>
    </row>
    <row r="9" spans="1:11" s="2" customFormat="1" ht="27.75" customHeight="1" thickBot="1" x14ac:dyDescent="0.3">
      <c r="A9" s="11" t="s">
        <v>10</v>
      </c>
      <c r="B9" s="12"/>
      <c r="C9" s="12"/>
      <c r="D9" s="12"/>
      <c r="E9" s="13" t="s">
        <v>11</v>
      </c>
      <c r="F9" s="14">
        <f>+F10+F26</f>
        <v>7893784910.3999996</v>
      </c>
      <c r="G9" s="14">
        <f>+G10+G26</f>
        <v>0</v>
      </c>
      <c r="H9" s="14">
        <f>+H10+H26</f>
        <v>7893784910.3999996</v>
      </c>
      <c r="I9" s="91">
        <f>+H9/H69</f>
        <v>0.97741160853492304</v>
      </c>
      <c r="J9" s="14">
        <f>+J10+J26</f>
        <v>2373190335.77</v>
      </c>
      <c r="K9" s="90">
        <f t="shared" ref="K9:K40" si="0">+J9/H9</f>
        <v>0.30064035981564946</v>
      </c>
    </row>
    <row r="10" spans="1:11" ht="24.75" customHeight="1" x14ac:dyDescent="0.25">
      <c r="A10" s="88" t="s">
        <v>14</v>
      </c>
      <c r="B10" s="21"/>
      <c r="C10" s="21"/>
      <c r="D10" s="26"/>
      <c r="E10" s="22" t="s">
        <v>15</v>
      </c>
      <c r="F10" s="34">
        <f>+F11</f>
        <v>299039493.76999998</v>
      </c>
      <c r="G10" s="34">
        <f>+G11</f>
        <v>0</v>
      </c>
      <c r="H10" s="34">
        <f t="shared" ref="H10:H33" si="1">+F10-G10</f>
        <v>299039493.76999998</v>
      </c>
      <c r="I10" s="83">
        <f>+H10/H69</f>
        <v>3.7027189863777767E-2</v>
      </c>
      <c r="J10" s="34">
        <f>+J11</f>
        <v>283019195.76999998</v>
      </c>
      <c r="K10" s="82">
        <f t="shared" si="0"/>
        <v>0.94642748421610934</v>
      </c>
    </row>
    <row r="11" spans="1:11" ht="30" customHeight="1" x14ac:dyDescent="0.25">
      <c r="A11" s="88" t="s">
        <v>16</v>
      </c>
      <c r="B11" s="21"/>
      <c r="C11" s="21"/>
      <c r="D11" s="26"/>
      <c r="E11" s="22" t="s">
        <v>17</v>
      </c>
      <c r="F11" s="33">
        <f>+F12+F15</f>
        <v>299039493.76999998</v>
      </c>
      <c r="G11" s="33">
        <f>+G12+G15</f>
        <v>0</v>
      </c>
      <c r="H11" s="33">
        <f t="shared" si="1"/>
        <v>299039493.76999998</v>
      </c>
      <c r="I11" s="83">
        <f>+H11/H69</f>
        <v>3.7027189863777767E-2</v>
      </c>
      <c r="J11" s="33">
        <f>+J12+J15</f>
        <v>283019195.76999998</v>
      </c>
      <c r="K11" s="82">
        <f t="shared" si="0"/>
        <v>0.94642748421610934</v>
      </c>
    </row>
    <row r="12" spans="1:11" ht="24.75" customHeight="1" x14ac:dyDescent="0.25">
      <c r="A12" s="88" t="s">
        <v>18</v>
      </c>
      <c r="B12" s="21"/>
      <c r="C12" s="21"/>
      <c r="D12" s="26"/>
      <c r="E12" s="22" t="s">
        <v>19</v>
      </c>
      <c r="F12" s="34">
        <f>+F13</f>
        <v>15888431</v>
      </c>
      <c r="G12" s="34">
        <f>+G13</f>
        <v>0</v>
      </c>
      <c r="H12" s="34">
        <f t="shared" si="1"/>
        <v>15888431</v>
      </c>
      <c r="I12" s="83">
        <f>+H12/H69</f>
        <v>1.9673118886664991E-3</v>
      </c>
      <c r="J12" s="34">
        <f>+J13</f>
        <v>0</v>
      </c>
      <c r="K12" s="82">
        <f t="shared" si="0"/>
        <v>0</v>
      </c>
    </row>
    <row r="13" spans="1:11" ht="43.5" customHeight="1" x14ac:dyDescent="0.25">
      <c r="A13" s="93" t="s">
        <v>24</v>
      </c>
      <c r="B13" s="26"/>
      <c r="C13" s="26"/>
      <c r="D13" s="26"/>
      <c r="E13" s="22" t="s">
        <v>25</v>
      </c>
      <c r="F13" s="34">
        <f>+F14</f>
        <v>15888431</v>
      </c>
      <c r="G13" s="34">
        <f>+G14</f>
        <v>0</v>
      </c>
      <c r="H13" s="34">
        <f t="shared" si="1"/>
        <v>15888431</v>
      </c>
      <c r="I13" s="83">
        <f>+H13/H69</f>
        <v>1.9673118886664991E-3</v>
      </c>
      <c r="J13" s="34">
        <f>+J14</f>
        <v>0</v>
      </c>
      <c r="K13" s="82">
        <f t="shared" si="0"/>
        <v>0</v>
      </c>
    </row>
    <row r="14" spans="1:11" ht="25.5" customHeight="1" x14ac:dyDescent="0.25">
      <c r="A14" s="92" t="s">
        <v>32</v>
      </c>
      <c r="B14" s="26" t="s">
        <v>12</v>
      </c>
      <c r="C14" s="26">
        <v>20</v>
      </c>
      <c r="D14" s="26" t="s">
        <v>13</v>
      </c>
      <c r="E14" s="27" t="s">
        <v>33</v>
      </c>
      <c r="F14" s="29">
        <v>15888431</v>
      </c>
      <c r="G14" s="29">
        <v>0</v>
      </c>
      <c r="H14" s="29">
        <f t="shared" si="1"/>
        <v>15888431</v>
      </c>
      <c r="I14" s="83">
        <f>+H14/H69</f>
        <v>1.9673118886664991E-3</v>
      </c>
      <c r="J14" s="29">
        <v>0</v>
      </c>
      <c r="K14" s="82">
        <f t="shared" si="0"/>
        <v>0</v>
      </c>
    </row>
    <row r="15" spans="1:11" ht="27.75" customHeight="1" x14ac:dyDescent="0.25">
      <c r="A15" s="88" t="s">
        <v>34</v>
      </c>
      <c r="B15" s="26"/>
      <c r="C15" s="26"/>
      <c r="D15" s="26"/>
      <c r="E15" s="22" t="s">
        <v>35</v>
      </c>
      <c r="F15" s="34">
        <f>+F16+F19+F25</f>
        <v>283151062.76999998</v>
      </c>
      <c r="G15" s="34">
        <f>+G16+G19+G25</f>
        <v>0</v>
      </c>
      <c r="H15" s="34">
        <f t="shared" si="1"/>
        <v>283151062.76999998</v>
      </c>
      <c r="I15" s="83">
        <f>+H15/H69</f>
        <v>3.5059877975111266E-2</v>
      </c>
      <c r="J15" s="34">
        <f>+J16+J19+J25</f>
        <v>283019195.76999998</v>
      </c>
      <c r="K15" s="82">
        <f t="shared" si="0"/>
        <v>0.99953428746228257</v>
      </c>
    </row>
    <row r="16" spans="1:11" ht="79.5" customHeight="1" x14ac:dyDescent="0.25">
      <c r="A16" s="88" t="s">
        <v>36</v>
      </c>
      <c r="B16" s="26"/>
      <c r="C16" s="26"/>
      <c r="D16" s="26"/>
      <c r="E16" s="22" t="s">
        <v>37</v>
      </c>
      <c r="F16" s="34">
        <f>+F17+F18</f>
        <v>91879918</v>
      </c>
      <c r="G16" s="34">
        <f>+G17+G18</f>
        <v>0</v>
      </c>
      <c r="H16" s="34">
        <f t="shared" si="1"/>
        <v>91879918</v>
      </c>
      <c r="I16" s="83">
        <f>+H16/H69</f>
        <v>1.137660823847887E-2</v>
      </c>
      <c r="J16" s="34">
        <f>+J17+J18</f>
        <v>91879918</v>
      </c>
      <c r="K16" s="82">
        <f t="shared" si="0"/>
        <v>1</v>
      </c>
    </row>
    <row r="17" spans="1:11" ht="36" customHeight="1" x14ac:dyDescent="0.25">
      <c r="A17" s="86" t="s">
        <v>38</v>
      </c>
      <c r="B17" s="26" t="s">
        <v>12</v>
      </c>
      <c r="C17" s="26">
        <v>20</v>
      </c>
      <c r="D17" s="26" t="s">
        <v>13</v>
      </c>
      <c r="E17" s="27" t="s">
        <v>39</v>
      </c>
      <c r="F17" s="29">
        <v>5000000</v>
      </c>
      <c r="G17" s="29">
        <v>0</v>
      </c>
      <c r="H17" s="29">
        <f t="shared" si="1"/>
        <v>5000000</v>
      </c>
      <c r="I17" s="83">
        <f>+H17/H69</f>
        <v>6.1910200216324035E-4</v>
      </c>
      <c r="J17" s="29" t="s">
        <v>210</v>
      </c>
      <c r="K17" s="82">
        <f t="shared" si="0"/>
        <v>1</v>
      </c>
    </row>
    <row r="18" spans="1:11" ht="36" customHeight="1" x14ac:dyDescent="0.25">
      <c r="A18" s="86" t="s">
        <v>40</v>
      </c>
      <c r="B18" s="26" t="s">
        <v>12</v>
      </c>
      <c r="C18" s="26">
        <v>20</v>
      </c>
      <c r="D18" s="26" t="s">
        <v>13</v>
      </c>
      <c r="E18" s="27" t="s">
        <v>41</v>
      </c>
      <c r="F18" s="29">
        <v>86879918</v>
      </c>
      <c r="G18" s="29">
        <v>0</v>
      </c>
      <c r="H18" s="29">
        <f t="shared" si="1"/>
        <v>86879918</v>
      </c>
      <c r="I18" s="83">
        <f>+H18/H69</f>
        <v>1.075750623631563E-2</v>
      </c>
      <c r="J18" s="29" t="s">
        <v>209</v>
      </c>
      <c r="K18" s="82">
        <f t="shared" si="0"/>
        <v>1</v>
      </c>
    </row>
    <row r="19" spans="1:11" ht="49.5" customHeight="1" x14ac:dyDescent="0.25">
      <c r="A19" s="88" t="s">
        <v>46</v>
      </c>
      <c r="B19" s="26"/>
      <c r="C19" s="26"/>
      <c r="D19" s="26"/>
      <c r="E19" s="22" t="s">
        <v>47</v>
      </c>
      <c r="F19" s="34">
        <f>SUM(F20:F24)</f>
        <v>189791584.77000001</v>
      </c>
      <c r="G19" s="34">
        <f>SUM(G20:G24)</f>
        <v>0</v>
      </c>
      <c r="H19" s="34">
        <f t="shared" si="1"/>
        <v>189791584.77000001</v>
      </c>
      <c r="I19" s="83">
        <f>+H19/H69</f>
        <v>2.3500070024968275E-2</v>
      </c>
      <c r="J19" s="34">
        <f>+J20+J21+J22+J23+J24</f>
        <v>189659717.77000001</v>
      </c>
      <c r="K19" s="82">
        <f t="shared" si="0"/>
        <v>0.99930520101742237</v>
      </c>
    </row>
    <row r="20" spans="1:11" ht="32.25" customHeight="1" x14ac:dyDescent="0.25">
      <c r="A20" s="86" t="s">
        <v>48</v>
      </c>
      <c r="B20" s="26" t="s">
        <v>12</v>
      </c>
      <c r="C20" s="26">
        <v>20</v>
      </c>
      <c r="D20" s="26" t="s">
        <v>13</v>
      </c>
      <c r="E20" s="27" t="s">
        <v>49</v>
      </c>
      <c r="F20" s="29">
        <v>65938906</v>
      </c>
      <c r="G20" s="29">
        <v>0</v>
      </c>
      <c r="H20" s="29">
        <f t="shared" si="1"/>
        <v>65938906</v>
      </c>
      <c r="I20" s="83">
        <f>+H20/H69</f>
        <v>8.1645817450107412E-3</v>
      </c>
      <c r="J20" s="29" t="s">
        <v>208</v>
      </c>
      <c r="K20" s="82">
        <f t="shared" si="0"/>
        <v>1</v>
      </c>
    </row>
    <row r="21" spans="1:11" ht="32.25" customHeight="1" x14ac:dyDescent="0.25">
      <c r="A21" s="86" t="s">
        <v>50</v>
      </c>
      <c r="B21" s="26" t="s">
        <v>12</v>
      </c>
      <c r="C21" s="26">
        <v>20</v>
      </c>
      <c r="D21" s="26" t="s">
        <v>13</v>
      </c>
      <c r="E21" s="27" t="s">
        <v>51</v>
      </c>
      <c r="F21" s="29">
        <v>85282330</v>
      </c>
      <c r="G21" s="29">
        <v>0</v>
      </c>
      <c r="H21" s="29">
        <f t="shared" si="1"/>
        <v>85282330</v>
      </c>
      <c r="I21" s="83">
        <f>+H21/H69</f>
        <v>1.0559692250429235E-2</v>
      </c>
      <c r="J21" s="29" t="s">
        <v>207</v>
      </c>
      <c r="K21" s="82">
        <f t="shared" si="0"/>
        <v>1</v>
      </c>
    </row>
    <row r="22" spans="1:11" ht="44.25" customHeight="1" x14ac:dyDescent="0.25">
      <c r="A22" s="86" t="s">
        <v>52</v>
      </c>
      <c r="B22" s="26" t="s">
        <v>12</v>
      </c>
      <c r="C22" s="26">
        <v>20</v>
      </c>
      <c r="D22" s="26" t="s">
        <v>13</v>
      </c>
      <c r="E22" s="27" t="s">
        <v>53</v>
      </c>
      <c r="F22" s="29">
        <v>4342204</v>
      </c>
      <c r="G22" s="29">
        <v>0</v>
      </c>
      <c r="H22" s="29">
        <f t="shared" si="1"/>
        <v>4342204</v>
      </c>
      <c r="I22" s="83">
        <f>+H22/H69</f>
        <v>5.3765343804024624E-4</v>
      </c>
      <c r="J22" s="29" t="s">
        <v>206</v>
      </c>
      <c r="K22" s="82">
        <f t="shared" si="0"/>
        <v>1</v>
      </c>
    </row>
    <row r="23" spans="1:11" ht="32.25" customHeight="1" x14ac:dyDescent="0.25">
      <c r="A23" s="86" t="s">
        <v>54</v>
      </c>
      <c r="B23" s="26" t="s">
        <v>12</v>
      </c>
      <c r="C23" s="26">
        <v>20</v>
      </c>
      <c r="D23" s="26" t="s">
        <v>13</v>
      </c>
      <c r="E23" s="27" t="s">
        <v>55</v>
      </c>
      <c r="F23" s="29">
        <v>17226144</v>
      </c>
      <c r="G23" s="29">
        <v>0</v>
      </c>
      <c r="H23" s="29">
        <f t="shared" si="1"/>
        <v>17226144</v>
      </c>
      <c r="I23" s="83">
        <f>+H23/H69</f>
        <v>2.1329480479904579E-3</v>
      </c>
      <c r="J23" s="29" t="s">
        <v>205</v>
      </c>
      <c r="K23" s="82">
        <f t="shared" si="0"/>
        <v>1</v>
      </c>
    </row>
    <row r="24" spans="1:11" ht="50.25" customHeight="1" x14ac:dyDescent="0.25">
      <c r="A24" s="86" t="s">
        <v>56</v>
      </c>
      <c r="B24" s="26" t="s">
        <v>12</v>
      </c>
      <c r="C24" s="26">
        <v>20</v>
      </c>
      <c r="D24" s="26" t="s">
        <v>13</v>
      </c>
      <c r="E24" s="27" t="s">
        <v>57</v>
      </c>
      <c r="F24" s="29">
        <v>17002000.770000011</v>
      </c>
      <c r="G24" s="29">
        <v>0</v>
      </c>
      <c r="H24" s="29">
        <f t="shared" si="1"/>
        <v>17002000.770000011</v>
      </c>
      <c r="I24" s="83">
        <f>+H24/H69</f>
        <v>2.1051945434975923E-3</v>
      </c>
      <c r="J24" s="29" t="s">
        <v>204</v>
      </c>
      <c r="K24" s="82">
        <f t="shared" si="0"/>
        <v>0.99224403046536203</v>
      </c>
    </row>
    <row r="25" spans="1:11" ht="26.25" customHeight="1" x14ac:dyDescent="0.25">
      <c r="A25" s="88" t="s">
        <v>62</v>
      </c>
      <c r="B25" s="26" t="s">
        <v>12</v>
      </c>
      <c r="C25" s="26">
        <v>20</v>
      </c>
      <c r="D25" s="26" t="s">
        <v>13</v>
      </c>
      <c r="E25" s="22" t="s">
        <v>63</v>
      </c>
      <c r="F25" s="35">
        <v>1479560</v>
      </c>
      <c r="G25" s="35">
        <v>0</v>
      </c>
      <c r="H25" s="35">
        <f t="shared" si="1"/>
        <v>1479560</v>
      </c>
      <c r="I25" s="83">
        <f>+H25/H69</f>
        <v>1.831997116641288E-4</v>
      </c>
      <c r="J25" s="35" t="s">
        <v>203</v>
      </c>
      <c r="K25" s="82">
        <f t="shared" si="0"/>
        <v>1</v>
      </c>
    </row>
    <row r="26" spans="1:11" ht="26.25" customHeight="1" x14ac:dyDescent="0.25">
      <c r="A26" s="88" t="s">
        <v>64</v>
      </c>
      <c r="B26" s="21"/>
      <c r="C26" s="21"/>
      <c r="D26" s="26"/>
      <c r="E26" s="22" t="s">
        <v>65</v>
      </c>
      <c r="F26" s="34">
        <f>+F27</f>
        <v>7594745416.6300001</v>
      </c>
      <c r="G26" s="34">
        <f>+G27</f>
        <v>0</v>
      </c>
      <c r="H26" s="34">
        <f t="shared" si="1"/>
        <v>7594745416.6300001</v>
      </c>
      <c r="I26" s="83">
        <f>+H26/H69</f>
        <v>0.94038441867114531</v>
      </c>
      <c r="J26" s="34">
        <f>+J27</f>
        <v>2090171140</v>
      </c>
      <c r="K26" s="82">
        <f t="shared" si="0"/>
        <v>0.27521279849923752</v>
      </c>
    </row>
    <row r="27" spans="1:11" ht="29.25" customHeight="1" x14ac:dyDescent="0.25">
      <c r="A27" s="88" t="s">
        <v>66</v>
      </c>
      <c r="B27" s="21"/>
      <c r="C27" s="21"/>
      <c r="D27" s="26"/>
      <c r="E27" s="22" t="s">
        <v>68</v>
      </c>
      <c r="F27" s="34">
        <f>+F28</f>
        <v>7594745416.6300001</v>
      </c>
      <c r="G27" s="34">
        <f>+G28</f>
        <v>0</v>
      </c>
      <c r="H27" s="34">
        <f t="shared" si="1"/>
        <v>7594745416.6300001</v>
      </c>
      <c r="I27" s="83">
        <f>+H27/H69</f>
        <v>0.94038441867114531</v>
      </c>
      <c r="J27" s="34">
        <f>+J28</f>
        <v>2090171140</v>
      </c>
      <c r="K27" s="82">
        <f t="shared" si="0"/>
        <v>0.27521279849923752</v>
      </c>
    </row>
    <row r="28" spans="1:11" ht="29.25" customHeight="1" x14ac:dyDescent="0.25">
      <c r="A28" s="88" t="s">
        <v>189</v>
      </c>
      <c r="B28" s="21"/>
      <c r="C28" s="21"/>
      <c r="D28" s="26"/>
      <c r="E28" s="22" t="s">
        <v>190</v>
      </c>
      <c r="F28" s="34">
        <f>+F29+F30</f>
        <v>7594745416.6300001</v>
      </c>
      <c r="G28" s="34">
        <f>+G29+G30</f>
        <v>0</v>
      </c>
      <c r="H28" s="34">
        <f t="shared" si="1"/>
        <v>7594745416.6300001</v>
      </c>
      <c r="I28" s="83">
        <f>+H28/H69</f>
        <v>0.94038441867114531</v>
      </c>
      <c r="J28" s="34">
        <f>+J29+J30</f>
        <v>2090171140</v>
      </c>
      <c r="K28" s="82">
        <f t="shared" si="0"/>
        <v>0.27521279849923752</v>
      </c>
    </row>
    <row r="29" spans="1:11" ht="24.75" customHeight="1" x14ac:dyDescent="0.25">
      <c r="A29" s="86" t="s">
        <v>191</v>
      </c>
      <c r="B29" s="26" t="s">
        <v>12</v>
      </c>
      <c r="C29" s="26">
        <v>20</v>
      </c>
      <c r="D29" s="26" t="s">
        <v>13</v>
      </c>
      <c r="E29" s="27" t="s">
        <v>192</v>
      </c>
      <c r="F29" s="29">
        <v>2574109432.6300001</v>
      </c>
      <c r="G29" s="29">
        <v>0</v>
      </c>
      <c r="H29" s="29">
        <f t="shared" si="1"/>
        <v>2574109432.6300001</v>
      </c>
      <c r="I29" s="83">
        <f>+H29/H69</f>
        <v>0.31872726070570317</v>
      </c>
      <c r="J29" s="29" t="s">
        <v>202</v>
      </c>
      <c r="K29" s="82">
        <f t="shared" si="0"/>
        <v>0</v>
      </c>
    </row>
    <row r="30" spans="1:11" ht="24.75" customHeight="1" thickBot="1" x14ac:dyDescent="0.3">
      <c r="A30" s="86" t="s">
        <v>201</v>
      </c>
      <c r="B30" s="26" t="s">
        <v>12</v>
      </c>
      <c r="C30" s="26">
        <v>20</v>
      </c>
      <c r="D30" s="26" t="s">
        <v>13</v>
      </c>
      <c r="E30" s="27" t="s">
        <v>200</v>
      </c>
      <c r="F30" s="29">
        <v>5020635984</v>
      </c>
      <c r="G30" s="29">
        <v>0</v>
      </c>
      <c r="H30" s="29">
        <f t="shared" si="1"/>
        <v>5020635984</v>
      </c>
      <c r="I30" s="83">
        <f>+H30/H69</f>
        <v>0.62165715796544208</v>
      </c>
      <c r="J30" s="29" t="s">
        <v>199</v>
      </c>
      <c r="K30" s="82">
        <f t="shared" si="0"/>
        <v>0.41631600989616779</v>
      </c>
    </row>
    <row r="31" spans="1:11" s="2" customFormat="1" ht="24" customHeight="1" thickBot="1" x14ac:dyDescent="0.3">
      <c r="A31" s="11" t="s">
        <v>69</v>
      </c>
      <c r="B31" s="12"/>
      <c r="C31" s="12"/>
      <c r="D31" s="12"/>
      <c r="E31" s="13" t="s">
        <v>70</v>
      </c>
      <c r="F31" s="14">
        <f>+F32+F40+F46+F52+F58</f>
        <v>182428673.99999988</v>
      </c>
      <c r="G31" s="14">
        <f>+G32+G40+G46+G52+G58</f>
        <v>0</v>
      </c>
      <c r="H31" s="14">
        <f t="shared" si="1"/>
        <v>182428673.99999988</v>
      </c>
      <c r="I31" s="91">
        <f>+H31/H69</f>
        <v>2.2588391465077001E-2</v>
      </c>
      <c r="J31" s="14">
        <f>+J32+J40+J46+J52+J58</f>
        <v>182428674</v>
      </c>
      <c r="K31" s="90">
        <f t="shared" si="0"/>
        <v>1.0000000000000007</v>
      </c>
    </row>
    <row r="32" spans="1:11" ht="24" customHeight="1" x14ac:dyDescent="0.25">
      <c r="A32" s="89" t="s">
        <v>71</v>
      </c>
      <c r="B32" s="17"/>
      <c r="C32" s="17"/>
      <c r="D32" s="44"/>
      <c r="E32" s="18" t="s">
        <v>72</v>
      </c>
      <c r="F32" s="45">
        <f t="shared" ref="F32:G35" si="2">+F33</f>
        <v>96636915.829999804</v>
      </c>
      <c r="G32" s="45">
        <f t="shared" si="2"/>
        <v>0</v>
      </c>
      <c r="H32" s="45">
        <f t="shared" si="1"/>
        <v>96636915.829999804</v>
      </c>
      <c r="I32" s="83">
        <f>+H32/H69</f>
        <v>1.1965621614646683E-2</v>
      </c>
      <c r="J32" s="45">
        <f>+J33</f>
        <v>96636915.829999998</v>
      </c>
      <c r="K32" s="82">
        <f t="shared" si="0"/>
        <v>1.000000000000002</v>
      </c>
    </row>
    <row r="33" spans="1:11" ht="24" customHeight="1" x14ac:dyDescent="0.25">
      <c r="A33" s="88" t="s">
        <v>73</v>
      </c>
      <c r="B33" s="21"/>
      <c r="C33" s="21"/>
      <c r="D33" s="26"/>
      <c r="E33" s="22" t="s">
        <v>74</v>
      </c>
      <c r="F33" s="34">
        <f t="shared" si="2"/>
        <v>96636915.829999804</v>
      </c>
      <c r="G33" s="34">
        <f t="shared" si="2"/>
        <v>0</v>
      </c>
      <c r="H33" s="34">
        <f t="shared" si="1"/>
        <v>96636915.829999804</v>
      </c>
      <c r="I33" s="83">
        <f>+H33/H69</f>
        <v>1.1965621614646683E-2</v>
      </c>
      <c r="J33" s="34">
        <f>+J34</f>
        <v>96636915.829999998</v>
      </c>
      <c r="K33" s="82">
        <f t="shared" si="0"/>
        <v>1.000000000000002</v>
      </c>
    </row>
    <row r="34" spans="1:11" ht="49.5" customHeight="1" x14ac:dyDescent="0.25">
      <c r="A34" s="85" t="s">
        <v>77</v>
      </c>
      <c r="B34" s="26"/>
      <c r="C34" s="26"/>
      <c r="D34" s="26"/>
      <c r="E34" s="22" t="s">
        <v>78</v>
      </c>
      <c r="F34" s="34">
        <f t="shared" si="2"/>
        <v>96636915.829999804</v>
      </c>
      <c r="G34" s="34">
        <f t="shared" si="2"/>
        <v>0</v>
      </c>
      <c r="H34" s="34">
        <f>+H35</f>
        <v>96636915.829999804</v>
      </c>
      <c r="I34" s="83">
        <f>+H34/H69</f>
        <v>1.1965621614646683E-2</v>
      </c>
      <c r="J34" s="34">
        <f>+J35</f>
        <v>96636915.829999998</v>
      </c>
      <c r="K34" s="82">
        <f t="shared" si="0"/>
        <v>1.000000000000002</v>
      </c>
    </row>
    <row r="35" spans="1:11" ht="49.5" customHeight="1" x14ac:dyDescent="0.25">
      <c r="A35" s="88" t="s">
        <v>79</v>
      </c>
      <c r="B35" s="46"/>
      <c r="C35" s="46"/>
      <c r="D35" s="26"/>
      <c r="E35" s="22" t="s">
        <v>78</v>
      </c>
      <c r="F35" s="34">
        <f t="shared" si="2"/>
        <v>96636915.829999804</v>
      </c>
      <c r="G35" s="34">
        <f t="shared" si="2"/>
        <v>0</v>
      </c>
      <c r="H35" s="34">
        <f>+F35-G35</f>
        <v>96636915.829999804</v>
      </c>
      <c r="I35" s="83">
        <f>+H35/H69</f>
        <v>1.1965621614646683E-2</v>
      </c>
      <c r="J35" s="34">
        <f>+J36</f>
        <v>96636915.829999998</v>
      </c>
      <c r="K35" s="82">
        <f t="shared" si="0"/>
        <v>1.000000000000002</v>
      </c>
    </row>
    <row r="36" spans="1:11" ht="49.5" customHeight="1" x14ac:dyDescent="0.25">
      <c r="A36" s="88" t="s">
        <v>80</v>
      </c>
      <c r="B36" s="46"/>
      <c r="C36" s="46"/>
      <c r="D36" s="26"/>
      <c r="E36" s="22" t="s">
        <v>81</v>
      </c>
      <c r="F36" s="34">
        <f>SUM(F37:F39)</f>
        <v>96636915.829999804</v>
      </c>
      <c r="G36" s="34">
        <f>SUM(G37:G39)</f>
        <v>0</v>
      </c>
      <c r="H36" s="34">
        <f>SUM(H37:H39)</f>
        <v>96636915.829999804</v>
      </c>
      <c r="I36" s="83">
        <f>+H36/H69</f>
        <v>1.1965621614646683E-2</v>
      </c>
      <c r="J36" s="34">
        <f>SUM(J37:J39)</f>
        <v>96636915.829999998</v>
      </c>
      <c r="K36" s="82">
        <f t="shared" si="0"/>
        <v>1.000000000000002</v>
      </c>
    </row>
    <row r="37" spans="1:11" ht="30" customHeight="1" x14ac:dyDescent="0.25">
      <c r="A37" s="86" t="s">
        <v>82</v>
      </c>
      <c r="B37" s="26" t="s">
        <v>67</v>
      </c>
      <c r="C37" s="26">
        <v>11</v>
      </c>
      <c r="D37" s="26" t="s">
        <v>13</v>
      </c>
      <c r="E37" s="27" t="s">
        <v>75</v>
      </c>
      <c r="F37" s="29">
        <v>36129245.029999733</v>
      </c>
      <c r="G37" s="29">
        <v>0</v>
      </c>
      <c r="H37" s="29">
        <f t="shared" ref="H37:H68" si="3">+F37-G37</f>
        <v>36129245.029999733</v>
      </c>
      <c r="I37" s="83">
        <f>+H37/H69</f>
        <v>4.4735375869438274E-3</v>
      </c>
      <c r="J37" s="29">
        <v>36129245.030000001</v>
      </c>
      <c r="K37" s="82">
        <f t="shared" si="0"/>
        <v>1.0000000000000073</v>
      </c>
    </row>
    <row r="38" spans="1:11" ht="30" customHeight="1" x14ac:dyDescent="0.25">
      <c r="A38" s="86" t="s">
        <v>82</v>
      </c>
      <c r="B38" s="26" t="s">
        <v>67</v>
      </c>
      <c r="C38" s="26">
        <v>54</v>
      </c>
      <c r="D38" s="26" t="s">
        <v>13</v>
      </c>
      <c r="E38" s="27" t="s">
        <v>75</v>
      </c>
      <c r="F38" s="29">
        <v>7993176.8000000715</v>
      </c>
      <c r="G38" s="29">
        <v>0</v>
      </c>
      <c r="H38" s="29">
        <f t="shared" si="3"/>
        <v>7993176.8000000715</v>
      </c>
      <c r="I38" s="83">
        <f>+H38/H69</f>
        <v>9.897183521049614E-4</v>
      </c>
      <c r="J38" s="29">
        <v>7993176.7999999998</v>
      </c>
      <c r="K38" s="82">
        <f t="shared" si="0"/>
        <v>0.99999999999999101</v>
      </c>
    </row>
    <row r="39" spans="1:11" ht="30" customHeight="1" x14ac:dyDescent="0.25">
      <c r="A39" s="86" t="s">
        <v>82</v>
      </c>
      <c r="B39" s="26" t="s">
        <v>12</v>
      </c>
      <c r="C39" s="26">
        <v>20</v>
      </c>
      <c r="D39" s="26" t="s">
        <v>13</v>
      </c>
      <c r="E39" s="27" t="s">
        <v>75</v>
      </c>
      <c r="F39" s="29">
        <v>52514494</v>
      </c>
      <c r="G39" s="29">
        <v>0</v>
      </c>
      <c r="H39" s="29">
        <f t="shared" si="3"/>
        <v>52514494</v>
      </c>
      <c r="I39" s="83">
        <f>+H39/H69</f>
        <v>6.5023656755978949E-3</v>
      </c>
      <c r="J39" s="29">
        <v>52514494</v>
      </c>
      <c r="K39" s="82">
        <f t="shared" si="0"/>
        <v>1</v>
      </c>
    </row>
    <row r="40" spans="1:11" ht="35.25" customHeight="1" x14ac:dyDescent="0.25">
      <c r="A40" s="88" t="s">
        <v>103</v>
      </c>
      <c r="B40" s="46"/>
      <c r="C40" s="46"/>
      <c r="D40" s="46"/>
      <c r="E40" s="47" t="s">
        <v>104</v>
      </c>
      <c r="F40" s="34">
        <f t="shared" ref="F40:G44" si="4">+F41</f>
        <v>13171506.960000038</v>
      </c>
      <c r="G40" s="34">
        <f t="shared" si="4"/>
        <v>0</v>
      </c>
      <c r="H40" s="34">
        <f t="shared" si="3"/>
        <v>13171506.960000038</v>
      </c>
      <c r="I40" s="83">
        <f>+H40/H69</f>
        <v>1.6309012660886159E-3</v>
      </c>
      <c r="J40" s="34">
        <f>+J41</f>
        <v>13171506.960000001</v>
      </c>
      <c r="K40" s="82">
        <f t="shared" si="0"/>
        <v>0.99999999999999722</v>
      </c>
    </row>
    <row r="41" spans="1:11" ht="33" customHeight="1" x14ac:dyDescent="0.25">
      <c r="A41" s="88" t="s">
        <v>105</v>
      </c>
      <c r="B41" s="26"/>
      <c r="C41" s="26"/>
      <c r="D41" s="26"/>
      <c r="E41" s="22" t="s">
        <v>74</v>
      </c>
      <c r="F41" s="34">
        <f t="shared" si="4"/>
        <v>13171506.960000038</v>
      </c>
      <c r="G41" s="34">
        <f t="shared" si="4"/>
        <v>0</v>
      </c>
      <c r="H41" s="34">
        <f t="shared" si="3"/>
        <v>13171506.960000038</v>
      </c>
      <c r="I41" s="83">
        <f>+H41/H69</f>
        <v>1.6309012660886159E-3</v>
      </c>
      <c r="J41" s="34">
        <f>+J42</f>
        <v>13171506.960000001</v>
      </c>
      <c r="K41" s="82">
        <f t="shared" ref="K41:K69" si="5">+J41/H41</f>
        <v>0.99999999999999722</v>
      </c>
    </row>
    <row r="42" spans="1:11" ht="51.75" customHeight="1" x14ac:dyDescent="0.25">
      <c r="A42" s="88" t="s">
        <v>106</v>
      </c>
      <c r="B42" s="26"/>
      <c r="C42" s="26"/>
      <c r="D42" s="26"/>
      <c r="E42" s="22" t="s">
        <v>107</v>
      </c>
      <c r="F42" s="34">
        <f t="shared" si="4"/>
        <v>13171506.960000038</v>
      </c>
      <c r="G42" s="34">
        <f t="shared" si="4"/>
        <v>0</v>
      </c>
      <c r="H42" s="34">
        <f t="shared" si="3"/>
        <v>13171506.960000038</v>
      </c>
      <c r="I42" s="83">
        <f>+H42/H69</f>
        <v>1.6309012660886159E-3</v>
      </c>
      <c r="J42" s="34">
        <f>+J43</f>
        <v>13171506.960000001</v>
      </c>
      <c r="K42" s="82">
        <f t="shared" si="5"/>
        <v>0.99999999999999722</v>
      </c>
    </row>
    <row r="43" spans="1:11" ht="51.75" customHeight="1" x14ac:dyDescent="0.25">
      <c r="A43" s="88" t="s">
        <v>108</v>
      </c>
      <c r="B43" s="26"/>
      <c r="C43" s="26"/>
      <c r="D43" s="26"/>
      <c r="E43" s="22" t="s">
        <v>107</v>
      </c>
      <c r="F43" s="34">
        <f t="shared" si="4"/>
        <v>13171506.960000038</v>
      </c>
      <c r="G43" s="34">
        <f t="shared" si="4"/>
        <v>0</v>
      </c>
      <c r="H43" s="34">
        <f t="shared" si="3"/>
        <v>13171506.960000038</v>
      </c>
      <c r="I43" s="83">
        <f>+H43/H69</f>
        <v>1.6309012660886159E-3</v>
      </c>
      <c r="J43" s="34">
        <f>+J44</f>
        <v>13171506.960000001</v>
      </c>
      <c r="K43" s="82">
        <f t="shared" si="5"/>
        <v>0.99999999999999722</v>
      </c>
    </row>
    <row r="44" spans="1:11" ht="29.25" customHeight="1" x14ac:dyDescent="0.25">
      <c r="A44" s="88" t="s">
        <v>109</v>
      </c>
      <c r="B44" s="26"/>
      <c r="C44" s="26"/>
      <c r="D44" s="26"/>
      <c r="E44" s="47" t="s">
        <v>110</v>
      </c>
      <c r="F44" s="34">
        <f t="shared" si="4"/>
        <v>13171506.960000038</v>
      </c>
      <c r="G44" s="34">
        <f t="shared" si="4"/>
        <v>0</v>
      </c>
      <c r="H44" s="34">
        <f t="shared" si="3"/>
        <v>13171506.960000038</v>
      </c>
      <c r="I44" s="83">
        <f>+H44/H69</f>
        <v>1.6309012660886159E-3</v>
      </c>
      <c r="J44" s="34">
        <f>+J45</f>
        <v>13171506.960000001</v>
      </c>
      <c r="K44" s="82">
        <f t="shared" si="5"/>
        <v>0.99999999999999722</v>
      </c>
    </row>
    <row r="45" spans="1:11" ht="30" customHeight="1" x14ac:dyDescent="0.25">
      <c r="A45" s="86" t="s">
        <v>111</v>
      </c>
      <c r="B45" s="26" t="s">
        <v>67</v>
      </c>
      <c r="C45" s="26">
        <v>11</v>
      </c>
      <c r="D45" s="26" t="s">
        <v>13</v>
      </c>
      <c r="E45" s="27" t="s">
        <v>75</v>
      </c>
      <c r="F45" s="29">
        <v>13171506.960000038</v>
      </c>
      <c r="G45" s="29">
        <v>0</v>
      </c>
      <c r="H45" s="29">
        <f t="shared" si="3"/>
        <v>13171506.960000038</v>
      </c>
      <c r="I45" s="83">
        <f>+H45/H69</f>
        <v>1.6309012660886159E-3</v>
      </c>
      <c r="J45" s="29">
        <v>13171506.960000001</v>
      </c>
      <c r="K45" s="82">
        <f t="shared" si="5"/>
        <v>0.99999999999999722</v>
      </c>
    </row>
    <row r="46" spans="1:11" ht="29.25" customHeight="1" x14ac:dyDescent="0.25">
      <c r="A46" s="88" t="s">
        <v>112</v>
      </c>
      <c r="B46" s="26"/>
      <c r="C46" s="26"/>
      <c r="D46" s="26"/>
      <c r="E46" s="22" t="s">
        <v>113</v>
      </c>
      <c r="F46" s="34">
        <f t="shared" ref="F46:G50" si="6">+F47</f>
        <v>3238415</v>
      </c>
      <c r="G46" s="34">
        <f t="shared" si="6"/>
        <v>0</v>
      </c>
      <c r="H46" s="34">
        <f t="shared" si="3"/>
        <v>3238415</v>
      </c>
      <c r="I46" s="83">
        <f>+H46/H69</f>
        <v>4.0098184206709402E-4</v>
      </c>
      <c r="J46" s="34" t="str">
        <f>+J47</f>
        <v>3.238.415,00</v>
      </c>
      <c r="K46" s="82">
        <f t="shared" si="5"/>
        <v>1</v>
      </c>
    </row>
    <row r="47" spans="1:11" ht="29.25" customHeight="1" x14ac:dyDescent="0.25">
      <c r="A47" s="88" t="s">
        <v>114</v>
      </c>
      <c r="B47" s="26"/>
      <c r="C47" s="26"/>
      <c r="D47" s="26"/>
      <c r="E47" s="22" t="s">
        <v>74</v>
      </c>
      <c r="F47" s="34">
        <f t="shared" si="6"/>
        <v>3238415</v>
      </c>
      <c r="G47" s="34">
        <f t="shared" si="6"/>
        <v>0</v>
      </c>
      <c r="H47" s="34">
        <f t="shared" si="3"/>
        <v>3238415</v>
      </c>
      <c r="I47" s="83">
        <f>+H47/H69</f>
        <v>4.0098184206709402E-4</v>
      </c>
      <c r="J47" s="34" t="str">
        <f>+J48</f>
        <v>3.238.415,00</v>
      </c>
      <c r="K47" s="82">
        <f t="shared" si="5"/>
        <v>1</v>
      </c>
    </row>
    <row r="48" spans="1:11" ht="39" customHeight="1" x14ac:dyDescent="0.25">
      <c r="A48" s="88" t="s">
        <v>124</v>
      </c>
      <c r="B48" s="26"/>
      <c r="C48" s="26"/>
      <c r="D48" s="26"/>
      <c r="E48" s="22" t="s">
        <v>125</v>
      </c>
      <c r="F48" s="34">
        <f t="shared" si="6"/>
        <v>3238415</v>
      </c>
      <c r="G48" s="34">
        <f t="shared" si="6"/>
        <v>0</v>
      </c>
      <c r="H48" s="34">
        <f t="shared" si="3"/>
        <v>3238415</v>
      </c>
      <c r="I48" s="83">
        <f>+H48/H69</f>
        <v>4.0098184206709402E-4</v>
      </c>
      <c r="J48" s="34" t="str">
        <f>+J49</f>
        <v>3.238.415,00</v>
      </c>
      <c r="K48" s="82">
        <f t="shared" si="5"/>
        <v>1</v>
      </c>
    </row>
    <row r="49" spans="1:11" ht="39" customHeight="1" x14ac:dyDescent="0.25">
      <c r="A49" s="88" t="s">
        <v>126</v>
      </c>
      <c r="B49" s="26"/>
      <c r="C49" s="26"/>
      <c r="D49" s="26"/>
      <c r="E49" s="22" t="s">
        <v>125</v>
      </c>
      <c r="F49" s="34">
        <f t="shared" si="6"/>
        <v>3238415</v>
      </c>
      <c r="G49" s="34">
        <f t="shared" si="6"/>
        <v>0</v>
      </c>
      <c r="H49" s="34">
        <f t="shared" si="3"/>
        <v>3238415</v>
      </c>
      <c r="I49" s="83">
        <f>+H49/H69</f>
        <v>4.0098184206709402E-4</v>
      </c>
      <c r="J49" s="34" t="str">
        <f>+J50</f>
        <v>3.238.415,00</v>
      </c>
      <c r="K49" s="82">
        <f t="shared" si="5"/>
        <v>1</v>
      </c>
    </row>
    <row r="50" spans="1:11" ht="39" customHeight="1" x14ac:dyDescent="0.25">
      <c r="A50" s="88" t="s">
        <v>127</v>
      </c>
      <c r="B50" s="26"/>
      <c r="C50" s="26"/>
      <c r="D50" s="26"/>
      <c r="E50" s="22" t="s">
        <v>110</v>
      </c>
      <c r="F50" s="23">
        <f t="shared" si="6"/>
        <v>3238415</v>
      </c>
      <c r="G50" s="23">
        <f t="shared" si="6"/>
        <v>0</v>
      </c>
      <c r="H50" s="23">
        <f t="shared" si="3"/>
        <v>3238415</v>
      </c>
      <c r="I50" s="83">
        <f>+H50/H69</f>
        <v>4.0098184206709402E-4</v>
      </c>
      <c r="J50" s="34" t="str">
        <f>+J51</f>
        <v>3.238.415,00</v>
      </c>
      <c r="K50" s="82">
        <f t="shared" si="5"/>
        <v>1</v>
      </c>
    </row>
    <row r="51" spans="1:11" ht="30" customHeight="1" x14ac:dyDescent="0.25">
      <c r="A51" s="86" t="s">
        <v>128</v>
      </c>
      <c r="B51" s="26" t="s">
        <v>67</v>
      </c>
      <c r="C51" s="26">
        <v>11</v>
      </c>
      <c r="D51" s="26" t="s">
        <v>13</v>
      </c>
      <c r="E51" s="27" t="s">
        <v>75</v>
      </c>
      <c r="F51" s="29">
        <v>3238415</v>
      </c>
      <c r="G51" s="29">
        <v>0</v>
      </c>
      <c r="H51" s="29">
        <f t="shared" si="3"/>
        <v>3238415</v>
      </c>
      <c r="I51" s="83">
        <f>+H51/H69</f>
        <v>4.0098184206709402E-4</v>
      </c>
      <c r="J51" s="29" t="s">
        <v>198</v>
      </c>
      <c r="K51" s="82">
        <f t="shared" si="5"/>
        <v>1</v>
      </c>
    </row>
    <row r="52" spans="1:11" ht="34.5" customHeight="1" x14ac:dyDescent="0.25">
      <c r="A52" s="88" t="s">
        <v>129</v>
      </c>
      <c r="B52" s="26"/>
      <c r="C52" s="26"/>
      <c r="D52" s="26"/>
      <c r="E52" s="22" t="s">
        <v>130</v>
      </c>
      <c r="F52" s="32">
        <f t="shared" ref="F52:G56" si="7">+F53</f>
        <v>24117813.409999847</v>
      </c>
      <c r="G52" s="32">
        <f t="shared" si="7"/>
        <v>0</v>
      </c>
      <c r="H52" s="32">
        <f t="shared" si="3"/>
        <v>24117813.409999847</v>
      </c>
      <c r="I52" s="83">
        <f>+H52/H69</f>
        <v>2.9862773139860709E-3</v>
      </c>
      <c r="J52" s="32" t="str">
        <f>+J53</f>
        <v>24.117.813,41</v>
      </c>
      <c r="K52" s="82">
        <f t="shared" si="5"/>
        <v>1.0000000000000064</v>
      </c>
    </row>
    <row r="53" spans="1:11" ht="34.5" customHeight="1" x14ac:dyDescent="0.25">
      <c r="A53" s="88" t="s">
        <v>131</v>
      </c>
      <c r="B53" s="26"/>
      <c r="C53" s="26"/>
      <c r="D53" s="26"/>
      <c r="E53" s="47" t="s">
        <v>74</v>
      </c>
      <c r="F53" s="32">
        <f t="shared" si="7"/>
        <v>24117813.409999847</v>
      </c>
      <c r="G53" s="32">
        <f t="shared" si="7"/>
        <v>0</v>
      </c>
      <c r="H53" s="32">
        <f t="shared" si="3"/>
        <v>24117813.409999847</v>
      </c>
      <c r="I53" s="83">
        <f>+H53/H69</f>
        <v>2.9862773139860709E-3</v>
      </c>
      <c r="J53" s="32" t="str">
        <f>+J54</f>
        <v>24.117.813,41</v>
      </c>
      <c r="K53" s="82">
        <f t="shared" si="5"/>
        <v>1.0000000000000064</v>
      </c>
    </row>
    <row r="54" spans="1:11" ht="49.5" customHeight="1" x14ac:dyDescent="0.25">
      <c r="A54" s="88" t="s">
        <v>138</v>
      </c>
      <c r="B54" s="46"/>
      <c r="C54" s="46"/>
      <c r="D54" s="46"/>
      <c r="E54" s="22" t="s">
        <v>139</v>
      </c>
      <c r="F54" s="34">
        <f t="shared" si="7"/>
        <v>24117813.409999847</v>
      </c>
      <c r="G54" s="34">
        <f t="shared" si="7"/>
        <v>0</v>
      </c>
      <c r="H54" s="34">
        <f t="shared" si="3"/>
        <v>24117813.409999847</v>
      </c>
      <c r="I54" s="83">
        <f>+H54/H69</f>
        <v>2.9862773139860709E-3</v>
      </c>
      <c r="J54" s="34" t="str">
        <f>+J55</f>
        <v>24.117.813,41</v>
      </c>
      <c r="K54" s="82">
        <f t="shared" si="5"/>
        <v>1.0000000000000064</v>
      </c>
    </row>
    <row r="55" spans="1:11" ht="49.5" customHeight="1" x14ac:dyDescent="0.25">
      <c r="A55" s="88" t="s">
        <v>140</v>
      </c>
      <c r="B55" s="46"/>
      <c r="C55" s="46"/>
      <c r="D55" s="46"/>
      <c r="E55" s="22" t="s">
        <v>139</v>
      </c>
      <c r="F55" s="34">
        <f t="shared" si="7"/>
        <v>24117813.409999847</v>
      </c>
      <c r="G55" s="34">
        <f t="shared" si="7"/>
        <v>0</v>
      </c>
      <c r="H55" s="34">
        <f t="shared" si="3"/>
        <v>24117813.409999847</v>
      </c>
      <c r="I55" s="83">
        <f>+H55/H69</f>
        <v>2.9862773139860709E-3</v>
      </c>
      <c r="J55" s="34" t="str">
        <f>+J56</f>
        <v>24.117.813,41</v>
      </c>
      <c r="K55" s="82">
        <f t="shared" si="5"/>
        <v>1.0000000000000064</v>
      </c>
    </row>
    <row r="56" spans="1:11" ht="34.5" customHeight="1" x14ac:dyDescent="0.25">
      <c r="A56" s="88" t="s">
        <v>141</v>
      </c>
      <c r="B56" s="46"/>
      <c r="C56" s="46"/>
      <c r="D56" s="46"/>
      <c r="E56" s="22" t="s">
        <v>110</v>
      </c>
      <c r="F56" s="34">
        <f t="shared" si="7"/>
        <v>24117813.409999847</v>
      </c>
      <c r="G56" s="34">
        <f t="shared" si="7"/>
        <v>0</v>
      </c>
      <c r="H56" s="34">
        <f t="shared" si="3"/>
        <v>24117813.409999847</v>
      </c>
      <c r="I56" s="83">
        <f>+H56/H69</f>
        <v>2.9862773139860709E-3</v>
      </c>
      <c r="J56" s="34" t="str">
        <f>+J57</f>
        <v>24.117.813,41</v>
      </c>
      <c r="K56" s="82">
        <f t="shared" si="5"/>
        <v>1.0000000000000064</v>
      </c>
    </row>
    <row r="57" spans="1:11" ht="30" customHeight="1" x14ac:dyDescent="0.25">
      <c r="A57" s="86" t="s">
        <v>142</v>
      </c>
      <c r="B57" s="26" t="s">
        <v>67</v>
      </c>
      <c r="C57" s="26">
        <v>11</v>
      </c>
      <c r="D57" s="26" t="s">
        <v>13</v>
      </c>
      <c r="E57" s="27" t="s">
        <v>75</v>
      </c>
      <c r="F57" s="29">
        <v>24117813.409999847</v>
      </c>
      <c r="G57" s="29">
        <v>0</v>
      </c>
      <c r="H57" s="29">
        <f t="shared" si="3"/>
        <v>24117813.409999847</v>
      </c>
      <c r="I57" s="83">
        <f>+H57/H69</f>
        <v>2.9862773139860709E-3</v>
      </c>
      <c r="J57" s="29" t="s">
        <v>197</v>
      </c>
      <c r="K57" s="82">
        <f t="shared" si="5"/>
        <v>1.0000000000000064</v>
      </c>
    </row>
    <row r="58" spans="1:11" ht="34.5" customHeight="1" x14ac:dyDescent="0.25">
      <c r="A58" s="87" t="s">
        <v>143</v>
      </c>
      <c r="B58" s="48"/>
      <c r="C58" s="48"/>
      <c r="D58" s="48"/>
      <c r="E58" s="47" t="s">
        <v>144</v>
      </c>
      <c r="F58" s="33">
        <f>+F59</f>
        <v>45264022.800000191</v>
      </c>
      <c r="G58" s="33">
        <f>+G59</f>
        <v>0</v>
      </c>
      <c r="H58" s="33">
        <f t="shared" si="3"/>
        <v>45264022.800000191</v>
      </c>
      <c r="I58" s="83">
        <f>+H58/H69</f>
        <v>5.6046094282885357E-3</v>
      </c>
      <c r="J58" s="33">
        <f>+J59</f>
        <v>45264022.799999997</v>
      </c>
      <c r="K58" s="82">
        <f t="shared" si="5"/>
        <v>0.99999999999999567</v>
      </c>
    </row>
    <row r="59" spans="1:11" ht="34.5" customHeight="1" x14ac:dyDescent="0.25">
      <c r="A59" s="87" t="s">
        <v>145</v>
      </c>
      <c r="B59" s="48"/>
      <c r="C59" s="48"/>
      <c r="D59" s="48"/>
      <c r="E59" s="47" t="s">
        <v>74</v>
      </c>
      <c r="F59" s="33">
        <f>+F60+F65</f>
        <v>45264022.800000191</v>
      </c>
      <c r="G59" s="33">
        <f>+G60+G65</f>
        <v>0</v>
      </c>
      <c r="H59" s="33">
        <f t="shared" si="3"/>
        <v>45264022.800000191</v>
      </c>
      <c r="I59" s="83">
        <f>+H59/H69</f>
        <v>5.6046094282885357E-3</v>
      </c>
      <c r="J59" s="33">
        <f>+J60+J65</f>
        <v>45264022.799999997</v>
      </c>
      <c r="K59" s="82">
        <f t="shared" si="5"/>
        <v>0.99999999999999567</v>
      </c>
    </row>
    <row r="60" spans="1:11" ht="64.5" customHeight="1" x14ac:dyDescent="0.25">
      <c r="A60" s="85" t="s">
        <v>152</v>
      </c>
      <c r="B60" s="46"/>
      <c r="C60" s="46"/>
      <c r="D60" s="46"/>
      <c r="E60" s="47" t="s">
        <v>153</v>
      </c>
      <c r="F60" s="33">
        <f>+F61</f>
        <v>41980534.800000191</v>
      </c>
      <c r="G60" s="33">
        <f>+G61</f>
        <v>0</v>
      </c>
      <c r="H60" s="33">
        <f t="shared" si="3"/>
        <v>41980534.800000191</v>
      </c>
      <c r="I60" s="83">
        <f>+H60/H69</f>
        <v>5.1980466293127412E-3</v>
      </c>
      <c r="J60" s="33">
        <f>+J61</f>
        <v>41980534.799999997</v>
      </c>
      <c r="K60" s="82">
        <f t="shared" si="5"/>
        <v>0.99999999999999534</v>
      </c>
    </row>
    <row r="61" spans="1:11" ht="49.5" customHeight="1" x14ac:dyDescent="0.25">
      <c r="A61" s="85" t="s">
        <v>154</v>
      </c>
      <c r="B61" s="46"/>
      <c r="C61" s="46"/>
      <c r="D61" s="46"/>
      <c r="E61" s="47" t="s">
        <v>153</v>
      </c>
      <c r="F61" s="33">
        <f>+F62</f>
        <v>41980534.800000191</v>
      </c>
      <c r="G61" s="33">
        <f>+G62</f>
        <v>0</v>
      </c>
      <c r="H61" s="33">
        <f t="shared" si="3"/>
        <v>41980534.800000191</v>
      </c>
      <c r="I61" s="83">
        <f>+H61/H69</f>
        <v>5.1980466293127412E-3</v>
      </c>
      <c r="J61" s="33">
        <f>+J62</f>
        <v>41980534.799999997</v>
      </c>
      <c r="K61" s="82">
        <f t="shared" si="5"/>
        <v>0.99999999999999534</v>
      </c>
    </row>
    <row r="62" spans="1:11" ht="34.5" customHeight="1" x14ac:dyDescent="0.25">
      <c r="A62" s="85" t="s">
        <v>155</v>
      </c>
      <c r="B62" s="46"/>
      <c r="C62" s="46"/>
      <c r="D62" s="46"/>
      <c r="E62" s="47" t="s">
        <v>110</v>
      </c>
      <c r="F62" s="33">
        <f>+F63+F64</f>
        <v>41980534.800000191</v>
      </c>
      <c r="G62" s="33">
        <f>+G63+G64</f>
        <v>0</v>
      </c>
      <c r="H62" s="33">
        <f t="shared" si="3"/>
        <v>41980534.800000191</v>
      </c>
      <c r="I62" s="83">
        <f>+H62/H69</f>
        <v>5.1980466293127412E-3</v>
      </c>
      <c r="J62" s="33">
        <f>+J63+J64</f>
        <v>41980534.799999997</v>
      </c>
      <c r="K62" s="82">
        <f t="shared" si="5"/>
        <v>0.99999999999999534</v>
      </c>
    </row>
    <row r="63" spans="1:11" ht="32.25" customHeight="1" x14ac:dyDescent="0.25">
      <c r="A63" s="86" t="s">
        <v>156</v>
      </c>
      <c r="B63" s="46" t="s">
        <v>67</v>
      </c>
      <c r="C63" s="26">
        <v>11</v>
      </c>
      <c r="D63" s="26" t="s">
        <v>13</v>
      </c>
      <c r="E63" s="54" t="s">
        <v>75</v>
      </c>
      <c r="F63" s="29">
        <v>14814632</v>
      </c>
      <c r="G63" s="29">
        <v>0</v>
      </c>
      <c r="H63" s="29">
        <f t="shared" si="3"/>
        <v>14814632</v>
      </c>
      <c r="I63" s="83">
        <f>+H63/H69</f>
        <v>1.834353666502322E-3</v>
      </c>
      <c r="J63" s="29" t="s">
        <v>196</v>
      </c>
      <c r="K63" s="82">
        <f t="shared" si="5"/>
        <v>1</v>
      </c>
    </row>
    <row r="64" spans="1:11" ht="48.75" customHeight="1" x14ac:dyDescent="0.25">
      <c r="A64" s="86" t="s">
        <v>156</v>
      </c>
      <c r="B64" s="52" t="s">
        <v>67</v>
      </c>
      <c r="C64" s="26">
        <v>54</v>
      </c>
      <c r="D64" s="26" t="s">
        <v>13</v>
      </c>
      <c r="E64" s="54" t="s">
        <v>75</v>
      </c>
      <c r="F64" s="29">
        <v>27165902.800000191</v>
      </c>
      <c r="G64" s="29">
        <v>0</v>
      </c>
      <c r="H64" s="29">
        <f t="shared" si="3"/>
        <v>27165902.800000191</v>
      </c>
      <c r="I64" s="83">
        <f>+H64/H69</f>
        <v>3.3636929628104192E-3</v>
      </c>
      <c r="J64" s="29" t="s">
        <v>195</v>
      </c>
      <c r="K64" s="82">
        <f t="shared" si="5"/>
        <v>0.99999999999999301</v>
      </c>
    </row>
    <row r="65" spans="1:11" ht="72" customHeight="1" x14ac:dyDescent="0.25">
      <c r="A65" s="85" t="s">
        <v>166</v>
      </c>
      <c r="B65" s="50"/>
      <c r="C65" s="48"/>
      <c r="D65" s="48"/>
      <c r="E65" s="47" t="s">
        <v>167</v>
      </c>
      <c r="F65" s="33">
        <f t="shared" ref="F65:G67" si="8">+F66</f>
        <v>3283488</v>
      </c>
      <c r="G65" s="33">
        <f t="shared" si="8"/>
        <v>0</v>
      </c>
      <c r="H65" s="33">
        <f t="shared" si="3"/>
        <v>3283488</v>
      </c>
      <c r="I65" s="83">
        <f>+H65/H69</f>
        <v>4.0656279897579477E-4</v>
      </c>
      <c r="J65" s="33" t="str">
        <f>+J66</f>
        <v>3.283.488,00</v>
      </c>
      <c r="K65" s="82">
        <f t="shared" si="5"/>
        <v>1</v>
      </c>
    </row>
    <row r="66" spans="1:11" ht="49.5" customHeight="1" x14ac:dyDescent="0.25">
      <c r="A66" s="85" t="s">
        <v>168</v>
      </c>
      <c r="B66" s="55"/>
      <c r="C66" s="56"/>
      <c r="D66" s="56"/>
      <c r="E66" s="47" t="s">
        <v>167</v>
      </c>
      <c r="F66" s="33">
        <f t="shared" si="8"/>
        <v>3283488</v>
      </c>
      <c r="G66" s="33">
        <f t="shared" si="8"/>
        <v>0</v>
      </c>
      <c r="H66" s="33">
        <f t="shared" si="3"/>
        <v>3283488</v>
      </c>
      <c r="I66" s="83">
        <f>+H66/H69</f>
        <v>4.0656279897579477E-4</v>
      </c>
      <c r="J66" s="33" t="str">
        <f>+J67</f>
        <v>3.283.488,00</v>
      </c>
      <c r="K66" s="82">
        <f t="shared" si="5"/>
        <v>1</v>
      </c>
    </row>
    <row r="67" spans="1:11" ht="35.25" customHeight="1" x14ac:dyDescent="0.25">
      <c r="A67" s="85" t="s">
        <v>169</v>
      </c>
      <c r="B67" s="55"/>
      <c r="C67" s="56"/>
      <c r="D67" s="56"/>
      <c r="E67" s="47" t="s">
        <v>170</v>
      </c>
      <c r="F67" s="33">
        <f t="shared" si="8"/>
        <v>3283488</v>
      </c>
      <c r="G67" s="33">
        <f t="shared" si="8"/>
        <v>0</v>
      </c>
      <c r="H67" s="33">
        <f t="shared" si="3"/>
        <v>3283488</v>
      </c>
      <c r="I67" s="83">
        <f>+H67/H69</f>
        <v>4.0656279897579477E-4</v>
      </c>
      <c r="J67" s="33" t="str">
        <f>+J68</f>
        <v>3.283.488,00</v>
      </c>
      <c r="K67" s="82">
        <f t="shared" si="5"/>
        <v>1</v>
      </c>
    </row>
    <row r="68" spans="1:11" ht="42.75" customHeight="1" thickBot="1" x14ac:dyDescent="0.3">
      <c r="A68" s="84" t="s">
        <v>171</v>
      </c>
      <c r="B68" s="57" t="s">
        <v>67</v>
      </c>
      <c r="C68" s="41">
        <v>54</v>
      </c>
      <c r="D68" s="41" t="s">
        <v>13</v>
      </c>
      <c r="E68" s="58" t="s">
        <v>75</v>
      </c>
      <c r="F68" s="43">
        <v>3283488</v>
      </c>
      <c r="G68" s="43">
        <v>0</v>
      </c>
      <c r="H68" s="43">
        <f t="shared" si="3"/>
        <v>3283488</v>
      </c>
      <c r="I68" s="83">
        <f>+H68/H69</f>
        <v>4.0656279897579477E-4</v>
      </c>
      <c r="J68" s="43" t="s">
        <v>194</v>
      </c>
      <c r="K68" s="82">
        <f t="shared" si="5"/>
        <v>1</v>
      </c>
    </row>
    <row r="69" spans="1:11" s="60" customFormat="1" ht="33" customHeight="1" thickBot="1" x14ac:dyDescent="0.3">
      <c r="A69" s="230" t="s">
        <v>172</v>
      </c>
      <c r="B69" s="231"/>
      <c r="C69" s="231"/>
      <c r="D69" s="231"/>
      <c r="E69" s="231"/>
      <c r="F69" s="59">
        <f>+F9+F31</f>
        <v>8076213584.3999996</v>
      </c>
      <c r="G69" s="59">
        <f>+G9+G31</f>
        <v>0</v>
      </c>
      <c r="H69" s="59">
        <f>+H9+H31</f>
        <v>8076213584.3999996</v>
      </c>
      <c r="I69" s="77">
        <f>+I9+I31</f>
        <v>1</v>
      </c>
      <c r="J69" s="59">
        <f>+J9+J31</f>
        <v>2555619009.77</v>
      </c>
      <c r="K69" s="81">
        <f t="shared" si="5"/>
        <v>0.31643776914300897</v>
      </c>
    </row>
    <row r="70" spans="1:11" s="62" customFormat="1" ht="18" customHeight="1" x14ac:dyDescent="0.25">
      <c r="A70" s="61" t="s">
        <v>174</v>
      </c>
      <c r="B70" s="80"/>
      <c r="C70" s="80"/>
      <c r="F70" s="79"/>
      <c r="G70" s="78"/>
      <c r="H70" s="78"/>
      <c r="I70" s="78"/>
    </row>
    <row r="71" spans="1:11" s="62" customFormat="1" ht="18" customHeight="1" x14ac:dyDescent="0.25">
      <c r="A71" s="61" t="s">
        <v>175</v>
      </c>
      <c r="B71" s="80"/>
      <c r="C71" s="80"/>
      <c r="F71" s="79"/>
      <c r="G71" s="78"/>
      <c r="H71" s="78"/>
      <c r="I71" s="78"/>
    </row>
  </sheetData>
  <mergeCells count="15">
    <mergeCell ref="A69:E69"/>
    <mergeCell ref="C7:C8"/>
    <mergeCell ref="D7:D8"/>
    <mergeCell ref="E7:E8"/>
    <mergeCell ref="F7:F8"/>
    <mergeCell ref="A1:K1"/>
    <mergeCell ref="A2:K2"/>
    <mergeCell ref="A3:K3"/>
    <mergeCell ref="A7:A8"/>
    <mergeCell ref="B7:B8"/>
    <mergeCell ref="H7:H8"/>
    <mergeCell ref="I7:I8"/>
    <mergeCell ref="J7:J8"/>
    <mergeCell ref="K7:K8"/>
    <mergeCell ref="G7:G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GASTOS VIGENCIA ENERO 2022</vt:lpstr>
      <vt:lpstr>GASTOS VIGENCIA FEBRERO 2022  </vt:lpstr>
      <vt:lpstr>GASTOS VIGENCIA MARZO 2022  </vt:lpstr>
      <vt:lpstr>GASTOS VIGENCIA ABRIL 2022 </vt:lpstr>
      <vt:lpstr>RESERVAS ENERO 2022</vt:lpstr>
      <vt:lpstr>RESERVAS FEBRERO 2022</vt:lpstr>
      <vt:lpstr>RESERVAS MARZO 2022</vt:lpstr>
      <vt:lpstr>RESERVAS ABRIL 2022</vt:lpstr>
      <vt:lpstr>CXP ENERO 2022</vt:lpstr>
      <vt:lpstr>CXP FEBRERO 2022</vt:lpstr>
      <vt:lpstr>CXP MARZO 2022</vt:lpstr>
      <vt:lpstr>CXP ABRIL 2022</vt:lpstr>
      <vt:lpstr>'CXP ABRIL 2022'!Área_de_impresión</vt:lpstr>
      <vt:lpstr>'CXP ENERO 2022'!Área_de_impresión</vt:lpstr>
      <vt:lpstr>'CXP FEBRERO 2022'!Área_de_impresión</vt:lpstr>
      <vt:lpstr>'CXP MARZO 2022'!Área_de_impresión</vt:lpstr>
      <vt:lpstr>'GASTOS VIGENCIA ABRIL 2022 '!Área_de_impresión</vt:lpstr>
      <vt:lpstr>'GASTOS VIGENCIA ENERO 2022'!Área_de_impresión</vt:lpstr>
      <vt:lpstr>'GASTOS VIGENCIA FEBRERO 2022  '!Área_de_impresión</vt:lpstr>
      <vt:lpstr>'GASTOS VIGENCIA MARZO 2022  '!Área_de_impresión</vt:lpstr>
      <vt:lpstr>'RESERVAS ABRIL 2022'!Área_de_impresión</vt:lpstr>
      <vt:lpstr>'RESERVAS ENERO 2022'!Área_de_impresión</vt:lpstr>
      <vt:lpstr>'RESERVAS FEBRERO 2022'!Área_de_impresión</vt:lpstr>
      <vt:lpstr>'RESERVAS MARZO 2022'!Área_de_impresión</vt:lpstr>
      <vt:lpstr>'CXP ABRIL 2022'!Títulos_a_imprimir</vt:lpstr>
      <vt:lpstr>'CXP ENERO 2022'!Títulos_a_imprimir</vt:lpstr>
      <vt:lpstr>'CXP FEBRERO 2022'!Títulos_a_imprimir</vt:lpstr>
      <vt:lpstr>'CXP MARZO 2022'!Títulos_a_imprimir</vt:lpstr>
      <vt:lpstr>'GASTOS VIGENCIA ABRIL 2022 '!Títulos_a_imprimir</vt:lpstr>
      <vt:lpstr>'GASTOS VIGENCIA ENERO 2022'!Títulos_a_imprimir</vt:lpstr>
      <vt:lpstr>'GASTOS VIGENCIA FEBRERO 2022  '!Títulos_a_imprimir</vt:lpstr>
      <vt:lpstr>'GASTOS VIGENCIA MARZO 2022  '!Títulos_a_imprimir</vt:lpstr>
      <vt:lpstr>'RESERVAS ABRIL 2022'!Títulos_a_imprimir</vt:lpstr>
      <vt:lpstr>'RESERVAS ENERO 2022'!Títulos_a_imprimir</vt:lpstr>
      <vt:lpstr>'RESERVAS FEBRERO 2022'!Títulos_a_imprimir</vt:lpstr>
      <vt:lpstr>'RESERVAS MARZO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cp:lastPrinted>2022-04-06T19:25:47Z</cp:lastPrinted>
  <dcterms:created xsi:type="dcterms:W3CDTF">2022-02-10T21:03:41Z</dcterms:created>
  <dcterms:modified xsi:type="dcterms:W3CDTF">2022-05-10T14:14:29Z</dcterms:modified>
</cp:coreProperties>
</file>