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5DD02297-059A-47D8-9DEC-4D5AF4230A64}" xr6:coauthVersionLast="47" xr6:coauthVersionMax="47" xr10:uidLastSave="{00000000-0000-0000-0000-000000000000}"/>
  <bookViews>
    <workbookView xWindow="-120" yWindow="-120" windowWidth="20730" windowHeight="11160" firstSheet="20" activeTab="23"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GASTOS VIGENCIA AGOSTO 2022  " sheetId="33" r:id="rId8"/>
    <sheet name="RESERVAS ENERO 2022" sheetId="2" r:id="rId9"/>
    <sheet name="RESERVAS FEBRERO 2022" sheetId="6" r:id="rId10"/>
    <sheet name="RESERVAS MARZO 2022" sheetId="10" r:id="rId11"/>
    <sheet name="RESERVAS ABRIL 2022" sheetId="16" r:id="rId12"/>
    <sheet name="RESERVAS MAYO 2022" sheetId="18" r:id="rId13"/>
    <sheet name="RESERVAS JUNIO 2022" sheetId="21" r:id="rId14"/>
    <sheet name="RESERVAS JULIO 2022" sheetId="26" r:id="rId15"/>
    <sheet name="RESERVAS AGOSTO 2022" sheetId="29" r:id="rId16"/>
    <sheet name="CXP ENERO 2022" sheetId="3" r:id="rId17"/>
    <sheet name="CXP FEBRERO 2022" sheetId="7" r:id="rId18"/>
    <sheet name="CXP MARZO 2022" sheetId="8" r:id="rId19"/>
    <sheet name="CXP ABRIL 2022" sheetId="15" r:id="rId20"/>
    <sheet name="CXP MAYO  2022 " sheetId="19" r:id="rId21"/>
    <sheet name="CXP EXCEL JUNIO " sheetId="22" r:id="rId22"/>
    <sheet name="CXP EXCEL JULIO" sheetId="27" r:id="rId23"/>
    <sheet name="CXP EXCEL AGOSTO" sheetId="30" r:id="rId24"/>
  </sheets>
  <definedNames>
    <definedName name="_xlnm._FilterDatabase" localSheetId="19" hidden="1">'CXP ABRIL 2022'!$A$5:$F$86</definedName>
    <definedName name="_xlnm._FilterDatabase" localSheetId="16" hidden="1">'CXP ENERO 2022'!$A$5:$F$69</definedName>
    <definedName name="_xlnm._FilterDatabase" localSheetId="23" hidden="1">'CXP EXCEL AGOSTO'!$A$5:$F$86</definedName>
    <definedName name="_xlnm._FilterDatabase" localSheetId="22" hidden="1">'CXP EXCEL JULIO'!$A$5:$F$86</definedName>
    <definedName name="_xlnm._FilterDatabase" localSheetId="21" hidden="1">'CXP EXCEL JUNIO '!$A$5:$F$86</definedName>
    <definedName name="_xlnm._FilterDatabase" localSheetId="17" hidden="1">'CXP FEBRERO 2022'!$A$5:$F$86</definedName>
    <definedName name="_xlnm._FilterDatabase" localSheetId="18" hidden="1">'CXP MARZO 2022'!$A$5:$F$86</definedName>
    <definedName name="_xlnm._FilterDatabase" localSheetId="20" hidden="1">'CXP MAYO  2022 '!$A$5:$F$86</definedName>
    <definedName name="_xlnm._FilterDatabase" localSheetId="3" hidden="1">'GASTOS VIGENCIA ABRIL 2022 '!$A$1:$AC$292</definedName>
    <definedName name="_xlnm._FilterDatabase" localSheetId="7" hidden="1">'GASTOS VIGENCIA AGOSTO 2022  '!$A$1:$AB$301</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11" hidden="1">'RESERVAS ABRIL 2022'!$A$8:$O$140</definedName>
    <definedName name="_xlnm._FilterDatabase" localSheetId="15" hidden="1">'RESERVAS AGOSTO 2022'!$A$2:$O$140</definedName>
    <definedName name="_xlnm._FilterDatabase" localSheetId="8" hidden="1">'RESERVAS ENERO 2022'!$A$4:$N$107</definedName>
    <definedName name="_xlnm._FilterDatabase" localSheetId="9" hidden="1">'RESERVAS FEBRERO 2022'!$A$8:$O$140</definedName>
    <definedName name="_xlnm._FilterDatabase" localSheetId="14" hidden="1">'RESERVAS JULIO 2022'!$A$8:$O$140</definedName>
    <definedName name="_xlnm._FilterDatabase" localSheetId="13" hidden="1">'RESERVAS JUNIO 2022'!$A$8:$O$140</definedName>
    <definedName name="_xlnm._FilterDatabase" localSheetId="10" hidden="1">'RESERVAS MARZO 2022'!$A$8:$O$140</definedName>
    <definedName name="_xlnm._FilterDatabase" localSheetId="12" hidden="1">'RESERVAS MAYO 2022'!$A$8:$O$140</definedName>
    <definedName name="_xlnm.Print_Area" localSheetId="19">'CXP ABRIL 2022'!$A$1:$K$88</definedName>
    <definedName name="_xlnm.Print_Area" localSheetId="16">'CXP ENERO 2022'!$A$1:$K$71</definedName>
    <definedName name="_xlnm.Print_Area" localSheetId="23">'CXP EXCEL AGOSTO'!$A$1:$K$88</definedName>
    <definedName name="_xlnm.Print_Area" localSheetId="22">'CXP EXCEL JULIO'!$A$1:$K$88</definedName>
    <definedName name="_xlnm.Print_Area" localSheetId="21">'CXP EXCEL JUNIO '!$A$1:$K$88</definedName>
    <definedName name="_xlnm.Print_Area" localSheetId="17">'CXP FEBRERO 2022'!$A$1:$K$88</definedName>
    <definedName name="_xlnm.Print_Area" localSheetId="18">'CXP MARZO 2022'!$A$1:$K$88</definedName>
    <definedName name="_xlnm.Print_Area" localSheetId="20">'CXP MAYO  2022 '!$A$1:$K$88</definedName>
    <definedName name="_xlnm.Print_Area" localSheetId="3">'GASTOS VIGENCIA ABRIL 2022 '!$A$1:$N$292</definedName>
    <definedName name="_xlnm.Print_Area" localSheetId="7">'GASTOS VIGENCIA AGOSTO 2022  '!$A$1:$N$301</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11">'RESERVAS ABRIL 2022'!$A$8:$O$140</definedName>
    <definedName name="_xlnm.Print_Area" localSheetId="15">'RESERVAS AGOSTO 2022'!$A$8:$O$140</definedName>
    <definedName name="_xlnm.Print_Area" localSheetId="8">'RESERVAS ENERO 2022'!$A$1:$O$110</definedName>
    <definedName name="_xlnm.Print_Area" localSheetId="9">'RESERVAS FEBRERO 2022'!$A$8:$O$140</definedName>
    <definedName name="_xlnm.Print_Area" localSheetId="14">'RESERVAS JULIO 2022'!$A$8:$O$140</definedName>
    <definedName name="_xlnm.Print_Area" localSheetId="13">'RESERVAS JUNIO 2022'!$A$8:$O$140</definedName>
    <definedName name="_xlnm.Print_Area" localSheetId="10">'RESERVAS MARZO 2022'!$A$8:$O$140</definedName>
    <definedName name="_xlnm.Print_Area" localSheetId="12">'RESERVAS MAYO 2022'!$A$8:$O$140</definedName>
    <definedName name="_xlnm.Print_Titles" localSheetId="19">'CXP ABRIL 2022'!$A:$E,'CXP ABRIL 2022'!$1:$8</definedName>
    <definedName name="_xlnm.Print_Titles" localSheetId="16">'CXP ENERO 2022'!$A:$E,'CXP ENERO 2022'!$1:$8</definedName>
    <definedName name="_xlnm.Print_Titles" localSheetId="23">'CXP EXCEL AGOSTO'!$A:$E,'CXP EXCEL AGOSTO'!$1:$8</definedName>
    <definedName name="_xlnm.Print_Titles" localSheetId="22">'CXP EXCEL JULIO'!$A:$E,'CXP EXCEL JULIO'!$1:$8</definedName>
    <definedName name="_xlnm.Print_Titles" localSheetId="21">'CXP EXCEL JUNIO '!$A:$E,'CXP EXCEL JUNIO '!$1:$8</definedName>
    <definedName name="_xlnm.Print_Titles" localSheetId="17">'CXP FEBRERO 2022'!$A:$E,'CXP FEBRERO 2022'!$1:$8</definedName>
    <definedName name="_xlnm.Print_Titles" localSheetId="18">'CXP MARZO 2022'!$A:$E,'CXP MARZO 2022'!$1:$8</definedName>
    <definedName name="_xlnm.Print_Titles" localSheetId="20">'CXP MAYO  2022 '!$A:$E,'CXP MAYO  2022 '!$1:$8</definedName>
    <definedName name="_xlnm.Print_Titles" localSheetId="3">'GASTOS VIGENCIA ABRIL 2022 '!$A:$E,'GASTOS VIGENCIA ABRIL 2022 '!$1:$6</definedName>
    <definedName name="_xlnm.Print_Titles" localSheetId="7">'GASTOS VIGENCIA AGOSTO 2022  '!$A:$E,'GASTOS VIGENCIA AGOSTO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11">'RESERVAS ABRIL 2022'!$1:$7</definedName>
    <definedName name="_xlnm.Print_Titles" localSheetId="15">'RESERVAS AGOSTO 2022'!$1:$7</definedName>
    <definedName name="_xlnm.Print_Titles" localSheetId="8">'RESERVAS ENERO 2022'!$A:$E,'RESERVAS ENERO 2022'!$1:$7</definedName>
    <definedName name="_xlnm.Print_Titles" localSheetId="9">'RESERVAS FEBRERO 2022'!$1:$7</definedName>
    <definedName name="_xlnm.Print_Titles" localSheetId="14">'RESERVAS JULIO 2022'!$1:$7</definedName>
    <definedName name="_xlnm.Print_Titles" localSheetId="13">'RESERVAS JUNIO 2022'!$1:$7</definedName>
    <definedName name="_xlnm.Print_Titles" localSheetId="10">'RESERVAS MARZO 2022'!$1:$7</definedName>
    <definedName name="_xlnm.Print_Titles" localSheetId="12">'RESERVAS MAYO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296" i="33" l="1"/>
  <c r="AA296" i="33"/>
  <c r="W296" i="33"/>
  <c r="U296" i="33"/>
  <c r="U295" i="33" s="1"/>
  <c r="U294" i="33" s="1"/>
  <c r="U293" i="33" s="1"/>
  <c r="S296" i="33"/>
  <c r="K296" i="33"/>
  <c r="L296" i="33" s="1"/>
  <c r="W295" i="33"/>
  <c r="V295" i="33"/>
  <c r="T295" i="33"/>
  <c r="S295" i="33"/>
  <c r="S294" i="33" s="1"/>
  <c r="Q295" i="33"/>
  <c r="O295" i="33"/>
  <c r="O294" i="33" s="1"/>
  <c r="O293" i="33" s="1"/>
  <c r="N295" i="33"/>
  <c r="J295" i="33"/>
  <c r="I295" i="33"/>
  <c r="I294" i="33" s="1"/>
  <c r="I293" i="33" s="1"/>
  <c r="H295" i="33"/>
  <c r="H294" i="33" s="1"/>
  <c r="H293" i="33" s="1"/>
  <c r="G295" i="33"/>
  <c r="F295" i="33"/>
  <c r="F294" i="33" s="1"/>
  <c r="F293" i="33" s="1"/>
  <c r="W294" i="33"/>
  <c r="W293" i="33" s="1"/>
  <c r="V294" i="33"/>
  <c r="Q294" i="33"/>
  <c r="N294" i="33"/>
  <c r="N293" i="33" s="1"/>
  <c r="N273" i="33" s="1"/>
  <c r="N271" i="33" s="1"/>
  <c r="J294" i="33"/>
  <c r="G294" i="33"/>
  <c r="V293" i="33"/>
  <c r="S293" i="33"/>
  <c r="Q293" i="33"/>
  <c r="J293" i="33"/>
  <c r="AB292" i="33"/>
  <c r="AA292" i="33"/>
  <c r="W292" i="33"/>
  <c r="U292" i="33"/>
  <c r="S292" i="33"/>
  <c r="R292" i="33"/>
  <c r="R291" i="33" s="1"/>
  <c r="R290" i="33" s="1"/>
  <c r="R289" i="33" s="1"/>
  <c r="K292" i="33"/>
  <c r="L292" i="33" s="1"/>
  <c r="W291" i="33"/>
  <c r="W290" i="33" s="1"/>
  <c r="V291" i="33"/>
  <c r="U291" i="33"/>
  <c r="T291" i="33"/>
  <c r="S291" i="33"/>
  <c r="S290" i="33" s="1"/>
  <c r="Q291" i="33"/>
  <c r="AA291" i="33" s="1"/>
  <c r="O291" i="33"/>
  <c r="N291" i="33"/>
  <c r="L291" i="33"/>
  <c r="J291" i="33"/>
  <c r="J290" i="33" s="1"/>
  <c r="J289" i="33" s="1"/>
  <c r="I291" i="33"/>
  <c r="H291" i="33"/>
  <c r="G291" i="33"/>
  <c r="G290" i="33" s="1"/>
  <c r="F291" i="33"/>
  <c r="F290" i="33" s="1"/>
  <c r="F289" i="33" s="1"/>
  <c r="U290" i="33"/>
  <c r="U289" i="33" s="1"/>
  <c r="T290" i="33"/>
  <c r="Q290" i="33"/>
  <c r="AA290" i="33" s="1"/>
  <c r="O290" i="33"/>
  <c r="N290" i="33"/>
  <c r="L290" i="33"/>
  <c r="I290" i="33"/>
  <c r="I289" i="33" s="1"/>
  <c r="H290" i="33"/>
  <c r="W289" i="33"/>
  <c r="S289" i="33"/>
  <c r="Q289" i="33"/>
  <c r="O289" i="33"/>
  <c r="N289" i="33"/>
  <c r="H289" i="33"/>
  <c r="G289" i="33"/>
  <c r="K289" i="33" s="1"/>
  <c r="W288" i="33"/>
  <c r="U288" i="33"/>
  <c r="U285" i="33" s="1"/>
  <c r="U282" i="33" s="1"/>
  <c r="U280" i="33" s="1"/>
  <c r="U274" i="33" s="1"/>
  <c r="U272" i="33" s="1"/>
  <c r="S288" i="33"/>
  <c r="K288" i="33"/>
  <c r="L288" i="33" s="1"/>
  <c r="Y288" i="33" s="1"/>
  <c r="AB287" i="33"/>
  <c r="AA287" i="33"/>
  <c r="Z287" i="33"/>
  <c r="Y287" i="33"/>
  <c r="W287" i="33"/>
  <c r="U287" i="33"/>
  <c r="S287" i="33"/>
  <c r="R287" i="33"/>
  <c r="R283" i="33" s="1"/>
  <c r="P287" i="33"/>
  <c r="L287" i="33"/>
  <c r="X287" i="33" s="1"/>
  <c r="K287" i="33"/>
  <c r="AB286" i="33"/>
  <c r="AA286" i="33"/>
  <c r="W286" i="33"/>
  <c r="U286" i="33"/>
  <c r="U284" i="33" s="1"/>
  <c r="S286" i="33"/>
  <c r="S284" i="33" s="1"/>
  <c r="S281" i="33" s="1"/>
  <c r="S279" i="33" s="1"/>
  <c r="K286" i="33"/>
  <c r="L286" i="33" s="1"/>
  <c r="W285" i="33"/>
  <c r="V285" i="33"/>
  <c r="T285" i="33"/>
  <c r="S285" i="33"/>
  <c r="S282" i="33" s="1"/>
  <c r="S280" i="33" s="1"/>
  <c r="S274" i="33" s="1"/>
  <c r="S272" i="33" s="1"/>
  <c r="Q285" i="33"/>
  <c r="Q282" i="33" s="1"/>
  <c r="O285" i="33"/>
  <c r="O282" i="33" s="1"/>
  <c r="N285" i="33"/>
  <c r="N280" i="33" s="1"/>
  <c r="N274" i="33" s="1"/>
  <c r="K285" i="33"/>
  <c r="J285" i="33"/>
  <c r="I285" i="33"/>
  <c r="I280" i="33" s="1"/>
  <c r="H285" i="33"/>
  <c r="H282" i="33" s="1"/>
  <c r="G285" i="33"/>
  <c r="G280" i="33" s="1"/>
  <c r="G274" i="33" s="1"/>
  <c r="F285" i="33"/>
  <c r="F280" i="33" s="1"/>
  <c r="AB284" i="33"/>
  <c r="W284" i="33"/>
  <c r="V284" i="33"/>
  <c r="T284" i="33"/>
  <c r="Q284" i="33"/>
  <c r="O284" i="33"/>
  <c r="N284" i="33"/>
  <c r="K284" i="33"/>
  <c r="J284" i="33"/>
  <c r="I284" i="33"/>
  <c r="H284" i="33"/>
  <c r="H281" i="33" s="1"/>
  <c r="G284" i="33"/>
  <c r="G281" i="33" s="1"/>
  <c r="F284" i="33"/>
  <c r="L284" i="33" s="1"/>
  <c r="AB283" i="33"/>
  <c r="W283" i="33"/>
  <c r="V283" i="33"/>
  <c r="U283" i="33"/>
  <c r="U281" i="33" s="1"/>
  <c r="T283" i="33"/>
  <c r="S283" i="33"/>
  <c r="Q283" i="33"/>
  <c r="P283" i="33"/>
  <c r="O283" i="33"/>
  <c r="N283" i="33"/>
  <c r="J283" i="33"/>
  <c r="J281" i="33" s="1"/>
  <c r="J279" i="33" s="1"/>
  <c r="I283" i="33"/>
  <c r="I281" i="33" s="1"/>
  <c r="I279" i="33" s="1"/>
  <c r="H283" i="33"/>
  <c r="G283" i="33"/>
  <c r="F283" i="33"/>
  <c r="V282" i="33"/>
  <c r="T282" i="33"/>
  <c r="N282" i="33"/>
  <c r="J282" i="33"/>
  <c r="I282" i="33"/>
  <c r="G282" i="33"/>
  <c r="K282" i="33" s="1"/>
  <c r="F282" i="33"/>
  <c r="L282" i="33" s="1"/>
  <c r="W281" i="33"/>
  <c r="T281" i="33"/>
  <c r="O281" i="33"/>
  <c r="O279" i="33" s="1"/>
  <c r="N281" i="33"/>
  <c r="F281" i="33"/>
  <c r="F279" i="33" s="1"/>
  <c r="V280" i="33"/>
  <c r="V274" i="33" s="1"/>
  <c r="T280" i="33"/>
  <c r="Q280" i="33"/>
  <c r="O280" i="33"/>
  <c r="O274" i="33" s="1"/>
  <c r="O272" i="33" s="1"/>
  <c r="K280" i="33"/>
  <c r="J280" i="33"/>
  <c r="H280" i="33"/>
  <c r="H274" i="33" s="1"/>
  <c r="W279" i="33"/>
  <c r="U279" i="33"/>
  <c r="N279" i="33"/>
  <c r="H279" i="33"/>
  <c r="G279" i="33"/>
  <c r="K279" i="33" s="1"/>
  <c r="AB278" i="33"/>
  <c r="AA278" i="33"/>
  <c r="W278" i="33"/>
  <c r="U278" i="33"/>
  <c r="U277" i="33" s="1"/>
  <c r="U276" i="33" s="1"/>
  <c r="S278" i="33"/>
  <c r="S277" i="33" s="1"/>
  <c r="S276" i="33" s="1"/>
  <c r="S275" i="33" s="1"/>
  <c r="S273" i="33" s="1"/>
  <c r="S271" i="33" s="1"/>
  <c r="P278" i="33"/>
  <c r="P277" i="33" s="1"/>
  <c r="P276" i="33" s="1"/>
  <c r="P275" i="33" s="1"/>
  <c r="K278" i="33"/>
  <c r="L278" i="33" s="1"/>
  <c r="W277" i="33"/>
  <c r="W276" i="33" s="1"/>
  <c r="W275" i="33" s="1"/>
  <c r="V277" i="33"/>
  <c r="T277" i="33"/>
  <c r="Q277" i="33"/>
  <c r="O277" i="33"/>
  <c r="N277" i="33"/>
  <c r="N276" i="33" s="1"/>
  <c r="J277" i="33"/>
  <c r="J276" i="33" s="1"/>
  <c r="J275" i="33" s="1"/>
  <c r="J273" i="33" s="1"/>
  <c r="J271" i="33" s="1"/>
  <c r="I277" i="33"/>
  <c r="I276" i="33" s="1"/>
  <c r="I275" i="33" s="1"/>
  <c r="H277" i="33"/>
  <c r="G277" i="33"/>
  <c r="F277" i="33"/>
  <c r="V276" i="33"/>
  <c r="O276" i="33"/>
  <c r="O275" i="33" s="1"/>
  <c r="H276" i="33"/>
  <c r="H275" i="33" s="1"/>
  <c r="F276" i="33"/>
  <c r="U275" i="33"/>
  <c r="U273" i="33" s="1"/>
  <c r="U271" i="33" s="1"/>
  <c r="N275" i="33"/>
  <c r="F275" i="33"/>
  <c r="J274" i="33"/>
  <c r="I274" i="33"/>
  <c r="I272" i="33" s="1"/>
  <c r="F274" i="33"/>
  <c r="F272" i="33" s="1"/>
  <c r="O273" i="33"/>
  <c r="O271" i="33" s="1"/>
  <c r="V272" i="33"/>
  <c r="N272" i="33"/>
  <c r="J272" i="33"/>
  <c r="G272" i="33"/>
  <c r="AB270" i="33"/>
  <c r="AA270" i="33"/>
  <c r="W270" i="33"/>
  <c r="U270" i="33"/>
  <c r="U269" i="33" s="1"/>
  <c r="U268" i="33" s="1"/>
  <c r="U267" i="33" s="1"/>
  <c r="S270" i="33"/>
  <c r="R270" i="33"/>
  <c r="R269" i="33" s="1"/>
  <c r="R268" i="33" s="1"/>
  <c r="R267" i="33" s="1"/>
  <c r="R266" i="33" s="1"/>
  <c r="R265" i="33" s="1"/>
  <c r="L270" i="33"/>
  <c r="K270" i="33"/>
  <c r="W269" i="33"/>
  <c r="W268" i="33" s="1"/>
  <c r="W267" i="33" s="1"/>
  <c r="W266" i="33" s="1"/>
  <c r="W265" i="33" s="1"/>
  <c r="V269" i="33"/>
  <c r="T269" i="33"/>
  <c r="S269" i="33"/>
  <c r="S268" i="33" s="1"/>
  <c r="S267" i="33" s="1"/>
  <c r="S266" i="33" s="1"/>
  <c r="Q269" i="33"/>
  <c r="O269" i="33"/>
  <c r="O268" i="33" s="1"/>
  <c r="O267" i="33" s="1"/>
  <c r="O266" i="33" s="1"/>
  <c r="O265" i="33" s="1"/>
  <c r="N269" i="33"/>
  <c r="J269" i="33"/>
  <c r="I269" i="33"/>
  <c r="H269" i="33"/>
  <c r="G269" i="33"/>
  <c r="G268" i="33" s="1"/>
  <c r="F269" i="33"/>
  <c r="T268" i="33"/>
  <c r="N268" i="33"/>
  <c r="J268" i="33"/>
  <c r="H268" i="33"/>
  <c r="F268" i="33"/>
  <c r="F267" i="33" s="1"/>
  <c r="N267" i="33"/>
  <c r="N266" i="33" s="1"/>
  <c r="J267" i="33"/>
  <c r="J266" i="33" s="1"/>
  <c r="J265" i="33" s="1"/>
  <c r="H267" i="33"/>
  <c r="H266" i="33" s="1"/>
  <c r="H265" i="33" s="1"/>
  <c r="G267" i="33"/>
  <c r="U266" i="33"/>
  <c r="U265" i="33" s="1"/>
  <c r="G266" i="33"/>
  <c r="F266" i="33"/>
  <c r="F265" i="33" s="1"/>
  <c r="S265" i="33"/>
  <c r="N265" i="33"/>
  <c r="AB264" i="33"/>
  <c r="AA264" i="33"/>
  <c r="W264" i="33"/>
  <c r="U264" i="33"/>
  <c r="U263" i="33" s="1"/>
  <c r="U262" i="33" s="1"/>
  <c r="U261" i="33" s="1"/>
  <c r="S264" i="33"/>
  <c r="K264" i="33"/>
  <c r="L264" i="33" s="1"/>
  <c r="W263" i="33"/>
  <c r="W262" i="33" s="1"/>
  <c r="W261" i="33" s="1"/>
  <c r="V263" i="33"/>
  <c r="V262" i="33" s="1"/>
  <c r="T263" i="33"/>
  <c r="S263" i="33"/>
  <c r="S262" i="33" s="1"/>
  <c r="S261" i="33" s="1"/>
  <c r="Q263" i="33"/>
  <c r="O263" i="33"/>
  <c r="N263" i="33"/>
  <c r="N262" i="33" s="1"/>
  <c r="J263" i="33"/>
  <c r="J262" i="33" s="1"/>
  <c r="J261" i="33" s="1"/>
  <c r="I263" i="33"/>
  <c r="H263" i="33"/>
  <c r="H262" i="33" s="1"/>
  <c r="H261" i="33" s="1"/>
  <c r="G263" i="33"/>
  <c r="F263" i="33"/>
  <c r="Q262" i="33"/>
  <c r="O262" i="33"/>
  <c r="I262" i="33"/>
  <c r="I261" i="33" s="1"/>
  <c r="F262" i="33"/>
  <c r="Q261" i="33"/>
  <c r="O261" i="33"/>
  <c r="N261" i="33"/>
  <c r="F261" i="33"/>
  <c r="AB260" i="33"/>
  <c r="AA260" i="33"/>
  <c r="W260" i="33"/>
  <c r="W259" i="33" s="1"/>
  <c r="U260" i="33"/>
  <c r="S260" i="33"/>
  <c r="S259" i="33" s="1"/>
  <c r="S258" i="33" s="1"/>
  <c r="S257" i="33" s="1"/>
  <c r="R260" i="33"/>
  <c r="R259" i="33" s="1"/>
  <c r="R258" i="33" s="1"/>
  <c r="R257" i="33" s="1"/>
  <c r="K260" i="33"/>
  <c r="L260" i="33" s="1"/>
  <c r="V259" i="33"/>
  <c r="U259" i="33"/>
  <c r="U258" i="33" s="1"/>
  <c r="U257" i="33" s="1"/>
  <c r="T259" i="33"/>
  <c r="Q259" i="33"/>
  <c r="O259" i="33"/>
  <c r="N259" i="33"/>
  <c r="J259" i="33"/>
  <c r="J258" i="33" s="1"/>
  <c r="J257" i="33" s="1"/>
  <c r="I259" i="33"/>
  <c r="H259" i="33"/>
  <c r="G259" i="33"/>
  <c r="F259" i="33"/>
  <c r="F258" i="33" s="1"/>
  <c r="F257" i="33" s="1"/>
  <c r="W258" i="33"/>
  <c r="W257" i="33" s="1"/>
  <c r="V258" i="33"/>
  <c r="T258" i="33"/>
  <c r="O258" i="33"/>
  <c r="N258" i="33"/>
  <c r="I258" i="33"/>
  <c r="H258" i="33"/>
  <c r="H257" i="33" s="1"/>
  <c r="H256" i="33" s="1"/>
  <c r="H255" i="33" s="1"/>
  <c r="G258" i="33"/>
  <c r="O257" i="33"/>
  <c r="N257" i="33"/>
  <c r="N256" i="33" s="1"/>
  <c r="N255" i="33" s="1"/>
  <c r="I257" i="33"/>
  <c r="I256" i="33" s="1"/>
  <c r="I255" i="33" s="1"/>
  <c r="S256" i="33"/>
  <c r="S255" i="33" s="1"/>
  <c r="O256" i="33"/>
  <c r="O255" i="33" s="1"/>
  <c r="AB254" i="33"/>
  <c r="AA254" i="33"/>
  <c r="Y254" i="33"/>
  <c r="W254" i="33"/>
  <c r="W253" i="33" s="1"/>
  <c r="W252" i="33" s="1"/>
  <c r="U254" i="33"/>
  <c r="U253" i="33" s="1"/>
  <c r="S254" i="33"/>
  <c r="K254" i="33"/>
  <c r="L254" i="33" s="1"/>
  <c r="AB253" i="33"/>
  <c r="V253" i="33"/>
  <c r="T253" i="33"/>
  <c r="S253" i="33"/>
  <c r="S252" i="33" s="1"/>
  <c r="S251" i="33" s="1"/>
  <c r="S243" i="33" s="1"/>
  <c r="S241" i="33" s="1"/>
  <c r="Q253" i="33"/>
  <c r="O253" i="33"/>
  <c r="N253" i="33"/>
  <c r="N252" i="33" s="1"/>
  <c r="N251" i="33" s="1"/>
  <c r="N243" i="33" s="1"/>
  <c r="L253" i="33"/>
  <c r="K253" i="33"/>
  <c r="J253" i="33"/>
  <c r="I253" i="33"/>
  <c r="H253" i="33"/>
  <c r="H252" i="33" s="1"/>
  <c r="G253" i="33"/>
  <c r="G252" i="33" s="1"/>
  <c r="G251" i="33" s="1"/>
  <c r="F253" i="33"/>
  <c r="F252" i="33" s="1"/>
  <c r="F251" i="33" s="1"/>
  <c r="V252" i="33"/>
  <c r="U252" i="33"/>
  <c r="U251" i="33" s="1"/>
  <c r="U243" i="33" s="1"/>
  <c r="Q252" i="33"/>
  <c r="O252" i="33"/>
  <c r="J252" i="33"/>
  <c r="J251" i="33" s="1"/>
  <c r="I252" i="33"/>
  <c r="W251" i="33"/>
  <c r="W243" i="33" s="1"/>
  <c r="V251" i="33"/>
  <c r="O251" i="33"/>
  <c r="O243" i="33" s="1"/>
  <c r="O241" i="33" s="1"/>
  <c r="I251" i="33"/>
  <c r="I243" i="33" s="1"/>
  <c r="H251" i="33"/>
  <c r="H243" i="33" s="1"/>
  <c r="AB250" i="33"/>
  <c r="AA250" i="33"/>
  <c r="Z250" i="33"/>
  <c r="W250" i="33"/>
  <c r="W249" i="33" s="1"/>
  <c r="W246" i="33" s="1"/>
  <c r="W245" i="33" s="1"/>
  <c r="U250" i="33"/>
  <c r="S250" i="33"/>
  <c r="S249" i="33" s="1"/>
  <c r="P250" i="33"/>
  <c r="P249" i="33" s="1"/>
  <c r="K250" i="33"/>
  <c r="L250" i="33" s="1"/>
  <c r="V249" i="33"/>
  <c r="U249" i="33"/>
  <c r="T249" i="33"/>
  <c r="Q249" i="33"/>
  <c r="O249" i="33"/>
  <c r="N249" i="33"/>
  <c r="L249" i="33"/>
  <c r="K249" i="33"/>
  <c r="J249" i="33"/>
  <c r="I249" i="33"/>
  <c r="H249" i="33"/>
  <c r="G249" i="33"/>
  <c r="F249" i="33"/>
  <c r="AB248" i="33"/>
  <c r="AA248" i="33"/>
  <c r="Z248" i="33"/>
  <c r="W248" i="33"/>
  <c r="U248" i="33"/>
  <c r="U247" i="33" s="1"/>
  <c r="U246" i="33" s="1"/>
  <c r="U245" i="33" s="1"/>
  <c r="U244" i="33" s="1"/>
  <c r="U242" i="33" s="1"/>
  <c r="U124" i="33" s="1"/>
  <c r="S248" i="33"/>
  <c r="S247" i="33" s="1"/>
  <c r="S246" i="33" s="1"/>
  <c r="S245" i="33" s="1"/>
  <c r="S244" i="33" s="1"/>
  <c r="S242" i="33" s="1"/>
  <c r="S124" i="33" s="1"/>
  <c r="R248" i="33"/>
  <c r="R247" i="33" s="1"/>
  <c r="P248" i="33"/>
  <c r="P247" i="33" s="1"/>
  <c r="L248" i="33"/>
  <c r="K248" i="33"/>
  <c r="AB247" i="33"/>
  <c r="AA247" i="33"/>
  <c r="Z247" i="33"/>
  <c r="W247" i="33"/>
  <c r="V247" i="33"/>
  <c r="T247" i="33"/>
  <c r="Q247" i="33"/>
  <c r="Q246" i="33" s="1"/>
  <c r="O247" i="33"/>
  <c r="N247" i="33"/>
  <c r="N246" i="33" s="1"/>
  <c r="N245" i="33" s="1"/>
  <c r="L247" i="33"/>
  <c r="J247" i="33"/>
  <c r="I247" i="33"/>
  <c r="H247" i="33"/>
  <c r="G247" i="33"/>
  <c r="F247" i="33"/>
  <c r="V246" i="33"/>
  <c r="O246" i="33"/>
  <c r="O245" i="33" s="1"/>
  <c r="O244" i="33" s="1"/>
  <c r="O242" i="33" s="1"/>
  <c r="O124" i="33" s="1"/>
  <c r="I246" i="33"/>
  <c r="H246" i="33"/>
  <c r="G246" i="33"/>
  <c r="G245" i="33" s="1"/>
  <c r="I245" i="33"/>
  <c r="I244" i="33" s="1"/>
  <c r="I242" i="33" s="1"/>
  <c r="I124" i="33" s="1"/>
  <c r="H245" i="33"/>
  <c r="W244" i="33"/>
  <c r="W242" i="33" s="1"/>
  <c r="N244" i="33"/>
  <c r="N242" i="33" s="1"/>
  <c r="H244" i="33"/>
  <c r="H242" i="33" s="1"/>
  <c r="G244" i="33"/>
  <c r="J243" i="33"/>
  <c r="J241" i="33" s="1"/>
  <c r="F243" i="33"/>
  <c r="F241" i="33" s="1"/>
  <c r="G242" i="33"/>
  <c r="W241" i="33"/>
  <c r="U241" i="33"/>
  <c r="N241" i="33"/>
  <c r="I241" i="33"/>
  <c r="H241" i="33"/>
  <c r="AB240" i="33"/>
  <c r="AA240" i="33"/>
  <c r="W240" i="33"/>
  <c r="W239" i="33" s="1"/>
  <c r="W238" i="33" s="1"/>
  <c r="W237" i="33" s="1"/>
  <c r="U240" i="33"/>
  <c r="U239" i="33" s="1"/>
  <c r="U238" i="33" s="1"/>
  <c r="U237" i="33" s="1"/>
  <c r="S240" i="33"/>
  <c r="S239" i="33" s="1"/>
  <c r="L240" i="33"/>
  <c r="K240" i="33"/>
  <c r="V239" i="33"/>
  <c r="V238" i="33" s="1"/>
  <c r="T239" i="33"/>
  <c r="Q239" i="33"/>
  <c r="O239" i="33"/>
  <c r="N239" i="33"/>
  <c r="L239" i="33"/>
  <c r="J239" i="33"/>
  <c r="I239" i="33"/>
  <c r="K239" i="33" s="1"/>
  <c r="H239" i="33"/>
  <c r="G239" i="33"/>
  <c r="F239" i="33"/>
  <c r="F238" i="33" s="1"/>
  <c r="F237" i="33" s="1"/>
  <c r="S238" i="33"/>
  <c r="S237" i="33" s="1"/>
  <c r="S232" i="33" s="1"/>
  <c r="S231" i="33" s="1"/>
  <c r="Q238" i="33"/>
  <c r="O238" i="33"/>
  <c r="O237" i="33" s="1"/>
  <c r="N238" i="33"/>
  <c r="N237" i="33" s="1"/>
  <c r="J238" i="33"/>
  <c r="J237" i="33" s="1"/>
  <c r="I238" i="33"/>
  <c r="I237" i="33" s="1"/>
  <c r="H238" i="33"/>
  <c r="H237" i="33" s="1"/>
  <c r="G238" i="33"/>
  <c r="V237" i="33"/>
  <c r="AB236" i="33"/>
  <c r="AA236" i="33"/>
  <c r="Y236" i="33"/>
  <c r="W236" i="33"/>
  <c r="W235" i="33" s="1"/>
  <c r="W234" i="33" s="1"/>
  <c r="W233" i="33" s="1"/>
  <c r="W232" i="33" s="1"/>
  <c r="W231" i="33" s="1"/>
  <c r="U236" i="33"/>
  <c r="S236" i="33"/>
  <c r="L236" i="33"/>
  <c r="K236" i="33"/>
  <c r="AB235" i="33"/>
  <c r="AA235" i="33"/>
  <c r="V235" i="33"/>
  <c r="V234" i="33" s="1"/>
  <c r="U235" i="33"/>
  <c r="T235" i="33"/>
  <c r="S235" i="33"/>
  <c r="S234" i="33" s="1"/>
  <c r="S233" i="33" s="1"/>
  <c r="Q235" i="33"/>
  <c r="O235" i="33"/>
  <c r="O234" i="33" s="1"/>
  <c r="N235" i="33"/>
  <c r="N234" i="33" s="1"/>
  <c r="J235" i="33"/>
  <c r="J234" i="33" s="1"/>
  <c r="I235" i="33"/>
  <c r="H235" i="33"/>
  <c r="H234" i="33" s="1"/>
  <c r="G235" i="33"/>
  <c r="F235" i="33"/>
  <c r="U234" i="33"/>
  <c r="U233" i="33" s="1"/>
  <c r="U232" i="33" s="1"/>
  <c r="U231" i="33" s="1"/>
  <c r="Q234" i="33"/>
  <c r="Q233" i="33" s="1"/>
  <c r="I234" i="33"/>
  <c r="I233" i="33" s="1"/>
  <c r="F234" i="33"/>
  <c r="F233" i="33" s="1"/>
  <c r="V233" i="33"/>
  <c r="O233" i="33"/>
  <c r="N233" i="33"/>
  <c r="N232" i="33" s="1"/>
  <c r="J233" i="33"/>
  <c r="J232" i="33" s="1"/>
  <c r="J231" i="33" s="1"/>
  <c r="H233" i="33"/>
  <c r="O232" i="33"/>
  <c r="H232" i="33"/>
  <c r="H231" i="33" s="1"/>
  <c r="O231" i="33"/>
  <c r="N231" i="33"/>
  <c r="AB230" i="33"/>
  <c r="AA230" i="33"/>
  <c r="W230" i="33"/>
  <c r="W229" i="33" s="1"/>
  <c r="U230" i="33"/>
  <c r="S230" i="33"/>
  <c r="P230" i="33"/>
  <c r="L230" i="33"/>
  <c r="K230" i="33"/>
  <c r="Z229" i="33"/>
  <c r="Y229" i="33"/>
  <c r="X229" i="33"/>
  <c r="V229" i="33"/>
  <c r="U229" i="33"/>
  <c r="T229" i="33"/>
  <c r="AB229" i="33" s="1"/>
  <c r="S229" i="33"/>
  <c r="Q229" i="33"/>
  <c r="O229" i="33"/>
  <c r="N229" i="33"/>
  <c r="L229" i="33"/>
  <c r="J229" i="33"/>
  <c r="I229" i="33"/>
  <c r="H229" i="33"/>
  <c r="G229" i="33"/>
  <c r="F229" i="33"/>
  <c r="X228" i="33"/>
  <c r="W228" i="33"/>
  <c r="U228" i="33"/>
  <c r="S228" i="33"/>
  <c r="S227" i="33" s="1"/>
  <c r="L228" i="33"/>
  <c r="K228" i="33"/>
  <c r="W227" i="33"/>
  <c r="V227" i="33"/>
  <c r="T227" i="33"/>
  <c r="Q227" i="33"/>
  <c r="O227" i="33"/>
  <c r="N227" i="33"/>
  <c r="J227" i="33"/>
  <c r="K227" i="33" s="1"/>
  <c r="I227" i="33"/>
  <c r="H227" i="33"/>
  <c r="G227" i="33"/>
  <c r="F227" i="33"/>
  <c r="Z226" i="33"/>
  <c r="Y226" i="33"/>
  <c r="W226" i="33"/>
  <c r="U226" i="33"/>
  <c r="S226" i="33"/>
  <c r="R226" i="33"/>
  <c r="P226" i="33"/>
  <c r="P225" i="33" s="1"/>
  <c r="L226" i="33"/>
  <c r="X226" i="33" s="1"/>
  <c r="K226" i="33"/>
  <c r="X225" i="33"/>
  <c r="W225" i="33"/>
  <c r="V225" i="33"/>
  <c r="U225" i="33"/>
  <c r="T225" i="33"/>
  <c r="S225" i="33"/>
  <c r="R225" i="33"/>
  <c r="Q225" i="33"/>
  <c r="O225" i="33"/>
  <c r="N225" i="33"/>
  <c r="L225" i="33"/>
  <c r="K225" i="33"/>
  <c r="J225" i="33"/>
  <c r="I225" i="33"/>
  <c r="H225" i="33"/>
  <c r="G225" i="33"/>
  <c r="F225" i="33"/>
  <c r="W224" i="33"/>
  <c r="V224" i="33"/>
  <c r="T224" i="33"/>
  <c r="S224" i="33"/>
  <c r="S222" i="33" s="1"/>
  <c r="Q224" i="33"/>
  <c r="O224" i="33"/>
  <c r="N224" i="33"/>
  <c r="N222" i="33" s="1"/>
  <c r="K224" i="33"/>
  <c r="J224" i="33"/>
  <c r="I224" i="33"/>
  <c r="H224" i="33"/>
  <c r="G224" i="33"/>
  <c r="F224" i="33"/>
  <c r="V223" i="33"/>
  <c r="U223" i="33"/>
  <c r="T223" i="33"/>
  <c r="S223" i="33"/>
  <c r="S221" i="33" s="1"/>
  <c r="Q223" i="33"/>
  <c r="O223" i="33"/>
  <c r="N223" i="33"/>
  <c r="J223" i="33"/>
  <c r="I223" i="33"/>
  <c r="H223" i="33"/>
  <c r="G223" i="33"/>
  <c r="F223" i="33"/>
  <c r="W222" i="33"/>
  <c r="V222" i="33"/>
  <c r="Q222" i="33"/>
  <c r="O222" i="33"/>
  <c r="L222" i="33"/>
  <c r="J222" i="33"/>
  <c r="I222" i="33"/>
  <c r="H222" i="33"/>
  <c r="G222" i="33"/>
  <c r="K222" i="33" s="1"/>
  <c r="F222" i="33"/>
  <c r="U221" i="33"/>
  <c r="Q221" i="33"/>
  <c r="N221" i="33"/>
  <c r="J221" i="33"/>
  <c r="I221" i="33"/>
  <c r="H221" i="33"/>
  <c r="F221" i="33"/>
  <c r="AA220" i="33"/>
  <c r="W220" i="33"/>
  <c r="U220" i="33"/>
  <c r="U219" i="33" s="1"/>
  <c r="U218" i="33" s="1"/>
  <c r="U217" i="33" s="1"/>
  <c r="S220" i="33"/>
  <c r="K220" i="33"/>
  <c r="L220" i="33" s="1"/>
  <c r="AA219" i="33"/>
  <c r="X219" i="33"/>
  <c r="W219" i="33"/>
  <c r="V219" i="33"/>
  <c r="T219" i="33"/>
  <c r="S219" i="33"/>
  <c r="Q219" i="33"/>
  <c r="O219" i="33"/>
  <c r="O218" i="33" s="1"/>
  <c r="O217" i="33" s="1"/>
  <c r="N219" i="33"/>
  <c r="L219" i="33"/>
  <c r="J219" i="33"/>
  <c r="I219" i="33"/>
  <c r="I218" i="33" s="1"/>
  <c r="I217" i="33" s="1"/>
  <c r="H219" i="33"/>
  <c r="G219" i="33"/>
  <c r="F219" i="33"/>
  <c r="W218" i="33"/>
  <c r="T218" i="33"/>
  <c r="S218" i="33"/>
  <c r="S217" i="33" s="1"/>
  <c r="Q218" i="33"/>
  <c r="Q217" i="33" s="1"/>
  <c r="N218" i="33"/>
  <c r="J218" i="33"/>
  <c r="J217" i="33" s="1"/>
  <c r="H218" i="33"/>
  <c r="G218" i="33"/>
  <c r="G217" i="33" s="1"/>
  <c r="F218" i="33"/>
  <c r="W217" i="33"/>
  <c r="T217" i="33"/>
  <c r="N217" i="33"/>
  <c r="F217" i="33"/>
  <c r="AB216" i="33"/>
  <c r="AA216" i="33"/>
  <c r="Z216" i="33"/>
  <c r="W216" i="33"/>
  <c r="U216" i="33"/>
  <c r="S216" i="33"/>
  <c r="S215" i="33" s="1"/>
  <c r="S214" i="33" s="1"/>
  <c r="S213" i="33" s="1"/>
  <c r="R216" i="33"/>
  <c r="R215" i="33" s="1"/>
  <c r="R214" i="33" s="1"/>
  <c r="R213" i="33" s="1"/>
  <c r="P216" i="33"/>
  <c r="P215" i="33" s="1"/>
  <c r="P214" i="33" s="1"/>
  <c r="P213" i="33" s="1"/>
  <c r="L216" i="33"/>
  <c r="K216" i="33"/>
  <c r="Z215" i="33"/>
  <c r="W215" i="33"/>
  <c r="W214" i="33" s="1"/>
  <c r="W213" i="33" s="1"/>
  <c r="V215" i="33"/>
  <c r="U215" i="33"/>
  <c r="T215" i="33"/>
  <c r="Q215" i="33"/>
  <c r="Q214" i="33" s="1"/>
  <c r="O215" i="33"/>
  <c r="N215" i="33"/>
  <c r="L215" i="33"/>
  <c r="J215" i="33"/>
  <c r="J214" i="33" s="1"/>
  <c r="J213" i="33" s="1"/>
  <c r="I215" i="33"/>
  <c r="H215" i="33"/>
  <c r="G215" i="33"/>
  <c r="F215" i="33"/>
  <c r="F214" i="33" s="1"/>
  <c r="AB214" i="33"/>
  <c r="AA214" i="33"/>
  <c r="V214" i="33"/>
  <c r="U214" i="33"/>
  <c r="T214" i="33"/>
  <c r="O214" i="33"/>
  <c r="O213" i="33" s="1"/>
  <c r="N214" i="33"/>
  <c r="N213" i="33" s="1"/>
  <c r="H214" i="33"/>
  <c r="G214" i="33"/>
  <c r="V213" i="33"/>
  <c r="U213" i="33"/>
  <c r="T213" i="33"/>
  <c r="H213" i="33"/>
  <c r="F213" i="33"/>
  <c r="AB212" i="33"/>
  <c r="AA212" i="33"/>
  <c r="W212" i="33"/>
  <c r="W211" i="33" s="1"/>
  <c r="U212" i="33"/>
  <c r="S212" i="33"/>
  <c r="P212" i="33"/>
  <c r="P211" i="33" s="1"/>
  <c r="P210" i="33" s="1"/>
  <c r="P209" i="33" s="1"/>
  <c r="L212" i="33"/>
  <c r="K212" i="33"/>
  <c r="V211" i="33"/>
  <c r="V210" i="33" s="1"/>
  <c r="U211" i="33"/>
  <c r="T211" i="33"/>
  <c r="AB211" i="33" s="1"/>
  <c r="S211" i="33"/>
  <c r="S210" i="33" s="1"/>
  <c r="S209" i="33" s="1"/>
  <c r="Q211" i="33"/>
  <c r="O211" i="33"/>
  <c r="N211" i="33"/>
  <c r="K211" i="33"/>
  <c r="J211" i="33"/>
  <c r="J210" i="33" s="1"/>
  <c r="I211" i="33"/>
  <c r="H211" i="33"/>
  <c r="G211" i="33"/>
  <c r="F211" i="33"/>
  <c r="AA210" i="33"/>
  <c r="W210" i="33"/>
  <c r="W209" i="33" s="1"/>
  <c r="U210" i="33"/>
  <c r="U209" i="33" s="1"/>
  <c r="T210" i="33"/>
  <c r="Q210" i="33"/>
  <c r="O210" i="33"/>
  <c r="O209" i="33" s="1"/>
  <c r="N210" i="33"/>
  <c r="N209" i="33" s="1"/>
  <c r="I210" i="33"/>
  <c r="I209" i="33" s="1"/>
  <c r="H210" i="33"/>
  <c r="G210" i="33"/>
  <c r="K210" i="33" s="1"/>
  <c r="F210" i="33"/>
  <c r="F209" i="33" s="1"/>
  <c r="V209" i="33"/>
  <c r="Q209" i="33"/>
  <c r="J209" i="33"/>
  <c r="H209" i="33"/>
  <c r="G209" i="33"/>
  <c r="K209" i="33" s="1"/>
  <c r="AB208" i="33"/>
  <c r="AA208" i="33"/>
  <c r="W208" i="33"/>
  <c r="U208" i="33"/>
  <c r="U207" i="33" s="1"/>
  <c r="S208" i="33"/>
  <c r="K208" i="33"/>
  <c r="L208" i="33" s="1"/>
  <c r="W207" i="33"/>
  <c r="W206" i="33" s="1"/>
  <c r="W205" i="33" s="1"/>
  <c r="V207" i="33"/>
  <c r="T207" i="33"/>
  <c r="S207" i="33"/>
  <c r="Q207" i="33"/>
  <c r="Q206" i="33" s="1"/>
  <c r="O207" i="33"/>
  <c r="N207" i="33"/>
  <c r="N206" i="33" s="1"/>
  <c r="K207" i="33"/>
  <c r="J207" i="33"/>
  <c r="J206" i="33" s="1"/>
  <c r="J205" i="33" s="1"/>
  <c r="I207" i="33"/>
  <c r="H207" i="33"/>
  <c r="H206" i="33" s="1"/>
  <c r="G207" i="33"/>
  <c r="F207" i="33"/>
  <c r="V206" i="33"/>
  <c r="U206" i="33"/>
  <c r="S206" i="33"/>
  <c r="S205" i="33" s="1"/>
  <c r="O206" i="33"/>
  <c r="O205" i="33" s="1"/>
  <c r="I206" i="33"/>
  <c r="G206" i="33"/>
  <c r="F206" i="33"/>
  <c r="F205" i="33" s="1"/>
  <c r="V205" i="33"/>
  <c r="U205" i="33"/>
  <c r="N205" i="33"/>
  <c r="I205" i="33"/>
  <c r="H205" i="33"/>
  <c r="AB204" i="33"/>
  <c r="AA204" i="33"/>
  <c r="W204" i="33"/>
  <c r="W203" i="33" s="1"/>
  <c r="W202" i="33" s="1"/>
  <c r="W201" i="33" s="1"/>
  <c r="U204" i="33"/>
  <c r="U203" i="33" s="1"/>
  <c r="U202" i="33" s="1"/>
  <c r="U201" i="33" s="1"/>
  <c r="S204" i="33"/>
  <c r="S203" i="33" s="1"/>
  <c r="K204" i="33"/>
  <c r="L204" i="33" s="1"/>
  <c r="AA203" i="33"/>
  <c r="V203" i="33"/>
  <c r="T203" i="33"/>
  <c r="Q203" i="33"/>
  <c r="O203" i="33"/>
  <c r="O202" i="33" s="1"/>
  <c r="O201" i="33" s="1"/>
  <c r="N203" i="33"/>
  <c r="N202" i="33" s="1"/>
  <c r="N201" i="33" s="1"/>
  <c r="J203" i="33"/>
  <c r="I203" i="33"/>
  <c r="H203" i="33"/>
  <c r="K203" i="33" s="1"/>
  <c r="G203" i="33"/>
  <c r="F203" i="33"/>
  <c r="F202" i="33" s="1"/>
  <c r="F201" i="33" s="1"/>
  <c r="S202" i="33"/>
  <c r="S201" i="33" s="1"/>
  <c r="Q202" i="33"/>
  <c r="J202" i="33"/>
  <c r="I202" i="33"/>
  <c r="I201" i="33" s="1"/>
  <c r="H202" i="33"/>
  <c r="G202" i="33"/>
  <c r="J201" i="33"/>
  <c r="G201" i="33"/>
  <c r="AB200" i="33"/>
  <c r="AA200" i="33"/>
  <c r="Z200" i="33"/>
  <c r="W200" i="33"/>
  <c r="W199" i="33" s="1"/>
  <c r="U200" i="33"/>
  <c r="S200" i="33"/>
  <c r="S199" i="33" s="1"/>
  <c r="S198" i="33" s="1"/>
  <c r="S197" i="33" s="1"/>
  <c r="R200" i="33"/>
  <c r="R199" i="33" s="1"/>
  <c r="R198" i="33" s="1"/>
  <c r="R197" i="33" s="1"/>
  <c r="L200" i="33"/>
  <c r="K200" i="33"/>
  <c r="V199" i="33"/>
  <c r="U199" i="33"/>
  <c r="U198" i="33" s="1"/>
  <c r="U197" i="33" s="1"/>
  <c r="T199" i="33"/>
  <c r="Q199" i="33"/>
  <c r="O199" i="33"/>
  <c r="N199" i="33"/>
  <c r="N198" i="33" s="1"/>
  <c r="N197" i="33" s="1"/>
  <c r="J199" i="33"/>
  <c r="J198" i="33" s="1"/>
  <c r="I199" i="33"/>
  <c r="I198" i="33" s="1"/>
  <c r="I197" i="33" s="1"/>
  <c r="H199" i="33"/>
  <c r="G199" i="33"/>
  <c r="F199" i="33"/>
  <c r="W198" i="33"/>
  <c r="W197" i="33" s="1"/>
  <c r="Q198" i="33"/>
  <c r="Q197" i="33" s="1"/>
  <c r="O198" i="33"/>
  <c r="O197" i="33" s="1"/>
  <c r="H198" i="33"/>
  <c r="H197" i="33" s="1"/>
  <c r="F198" i="33"/>
  <c r="J197" i="33"/>
  <c r="F197" i="33"/>
  <c r="AB196" i="33"/>
  <c r="AA196" i="33"/>
  <c r="W196" i="33"/>
  <c r="W195" i="33" s="1"/>
  <c r="U196" i="33"/>
  <c r="U195" i="33" s="1"/>
  <c r="U194" i="33" s="1"/>
  <c r="U193" i="33" s="1"/>
  <c r="S196" i="33"/>
  <c r="S195" i="33" s="1"/>
  <c r="S194" i="33" s="1"/>
  <c r="S193" i="33" s="1"/>
  <c r="P196" i="33"/>
  <c r="P195" i="33" s="1"/>
  <c r="K196" i="33"/>
  <c r="L196" i="33" s="1"/>
  <c r="AB195" i="33"/>
  <c r="V195" i="33"/>
  <c r="T195" i="33"/>
  <c r="Q195" i="33"/>
  <c r="O195" i="33"/>
  <c r="N195" i="33"/>
  <c r="N194" i="33" s="1"/>
  <c r="N193" i="33" s="1"/>
  <c r="L195" i="33"/>
  <c r="K195" i="33"/>
  <c r="J195" i="33"/>
  <c r="I195" i="33"/>
  <c r="H195" i="33"/>
  <c r="H194" i="33" s="1"/>
  <c r="G195" i="33"/>
  <c r="F195" i="33"/>
  <c r="F194" i="33" s="1"/>
  <c r="W194" i="33"/>
  <c r="W193" i="33" s="1"/>
  <c r="V194" i="33"/>
  <c r="Q194" i="33"/>
  <c r="P194" i="33"/>
  <c r="O194" i="33"/>
  <c r="J194" i="33"/>
  <c r="I194" i="33"/>
  <c r="G194" i="33"/>
  <c r="V193" i="33"/>
  <c r="Q193" i="33"/>
  <c r="P193" i="33"/>
  <c r="O193" i="33"/>
  <c r="J193" i="33"/>
  <c r="I193" i="33"/>
  <c r="H193" i="33"/>
  <c r="AB192" i="33"/>
  <c r="AA192" i="33"/>
  <c r="W192" i="33"/>
  <c r="U192" i="33"/>
  <c r="S192" i="33"/>
  <c r="S191" i="33" s="1"/>
  <c r="K192" i="33"/>
  <c r="L192" i="33" s="1"/>
  <c r="R192" i="33" s="1"/>
  <c r="R191" i="33" s="1"/>
  <c r="R190" i="33" s="1"/>
  <c r="R189" i="33" s="1"/>
  <c r="W191" i="33"/>
  <c r="W190" i="33" s="1"/>
  <c r="W189" i="33" s="1"/>
  <c r="V191" i="33"/>
  <c r="U191" i="33"/>
  <c r="T191" i="33"/>
  <c r="Q191" i="33"/>
  <c r="O191" i="33"/>
  <c r="O190" i="33" s="1"/>
  <c r="N191" i="33"/>
  <c r="J191" i="33"/>
  <c r="J190" i="33" s="1"/>
  <c r="J189" i="33" s="1"/>
  <c r="I191" i="33"/>
  <c r="I190" i="33" s="1"/>
  <c r="I189" i="33" s="1"/>
  <c r="H191" i="33"/>
  <c r="H190" i="33" s="1"/>
  <c r="G191" i="33"/>
  <c r="F191" i="33"/>
  <c r="F190" i="33" s="1"/>
  <c r="AA190" i="33"/>
  <c r="U190" i="33"/>
  <c r="T190" i="33"/>
  <c r="S190" i="33"/>
  <c r="S189" i="33" s="1"/>
  <c r="Q190" i="33"/>
  <c r="N190" i="33"/>
  <c r="G190" i="33"/>
  <c r="U189" i="33"/>
  <c r="T189" i="33"/>
  <c r="O189" i="33"/>
  <c r="N189" i="33"/>
  <c r="H189" i="33"/>
  <c r="F189" i="33"/>
  <c r="AB188" i="33"/>
  <c r="AA188" i="33"/>
  <c r="X188" i="33"/>
  <c r="W188" i="33"/>
  <c r="W187" i="33" s="1"/>
  <c r="W186" i="33" s="1"/>
  <c r="W185" i="33" s="1"/>
  <c r="U188" i="33"/>
  <c r="S188" i="33"/>
  <c r="L188" i="33"/>
  <c r="K188" i="33"/>
  <c r="Z187" i="33"/>
  <c r="Y187" i="33"/>
  <c r="V187" i="33"/>
  <c r="U187" i="33"/>
  <c r="T187" i="33"/>
  <c r="AA187" i="33" s="1"/>
  <c r="S187" i="33"/>
  <c r="S186" i="33" s="1"/>
  <c r="S185" i="33" s="1"/>
  <c r="Q187" i="33"/>
  <c r="O187" i="33"/>
  <c r="N187" i="33"/>
  <c r="L187" i="33"/>
  <c r="J187" i="33"/>
  <c r="J186" i="33" s="1"/>
  <c r="J185" i="33" s="1"/>
  <c r="I187" i="33"/>
  <c r="I186" i="33" s="1"/>
  <c r="I185" i="33" s="1"/>
  <c r="H187" i="33"/>
  <c r="G187" i="33"/>
  <c r="F187" i="33"/>
  <c r="U186" i="33"/>
  <c r="U185" i="33" s="1"/>
  <c r="T186" i="33"/>
  <c r="Q186" i="33"/>
  <c r="O186" i="33"/>
  <c r="O185" i="33" s="1"/>
  <c r="N186" i="33"/>
  <c r="K186" i="33"/>
  <c r="H186" i="33"/>
  <c r="G186" i="33"/>
  <c r="F186" i="33"/>
  <c r="F185" i="33" s="1"/>
  <c r="Q185" i="33"/>
  <c r="N185" i="33"/>
  <c r="H185" i="33"/>
  <c r="G185" i="33"/>
  <c r="K185" i="33" s="1"/>
  <c r="AB184" i="33"/>
  <c r="AA184" i="33"/>
  <c r="W184" i="33"/>
  <c r="W183" i="33" s="1"/>
  <c r="W182" i="33" s="1"/>
  <c r="W181" i="33" s="1"/>
  <c r="U184" i="33"/>
  <c r="U183" i="33" s="1"/>
  <c r="U182" i="33" s="1"/>
  <c r="S184" i="33"/>
  <c r="S183" i="33" s="1"/>
  <c r="L184" i="33"/>
  <c r="K184" i="33"/>
  <c r="V183" i="33"/>
  <c r="T183" i="33"/>
  <c r="Q183" i="33"/>
  <c r="O183" i="33"/>
  <c r="N183" i="33"/>
  <c r="N182" i="33" s="1"/>
  <c r="N181" i="33" s="1"/>
  <c r="J183" i="33"/>
  <c r="I183" i="33"/>
  <c r="H183" i="33"/>
  <c r="H182" i="33" s="1"/>
  <c r="H181" i="33" s="1"/>
  <c r="G183" i="33"/>
  <c r="F183" i="33"/>
  <c r="S182" i="33"/>
  <c r="S181" i="33" s="1"/>
  <c r="Q182" i="33"/>
  <c r="O182" i="33"/>
  <c r="J182" i="33"/>
  <c r="J181" i="33" s="1"/>
  <c r="I182" i="33"/>
  <c r="I181" i="33" s="1"/>
  <c r="F182" i="33"/>
  <c r="U181" i="33"/>
  <c r="Q181" i="33"/>
  <c r="O181" i="33"/>
  <c r="F181" i="33"/>
  <c r="AB180" i="33"/>
  <c r="AA180" i="33"/>
  <c r="Z180" i="33"/>
  <c r="W180" i="33"/>
  <c r="W179" i="33" s="1"/>
  <c r="U180" i="33"/>
  <c r="S180" i="33"/>
  <c r="S179" i="33" s="1"/>
  <c r="S178" i="33" s="1"/>
  <c r="S177" i="33" s="1"/>
  <c r="K180" i="33"/>
  <c r="L180" i="33" s="1"/>
  <c r="V179" i="33"/>
  <c r="U179" i="33"/>
  <c r="T179" i="33"/>
  <c r="Q179" i="33"/>
  <c r="O179" i="33"/>
  <c r="N179" i="33"/>
  <c r="J179" i="33"/>
  <c r="J178" i="33" s="1"/>
  <c r="I179" i="33"/>
  <c r="H179" i="33"/>
  <c r="G179" i="33"/>
  <c r="F179" i="33"/>
  <c r="F178" i="33" s="1"/>
  <c r="F177" i="33" s="1"/>
  <c r="W178" i="33"/>
  <c r="W177" i="33" s="1"/>
  <c r="V178" i="33"/>
  <c r="U178" i="33"/>
  <c r="U177" i="33" s="1"/>
  <c r="T178" i="33"/>
  <c r="O178" i="33"/>
  <c r="N178" i="33"/>
  <c r="I178" i="33"/>
  <c r="H178" i="33"/>
  <c r="G178" i="33"/>
  <c r="V177" i="33"/>
  <c r="O177" i="33"/>
  <c r="N177" i="33"/>
  <c r="J177" i="33"/>
  <c r="I177" i="33"/>
  <c r="H177" i="33"/>
  <c r="G177" i="33"/>
  <c r="K177" i="33" s="1"/>
  <c r="AB176" i="33"/>
  <c r="AA176" i="33"/>
  <c r="Z176" i="33"/>
  <c r="Y176" i="33"/>
  <c r="X176" i="33"/>
  <c r="W176" i="33"/>
  <c r="W175" i="33" s="1"/>
  <c r="U176" i="33"/>
  <c r="S176" i="33"/>
  <c r="R176" i="33"/>
  <c r="P176" i="33"/>
  <c r="L176" i="33"/>
  <c r="K176" i="33"/>
  <c r="AA175" i="33"/>
  <c r="Y175" i="33"/>
  <c r="V175" i="33"/>
  <c r="U175" i="33"/>
  <c r="U174" i="33" s="1"/>
  <c r="U173" i="33" s="1"/>
  <c r="T175" i="33"/>
  <c r="S175" i="33"/>
  <c r="S174" i="33" s="1"/>
  <c r="R175" i="33"/>
  <c r="Q175" i="33"/>
  <c r="P175" i="33"/>
  <c r="P174" i="33" s="1"/>
  <c r="O175" i="33"/>
  <c r="O174" i="33" s="1"/>
  <c r="O173" i="33" s="1"/>
  <c r="N175" i="33"/>
  <c r="L175" i="33"/>
  <c r="J175" i="33"/>
  <c r="J174" i="33" s="1"/>
  <c r="I175" i="33"/>
  <c r="H175" i="33"/>
  <c r="H174" i="33" s="1"/>
  <c r="H173" i="33" s="1"/>
  <c r="G175" i="33"/>
  <c r="F175" i="33"/>
  <c r="W174" i="33"/>
  <c r="W173" i="33" s="1"/>
  <c r="T174" i="33"/>
  <c r="T173" i="33" s="1"/>
  <c r="R174" i="33"/>
  <c r="R173" i="33" s="1"/>
  <c r="Q174" i="33"/>
  <c r="Q173" i="33" s="1"/>
  <c r="N174" i="33"/>
  <c r="N173" i="33" s="1"/>
  <c r="I174" i="33"/>
  <c r="I173" i="33" s="1"/>
  <c r="G174" i="33"/>
  <c r="F174" i="33"/>
  <c r="F173" i="33" s="1"/>
  <c r="S173" i="33"/>
  <c r="P173" i="33"/>
  <c r="J173" i="33"/>
  <c r="G173" i="33"/>
  <c r="AB172" i="33"/>
  <c r="AA172" i="33"/>
  <c r="W172" i="33"/>
  <c r="U172" i="33"/>
  <c r="U171" i="33" s="1"/>
  <c r="S172" i="33"/>
  <c r="S171" i="33" s="1"/>
  <c r="S170" i="33" s="1"/>
  <c r="S169" i="33" s="1"/>
  <c r="P172" i="33"/>
  <c r="K172" i="33"/>
  <c r="L172" i="33" s="1"/>
  <c r="Y171" i="33"/>
  <c r="X171" i="33"/>
  <c r="W171" i="33"/>
  <c r="W170" i="33" s="1"/>
  <c r="W169" i="33" s="1"/>
  <c r="V171" i="33"/>
  <c r="AB171" i="33" s="1"/>
  <c r="T171" i="33"/>
  <c r="Q171" i="33"/>
  <c r="Q170" i="33" s="1"/>
  <c r="P171" i="33"/>
  <c r="P170" i="33" s="1"/>
  <c r="P169" i="33" s="1"/>
  <c r="O171" i="33"/>
  <c r="N171" i="33"/>
  <c r="N170" i="33" s="1"/>
  <c r="L171" i="33"/>
  <c r="J171" i="33"/>
  <c r="J170" i="33" s="1"/>
  <c r="J169" i="33" s="1"/>
  <c r="I171" i="33"/>
  <c r="H171" i="33"/>
  <c r="H170" i="33" s="1"/>
  <c r="G171" i="33"/>
  <c r="G170" i="33" s="1"/>
  <c r="G169" i="33" s="1"/>
  <c r="F171" i="33"/>
  <c r="F170" i="33" s="1"/>
  <c r="V170" i="33"/>
  <c r="U170" i="33"/>
  <c r="U169" i="33" s="1"/>
  <c r="O170" i="33"/>
  <c r="I170" i="33"/>
  <c r="I169" i="33" s="1"/>
  <c r="O169" i="33"/>
  <c r="N169" i="33"/>
  <c r="H169" i="33"/>
  <c r="F169" i="33"/>
  <c r="AB168" i="33"/>
  <c r="AA168" i="33"/>
  <c r="W168" i="33"/>
  <c r="W167" i="33" s="1"/>
  <c r="W166" i="33" s="1"/>
  <c r="W165" i="33" s="1"/>
  <c r="U168" i="33"/>
  <c r="U167" i="33" s="1"/>
  <c r="U166" i="33" s="1"/>
  <c r="U165" i="33" s="1"/>
  <c r="S168" i="33"/>
  <c r="S167" i="33" s="1"/>
  <c r="L168" i="33"/>
  <c r="K168" i="33"/>
  <c r="V167" i="33"/>
  <c r="T167" i="33"/>
  <c r="Q167" i="33"/>
  <c r="O167" i="33"/>
  <c r="O166" i="33" s="1"/>
  <c r="O165" i="33" s="1"/>
  <c r="N167" i="33"/>
  <c r="N166" i="33" s="1"/>
  <c r="J167" i="33"/>
  <c r="I167" i="33"/>
  <c r="I166" i="33" s="1"/>
  <c r="I165" i="33" s="1"/>
  <c r="H167" i="33"/>
  <c r="G167" i="33"/>
  <c r="F167" i="33"/>
  <c r="F166" i="33" s="1"/>
  <c r="S166" i="33"/>
  <c r="Q166" i="33"/>
  <c r="J166" i="33"/>
  <c r="H166" i="33"/>
  <c r="H165" i="33" s="1"/>
  <c r="G166" i="33"/>
  <c r="S165" i="33"/>
  <c r="N165" i="33"/>
  <c r="J165" i="33"/>
  <c r="G165" i="33"/>
  <c r="F165" i="33"/>
  <c r="AB164" i="33"/>
  <c r="AA164" i="33"/>
  <c r="Z164" i="33"/>
  <c r="W164" i="33"/>
  <c r="W163" i="33" s="1"/>
  <c r="W162" i="33" s="1"/>
  <c r="U164" i="33"/>
  <c r="S164" i="33"/>
  <c r="L164" i="33"/>
  <c r="K164" i="33"/>
  <c r="V163" i="33"/>
  <c r="U163" i="33"/>
  <c r="U162" i="33" s="1"/>
  <c r="U161" i="33" s="1"/>
  <c r="T163" i="33"/>
  <c r="Q163" i="33"/>
  <c r="O163" i="33"/>
  <c r="O162" i="33" s="1"/>
  <c r="N163" i="33"/>
  <c r="N162" i="33" s="1"/>
  <c r="J163" i="33"/>
  <c r="I163" i="33"/>
  <c r="H163" i="33"/>
  <c r="H162" i="33" s="1"/>
  <c r="G163" i="33"/>
  <c r="K163" i="33" s="1"/>
  <c r="F163" i="33"/>
  <c r="F162" i="33" s="1"/>
  <c r="F161" i="33" s="1"/>
  <c r="Q162" i="33"/>
  <c r="J162" i="33"/>
  <c r="J161" i="33" s="1"/>
  <c r="I162" i="33"/>
  <c r="I161" i="33" s="1"/>
  <c r="W161" i="33"/>
  <c r="O161" i="33"/>
  <c r="N161" i="33"/>
  <c r="H161" i="33"/>
  <c r="AB160" i="33"/>
  <c r="AA160" i="33"/>
  <c r="X160" i="33"/>
  <c r="W160" i="33"/>
  <c r="U160" i="33"/>
  <c r="S160" i="33"/>
  <c r="K160" i="33"/>
  <c r="L160" i="33" s="1"/>
  <c r="AA159" i="33"/>
  <c r="Z159" i="33"/>
  <c r="W159" i="33"/>
  <c r="W158" i="33" s="1"/>
  <c r="W157" i="33" s="1"/>
  <c r="V159" i="33"/>
  <c r="U159" i="33"/>
  <c r="T159" i="33"/>
  <c r="Q159" i="33"/>
  <c r="O159" i="33"/>
  <c r="O158" i="33" s="1"/>
  <c r="O157" i="33" s="1"/>
  <c r="N159" i="33"/>
  <c r="L159" i="33"/>
  <c r="J159" i="33"/>
  <c r="I159" i="33"/>
  <c r="I158" i="33" s="1"/>
  <c r="H159" i="33"/>
  <c r="H158" i="33" s="1"/>
  <c r="H157" i="33" s="1"/>
  <c r="G159" i="33"/>
  <c r="F159" i="33"/>
  <c r="U158" i="33"/>
  <c r="T158" i="33"/>
  <c r="Q158" i="33"/>
  <c r="N158" i="33"/>
  <c r="L158" i="33"/>
  <c r="J158" i="33"/>
  <c r="G158" i="33"/>
  <c r="G157" i="33" s="1"/>
  <c r="F158" i="33"/>
  <c r="F157" i="33" s="1"/>
  <c r="U157" i="33"/>
  <c r="Q157" i="33"/>
  <c r="N157" i="33"/>
  <c r="L157" i="33"/>
  <c r="K157" i="33"/>
  <c r="J157" i="33"/>
  <c r="I157" i="33"/>
  <c r="AB156" i="33"/>
  <c r="AA156" i="33"/>
  <c r="Y156" i="33"/>
  <c r="W156" i="33"/>
  <c r="U156" i="33"/>
  <c r="S156" i="33"/>
  <c r="L156" i="33"/>
  <c r="K156" i="33"/>
  <c r="W155" i="33"/>
  <c r="W154" i="33" s="1"/>
  <c r="V155" i="33"/>
  <c r="U155" i="33"/>
  <c r="T155" i="33"/>
  <c r="Q155" i="33"/>
  <c r="O155" i="33"/>
  <c r="O154" i="33" s="1"/>
  <c r="O153" i="33" s="1"/>
  <c r="N155" i="33"/>
  <c r="J155" i="33"/>
  <c r="J154" i="33" s="1"/>
  <c r="J153" i="33" s="1"/>
  <c r="I155" i="33"/>
  <c r="I154" i="33" s="1"/>
  <c r="I153" i="33" s="1"/>
  <c r="H155" i="33"/>
  <c r="G155" i="33"/>
  <c r="F155" i="33"/>
  <c r="V154" i="33"/>
  <c r="AB154" i="33" s="1"/>
  <c r="U154" i="33"/>
  <c r="U153" i="33" s="1"/>
  <c r="T154" i="33"/>
  <c r="Q154" i="33"/>
  <c r="N154" i="33"/>
  <c r="N153" i="33" s="1"/>
  <c r="G154" i="33"/>
  <c r="F154" i="33"/>
  <c r="F153" i="33" s="1"/>
  <c r="AB153" i="33"/>
  <c r="W153" i="33"/>
  <c r="V153" i="33"/>
  <c r="T153" i="33"/>
  <c r="AB152" i="33"/>
  <c r="AA152" i="33"/>
  <c r="Z152" i="33"/>
  <c r="W152" i="33"/>
  <c r="W151" i="33" s="1"/>
  <c r="W150" i="33" s="1"/>
  <c r="W149" i="33" s="1"/>
  <c r="U152" i="33"/>
  <c r="S152" i="33"/>
  <c r="K152" i="33"/>
  <c r="L152" i="33" s="1"/>
  <c r="AB151" i="33"/>
  <c r="V151" i="33"/>
  <c r="U151" i="33"/>
  <c r="T151" i="33"/>
  <c r="Q151" i="33"/>
  <c r="Q150" i="33" s="1"/>
  <c r="O151" i="33"/>
  <c r="O150" i="33" s="1"/>
  <c r="O149" i="33" s="1"/>
  <c r="N151" i="33"/>
  <c r="N150" i="33" s="1"/>
  <c r="N149" i="33" s="1"/>
  <c r="J151" i="33"/>
  <c r="J150" i="33" s="1"/>
  <c r="I151" i="33"/>
  <c r="H151" i="33"/>
  <c r="G151" i="33"/>
  <c r="F151" i="33"/>
  <c r="V150" i="33"/>
  <c r="U150" i="33"/>
  <c r="U149" i="33" s="1"/>
  <c r="T150" i="33"/>
  <c r="T149" i="33" s="1"/>
  <c r="I150" i="33"/>
  <c r="I149" i="33" s="1"/>
  <c r="G150" i="33"/>
  <c r="F150" i="33"/>
  <c r="Q149" i="33"/>
  <c r="J149" i="33"/>
  <c r="G149" i="33"/>
  <c r="F149" i="33"/>
  <c r="AB148" i="33"/>
  <c r="AA148" i="33"/>
  <c r="W148" i="33"/>
  <c r="W147" i="33" s="1"/>
  <c r="W146" i="33" s="1"/>
  <c r="W145" i="33" s="1"/>
  <c r="U148" i="33"/>
  <c r="U147" i="33" s="1"/>
  <c r="U146" i="33" s="1"/>
  <c r="U145" i="33" s="1"/>
  <c r="S148" i="33"/>
  <c r="K148" i="33"/>
  <c r="L148" i="33" s="1"/>
  <c r="V147" i="33"/>
  <c r="T147" i="33"/>
  <c r="Q147" i="33"/>
  <c r="O147" i="33"/>
  <c r="O146" i="33" s="1"/>
  <c r="N147" i="33"/>
  <c r="L147" i="33"/>
  <c r="J147" i="33"/>
  <c r="I147" i="33"/>
  <c r="H147" i="33"/>
  <c r="G147" i="33"/>
  <c r="F147" i="33"/>
  <c r="F146" i="33" s="1"/>
  <c r="F145" i="33" s="1"/>
  <c r="Q146" i="33"/>
  <c r="N146" i="33"/>
  <c r="J146" i="33"/>
  <c r="J145" i="33" s="1"/>
  <c r="I146" i="33"/>
  <c r="I145" i="33" s="1"/>
  <c r="H146" i="33"/>
  <c r="H145" i="33" s="1"/>
  <c r="O145" i="33"/>
  <c r="N145" i="33"/>
  <c r="AB144" i="33"/>
  <c r="AA144" i="33"/>
  <c r="X144" i="33"/>
  <c r="W144" i="33"/>
  <c r="U144" i="33"/>
  <c r="S144" i="33"/>
  <c r="K144" i="33"/>
  <c r="L144" i="33" s="1"/>
  <c r="AA143" i="33"/>
  <c r="W143" i="33"/>
  <c r="V143" i="33"/>
  <c r="U143" i="33"/>
  <c r="U142" i="33" s="1"/>
  <c r="U141" i="33" s="1"/>
  <c r="T143" i="33"/>
  <c r="S143" i="33"/>
  <c r="S142" i="33" s="1"/>
  <c r="Q143" i="33"/>
  <c r="O143" i="33"/>
  <c r="O142" i="33" s="1"/>
  <c r="N143" i="33"/>
  <c r="J143" i="33"/>
  <c r="I143" i="33"/>
  <c r="I142" i="33" s="1"/>
  <c r="I141" i="33" s="1"/>
  <c r="H143" i="33"/>
  <c r="H142" i="33" s="1"/>
  <c r="H141" i="33" s="1"/>
  <c r="G143" i="33"/>
  <c r="F143" i="33"/>
  <c r="W142" i="33"/>
  <c r="V142" i="33"/>
  <c r="Q142" i="33"/>
  <c r="Q141" i="33" s="1"/>
  <c r="N142" i="33"/>
  <c r="N141" i="33" s="1"/>
  <c r="J142" i="33"/>
  <c r="G142" i="33"/>
  <c r="F142" i="33"/>
  <c r="F141" i="33" s="1"/>
  <c r="W141" i="33"/>
  <c r="S141" i="33"/>
  <c r="O141" i="33"/>
  <c r="J141" i="33"/>
  <c r="AB140" i="33"/>
  <c r="AA140" i="33"/>
  <c r="W140" i="33"/>
  <c r="U140" i="33"/>
  <c r="S140" i="33"/>
  <c r="L140" i="33"/>
  <c r="K140" i="33"/>
  <c r="W139" i="33"/>
  <c r="W138" i="33" s="1"/>
  <c r="V139" i="33"/>
  <c r="U139" i="33"/>
  <c r="T139" i="33"/>
  <c r="Q139" i="33"/>
  <c r="O139" i="33"/>
  <c r="O138" i="33" s="1"/>
  <c r="O137" i="33" s="1"/>
  <c r="N139" i="33"/>
  <c r="J139" i="33"/>
  <c r="J138" i="33" s="1"/>
  <c r="J137" i="33" s="1"/>
  <c r="I139" i="33"/>
  <c r="I138" i="33" s="1"/>
  <c r="H139" i="33"/>
  <c r="G139" i="33"/>
  <c r="F139" i="33"/>
  <c r="F138" i="33" s="1"/>
  <c r="F137" i="33" s="1"/>
  <c r="U138" i="33"/>
  <c r="T138" i="33"/>
  <c r="T137" i="33" s="1"/>
  <c r="N138" i="33"/>
  <c r="N137" i="33" s="1"/>
  <c r="H138" i="33"/>
  <c r="G138" i="33"/>
  <c r="W137" i="33"/>
  <c r="U137" i="33"/>
  <c r="I137" i="33"/>
  <c r="H137" i="33"/>
  <c r="AA136" i="33"/>
  <c r="W136" i="33"/>
  <c r="U136" i="33"/>
  <c r="S136" i="33"/>
  <c r="K136" i="33"/>
  <c r="L136" i="33" s="1"/>
  <c r="W135" i="33"/>
  <c r="V135" i="33"/>
  <c r="U135" i="33"/>
  <c r="T135" i="33"/>
  <c r="Q135" i="33"/>
  <c r="Q134" i="33" s="1"/>
  <c r="O135" i="33"/>
  <c r="N135" i="33"/>
  <c r="N134" i="33" s="1"/>
  <c r="J135" i="33"/>
  <c r="I135" i="33"/>
  <c r="K135" i="33" s="1"/>
  <c r="H135" i="33"/>
  <c r="G135" i="33"/>
  <c r="G134" i="33" s="1"/>
  <c r="F135" i="33"/>
  <c r="F134" i="33" s="1"/>
  <c r="F133" i="33" s="1"/>
  <c r="W134" i="33"/>
  <c r="W133" i="33" s="1"/>
  <c r="U134" i="33"/>
  <c r="U133" i="33" s="1"/>
  <c r="O134" i="33"/>
  <c r="O133" i="33" s="1"/>
  <c r="J134" i="33"/>
  <c r="J133" i="33" s="1"/>
  <c r="I134" i="33"/>
  <c r="H134" i="33"/>
  <c r="N133" i="33"/>
  <c r="G133" i="33"/>
  <c r="AB132" i="33"/>
  <c r="AA132" i="33"/>
  <c r="Z132" i="33"/>
  <c r="Y132" i="33"/>
  <c r="W132" i="33"/>
  <c r="U132" i="33"/>
  <c r="S132" i="33"/>
  <c r="R132" i="33"/>
  <c r="R131" i="33" s="1"/>
  <c r="R130" i="33" s="1"/>
  <c r="P132" i="33"/>
  <c r="P131" i="33" s="1"/>
  <c r="P130" i="33" s="1"/>
  <c r="K132" i="33"/>
  <c r="L132" i="33" s="1"/>
  <c r="X132" i="33" s="1"/>
  <c r="X131" i="33"/>
  <c r="W131" i="33"/>
  <c r="V131" i="33"/>
  <c r="U131" i="33"/>
  <c r="U130" i="33" s="1"/>
  <c r="U129" i="33" s="1"/>
  <c r="T131" i="33"/>
  <c r="AA131" i="33" s="1"/>
  <c r="S131" i="33"/>
  <c r="S130" i="33" s="1"/>
  <c r="Q131" i="33"/>
  <c r="O131" i="33"/>
  <c r="O130" i="33" s="1"/>
  <c r="N131" i="33"/>
  <c r="L131" i="33"/>
  <c r="L130" i="33" s="1"/>
  <c r="K131" i="33"/>
  <c r="J131" i="33"/>
  <c r="I131" i="33"/>
  <c r="I130" i="33" s="1"/>
  <c r="H131" i="33"/>
  <c r="H130" i="33" s="1"/>
  <c r="G131" i="33"/>
  <c r="G130" i="33" s="1"/>
  <c r="F131" i="33"/>
  <c r="F130" i="33" s="1"/>
  <c r="F129" i="33" s="1"/>
  <c r="W130" i="33"/>
  <c r="W129" i="33" s="1"/>
  <c r="V130" i="33"/>
  <c r="Q130" i="33"/>
  <c r="N130" i="33"/>
  <c r="N129" i="33" s="1"/>
  <c r="J130" i="33"/>
  <c r="Q129" i="33"/>
  <c r="P129" i="33"/>
  <c r="J129" i="33"/>
  <c r="I129" i="33"/>
  <c r="G129" i="33"/>
  <c r="U127" i="33"/>
  <c r="U125" i="33" s="1"/>
  <c r="U122" i="33" s="1"/>
  <c r="T127" i="33"/>
  <c r="S127" i="33"/>
  <c r="S125" i="33" s="1"/>
  <c r="S122" i="33" s="1"/>
  <c r="Q127" i="33"/>
  <c r="N127" i="33"/>
  <c r="J127" i="33"/>
  <c r="J125" i="33" s="1"/>
  <c r="J122" i="33" s="1"/>
  <c r="I127" i="33"/>
  <c r="H127" i="33"/>
  <c r="G127" i="33"/>
  <c r="Q125" i="33"/>
  <c r="N125" i="33"/>
  <c r="I125" i="33"/>
  <c r="I122" i="33" s="1"/>
  <c r="H125" i="33"/>
  <c r="H122" i="33" s="1"/>
  <c r="G125" i="33"/>
  <c r="N124" i="33"/>
  <c r="G124" i="33"/>
  <c r="Q122" i="33"/>
  <c r="N122" i="33"/>
  <c r="AB121" i="33"/>
  <c r="AA121" i="33"/>
  <c r="W121" i="33"/>
  <c r="W120" i="33" s="1"/>
  <c r="W116" i="33" s="1"/>
  <c r="W114" i="33" s="1"/>
  <c r="U121" i="33"/>
  <c r="U120" i="33" s="1"/>
  <c r="U116" i="33" s="1"/>
  <c r="U114" i="33" s="1"/>
  <c r="S121" i="33"/>
  <c r="S120" i="33" s="1"/>
  <c r="S116" i="33" s="1"/>
  <c r="S114" i="33" s="1"/>
  <c r="R121" i="33"/>
  <c r="K121" i="33"/>
  <c r="L121" i="33" s="1"/>
  <c r="Z120" i="33"/>
  <c r="X120" i="33"/>
  <c r="V120" i="33"/>
  <c r="T120" i="33"/>
  <c r="R120" i="33"/>
  <c r="Q120" i="33"/>
  <c r="Q116" i="33" s="1"/>
  <c r="X116" i="33" s="1"/>
  <c r="O120" i="33"/>
  <c r="N120" i="33"/>
  <c r="L120" i="33"/>
  <c r="J120" i="33"/>
  <c r="J116" i="33" s="1"/>
  <c r="I120" i="33"/>
  <c r="H120" i="33"/>
  <c r="K120" i="33" s="1"/>
  <c r="G120" i="33"/>
  <c r="F120" i="33"/>
  <c r="F116" i="33" s="1"/>
  <c r="F114" i="33" s="1"/>
  <c r="W119" i="33"/>
  <c r="W118" i="33" s="1"/>
  <c r="W117" i="33" s="1"/>
  <c r="W115" i="33" s="1"/>
  <c r="U119" i="33"/>
  <c r="S119" i="33"/>
  <c r="L119" i="33"/>
  <c r="K119" i="33"/>
  <c r="V118" i="33"/>
  <c r="U118" i="33"/>
  <c r="T118" i="33"/>
  <c r="S118" i="33"/>
  <c r="S117" i="33" s="1"/>
  <c r="S115" i="33" s="1"/>
  <c r="S113" i="33" s="1"/>
  <c r="Q118" i="33"/>
  <c r="O118" i="33"/>
  <c r="N118" i="33"/>
  <c r="N117" i="33" s="1"/>
  <c r="N115" i="33" s="1"/>
  <c r="J118" i="33"/>
  <c r="I118" i="33"/>
  <c r="H118" i="33"/>
  <c r="H117" i="33" s="1"/>
  <c r="H115" i="33" s="1"/>
  <c r="H113" i="33" s="1"/>
  <c r="G118" i="33"/>
  <c r="F118" i="33"/>
  <c r="F117" i="33" s="1"/>
  <c r="F115" i="33" s="1"/>
  <c r="F113" i="33" s="1"/>
  <c r="V117" i="33"/>
  <c r="T117" i="33"/>
  <c r="Q117" i="33"/>
  <c r="O117" i="33"/>
  <c r="J117" i="33"/>
  <c r="I117" i="33"/>
  <c r="I115" i="33" s="1"/>
  <c r="I113" i="33" s="1"/>
  <c r="Z116" i="33"/>
  <c r="V116" i="33"/>
  <c r="R116" i="33"/>
  <c r="O116" i="33"/>
  <c r="O114" i="33" s="1"/>
  <c r="N116" i="33"/>
  <c r="N114" i="33" s="1"/>
  <c r="L116" i="33"/>
  <c r="I116" i="33"/>
  <c r="G116" i="33"/>
  <c r="V115" i="33"/>
  <c r="O115" i="33"/>
  <c r="J115" i="33"/>
  <c r="J113" i="33" s="1"/>
  <c r="Z114" i="33"/>
  <c r="V114" i="33"/>
  <c r="R114" i="33"/>
  <c r="Q114" i="33"/>
  <c r="X114" i="33" s="1"/>
  <c r="L114" i="33"/>
  <c r="J114" i="33"/>
  <c r="I114" i="33"/>
  <c r="W113" i="33"/>
  <c r="O113" i="33"/>
  <c r="N113" i="33"/>
  <c r="W112" i="33"/>
  <c r="W111" i="33" s="1"/>
  <c r="U112" i="33"/>
  <c r="S112" i="33"/>
  <c r="K112" i="33"/>
  <c r="L112" i="33" s="1"/>
  <c r="V111" i="33"/>
  <c r="V110" i="33" s="1"/>
  <c r="U111" i="33"/>
  <c r="U110" i="33" s="1"/>
  <c r="T111" i="33"/>
  <c r="S111" i="33"/>
  <c r="S110" i="33" s="1"/>
  <c r="Q111" i="33"/>
  <c r="O111" i="33"/>
  <c r="O110" i="33" s="1"/>
  <c r="N111" i="33"/>
  <c r="J111" i="33"/>
  <c r="J110" i="33" s="1"/>
  <c r="I111" i="33"/>
  <c r="I110" i="33" s="1"/>
  <c r="H111" i="33"/>
  <c r="G111" i="33"/>
  <c r="F111" i="33"/>
  <c r="W110" i="33"/>
  <c r="N110" i="33"/>
  <c r="H110" i="33"/>
  <c r="G110" i="33"/>
  <c r="K110" i="33" s="1"/>
  <c r="F110" i="33"/>
  <c r="AB109" i="33"/>
  <c r="AA109" i="33"/>
  <c r="W109" i="33"/>
  <c r="U109" i="33"/>
  <c r="S109" i="33"/>
  <c r="S106" i="33" s="1"/>
  <c r="S104" i="33" s="1"/>
  <c r="K109" i="33"/>
  <c r="L109" i="33" s="1"/>
  <c r="AB108" i="33"/>
  <c r="AA108" i="33"/>
  <c r="W108" i="33"/>
  <c r="U108" i="33"/>
  <c r="S108" i="33"/>
  <c r="R108" i="33"/>
  <c r="K108" i="33"/>
  <c r="L108" i="33" s="1"/>
  <c r="X107" i="33"/>
  <c r="W107" i="33"/>
  <c r="U107" i="33"/>
  <c r="S107" i="33"/>
  <c r="L107" i="33"/>
  <c r="K107" i="33"/>
  <c r="W106" i="33"/>
  <c r="W105" i="33" s="1"/>
  <c r="W104" i="33" s="1"/>
  <c r="W103" i="33" s="1"/>
  <c r="W7" i="33" s="1"/>
  <c r="V106" i="33"/>
  <c r="T106" i="33"/>
  <c r="Q106" i="33"/>
  <c r="Q104" i="33" s="1"/>
  <c r="O106" i="33"/>
  <c r="N106" i="33"/>
  <c r="J106" i="33"/>
  <c r="J104" i="33" s="1"/>
  <c r="I106" i="33"/>
  <c r="H106" i="33"/>
  <c r="G106" i="33"/>
  <c r="F106" i="33"/>
  <c r="V105" i="33"/>
  <c r="U105" i="33"/>
  <c r="U103" i="33" s="1"/>
  <c r="U7" i="33" s="1"/>
  <c r="T105" i="33"/>
  <c r="S105" i="33"/>
  <c r="S93" i="33" s="1"/>
  <c r="Q105" i="33"/>
  <c r="O105" i="33"/>
  <c r="O103" i="33" s="1"/>
  <c r="O7" i="33" s="1"/>
  <c r="N105" i="33"/>
  <c r="J105" i="33"/>
  <c r="J93" i="33" s="1"/>
  <c r="I105" i="33"/>
  <c r="H105" i="33"/>
  <c r="G105" i="33"/>
  <c r="F105" i="33"/>
  <c r="V104" i="33"/>
  <c r="O104" i="33"/>
  <c r="N104" i="33"/>
  <c r="I104" i="33"/>
  <c r="G104" i="33"/>
  <c r="F104" i="33"/>
  <c r="S103" i="33"/>
  <c r="Q103" i="33"/>
  <c r="Q7" i="33" s="1"/>
  <c r="J103" i="33"/>
  <c r="J7" i="33" s="1"/>
  <c r="I103" i="33"/>
  <c r="I7" i="33" s="1"/>
  <c r="F103" i="33"/>
  <c r="AB102" i="33"/>
  <c r="AA102" i="33"/>
  <c r="W102" i="33"/>
  <c r="U102" i="33"/>
  <c r="S102" i="33"/>
  <c r="L102" i="33"/>
  <c r="K102" i="33"/>
  <c r="AB101" i="33"/>
  <c r="AA101" i="33"/>
  <c r="W101" i="33"/>
  <c r="U101" i="33"/>
  <c r="U100" i="33" s="1"/>
  <c r="U99" i="33" s="1"/>
  <c r="U98" i="33" s="1"/>
  <c r="S101" i="33"/>
  <c r="S100" i="33" s="1"/>
  <c r="S99" i="33" s="1"/>
  <c r="S98" i="33" s="1"/>
  <c r="K101" i="33"/>
  <c r="L101" i="33" s="1"/>
  <c r="AB100" i="33"/>
  <c r="W100" i="33"/>
  <c r="W99" i="33" s="1"/>
  <c r="W98" i="33" s="1"/>
  <c r="V100" i="33"/>
  <c r="T100" i="33"/>
  <c r="Q100" i="33"/>
  <c r="O100" i="33"/>
  <c r="N100" i="33"/>
  <c r="N99" i="33" s="1"/>
  <c r="J100" i="33"/>
  <c r="I100" i="33"/>
  <c r="H100" i="33"/>
  <c r="H99" i="33" s="1"/>
  <c r="H98" i="33" s="1"/>
  <c r="G100" i="33"/>
  <c r="F100" i="33"/>
  <c r="F99" i="33" s="1"/>
  <c r="V99" i="33"/>
  <c r="Q99" i="33"/>
  <c r="Q98" i="33" s="1"/>
  <c r="O99" i="33"/>
  <c r="O98" i="33" s="1"/>
  <c r="J99" i="33"/>
  <c r="J98" i="33" s="1"/>
  <c r="I99" i="33"/>
  <c r="I98" i="33" s="1"/>
  <c r="I94" i="33" s="1"/>
  <c r="G99" i="33"/>
  <c r="N98" i="33"/>
  <c r="F98" i="33"/>
  <c r="Z97" i="33"/>
  <c r="Y97" i="33"/>
  <c r="W97" i="33"/>
  <c r="W96" i="33" s="1"/>
  <c r="W95" i="33" s="1"/>
  <c r="U97" i="33"/>
  <c r="S97" i="33"/>
  <c r="S96" i="33" s="1"/>
  <c r="S95" i="33" s="1"/>
  <c r="S94" i="33" s="1"/>
  <c r="R97" i="33"/>
  <c r="P97" i="33"/>
  <c r="P96" i="33" s="1"/>
  <c r="P95" i="33" s="1"/>
  <c r="L97" i="33"/>
  <c r="X97" i="33" s="1"/>
  <c r="K97" i="33"/>
  <c r="Y96" i="33"/>
  <c r="V96" i="33"/>
  <c r="U96" i="33"/>
  <c r="T96" i="33"/>
  <c r="T95" i="33" s="1"/>
  <c r="R96" i="33"/>
  <c r="R95" i="33" s="1"/>
  <c r="Q96" i="33"/>
  <c r="O96" i="33"/>
  <c r="N96" i="33"/>
  <c r="N95" i="33" s="1"/>
  <c r="L96" i="33"/>
  <c r="L95" i="33" s="1"/>
  <c r="J96" i="33"/>
  <c r="I96" i="33"/>
  <c r="H96" i="33"/>
  <c r="H95" i="33" s="1"/>
  <c r="G96" i="33"/>
  <c r="F96" i="33"/>
  <c r="F95" i="33" s="1"/>
  <c r="F94" i="33" s="1"/>
  <c r="V95" i="33"/>
  <c r="U95" i="33"/>
  <c r="Q95" i="33"/>
  <c r="O95" i="33"/>
  <c r="O94" i="33" s="1"/>
  <c r="J95" i="33"/>
  <c r="I95" i="33"/>
  <c r="W93" i="33"/>
  <c r="I93" i="33"/>
  <c r="F93" i="33"/>
  <c r="AB92" i="33"/>
  <c r="AA92" i="33"/>
  <c r="W92" i="33"/>
  <c r="U92" i="33"/>
  <c r="S92" i="33"/>
  <c r="L92" i="33"/>
  <c r="K92" i="33"/>
  <c r="AB91" i="33"/>
  <c r="AA91" i="33"/>
  <c r="W91" i="33"/>
  <c r="U91" i="33"/>
  <c r="S91" i="33"/>
  <c r="I91" i="33"/>
  <c r="I86" i="33" s="1"/>
  <c r="I65" i="33" s="1"/>
  <c r="AB90" i="33"/>
  <c r="AA90" i="33"/>
  <c r="W90" i="33"/>
  <c r="U90" i="33"/>
  <c r="S90" i="33"/>
  <c r="L90" i="33"/>
  <c r="Z90" i="33" s="1"/>
  <c r="K90" i="33"/>
  <c r="AB89" i="33"/>
  <c r="AA89" i="33"/>
  <c r="W89" i="33"/>
  <c r="U89" i="33"/>
  <c r="S89" i="33"/>
  <c r="P89" i="33"/>
  <c r="K89" i="33"/>
  <c r="L89" i="33" s="1"/>
  <c r="AB88" i="33"/>
  <c r="AA88" i="33"/>
  <c r="W88" i="33"/>
  <c r="U88" i="33"/>
  <c r="S88" i="33"/>
  <c r="K88" i="33"/>
  <c r="L88" i="33" s="1"/>
  <c r="AB87" i="33"/>
  <c r="AA87" i="33"/>
  <c r="W87" i="33"/>
  <c r="U87" i="33"/>
  <c r="S87" i="33"/>
  <c r="R87" i="33"/>
  <c r="K87" i="33"/>
  <c r="L87" i="33" s="1"/>
  <c r="AB86" i="33"/>
  <c r="AA86" i="33"/>
  <c r="V86" i="33"/>
  <c r="T86" i="33"/>
  <c r="S86" i="33"/>
  <c r="Q86" i="33"/>
  <c r="O86" i="33"/>
  <c r="N86" i="33"/>
  <c r="J86" i="33"/>
  <c r="J65" i="33" s="1"/>
  <c r="J48" i="33" s="1"/>
  <c r="J39" i="33" s="1"/>
  <c r="H86" i="33"/>
  <c r="G86" i="33"/>
  <c r="F86" i="33"/>
  <c r="AB85" i="33"/>
  <c r="AA85" i="33"/>
  <c r="W85" i="33"/>
  <c r="U85" i="33"/>
  <c r="S85" i="33"/>
  <c r="K85" i="33"/>
  <c r="L85" i="33" s="1"/>
  <c r="AB84" i="33"/>
  <c r="AA84" i="33"/>
  <c r="W84" i="33"/>
  <c r="U84" i="33"/>
  <c r="S84" i="33"/>
  <c r="L84" i="33"/>
  <c r="K84" i="33"/>
  <c r="AB83" i="33"/>
  <c r="AA83" i="33"/>
  <c r="W83" i="33"/>
  <c r="U83" i="33"/>
  <c r="S83" i="33"/>
  <c r="K83" i="33"/>
  <c r="L83" i="33" s="1"/>
  <c r="AB82" i="33"/>
  <c r="AA82" i="33"/>
  <c r="W82" i="33"/>
  <c r="U82" i="33"/>
  <c r="S82" i="33"/>
  <c r="L82" i="33"/>
  <c r="K82" i="33"/>
  <c r="AB81" i="33"/>
  <c r="AA81" i="33"/>
  <c r="Z81" i="33"/>
  <c r="Y81" i="33"/>
  <c r="X81" i="33"/>
  <c r="W81" i="33"/>
  <c r="U81" i="33"/>
  <c r="S81" i="33"/>
  <c r="R81" i="33"/>
  <c r="P81" i="33"/>
  <c r="K81" i="33"/>
  <c r="L81" i="33" s="1"/>
  <c r="AB80" i="33"/>
  <c r="AA80" i="33"/>
  <c r="W80" i="33"/>
  <c r="W79" i="33" s="1"/>
  <c r="U80" i="33"/>
  <c r="S80" i="33"/>
  <c r="K80" i="33"/>
  <c r="L80" i="33" s="1"/>
  <c r="V79" i="33"/>
  <c r="U79" i="33"/>
  <c r="T79" i="33"/>
  <c r="Q79" i="33"/>
  <c r="O79" i="33"/>
  <c r="O65" i="33" s="1"/>
  <c r="N79" i="33"/>
  <c r="J79" i="33"/>
  <c r="I79" i="33"/>
  <c r="H79" i="33"/>
  <c r="K79" i="33" s="1"/>
  <c r="G79" i="33"/>
  <c r="F79" i="33"/>
  <c r="AB78" i="33"/>
  <c r="AA78" i="33"/>
  <c r="W78" i="33"/>
  <c r="U78" i="33"/>
  <c r="S78" i="33"/>
  <c r="K78" i="33"/>
  <c r="L78" i="33" s="1"/>
  <c r="AB77" i="33"/>
  <c r="AA77" i="33"/>
  <c r="W77" i="33"/>
  <c r="U77" i="33"/>
  <c r="U75" i="33" s="1"/>
  <c r="S77" i="33"/>
  <c r="J77" i="33"/>
  <c r="J75" i="33" s="1"/>
  <c r="AB76" i="33"/>
  <c r="AA76" i="33"/>
  <c r="X76" i="33"/>
  <c r="W76" i="33"/>
  <c r="U76" i="33"/>
  <c r="S76" i="33"/>
  <c r="L76" i="33"/>
  <c r="K76" i="33"/>
  <c r="W75" i="33"/>
  <c r="V75" i="33"/>
  <c r="T75" i="33"/>
  <c r="S75" i="33"/>
  <c r="Q75" i="33"/>
  <c r="Q65" i="33" s="1"/>
  <c r="O75" i="33"/>
  <c r="N75" i="33"/>
  <c r="I75" i="33"/>
  <c r="K75" i="33" s="1"/>
  <c r="H75" i="33"/>
  <c r="G75" i="33"/>
  <c r="F75" i="33"/>
  <c r="AB74" i="33"/>
  <c r="AA74" i="33"/>
  <c r="W74" i="33"/>
  <c r="U74" i="33"/>
  <c r="S74" i="33"/>
  <c r="L74" i="33"/>
  <c r="K74" i="33"/>
  <c r="AB73" i="33"/>
  <c r="AA73" i="33"/>
  <c r="X73" i="33"/>
  <c r="W73" i="33"/>
  <c r="U73" i="33"/>
  <c r="S73" i="33"/>
  <c r="L73" i="33"/>
  <c r="K73" i="33"/>
  <c r="AB72" i="33"/>
  <c r="AA72" i="33"/>
  <c r="W72" i="33"/>
  <c r="U72" i="33"/>
  <c r="S72" i="33"/>
  <c r="K72" i="33"/>
  <c r="L72" i="33" s="1"/>
  <c r="AB71" i="33"/>
  <c r="AA71" i="33"/>
  <c r="Y71" i="33"/>
  <c r="W71" i="33"/>
  <c r="U71" i="33"/>
  <c r="S71" i="33"/>
  <c r="K71" i="33"/>
  <c r="L71" i="33" s="1"/>
  <c r="AB70" i="33"/>
  <c r="AA70" i="33"/>
  <c r="W70" i="33"/>
  <c r="U70" i="33"/>
  <c r="S70" i="33"/>
  <c r="S68" i="33" s="1"/>
  <c r="L70" i="33"/>
  <c r="K70" i="33"/>
  <c r="AB69" i="33"/>
  <c r="AA69" i="33"/>
  <c r="Y69" i="33"/>
  <c r="W69" i="33"/>
  <c r="U69" i="33"/>
  <c r="S69" i="33"/>
  <c r="K69" i="33"/>
  <c r="L69" i="33" s="1"/>
  <c r="AB68" i="33"/>
  <c r="V68" i="33"/>
  <c r="T68" i="33"/>
  <c r="Q68" i="33"/>
  <c r="O68" i="33"/>
  <c r="N68" i="33"/>
  <c r="K68" i="33"/>
  <c r="J68" i="33"/>
  <c r="I68" i="33"/>
  <c r="H68" i="33"/>
  <c r="G68" i="33"/>
  <c r="G65" i="33" s="1"/>
  <c r="F68" i="33"/>
  <c r="F65" i="33" s="1"/>
  <c r="AB67" i="33"/>
  <c r="AA67" i="33"/>
  <c r="W67" i="33"/>
  <c r="W66" i="33" s="1"/>
  <c r="U67" i="33"/>
  <c r="U66" i="33" s="1"/>
  <c r="S67" i="33"/>
  <c r="K67" i="33"/>
  <c r="L67" i="33" s="1"/>
  <c r="AB66" i="33"/>
  <c r="V66" i="33"/>
  <c r="T66" i="33"/>
  <c r="S66" i="33"/>
  <c r="Q66" i="33"/>
  <c r="O66" i="33"/>
  <c r="N66" i="33"/>
  <c r="J66" i="33"/>
  <c r="K66" i="33" s="1"/>
  <c r="I66" i="33"/>
  <c r="H66" i="33"/>
  <c r="G66" i="33"/>
  <c r="F66" i="33"/>
  <c r="AB64" i="33"/>
  <c r="AA64" i="33"/>
  <c r="X64" i="33"/>
  <c r="W64" i="33"/>
  <c r="U64" i="33"/>
  <c r="S64" i="33"/>
  <c r="L64" i="33"/>
  <c r="K64" i="33"/>
  <c r="AB63" i="33"/>
  <c r="W63" i="33"/>
  <c r="V63" i="33"/>
  <c r="U63" i="33"/>
  <c r="T63" i="33"/>
  <c r="S63" i="33"/>
  <c r="Q63" i="33"/>
  <c r="AA63" i="33" s="1"/>
  <c r="O63" i="33"/>
  <c r="O49" i="33" s="1"/>
  <c r="O48" i="33" s="1"/>
  <c r="N63" i="33"/>
  <c r="J63" i="33"/>
  <c r="I63" i="33"/>
  <c r="K63" i="33" s="1"/>
  <c r="H63" i="33"/>
  <c r="G63" i="33"/>
  <c r="F63" i="33"/>
  <c r="AB62" i="33"/>
  <c r="AA62" i="33"/>
  <c r="W62" i="33"/>
  <c r="U62" i="33"/>
  <c r="S62" i="33"/>
  <c r="I62" i="33"/>
  <c r="K62" i="33" s="1"/>
  <c r="L62" i="33" s="1"/>
  <c r="AA61" i="33"/>
  <c r="X61" i="33"/>
  <c r="W61" i="33"/>
  <c r="U61" i="33"/>
  <c r="S61" i="33"/>
  <c r="K61" i="33"/>
  <c r="L61" i="33" s="1"/>
  <c r="AB60" i="33"/>
  <c r="AA60" i="33"/>
  <c r="W60" i="33"/>
  <c r="U60" i="33"/>
  <c r="S60" i="33"/>
  <c r="K60" i="33"/>
  <c r="L60" i="33" s="1"/>
  <c r="I60" i="33"/>
  <c r="AB59" i="33"/>
  <c r="AA59" i="33"/>
  <c r="W59" i="33"/>
  <c r="U59" i="33"/>
  <c r="S59" i="33"/>
  <c r="K59" i="33"/>
  <c r="L59" i="33" s="1"/>
  <c r="I59" i="33"/>
  <c r="I54" i="33" s="1"/>
  <c r="AB58" i="33"/>
  <c r="AA58" i="33"/>
  <c r="W58" i="33"/>
  <c r="U58" i="33"/>
  <c r="S58" i="33"/>
  <c r="K58" i="33"/>
  <c r="L58" i="33" s="1"/>
  <c r="AB57" i="33"/>
  <c r="AA57" i="33"/>
  <c r="W57" i="33"/>
  <c r="U57" i="33"/>
  <c r="S57" i="33"/>
  <c r="S54" i="33" s="1"/>
  <c r="K57" i="33"/>
  <c r="L57" i="33" s="1"/>
  <c r="AB56" i="33"/>
  <c r="AA56" i="33"/>
  <c r="W56" i="33"/>
  <c r="U56" i="33"/>
  <c r="S56" i="33"/>
  <c r="L56" i="33"/>
  <c r="K56" i="33"/>
  <c r="AA55" i="33"/>
  <c r="W55" i="33"/>
  <c r="U55" i="33"/>
  <c r="S55" i="33"/>
  <c r="K55" i="33"/>
  <c r="L55" i="33" s="1"/>
  <c r="AA54" i="33"/>
  <c r="V54" i="33"/>
  <c r="AB54" i="33" s="1"/>
  <c r="U54" i="33"/>
  <c r="T54" i="33"/>
  <c r="Q54" i="33"/>
  <c r="O54" i="33"/>
  <c r="N54" i="33"/>
  <c r="J54" i="33"/>
  <c r="H54" i="33"/>
  <c r="K54" i="33" s="1"/>
  <c r="G54" i="33"/>
  <c r="F54" i="33"/>
  <c r="L53" i="33"/>
  <c r="K53" i="33"/>
  <c r="AB52" i="33"/>
  <c r="AA52" i="33"/>
  <c r="W52" i="33"/>
  <c r="U52" i="33"/>
  <c r="S52" i="33"/>
  <c r="K52" i="33"/>
  <c r="L52" i="33" s="1"/>
  <c r="AB51" i="33"/>
  <c r="AA51" i="33"/>
  <c r="W51" i="33"/>
  <c r="W50" i="33" s="1"/>
  <c r="U51" i="33"/>
  <c r="S51" i="33"/>
  <c r="S50" i="33" s="1"/>
  <c r="R51" i="33"/>
  <c r="P51" i="33"/>
  <c r="K51" i="33"/>
  <c r="L51" i="33" s="1"/>
  <c r="V50" i="33"/>
  <c r="AB50" i="33" s="1"/>
  <c r="T50" i="33"/>
  <c r="Q50" i="33"/>
  <c r="O50" i="33"/>
  <c r="N50" i="33"/>
  <c r="J50" i="33"/>
  <c r="J49" i="33" s="1"/>
  <c r="I50" i="33"/>
  <c r="H50" i="33"/>
  <c r="K50" i="33" s="1"/>
  <c r="G50" i="33"/>
  <c r="F50" i="33"/>
  <c r="V49" i="33"/>
  <c r="T49" i="33"/>
  <c r="N49" i="33"/>
  <c r="G49" i="33"/>
  <c r="AB47" i="33"/>
  <c r="AA47" i="33"/>
  <c r="Z47" i="33"/>
  <c r="W47" i="33"/>
  <c r="U47" i="33"/>
  <c r="S47" i="33"/>
  <c r="S44" i="33" s="1"/>
  <c r="S41" i="33" s="1"/>
  <c r="S40" i="33" s="1"/>
  <c r="R47" i="33"/>
  <c r="I47" i="33"/>
  <c r="K47" i="33" s="1"/>
  <c r="L47" i="33" s="1"/>
  <c r="Y47" i="33" s="1"/>
  <c r="AB46" i="33"/>
  <c r="AA46" i="33"/>
  <c r="W46" i="33"/>
  <c r="U46" i="33"/>
  <c r="U44" i="33" s="1"/>
  <c r="S46" i="33"/>
  <c r="I46" i="33"/>
  <c r="K46" i="33" s="1"/>
  <c r="L46" i="33" s="1"/>
  <c r="R46" i="33" s="1"/>
  <c r="AB45" i="33"/>
  <c r="AA45" i="33"/>
  <c r="W45" i="33"/>
  <c r="U45" i="33"/>
  <c r="S45" i="33"/>
  <c r="L45" i="33"/>
  <c r="I45" i="33"/>
  <c r="K45" i="33" s="1"/>
  <c r="W44" i="33"/>
  <c r="V44" i="33"/>
  <c r="T44" i="33"/>
  <c r="T41" i="33" s="1"/>
  <c r="Q44" i="33"/>
  <c r="O44" i="33"/>
  <c r="N44" i="33"/>
  <c r="N41" i="33" s="1"/>
  <c r="J44" i="33"/>
  <c r="H44" i="33"/>
  <c r="G44" i="33"/>
  <c r="F44" i="33"/>
  <c r="F41" i="33" s="1"/>
  <c r="F40" i="33" s="1"/>
  <c r="AA43" i="33"/>
  <c r="W43" i="33"/>
  <c r="W42" i="33" s="1"/>
  <c r="U43" i="33"/>
  <c r="S43" i="33"/>
  <c r="S42" i="33" s="1"/>
  <c r="K43" i="33"/>
  <c r="L43" i="33" s="1"/>
  <c r="AA42" i="33"/>
  <c r="V42" i="33"/>
  <c r="U42" i="33"/>
  <c r="T42" i="33"/>
  <c r="Q42" i="33"/>
  <c r="O42" i="33"/>
  <c r="O41" i="33" s="1"/>
  <c r="O40" i="33" s="1"/>
  <c r="O39" i="33" s="1"/>
  <c r="N42" i="33"/>
  <c r="J42" i="33"/>
  <c r="J41" i="33" s="1"/>
  <c r="I42" i="33"/>
  <c r="H42" i="33"/>
  <c r="G42" i="33"/>
  <c r="K42" i="33" s="1"/>
  <c r="F42" i="33"/>
  <c r="W41" i="33"/>
  <c r="W40" i="33" s="1"/>
  <c r="Q41" i="33"/>
  <c r="Q40" i="33" s="1"/>
  <c r="H41" i="33"/>
  <c r="H40" i="33" s="1"/>
  <c r="T40" i="33"/>
  <c r="AA40" i="33" s="1"/>
  <c r="N40" i="33"/>
  <c r="J40" i="33"/>
  <c r="W38" i="33"/>
  <c r="U38" i="33"/>
  <c r="U37" i="33" s="1"/>
  <c r="S38" i="33"/>
  <c r="S37" i="33" s="1"/>
  <c r="L38" i="33"/>
  <c r="X38" i="33" s="1"/>
  <c r="K38" i="33"/>
  <c r="V37" i="33"/>
  <c r="W37" i="33" s="1"/>
  <c r="T37" i="33"/>
  <c r="Q37" i="33"/>
  <c r="O37" i="33"/>
  <c r="J37" i="33"/>
  <c r="I37" i="33"/>
  <c r="H37" i="33"/>
  <c r="G37" i="33"/>
  <c r="F37" i="33"/>
  <c r="AB36" i="33"/>
  <c r="AA36" i="33"/>
  <c r="Z36" i="33"/>
  <c r="Y36" i="33"/>
  <c r="W36" i="33"/>
  <c r="U36" i="33"/>
  <c r="S36" i="33"/>
  <c r="R36" i="33"/>
  <c r="P36" i="33"/>
  <c r="K36" i="33"/>
  <c r="L36" i="33" s="1"/>
  <c r="X36" i="33" s="1"/>
  <c r="AB35" i="33"/>
  <c r="AA35" i="33"/>
  <c r="W35" i="33"/>
  <c r="U35" i="33"/>
  <c r="S35" i="33"/>
  <c r="L35" i="33"/>
  <c r="K35" i="33"/>
  <c r="AB34" i="33"/>
  <c r="AA34" i="33"/>
  <c r="W34" i="33"/>
  <c r="U34" i="33"/>
  <c r="S34" i="33"/>
  <c r="K34" i="33"/>
  <c r="L34" i="33" s="1"/>
  <c r="AB33" i="33"/>
  <c r="AA33" i="33"/>
  <c r="W33" i="33"/>
  <c r="U33" i="33"/>
  <c r="S33" i="33"/>
  <c r="S31" i="33" s="1"/>
  <c r="K33" i="33"/>
  <c r="L33" i="33" s="1"/>
  <c r="AB32" i="33"/>
  <c r="AA32" i="33"/>
  <c r="Z32" i="33"/>
  <c r="W32" i="33"/>
  <c r="U32" i="33"/>
  <c r="S32" i="33"/>
  <c r="R32" i="33"/>
  <c r="L32" i="33"/>
  <c r="K32" i="33"/>
  <c r="W31" i="33"/>
  <c r="W30" i="33" s="1"/>
  <c r="V31" i="33"/>
  <c r="AB31" i="33" s="1"/>
  <c r="T31" i="33"/>
  <c r="Q31" i="33"/>
  <c r="Q30" i="33" s="1"/>
  <c r="O31" i="33"/>
  <c r="O30" i="33" s="1"/>
  <c r="N31" i="33"/>
  <c r="N30" i="33" s="1"/>
  <c r="J31" i="33"/>
  <c r="I31" i="33"/>
  <c r="I30" i="33" s="1"/>
  <c r="H31" i="33"/>
  <c r="G31" i="33"/>
  <c r="F31" i="33"/>
  <c r="V30" i="33"/>
  <c r="T30" i="33"/>
  <c r="S30" i="33"/>
  <c r="J30" i="33"/>
  <c r="H30" i="33"/>
  <c r="F30" i="33"/>
  <c r="AB29" i="33"/>
  <c r="AA29" i="33"/>
  <c r="X29" i="33"/>
  <c r="W29" i="33"/>
  <c r="U29" i="33"/>
  <c r="S29" i="33"/>
  <c r="L29" i="33"/>
  <c r="K29" i="33"/>
  <c r="AB28" i="33"/>
  <c r="AA28" i="33"/>
  <c r="W28" i="33"/>
  <c r="U28" i="33"/>
  <c r="S28" i="33"/>
  <c r="P28" i="33"/>
  <c r="K28" i="33"/>
  <c r="L28" i="33" s="1"/>
  <c r="AB27" i="33"/>
  <c r="AA27" i="33"/>
  <c r="Y27" i="33"/>
  <c r="W27" i="33"/>
  <c r="U27" i="33"/>
  <c r="S27" i="33"/>
  <c r="L27" i="33"/>
  <c r="K27" i="33"/>
  <c r="AB26" i="33"/>
  <c r="AA26" i="33"/>
  <c r="W26" i="33"/>
  <c r="U26" i="33"/>
  <c r="S26" i="33"/>
  <c r="R26" i="33"/>
  <c r="K26" i="33"/>
  <c r="L26" i="33" s="1"/>
  <c r="AB25" i="33"/>
  <c r="AA25" i="33"/>
  <c r="W25" i="33"/>
  <c r="U25" i="33"/>
  <c r="S25" i="33"/>
  <c r="R25" i="33"/>
  <c r="K25" i="33"/>
  <c r="L25" i="33" s="1"/>
  <c r="AB24" i="33"/>
  <c r="AA24" i="33"/>
  <c r="X24" i="33"/>
  <c r="W24" i="33"/>
  <c r="U24" i="33"/>
  <c r="S24" i="33"/>
  <c r="L24" i="33"/>
  <c r="K24" i="33"/>
  <c r="AB23" i="33"/>
  <c r="AA23" i="33"/>
  <c r="W23" i="33"/>
  <c r="U23" i="33"/>
  <c r="S23" i="33"/>
  <c r="K23" i="33"/>
  <c r="L23" i="33" s="1"/>
  <c r="P23" i="33" s="1"/>
  <c r="V22" i="33"/>
  <c r="AB22" i="33" s="1"/>
  <c r="T22" i="33"/>
  <c r="S22" i="33"/>
  <c r="Q22" i="33"/>
  <c r="O22" i="33"/>
  <c r="N22" i="33"/>
  <c r="K22" i="33"/>
  <c r="J22" i="33"/>
  <c r="I22" i="33"/>
  <c r="H22" i="33"/>
  <c r="G22" i="33"/>
  <c r="F22" i="33"/>
  <c r="F10" i="33" s="1"/>
  <c r="F9" i="33" s="1"/>
  <c r="AB21" i="33"/>
  <c r="AA21" i="33"/>
  <c r="W21" i="33"/>
  <c r="U21" i="33"/>
  <c r="S21" i="33"/>
  <c r="P21" i="33"/>
  <c r="K21" i="33"/>
  <c r="L21" i="33" s="1"/>
  <c r="Y21" i="33" s="1"/>
  <c r="AB20" i="33"/>
  <c r="AA20" i="33"/>
  <c r="W20" i="33"/>
  <c r="U20" i="33"/>
  <c r="S20" i="33"/>
  <c r="L20" i="33"/>
  <c r="K20" i="33"/>
  <c r="AB19" i="33"/>
  <c r="AA19" i="33"/>
  <c r="W19" i="33"/>
  <c r="U19" i="33"/>
  <c r="S19" i="33"/>
  <c r="L19" i="33"/>
  <c r="X19" i="33" s="1"/>
  <c r="K19" i="33"/>
  <c r="AB18" i="33"/>
  <c r="AA18" i="33"/>
  <c r="X18" i="33"/>
  <c r="W18" i="33"/>
  <c r="U18" i="33"/>
  <c r="S18" i="33"/>
  <c r="K18" i="33"/>
  <c r="L18" i="33" s="1"/>
  <c r="AB17" i="33"/>
  <c r="AA17" i="33"/>
  <c r="W17" i="33"/>
  <c r="U17" i="33"/>
  <c r="S17" i="33"/>
  <c r="L17" i="33"/>
  <c r="K17" i="33"/>
  <c r="AB16" i="33"/>
  <c r="AA16" i="33"/>
  <c r="Z16" i="33"/>
  <c r="W16" i="33"/>
  <c r="U16" i="33"/>
  <c r="S16" i="33"/>
  <c r="K16" i="33"/>
  <c r="L16" i="33" s="1"/>
  <c r="AB15" i="33"/>
  <c r="AA15" i="33"/>
  <c r="W15" i="33"/>
  <c r="U15" i="33"/>
  <c r="S15" i="33"/>
  <c r="P15" i="33"/>
  <c r="L15" i="33"/>
  <c r="K15" i="33"/>
  <c r="AB14" i="33"/>
  <c r="AA14" i="33"/>
  <c r="Z14" i="33"/>
  <c r="W14" i="33"/>
  <c r="U14" i="33"/>
  <c r="U12" i="33" s="1"/>
  <c r="U11" i="33" s="1"/>
  <c r="S14" i="33"/>
  <c r="K14" i="33"/>
  <c r="L14" i="33" s="1"/>
  <c r="AB13" i="33"/>
  <c r="AA13" i="33"/>
  <c r="Z13" i="33"/>
  <c r="W13" i="33"/>
  <c r="U13" i="33"/>
  <c r="S13" i="33"/>
  <c r="S12" i="33" s="1"/>
  <c r="S11" i="33" s="1"/>
  <c r="S10" i="33" s="1"/>
  <c r="S9" i="33" s="1"/>
  <c r="R13" i="33"/>
  <c r="P13" i="33"/>
  <c r="L13" i="33"/>
  <c r="K13" i="33"/>
  <c r="AB12" i="33"/>
  <c r="AA12" i="33"/>
  <c r="V12" i="33"/>
  <c r="V11" i="33" s="1"/>
  <c r="T12" i="33"/>
  <c r="Q12" i="33"/>
  <c r="O12" i="33"/>
  <c r="N12" i="33"/>
  <c r="J12" i="33"/>
  <c r="J11" i="33" s="1"/>
  <c r="I12" i="33"/>
  <c r="H12" i="33"/>
  <c r="G12" i="33"/>
  <c r="F12" i="33"/>
  <c r="F11" i="33" s="1"/>
  <c r="Q11" i="33"/>
  <c r="O11" i="33"/>
  <c r="N11" i="33"/>
  <c r="I11" i="33"/>
  <c r="H11" i="33"/>
  <c r="G11" i="33"/>
  <c r="S7" i="33"/>
  <c r="F7" i="33"/>
  <c r="H85" i="30"/>
  <c r="K85" i="30" s="1"/>
  <c r="J84" i="30"/>
  <c r="G84" i="30"/>
  <c r="F84" i="30"/>
  <c r="G83" i="30"/>
  <c r="F83" i="30"/>
  <c r="G82" i="30"/>
  <c r="F82" i="30"/>
  <c r="H81" i="30"/>
  <c r="H80" i="30"/>
  <c r="K80" i="30" s="1"/>
  <c r="J79" i="30"/>
  <c r="G79" i="30"/>
  <c r="F79" i="30"/>
  <c r="J78" i="30"/>
  <c r="G78" i="30"/>
  <c r="F78" i="30"/>
  <c r="J77" i="30"/>
  <c r="G77" i="30"/>
  <c r="F77" i="30"/>
  <c r="G76" i="30"/>
  <c r="F76" i="30"/>
  <c r="J75" i="30"/>
  <c r="G75" i="30"/>
  <c r="F75" i="30"/>
  <c r="G74" i="30"/>
  <c r="F74" i="30"/>
  <c r="G73" i="30"/>
  <c r="F73" i="30"/>
  <c r="G72" i="30"/>
  <c r="F72" i="30"/>
  <c r="G71" i="30"/>
  <c r="F71" i="30"/>
  <c r="G70" i="30"/>
  <c r="F70" i="30"/>
  <c r="H69" i="30"/>
  <c r="J68" i="30"/>
  <c r="G68" i="30"/>
  <c r="F68" i="30"/>
  <c r="J67" i="30"/>
  <c r="G67" i="30"/>
  <c r="G66" i="30" s="1"/>
  <c r="G65" i="30" s="1"/>
  <c r="G64" i="30" s="1"/>
  <c r="F67" i="30"/>
  <c r="F66" i="30" s="1"/>
  <c r="F65" i="30" s="1"/>
  <c r="F64" i="30" s="1"/>
  <c r="J66" i="30"/>
  <c r="J65" i="30"/>
  <c r="J64" i="30"/>
  <c r="H63" i="30"/>
  <c r="K63" i="30" s="1"/>
  <c r="J62" i="30"/>
  <c r="J61" i="30" s="1"/>
  <c r="G62" i="30"/>
  <c r="F62" i="30"/>
  <c r="G61" i="30"/>
  <c r="F61" i="30"/>
  <c r="G60" i="30"/>
  <c r="F60" i="30"/>
  <c r="G59" i="30"/>
  <c r="F59" i="30"/>
  <c r="G58" i="30"/>
  <c r="F58" i="30"/>
  <c r="H57" i="30"/>
  <c r="J56" i="30"/>
  <c r="G56" i="30"/>
  <c r="G55" i="30" s="1"/>
  <c r="G54" i="30" s="1"/>
  <c r="F56" i="30"/>
  <c r="F55" i="30" s="1"/>
  <c r="F54" i="30" s="1"/>
  <c r="F53" i="30" s="1"/>
  <c r="F52" i="30" s="1"/>
  <c r="F31" i="30" s="1"/>
  <c r="J55" i="30"/>
  <c r="J54" i="30"/>
  <c r="J53" i="30"/>
  <c r="J52" i="30"/>
  <c r="H51" i="30"/>
  <c r="K51" i="30" s="1"/>
  <c r="H50" i="30"/>
  <c r="H49" i="30"/>
  <c r="K49" i="30" s="1"/>
  <c r="J48" i="30"/>
  <c r="F48" i="30"/>
  <c r="J47" i="30"/>
  <c r="F47" i="30"/>
  <c r="J46" i="30"/>
  <c r="G46" i="30"/>
  <c r="F46" i="30"/>
  <c r="G45" i="30"/>
  <c r="F45" i="30"/>
  <c r="J44" i="30"/>
  <c r="G44" i="30"/>
  <c r="F44" i="30"/>
  <c r="J43" i="30"/>
  <c r="G43" i="30"/>
  <c r="F43" i="30"/>
  <c r="G42" i="30"/>
  <c r="F42" i="30"/>
  <c r="J41" i="30"/>
  <c r="G41" i="30"/>
  <c r="F41" i="30"/>
  <c r="J40" i="30"/>
  <c r="G40" i="30"/>
  <c r="F40" i="30"/>
  <c r="G39" i="30"/>
  <c r="F39" i="30"/>
  <c r="J38" i="30"/>
  <c r="J35" i="30" s="1"/>
  <c r="G38" i="30"/>
  <c r="F38" i="30"/>
  <c r="J37" i="30"/>
  <c r="J34" i="30" s="1"/>
  <c r="G37" i="30"/>
  <c r="F37" i="30"/>
  <c r="G36" i="30"/>
  <c r="F36" i="30"/>
  <c r="G35" i="30"/>
  <c r="F35" i="30"/>
  <c r="G34" i="30"/>
  <c r="F34" i="30"/>
  <c r="F33" i="30"/>
  <c r="F32" i="30"/>
  <c r="K30" i="30"/>
  <c r="H30" i="30"/>
  <c r="H29" i="30"/>
  <c r="K29" i="30" s="1"/>
  <c r="J28" i="30"/>
  <c r="G28" i="30"/>
  <c r="F28" i="30"/>
  <c r="G27" i="30"/>
  <c r="F27" i="30"/>
  <c r="G26" i="30"/>
  <c r="F26" i="30"/>
  <c r="K25" i="30"/>
  <c r="K24" i="30"/>
  <c r="H24" i="30"/>
  <c r="H23" i="30"/>
  <c r="K23" i="30" s="1"/>
  <c r="K22" i="30"/>
  <c r="H22" i="30"/>
  <c r="H21" i="30"/>
  <c r="K21" i="30" s="1"/>
  <c r="K20" i="30"/>
  <c r="H20" i="30"/>
  <c r="J19" i="30"/>
  <c r="G19" i="30"/>
  <c r="F19" i="30"/>
  <c r="H18" i="30"/>
  <c r="K18" i="30" s="1"/>
  <c r="K17" i="30"/>
  <c r="H17" i="30"/>
  <c r="J16" i="30"/>
  <c r="G16" i="30"/>
  <c r="F16" i="30"/>
  <c r="G15" i="30"/>
  <c r="F15" i="30"/>
  <c r="H14" i="30"/>
  <c r="J13" i="30"/>
  <c r="G13" i="30"/>
  <c r="G12" i="30" s="1"/>
  <c r="G11" i="30" s="1"/>
  <c r="G10" i="30" s="1"/>
  <c r="G9" i="30" s="1"/>
  <c r="F13" i="30"/>
  <c r="F12" i="30" s="1"/>
  <c r="F11" i="30" s="1"/>
  <c r="F10" i="30" s="1"/>
  <c r="F9" i="30" s="1"/>
  <c r="J12" i="30"/>
  <c r="O136" i="29"/>
  <c r="N136" i="29"/>
  <c r="L136" i="29"/>
  <c r="H136" i="29"/>
  <c r="M136" i="29" s="1"/>
  <c r="K135" i="29"/>
  <c r="J135" i="29"/>
  <c r="M135" i="29" s="1"/>
  <c r="H135" i="29"/>
  <c r="G135" i="29"/>
  <c r="F135" i="29"/>
  <c r="F134" i="29" s="1"/>
  <c r="F133" i="29" s="1"/>
  <c r="J134" i="29"/>
  <c r="H134" i="29"/>
  <c r="H133" i="29" s="1"/>
  <c r="G134" i="29"/>
  <c r="G133" i="29" s="1"/>
  <c r="M133" i="29"/>
  <c r="J133" i="29"/>
  <c r="O132" i="29"/>
  <c r="N132" i="29"/>
  <c r="L132" i="29"/>
  <c r="H132" i="29"/>
  <c r="M132" i="29" s="1"/>
  <c r="O131" i="29"/>
  <c r="N131" i="29"/>
  <c r="L131" i="29"/>
  <c r="H131" i="29"/>
  <c r="M131" i="29" s="1"/>
  <c r="K130" i="29"/>
  <c r="J130" i="29"/>
  <c r="H130" i="29"/>
  <c r="G130" i="29"/>
  <c r="F130" i="29"/>
  <c r="N129" i="29"/>
  <c r="K129" i="29"/>
  <c r="J129" i="29"/>
  <c r="H129" i="29"/>
  <c r="G129" i="29"/>
  <c r="G127" i="29" s="1"/>
  <c r="F129" i="29"/>
  <c r="H128" i="29"/>
  <c r="G128" i="29"/>
  <c r="G126" i="29" s="1"/>
  <c r="F128" i="29"/>
  <c r="N127" i="29"/>
  <c r="K127" i="29"/>
  <c r="K125" i="29" s="1"/>
  <c r="H127" i="29"/>
  <c r="H125" i="29" s="1"/>
  <c r="F127" i="29"/>
  <c r="F125" i="29" s="1"/>
  <c r="F126" i="29"/>
  <c r="G125" i="29"/>
  <c r="O124" i="29"/>
  <c r="L124" i="29"/>
  <c r="H124" i="29"/>
  <c r="N123" i="29"/>
  <c r="K123" i="29"/>
  <c r="J123" i="29"/>
  <c r="H123" i="29"/>
  <c r="G123" i="29"/>
  <c r="F123" i="29"/>
  <c r="O122" i="29"/>
  <c r="N122" i="29"/>
  <c r="L122" i="29"/>
  <c r="H122" i="29"/>
  <c r="O121" i="29"/>
  <c r="M121" i="29"/>
  <c r="L121" i="29"/>
  <c r="H121" i="29"/>
  <c r="K120" i="29"/>
  <c r="J120" i="29"/>
  <c r="G120" i="29"/>
  <c r="G118" i="29" s="1"/>
  <c r="F120" i="29"/>
  <c r="F118" i="29" s="1"/>
  <c r="N119" i="29"/>
  <c r="M119" i="29"/>
  <c r="L119" i="29"/>
  <c r="K119" i="29"/>
  <c r="J119" i="29"/>
  <c r="H119" i="29"/>
  <c r="G119" i="29"/>
  <c r="G117" i="29" s="1"/>
  <c r="G115" i="29" s="1"/>
  <c r="G109" i="29" s="1"/>
  <c r="F119" i="29"/>
  <c r="F117" i="29" s="1"/>
  <c r="F115" i="29" s="1"/>
  <c r="F109" i="29" s="1"/>
  <c r="F107" i="29" s="1"/>
  <c r="K118" i="29"/>
  <c r="J117" i="29"/>
  <c r="G116" i="29"/>
  <c r="F116" i="29"/>
  <c r="J115" i="29"/>
  <c r="O114" i="29"/>
  <c r="N114" i="29"/>
  <c r="M114" i="29"/>
  <c r="L114" i="29"/>
  <c r="H114" i="29"/>
  <c r="O113" i="29"/>
  <c r="N113" i="29"/>
  <c r="M113" i="29"/>
  <c r="L113" i="29"/>
  <c r="K113" i="29"/>
  <c r="J113" i="29"/>
  <c r="H113" i="29"/>
  <c r="G113" i="29"/>
  <c r="F113" i="29"/>
  <c r="F112" i="29" s="1"/>
  <c r="F111" i="29" s="1"/>
  <c r="K112" i="29"/>
  <c r="J112" i="29"/>
  <c r="H112" i="29"/>
  <c r="G112" i="29"/>
  <c r="G111" i="29" s="1"/>
  <c r="G110" i="29" s="1"/>
  <c r="G108" i="29" s="1"/>
  <c r="K111" i="29"/>
  <c r="G107" i="29"/>
  <c r="O106" i="29"/>
  <c r="N106" i="29"/>
  <c r="M106" i="29"/>
  <c r="L106" i="29"/>
  <c r="H106" i="29"/>
  <c r="K105" i="29"/>
  <c r="J105" i="29"/>
  <c r="H105" i="29"/>
  <c r="G105" i="29"/>
  <c r="G104" i="29" s="1"/>
  <c r="G103" i="29" s="1"/>
  <c r="G93" i="29" s="1"/>
  <c r="G91" i="29" s="1"/>
  <c r="F105" i="29"/>
  <c r="H104" i="29"/>
  <c r="F104" i="29"/>
  <c r="H103" i="29"/>
  <c r="F103" i="29"/>
  <c r="O102" i="29"/>
  <c r="L102" i="29"/>
  <c r="H102" i="29"/>
  <c r="L101" i="29"/>
  <c r="H101" i="29"/>
  <c r="L100" i="29"/>
  <c r="K100" i="29"/>
  <c r="J100" i="29"/>
  <c r="G100" i="29"/>
  <c r="F100" i="29"/>
  <c r="F98" i="29" s="1"/>
  <c r="F96" i="29" s="1"/>
  <c r="F94" i="29" s="1"/>
  <c r="F92" i="29" s="1"/>
  <c r="L99" i="29"/>
  <c r="K99" i="29"/>
  <c r="J99" i="29"/>
  <c r="H99" i="29"/>
  <c r="G99" i="29"/>
  <c r="F99" i="29"/>
  <c r="F97" i="29" s="1"/>
  <c r="K98" i="29"/>
  <c r="J98" i="29"/>
  <c r="G98" i="29"/>
  <c r="K97" i="29"/>
  <c r="J97" i="29"/>
  <c r="G97" i="29"/>
  <c r="G95" i="29" s="1"/>
  <c r="G96" i="29"/>
  <c r="K95" i="29"/>
  <c r="F95" i="29"/>
  <c r="F93" i="29" s="1"/>
  <c r="F91" i="29" s="1"/>
  <c r="G94" i="29"/>
  <c r="G92" i="29" s="1"/>
  <c r="O90" i="29"/>
  <c r="N90" i="29"/>
  <c r="L90" i="29"/>
  <c r="H90" i="29"/>
  <c r="M90" i="29" s="1"/>
  <c r="K89" i="29"/>
  <c r="J89" i="29"/>
  <c r="H89" i="29"/>
  <c r="G89" i="29"/>
  <c r="G88" i="29" s="1"/>
  <c r="F89" i="29"/>
  <c r="K88" i="29"/>
  <c r="J88" i="29"/>
  <c r="F88" i="29"/>
  <c r="G87" i="29"/>
  <c r="G79" i="29" s="1"/>
  <c r="G77" i="29" s="1"/>
  <c r="F87" i="29"/>
  <c r="F79" i="29" s="1"/>
  <c r="O86" i="29"/>
  <c r="M86" i="29"/>
  <c r="L86" i="29"/>
  <c r="H86" i="29"/>
  <c r="N86" i="29" s="1"/>
  <c r="K85" i="29"/>
  <c r="O85" i="29" s="1"/>
  <c r="J85" i="29"/>
  <c r="G85" i="29"/>
  <c r="F85" i="29"/>
  <c r="O84" i="29"/>
  <c r="N84" i="29"/>
  <c r="L84" i="29"/>
  <c r="H84" i="29"/>
  <c r="K83" i="29"/>
  <c r="J83" i="29"/>
  <c r="G83" i="29"/>
  <c r="F83" i="29"/>
  <c r="J82" i="29"/>
  <c r="G82" i="29"/>
  <c r="G81" i="29" s="1"/>
  <c r="G80" i="29" s="1"/>
  <c r="G78" i="29" s="1"/>
  <c r="F82" i="29"/>
  <c r="F81" i="29" s="1"/>
  <c r="F80" i="29" s="1"/>
  <c r="F78" i="29" s="1"/>
  <c r="F32" i="29" s="1"/>
  <c r="J81" i="29"/>
  <c r="F77" i="29"/>
  <c r="O76" i="29"/>
  <c r="M76" i="29"/>
  <c r="L76" i="29"/>
  <c r="H76" i="29"/>
  <c r="O75" i="29"/>
  <c r="N75" i="29"/>
  <c r="L75" i="29"/>
  <c r="K75" i="29"/>
  <c r="J75" i="29"/>
  <c r="H75" i="29"/>
  <c r="G75" i="29"/>
  <c r="F75" i="29"/>
  <c r="F74" i="29" s="1"/>
  <c r="F73" i="29" s="1"/>
  <c r="F72" i="29" s="1"/>
  <c r="F71" i="29" s="1"/>
  <c r="F30" i="29" s="1"/>
  <c r="K74" i="29"/>
  <c r="H74" i="29"/>
  <c r="G74" i="29"/>
  <c r="G73" i="29" s="1"/>
  <c r="G72" i="29" s="1"/>
  <c r="K73" i="29"/>
  <c r="H73" i="29"/>
  <c r="H72" i="29" s="1"/>
  <c r="K72" i="29"/>
  <c r="G71" i="29"/>
  <c r="O70" i="29"/>
  <c r="L70" i="29"/>
  <c r="H70" i="29"/>
  <c r="K69" i="29"/>
  <c r="J69" i="29"/>
  <c r="G69" i="29"/>
  <c r="F69" i="29"/>
  <c r="G68" i="29"/>
  <c r="G67" i="29" s="1"/>
  <c r="F68" i="29"/>
  <c r="F67" i="29" s="1"/>
  <c r="O66" i="29"/>
  <c r="N66" i="29"/>
  <c r="M66" i="29"/>
  <c r="L66" i="29"/>
  <c r="H66" i="29"/>
  <c r="O65" i="29"/>
  <c r="N65" i="29"/>
  <c r="M65" i="29"/>
  <c r="L65" i="29"/>
  <c r="H65" i="29"/>
  <c r="M64" i="29"/>
  <c r="K64" i="29"/>
  <c r="J64" i="29"/>
  <c r="H64" i="29"/>
  <c r="H62" i="29" s="1"/>
  <c r="H60" i="29" s="1"/>
  <c r="G64" i="29"/>
  <c r="F64" i="29"/>
  <c r="K63" i="29"/>
  <c r="J63" i="29"/>
  <c r="G63" i="29"/>
  <c r="G61" i="29" s="1"/>
  <c r="F63" i="29"/>
  <c r="F61" i="29" s="1"/>
  <c r="M62" i="29"/>
  <c r="J62" i="29"/>
  <c r="J60" i="29" s="1"/>
  <c r="G62" i="29"/>
  <c r="G60" i="29" s="1"/>
  <c r="F62" i="29"/>
  <c r="J61" i="29"/>
  <c r="F60" i="29"/>
  <c r="G59" i="29"/>
  <c r="F59" i="29"/>
  <c r="O58" i="29"/>
  <c r="L58" i="29"/>
  <c r="H58" i="29"/>
  <c r="K57" i="29"/>
  <c r="J57" i="29"/>
  <c r="G57" i="29"/>
  <c r="F57" i="29"/>
  <c r="G56" i="29"/>
  <c r="G55" i="29" s="1"/>
  <c r="G37" i="29" s="1"/>
  <c r="G34" i="29" s="1"/>
  <c r="G31" i="29" s="1"/>
  <c r="F56" i="29"/>
  <c r="F55" i="29" s="1"/>
  <c r="O54" i="29"/>
  <c r="N54" i="29"/>
  <c r="M54" i="29"/>
  <c r="L54" i="29"/>
  <c r="H54" i="29"/>
  <c r="M53" i="29"/>
  <c r="K53" i="29"/>
  <c r="O53" i="29" s="1"/>
  <c r="J53" i="29"/>
  <c r="H53" i="29"/>
  <c r="G53" i="29"/>
  <c r="G52" i="29" s="1"/>
  <c r="G51" i="29" s="1"/>
  <c r="F53" i="29"/>
  <c r="K52" i="29"/>
  <c r="N52" i="29" s="1"/>
  <c r="H52" i="29"/>
  <c r="H51" i="29" s="1"/>
  <c r="F52" i="29"/>
  <c r="K51" i="29"/>
  <c r="F51" i="29"/>
  <c r="O50" i="29"/>
  <c r="L50" i="29"/>
  <c r="H50" i="29"/>
  <c r="O49" i="29"/>
  <c r="N49" i="29"/>
  <c r="L49" i="29"/>
  <c r="H49" i="29"/>
  <c r="O48" i="29"/>
  <c r="L48" i="29"/>
  <c r="H48" i="29"/>
  <c r="O47" i="29"/>
  <c r="K47" i="29"/>
  <c r="J47" i="29"/>
  <c r="L47" i="29" s="1"/>
  <c r="H47" i="29"/>
  <c r="H44" i="29" s="1"/>
  <c r="G47" i="29"/>
  <c r="G44" i="29" s="1"/>
  <c r="F47" i="29"/>
  <c r="K46" i="29"/>
  <c r="J46" i="29"/>
  <c r="G46" i="29"/>
  <c r="G43" i="29" s="1"/>
  <c r="F46" i="29"/>
  <c r="F43" i="29" s="1"/>
  <c r="K45" i="29"/>
  <c r="J45" i="29"/>
  <c r="G45" i="29"/>
  <c r="G42" i="29" s="1"/>
  <c r="F45" i="29"/>
  <c r="K44" i="29"/>
  <c r="J44" i="29"/>
  <c r="F44" i="29"/>
  <c r="J43" i="29"/>
  <c r="K42" i="29"/>
  <c r="F42" i="29"/>
  <c r="F39" i="29" s="1"/>
  <c r="F36" i="29" s="1"/>
  <c r="G41" i="29"/>
  <c r="G38" i="29" s="1"/>
  <c r="F41" i="29"/>
  <c r="J40" i="29"/>
  <c r="G40" i="29"/>
  <c r="F40" i="29"/>
  <c r="G39" i="29"/>
  <c r="F38" i="29"/>
  <c r="G35" i="29"/>
  <c r="G32" i="29" s="1"/>
  <c r="F35" i="29"/>
  <c r="F33" i="29"/>
  <c r="O29" i="29"/>
  <c r="L29" i="29"/>
  <c r="H29" i="29"/>
  <c r="K28" i="29"/>
  <c r="J28" i="29"/>
  <c r="G28" i="29"/>
  <c r="H28" i="29" s="1"/>
  <c r="F28" i="29"/>
  <c r="G27" i="29"/>
  <c r="G26" i="29" s="1"/>
  <c r="F27" i="29"/>
  <c r="F26" i="29" s="1"/>
  <c r="O25" i="29"/>
  <c r="N25" i="29"/>
  <c r="M25" i="29"/>
  <c r="L25" i="29"/>
  <c r="H25" i="29"/>
  <c r="M24" i="29"/>
  <c r="K24" i="29"/>
  <c r="O24" i="29" s="1"/>
  <c r="J24" i="29"/>
  <c r="G24" i="29"/>
  <c r="H24" i="29" s="1"/>
  <c r="F24" i="29"/>
  <c r="O23" i="29"/>
  <c r="N23" i="29"/>
  <c r="M23" i="29"/>
  <c r="L23" i="29"/>
  <c r="H23" i="29"/>
  <c r="K22" i="29"/>
  <c r="J22" i="29"/>
  <c r="G22" i="29"/>
  <c r="F22" i="29"/>
  <c r="H22" i="29" s="1"/>
  <c r="M22" i="29" s="1"/>
  <c r="O21" i="29"/>
  <c r="M21" i="29"/>
  <c r="L21" i="29"/>
  <c r="H21" i="29"/>
  <c r="N21" i="29" s="1"/>
  <c r="K20" i="29"/>
  <c r="J20" i="29"/>
  <c r="G20" i="29"/>
  <c r="F20" i="29"/>
  <c r="J19" i="29"/>
  <c r="O18" i="29"/>
  <c r="N18" i="29"/>
  <c r="M18" i="29"/>
  <c r="L18" i="29"/>
  <c r="H18" i="29"/>
  <c r="O17" i="29"/>
  <c r="N17" i="29"/>
  <c r="M17" i="29"/>
  <c r="L17" i="29"/>
  <c r="H17" i="29"/>
  <c r="O16" i="29"/>
  <c r="N16" i="29"/>
  <c r="M16" i="29"/>
  <c r="L16" i="29"/>
  <c r="H16" i="29"/>
  <c r="O15" i="29"/>
  <c r="N15" i="29"/>
  <c r="M15" i="29"/>
  <c r="L15" i="29"/>
  <c r="H15" i="29"/>
  <c r="K14" i="29"/>
  <c r="J14" i="29"/>
  <c r="G14" i="29"/>
  <c r="F14" i="29"/>
  <c r="H14" i="29" s="1"/>
  <c r="O13" i="29"/>
  <c r="M13" i="29"/>
  <c r="L13" i="29"/>
  <c r="H13" i="29"/>
  <c r="N13" i="29" s="1"/>
  <c r="O12" i="29"/>
  <c r="L12" i="29"/>
  <c r="K12" i="29"/>
  <c r="J12" i="29"/>
  <c r="G12" i="29"/>
  <c r="G11" i="29" s="1"/>
  <c r="F12" i="29"/>
  <c r="J11" i="29"/>
  <c r="Y62" i="33" l="1"/>
  <c r="P62" i="33"/>
  <c r="R62" i="33"/>
  <c r="X62" i="33"/>
  <c r="Z62" i="33"/>
  <c r="Y112" i="33"/>
  <c r="P112" i="33"/>
  <c r="P111" i="33" s="1"/>
  <c r="P110" i="33" s="1"/>
  <c r="L111" i="33"/>
  <c r="R112" i="33"/>
  <c r="R111" i="33" s="1"/>
  <c r="R110" i="33" s="1"/>
  <c r="X112" i="33"/>
  <c r="Z112" i="33"/>
  <c r="Q133" i="33"/>
  <c r="Q128" i="33"/>
  <c r="R129" i="33"/>
  <c r="Z43" i="33"/>
  <c r="R43" i="33"/>
  <c r="R42" i="33" s="1"/>
  <c r="Y43" i="33"/>
  <c r="L42" i="33"/>
  <c r="P43" i="33"/>
  <c r="P42" i="33" s="1"/>
  <c r="X43" i="33"/>
  <c r="X78" i="33"/>
  <c r="P78" i="33"/>
  <c r="R78" i="33"/>
  <c r="Z78" i="33"/>
  <c r="Y78" i="33"/>
  <c r="AA149" i="33"/>
  <c r="X88" i="33"/>
  <c r="Z88" i="33"/>
  <c r="P88" i="33"/>
  <c r="R88" i="33"/>
  <c r="Y88" i="33"/>
  <c r="W128" i="33"/>
  <c r="W126" i="33" s="1"/>
  <c r="F193" i="33"/>
  <c r="F128" i="33"/>
  <c r="F126" i="33" s="1"/>
  <c r="Y34" i="33"/>
  <c r="P34" i="33"/>
  <c r="R34" i="33"/>
  <c r="Z34" i="33"/>
  <c r="X34" i="33"/>
  <c r="Z55" i="33"/>
  <c r="R55" i="33"/>
  <c r="Y55" i="33"/>
  <c r="P55" i="33"/>
  <c r="X55" i="33"/>
  <c r="X80" i="33"/>
  <c r="L79" i="33"/>
  <c r="R80" i="33"/>
  <c r="Z80" i="33"/>
  <c r="Y80" i="33"/>
  <c r="P80" i="33"/>
  <c r="Z83" i="33"/>
  <c r="R83" i="33"/>
  <c r="P83" i="33"/>
  <c r="X83" i="33"/>
  <c r="Y83" i="33"/>
  <c r="Y95" i="33"/>
  <c r="Q10" i="33"/>
  <c r="Z42" i="33"/>
  <c r="R50" i="33"/>
  <c r="Y52" i="33"/>
  <c r="P52" i="33"/>
  <c r="L50" i="33"/>
  <c r="R52" i="33"/>
  <c r="Z52" i="33"/>
  <c r="Z56" i="33"/>
  <c r="R56" i="33"/>
  <c r="X56" i="33"/>
  <c r="Z59" i="33"/>
  <c r="R59" i="33"/>
  <c r="Y59" i="33"/>
  <c r="P59" i="33"/>
  <c r="X59" i="33"/>
  <c r="R72" i="33"/>
  <c r="Z72" i="33"/>
  <c r="X72" i="33"/>
  <c r="Z84" i="33"/>
  <c r="R84" i="33"/>
  <c r="P84" i="33"/>
  <c r="X84" i="33"/>
  <c r="U94" i="33"/>
  <c r="Y102" i="33"/>
  <c r="P102" i="33"/>
  <c r="R102" i="33"/>
  <c r="AA106" i="33"/>
  <c r="T104" i="33"/>
  <c r="Q110" i="33"/>
  <c r="Q115" i="33"/>
  <c r="H150" i="33"/>
  <c r="H149" i="33" s="1"/>
  <c r="K149" i="33" s="1"/>
  <c r="K151" i="33"/>
  <c r="Q201" i="33"/>
  <c r="AB203" i="33"/>
  <c r="P229" i="33"/>
  <c r="P223" i="33"/>
  <c r="G243" i="33"/>
  <c r="K251" i="33"/>
  <c r="Q258" i="33"/>
  <c r="AA258" i="33" s="1"/>
  <c r="AA259" i="33"/>
  <c r="X259" i="33"/>
  <c r="L22" i="33"/>
  <c r="Z46" i="33"/>
  <c r="G48" i="33"/>
  <c r="Y60" i="33"/>
  <c r="P60" i="33"/>
  <c r="Z60" i="33"/>
  <c r="X60" i="33"/>
  <c r="Y72" i="33"/>
  <c r="Z95" i="33"/>
  <c r="N103" i="33"/>
  <c r="N7" i="33" s="1"/>
  <c r="N93" i="33"/>
  <c r="V103" i="33"/>
  <c r="X156" i="33"/>
  <c r="L155" i="33"/>
  <c r="R156" i="33"/>
  <c r="R155" i="33" s="1"/>
  <c r="R154" i="33" s="1"/>
  <c r="R153" i="33" s="1"/>
  <c r="L194" i="33"/>
  <c r="Z195" i="33"/>
  <c r="Y195" i="33"/>
  <c r="X227" i="33"/>
  <c r="K246" i="33"/>
  <c r="R12" i="33"/>
  <c r="R11" i="33" s="1"/>
  <c r="X20" i="33"/>
  <c r="P46" i="33"/>
  <c r="H49" i="33"/>
  <c r="U50" i="33"/>
  <c r="U49" i="33" s="1"/>
  <c r="U48" i="33" s="1"/>
  <c r="Y53" i="33"/>
  <c r="Z53" i="33"/>
  <c r="X53" i="33"/>
  <c r="R53" i="33"/>
  <c r="L54" i="33"/>
  <c r="P56" i="33"/>
  <c r="P54" i="33" s="1"/>
  <c r="R60" i="33"/>
  <c r="X63" i="33"/>
  <c r="Z69" i="33"/>
  <c r="R69" i="33"/>
  <c r="X69" i="33"/>
  <c r="P69" i="33"/>
  <c r="P72" i="33"/>
  <c r="Y85" i="33"/>
  <c r="P85" i="33"/>
  <c r="Z85" i="33"/>
  <c r="X85" i="33"/>
  <c r="X100" i="33"/>
  <c r="K105" i="33"/>
  <c r="L105" i="33" s="1"/>
  <c r="G93" i="33"/>
  <c r="K93" i="33" s="1"/>
  <c r="T110" i="33"/>
  <c r="AA120" i="33"/>
  <c r="N128" i="33"/>
  <c r="N126" i="33" s="1"/>
  <c r="N123" i="33" s="1"/>
  <c r="S128" i="33"/>
  <c r="S126" i="33" s="1"/>
  <c r="S123" i="33" s="1"/>
  <c r="S129" i="33"/>
  <c r="Z136" i="33"/>
  <c r="R136" i="33"/>
  <c r="R135" i="33" s="1"/>
  <c r="R134" i="33" s="1"/>
  <c r="R133" i="33" s="1"/>
  <c r="Y136" i="33"/>
  <c r="P136" i="33"/>
  <c r="P135" i="33" s="1"/>
  <c r="P134" i="33" s="1"/>
  <c r="X136" i="33"/>
  <c r="L135" i="33"/>
  <c r="T142" i="33"/>
  <c r="V146" i="33"/>
  <c r="AB147" i="33"/>
  <c r="Y164" i="33"/>
  <c r="P164" i="33"/>
  <c r="P163" i="33" s="1"/>
  <c r="P162" i="33" s="1"/>
  <c r="P161" i="33" s="1"/>
  <c r="R164" i="33"/>
  <c r="R163" i="33" s="1"/>
  <c r="R162" i="33" s="1"/>
  <c r="R161" i="33" s="1"/>
  <c r="X164" i="33"/>
  <c r="Y167" i="33"/>
  <c r="T166" i="33"/>
  <c r="AA167" i="33"/>
  <c r="Q169" i="33"/>
  <c r="Q178" i="33"/>
  <c r="AA179" i="33"/>
  <c r="Y186" i="33"/>
  <c r="T185" i="33"/>
  <c r="Z208" i="33"/>
  <c r="R208" i="33"/>
  <c r="R207" i="33" s="1"/>
  <c r="R206" i="33" s="1"/>
  <c r="R205" i="33" s="1"/>
  <c r="Y208" i="33"/>
  <c r="X208" i="33"/>
  <c r="L207" i="33"/>
  <c r="H217" i="33"/>
  <c r="K217" i="33" s="1"/>
  <c r="K218" i="33"/>
  <c r="I10" i="33"/>
  <c r="I9" i="33" s="1"/>
  <c r="Z20" i="33"/>
  <c r="Z29" i="33"/>
  <c r="R29" i="33"/>
  <c r="P29" i="33"/>
  <c r="G30" i="33"/>
  <c r="K30" i="33" s="1"/>
  <c r="K31" i="33"/>
  <c r="Z33" i="33"/>
  <c r="R33" i="33"/>
  <c r="R31" i="33" s="1"/>
  <c r="R30" i="33" s="1"/>
  <c r="Y33" i="33"/>
  <c r="X33" i="33"/>
  <c r="X35" i="33"/>
  <c r="Y35" i="33"/>
  <c r="L44" i="33"/>
  <c r="Z45" i="33"/>
  <c r="R45" i="33"/>
  <c r="R44" i="33" s="1"/>
  <c r="R41" i="33" s="1"/>
  <c r="R40" i="33" s="1"/>
  <c r="Z67" i="33"/>
  <c r="R67" i="33"/>
  <c r="R66" i="33" s="1"/>
  <c r="P67" i="33"/>
  <c r="P66" i="33" s="1"/>
  <c r="L66" i="33"/>
  <c r="Y66" i="33" s="1"/>
  <c r="Y67" i="33"/>
  <c r="X67" i="33"/>
  <c r="Y74" i="33"/>
  <c r="P74" i="33"/>
  <c r="O93" i="33"/>
  <c r="N94" i="33"/>
  <c r="G103" i="33"/>
  <c r="H103" i="33"/>
  <c r="H7" i="33" s="1"/>
  <c r="H93" i="33"/>
  <c r="K111" i="33"/>
  <c r="K127" i="33"/>
  <c r="Z131" i="33"/>
  <c r="Z147" i="33"/>
  <c r="V149" i="33"/>
  <c r="AB150" i="33"/>
  <c r="T157" i="33"/>
  <c r="Y158" i="33"/>
  <c r="AA158" i="33"/>
  <c r="K171" i="33"/>
  <c r="T177" i="33"/>
  <c r="K191" i="33"/>
  <c r="P208" i="33"/>
  <c r="P207" i="33" s="1"/>
  <c r="P206" i="33" s="1"/>
  <c r="P205" i="33" s="1"/>
  <c r="Y295" i="33"/>
  <c r="AA295" i="33"/>
  <c r="AA263" i="33"/>
  <c r="T262" i="33"/>
  <c r="Y263" i="33"/>
  <c r="AB263" i="33"/>
  <c r="I273" i="33"/>
  <c r="I271" i="33" s="1"/>
  <c r="Q274" i="33"/>
  <c r="Z291" i="33"/>
  <c r="AB291" i="33"/>
  <c r="V290" i="33"/>
  <c r="U10" i="33"/>
  <c r="U9" i="33" s="1"/>
  <c r="G98" i="33"/>
  <c r="K98" i="33" s="1"/>
  <c r="K99" i="33"/>
  <c r="I128" i="33"/>
  <c r="I126" i="33" s="1"/>
  <c r="X135" i="33"/>
  <c r="Z163" i="33"/>
  <c r="V162" i="33"/>
  <c r="AB163" i="33"/>
  <c r="X168" i="33"/>
  <c r="R168" i="33"/>
  <c r="R167" i="33" s="1"/>
  <c r="R166" i="33" s="1"/>
  <c r="P168" i="33"/>
  <c r="P167" i="33" s="1"/>
  <c r="P166" i="33" s="1"/>
  <c r="Z168" i="33"/>
  <c r="Y168" i="33"/>
  <c r="AB213" i="33"/>
  <c r="AA213" i="33"/>
  <c r="O221" i="33"/>
  <c r="O127" i="33"/>
  <c r="O125" i="33" s="1"/>
  <c r="O122" i="33" s="1"/>
  <c r="K252" i="33"/>
  <c r="Z288" i="33"/>
  <c r="R288" i="33"/>
  <c r="R285" i="33" s="1"/>
  <c r="R282" i="33" s="1"/>
  <c r="R280" i="33" s="1"/>
  <c r="R274" i="33" s="1"/>
  <c r="R272" i="33" s="1"/>
  <c r="X288" i="33"/>
  <c r="L274" i="33"/>
  <c r="P288" i="33"/>
  <c r="P285" i="33" s="1"/>
  <c r="G10" i="33"/>
  <c r="K11" i="33"/>
  <c r="Y16" i="33"/>
  <c r="P16" i="33"/>
  <c r="X16" i="33"/>
  <c r="R16" i="33"/>
  <c r="Z23" i="33"/>
  <c r="R23" i="33"/>
  <c r="Y23" i="33"/>
  <c r="X23" i="33"/>
  <c r="X46" i="33"/>
  <c r="Y46" i="33"/>
  <c r="AB49" i="33"/>
  <c r="S49" i="33"/>
  <c r="Y56" i="33"/>
  <c r="K77" i="33"/>
  <c r="L77" i="33" s="1"/>
  <c r="Z96" i="33"/>
  <c r="Z109" i="33"/>
  <c r="R109" i="33"/>
  <c r="R106" i="33" s="1"/>
  <c r="R104" i="33" s="1"/>
  <c r="R94" i="33" s="1"/>
  <c r="Y109" i="33"/>
  <c r="P109" i="33"/>
  <c r="X109" i="33"/>
  <c r="V113" i="33"/>
  <c r="T115" i="33"/>
  <c r="X119" i="33"/>
  <c r="L118" i="33"/>
  <c r="R119" i="33"/>
  <c r="R118" i="33" s="1"/>
  <c r="R117" i="33" s="1"/>
  <c r="R115" i="33" s="1"/>
  <c r="R113" i="33" s="1"/>
  <c r="Z119" i="33"/>
  <c r="P119" i="33"/>
  <c r="P118" i="33" s="1"/>
  <c r="P117" i="33" s="1"/>
  <c r="P115" i="33" s="1"/>
  <c r="P113" i="33" s="1"/>
  <c r="K139" i="33"/>
  <c r="Q145" i="33"/>
  <c r="AA147" i="33"/>
  <c r="Y147" i="33"/>
  <c r="T146" i="33"/>
  <c r="AA150" i="33"/>
  <c r="Z156" i="33"/>
  <c r="X180" i="33"/>
  <c r="Y180" i="33"/>
  <c r="L179" i="33"/>
  <c r="R180" i="33"/>
  <c r="R179" i="33" s="1"/>
  <c r="R178" i="33" s="1"/>
  <c r="R177" i="33" s="1"/>
  <c r="X192" i="33"/>
  <c r="L191" i="33"/>
  <c r="Z192" i="33"/>
  <c r="P192" i="33"/>
  <c r="P191" i="33" s="1"/>
  <c r="P190" i="33" s="1"/>
  <c r="P189" i="33" s="1"/>
  <c r="Y192" i="33"/>
  <c r="X195" i="33"/>
  <c r="Z249" i="33"/>
  <c r="Y286" i="33"/>
  <c r="P286" i="33"/>
  <c r="P284" i="33" s="1"/>
  <c r="X286" i="33"/>
  <c r="Z286" i="33"/>
  <c r="R286" i="33"/>
  <c r="R284" i="33" s="1"/>
  <c r="H10" i="33"/>
  <c r="H9" i="33" s="1"/>
  <c r="Y20" i="33"/>
  <c r="W54" i="33"/>
  <c r="W49" i="33" s="1"/>
  <c r="Z61" i="33"/>
  <c r="R61" i="33"/>
  <c r="Y61" i="33"/>
  <c r="P61" i="33"/>
  <c r="AB79" i="33"/>
  <c r="Z79" i="33"/>
  <c r="K91" i="33"/>
  <c r="L91" i="33" s="1"/>
  <c r="L86" i="33" s="1"/>
  <c r="W94" i="33"/>
  <c r="G114" i="33"/>
  <c r="K114" i="33" s="1"/>
  <c r="U117" i="33"/>
  <c r="U115" i="33" s="1"/>
  <c r="U113" i="33" s="1"/>
  <c r="Y118" i="33"/>
  <c r="T125" i="33"/>
  <c r="X130" i="33"/>
  <c r="L129" i="33"/>
  <c r="Y131" i="33"/>
  <c r="T134" i="33"/>
  <c r="AA135" i="33"/>
  <c r="Z144" i="33"/>
  <c r="R144" i="33"/>
  <c r="R143" i="33" s="1"/>
  <c r="R142" i="33" s="1"/>
  <c r="R141" i="33" s="1"/>
  <c r="L143" i="33"/>
  <c r="Y144" i="33"/>
  <c r="P144" i="33"/>
  <c r="P143" i="33" s="1"/>
  <c r="P142" i="33" s="1"/>
  <c r="P141" i="33" s="1"/>
  <c r="L146" i="33"/>
  <c r="X146" i="33" s="1"/>
  <c r="X147" i="33"/>
  <c r="P156" i="33"/>
  <c r="P155" i="33" s="1"/>
  <c r="P154" i="33" s="1"/>
  <c r="P153" i="33" s="1"/>
  <c r="V174" i="33"/>
  <c r="AB175" i="33"/>
  <c r="Z175" i="33"/>
  <c r="P180" i="33"/>
  <c r="P179" i="33" s="1"/>
  <c r="P178" i="33" s="1"/>
  <c r="P177" i="33" s="1"/>
  <c r="V202" i="33"/>
  <c r="Y225" i="33"/>
  <c r="V243" i="33"/>
  <c r="Y14" i="33"/>
  <c r="P14" i="33"/>
  <c r="P12" i="33" s="1"/>
  <c r="P11" i="33" s="1"/>
  <c r="X14" i="33"/>
  <c r="Y19" i="33"/>
  <c r="P19" i="33"/>
  <c r="P20" i="33"/>
  <c r="Y24" i="33"/>
  <c r="P24" i="33"/>
  <c r="P22" i="33" s="1"/>
  <c r="R24" i="33"/>
  <c r="Z24" i="33"/>
  <c r="X27" i="33"/>
  <c r="R27" i="33"/>
  <c r="P27" i="33"/>
  <c r="Z27" i="33"/>
  <c r="Y29" i="33"/>
  <c r="U31" i="33"/>
  <c r="U30" i="33" s="1"/>
  <c r="AA41" i="33"/>
  <c r="X45" i="33"/>
  <c r="P53" i="33"/>
  <c r="L68" i="33"/>
  <c r="X74" i="33"/>
  <c r="R82" i="33"/>
  <c r="Z82" i="33"/>
  <c r="X82" i="33"/>
  <c r="R85" i="33"/>
  <c r="K96" i="33"/>
  <c r="G95" i="33"/>
  <c r="AB106" i="33"/>
  <c r="H116" i="33"/>
  <c r="H114" i="33" s="1"/>
  <c r="I133" i="33"/>
  <c r="K214" i="33"/>
  <c r="G213" i="33"/>
  <c r="J246" i="33"/>
  <c r="J245" i="33" s="1"/>
  <c r="J244" i="33" s="1"/>
  <c r="J242" i="33" s="1"/>
  <c r="J124" i="33" s="1"/>
  <c r="K247" i="33"/>
  <c r="L289" i="33"/>
  <c r="X289" i="33" s="1"/>
  <c r="X290" i="33"/>
  <c r="Y291" i="33"/>
  <c r="T294" i="33"/>
  <c r="N10" i="33"/>
  <c r="N9" i="33" s="1"/>
  <c r="J10" i="33"/>
  <c r="J9" i="33" s="1"/>
  <c r="J8" i="33" s="1"/>
  <c r="J297" i="33" s="1"/>
  <c r="R14" i="33"/>
  <c r="X17" i="33"/>
  <c r="Z17" i="33"/>
  <c r="P17" i="33"/>
  <c r="Y17" i="33"/>
  <c r="Z19" i="33"/>
  <c r="R20" i="33"/>
  <c r="X25" i="33"/>
  <c r="Y25" i="33"/>
  <c r="Z25" i="33"/>
  <c r="Z28" i="33"/>
  <c r="R28" i="33"/>
  <c r="X28" i="33"/>
  <c r="P33" i="33"/>
  <c r="P35" i="33"/>
  <c r="Z35" i="33"/>
  <c r="V41" i="33"/>
  <c r="Y45" i="33"/>
  <c r="X52" i="33"/>
  <c r="Z57" i="33"/>
  <c r="R57" i="33"/>
  <c r="P57" i="33"/>
  <c r="Y57" i="33"/>
  <c r="X57" i="33"/>
  <c r="AA68" i="33"/>
  <c r="T65" i="33"/>
  <c r="U68" i="33"/>
  <c r="U65" i="33" s="1"/>
  <c r="Y70" i="33"/>
  <c r="P70" i="33"/>
  <c r="Z70" i="33"/>
  <c r="X70" i="33"/>
  <c r="Z74" i="33"/>
  <c r="Y76" i="33"/>
  <c r="Z76" i="33"/>
  <c r="R76" i="33"/>
  <c r="P76" i="33"/>
  <c r="L75" i="33"/>
  <c r="Y82" i="33"/>
  <c r="Y92" i="33"/>
  <c r="P92" i="33"/>
  <c r="Z92" i="33"/>
  <c r="X92" i="33"/>
  <c r="U93" i="33"/>
  <c r="L100" i="33"/>
  <c r="Z101" i="33"/>
  <c r="R101" i="33"/>
  <c r="R100" i="33" s="1"/>
  <c r="R99" i="33" s="1"/>
  <c r="R98" i="33" s="1"/>
  <c r="Y101" i="33"/>
  <c r="X101" i="33"/>
  <c r="X102" i="33"/>
  <c r="Y108" i="33"/>
  <c r="P108" i="33"/>
  <c r="X108" i="33"/>
  <c r="Z108" i="33"/>
  <c r="AA127" i="33"/>
  <c r="J128" i="33"/>
  <c r="J126" i="33" s="1"/>
  <c r="J123" i="33" s="1"/>
  <c r="T130" i="33"/>
  <c r="H129" i="33"/>
  <c r="K129" i="33" s="1"/>
  <c r="G137" i="33"/>
  <c r="K137" i="33" s="1"/>
  <c r="K138" i="33"/>
  <c r="Q138" i="33"/>
  <c r="AA139" i="33"/>
  <c r="X139" i="33"/>
  <c r="K147" i="33"/>
  <c r="G146" i="33"/>
  <c r="Z148" i="33"/>
  <c r="R148" i="33"/>
  <c r="R147" i="33" s="1"/>
  <c r="R146" i="33" s="1"/>
  <c r="R145" i="33" s="1"/>
  <c r="P148" i="33"/>
  <c r="P147" i="33" s="1"/>
  <c r="P146" i="33" s="1"/>
  <c r="P145" i="33" s="1"/>
  <c r="Y148" i="33"/>
  <c r="X148" i="33"/>
  <c r="Q153" i="33"/>
  <c r="K158" i="33"/>
  <c r="V158" i="33"/>
  <c r="AB159" i="33"/>
  <c r="T162" i="33"/>
  <c r="AA163" i="33"/>
  <c r="Y163" i="33"/>
  <c r="K166" i="33"/>
  <c r="L167" i="33"/>
  <c r="Z167" i="33"/>
  <c r="V166" i="33"/>
  <c r="AB167" i="33"/>
  <c r="L170" i="33"/>
  <c r="X170" i="33" s="1"/>
  <c r="Z171" i="33"/>
  <c r="K173" i="33"/>
  <c r="K174" i="33"/>
  <c r="AA186" i="33"/>
  <c r="X187" i="33"/>
  <c r="L186" i="33"/>
  <c r="Q189" i="33"/>
  <c r="Y199" i="33"/>
  <c r="T198" i="33"/>
  <c r="AA199" i="33"/>
  <c r="I214" i="33"/>
  <c r="I213" i="33" s="1"/>
  <c r="K215" i="33"/>
  <c r="AA217" i="33"/>
  <c r="Z222" i="33"/>
  <c r="L238" i="33"/>
  <c r="Z239" i="33"/>
  <c r="O10" i="33"/>
  <c r="O9" i="33" s="1"/>
  <c r="O8" i="33" s="1"/>
  <c r="O297" i="33" s="1"/>
  <c r="Y12" i="33"/>
  <c r="T11" i="33"/>
  <c r="R17" i="33"/>
  <c r="Z18" i="33"/>
  <c r="R18" i="33"/>
  <c r="P18" i="33"/>
  <c r="Y18" i="33"/>
  <c r="R19" i="33"/>
  <c r="W22" i="33"/>
  <c r="P25" i="33"/>
  <c r="Y28" i="33"/>
  <c r="Y32" i="33"/>
  <c r="P32" i="33"/>
  <c r="L31" i="33"/>
  <c r="X32" i="33"/>
  <c r="R35" i="33"/>
  <c r="N39" i="33"/>
  <c r="P45" i="33"/>
  <c r="U41" i="33"/>
  <c r="U40" i="33" s="1"/>
  <c r="AA50" i="33"/>
  <c r="Q49" i="33"/>
  <c r="P50" i="33"/>
  <c r="P49" i="33" s="1"/>
  <c r="Y58" i="33"/>
  <c r="P58" i="33"/>
  <c r="R58" i="33"/>
  <c r="X58" i="33"/>
  <c r="Z58" i="33"/>
  <c r="I49" i="33"/>
  <c r="I48" i="33" s="1"/>
  <c r="Y64" i="33"/>
  <c r="P64" i="33"/>
  <c r="P63" i="33" s="1"/>
  <c r="R64" i="33"/>
  <c r="R63" i="33" s="1"/>
  <c r="L63" i="33"/>
  <c r="Z64" i="33"/>
  <c r="W68" i="33"/>
  <c r="R70" i="33"/>
  <c r="X71" i="33"/>
  <c r="R71" i="33"/>
  <c r="Z71" i="33"/>
  <c r="P71" i="33"/>
  <c r="Z73" i="33"/>
  <c r="R73" i="33"/>
  <c r="P73" i="33"/>
  <c r="Y73" i="33"/>
  <c r="R74" i="33"/>
  <c r="AA75" i="33"/>
  <c r="X79" i="33"/>
  <c r="P82" i="33"/>
  <c r="Y84" i="33"/>
  <c r="U86" i="33"/>
  <c r="R92" i="33"/>
  <c r="V93" i="33"/>
  <c r="J94" i="33"/>
  <c r="X96" i="33"/>
  <c r="P101" i="33"/>
  <c r="P100" i="33" s="1"/>
  <c r="P99" i="33" s="1"/>
  <c r="P98" i="33" s="1"/>
  <c r="Z102" i="33"/>
  <c r="K104" i="33"/>
  <c r="L104" i="33" s="1"/>
  <c r="AB104" i="33"/>
  <c r="K106" i="33"/>
  <c r="L106" i="33" s="1"/>
  <c r="H104" i="33"/>
  <c r="H94" i="33" s="1"/>
  <c r="Z107" i="33"/>
  <c r="R107" i="33"/>
  <c r="R105" i="33" s="1"/>
  <c r="P107" i="33"/>
  <c r="P105" i="33" s="1"/>
  <c r="Y107" i="33"/>
  <c r="K118" i="33"/>
  <c r="G117" i="33"/>
  <c r="Y119" i="33"/>
  <c r="G122" i="33"/>
  <c r="K122" i="33" s="1"/>
  <c r="K125" i="33"/>
  <c r="K130" i="33"/>
  <c r="Z130" i="33"/>
  <c r="V129" i="33"/>
  <c r="H133" i="33"/>
  <c r="K133" i="33" s="1"/>
  <c r="K134" i="33"/>
  <c r="V141" i="33"/>
  <c r="Y152" i="33"/>
  <c r="P152" i="33"/>
  <c r="P151" i="33" s="1"/>
  <c r="P150" i="33" s="1"/>
  <c r="P149" i="33" s="1"/>
  <c r="X152" i="33"/>
  <c r="L151" i="33"/>
  <c r="R152" i="33"/>
  <c r="R151" i="33" s="1"/>
  <c r="R150" i="33" s="1"/>
  <c r="R149" i="33" s="1"/>
  <c r="AA154" i="33"/>
  <c r="X158" i="33"/>
  <c r="L163" i="33"/>
  <c r="G182" i="33"/>
  <c r="K183" i="33"/>
  <c r="G193" i="33"/>
  <c r="K193" i="33" s="1"/>
  <c r="K194" i="33"/>
  <c r="G205" i="33"/>
  <c r="K205" i="33" s="1"/>
  <c r="K206" i="33"/>
  <c r="V221" i="33"/>
  <c r="AB223" i="33"/>
  <c r="V127" i="33"/>
  <c r="L252" i="33"/>
  <c r="X253" i="33"/>
  <c r="Z253" i="33"/>
  <c r="X260" i="33"/>
  <c r="Y260" i="33"/>
  <c r="P260" i="33"/>
  <c r="P259" i="33" s="1"/>
  <c r="P258" i="33" s="1"/>
  <c r="P257" i="33" s="1"/>
  <c r="P256" i="33" s="1"/>
  <c r="P255" i="33" s="1"/>
  <c r="Z260" i="33"/>
  <c r="L259" i="33"/>
  <c r="G41" i="33"/>
  <c r="H65" i="33"/>
  <c r="K65" i="33" s="1"/>
  <c r="Q93" i="33"/>
  <c r="U106" i="33"/>
  <c r="U104" i="33" s="1"/>
  <c r="Y120" i="33"/>
  <c r="T116" i="33"/>
  <c r="AB120" i="33"/>
  <c r="Y140" i="33"/>
  <c r="P140" i="33"/>
  <c r="P139" i="33" s="1"/>
  <c r="P138" i="33" s="1"/>
  <c r="P137" i="33" s="1"/>
  <c r="L139" i="33"/>
  <c r="X140" i="33"/>
  <c r="G153" i="33"/>
  <c r="Q161" i="33"/>
  <c r="L165" i="33"/>
  <c r="Q165" i="33"/>
  <c r="K169" i="33"/>
  <c r="AB177" i="33"/>
  <c r="AB178" i="33"/>
  <c r="Z184" i="33"/>
  <c r="R184" i="33"/>
  <c r="R183" i="33" s="1"/>
  <c r="R182" i="33" s="1"/>
  <c r="R181" i="33" s="1"/>
  <c r="P184" i="33"/>
  <c r="P183" i="33" s="1"/>
  <c r="P182" i="33" s="1"/>
  <c r="P181" i="33" s="1"/>
  <c r="L183" i="33"/>
  <c r="X183" i="33" s="1"/>
  <c r="Y184" i="33"/>
  <c r="X184" i="33"/>
  <c r="Z188" i="33"/>
  <c r="R188" i="33"/>
  <c r="R187" i="33" s="1"/>
  <c r="R186" i="33" s="1"/>
  <c r="R185" i="33" s="1"/>
  <c r="P188" i="33"/>
  <c r="P187" i="33" s="1"/>
  <c r="P186" i="33" s="1"/>
  <c r="P185" i="33" s="1"/>
  <c r="Y188" i="33"/>
  <c r="K190" i="33"/>
  <c r="V198" i="33"/>
  <c r="AB199" i="33"/>
  <c r="H201" i="33"/>
  <c r="K201" i="33" s="1"/>
  <c r="K202" i="33"/>
  <c r="X214" i="33"/>
  <c r="Q213" i="33"/>
  <c r="X215" i="33"/>
  <c r="K223" i="33"/>
  <c r="L223" i="33" s="1"/>
  <c r="G221" i="33"/>
  <c r="K221" i="33" s="1"/>
  <c r="L221" i="33" s="1"/>
  <c r="T222" i="33"/>
  <c r="Y222" i="33" s="1"/>
  <c r="U227" i="33"/>
  <c r="U224" i="33"/>
  <c r="U222" i="33" s="1"/>
  <c r="U128" i="33" s="1"/>
  <c r="U126" i="33" s="1"/>
  <c r="U123" i="33" s="1"/>
  <c r="F232" i="33"/>
  <c r="F231" i="33" s="1"/>
  <c r="Y247" i="33"/>
  <c r="T246" i="33"/>
  <c r="Z254" i="33"/>
  <c r="R254" i="33"/>
  <c r="R253" i="33" s="1"/>
  <c r="R252" i="33" s="1"/>
  <c r="R251" i="33" s="1"/>
  <c r="R243" i="33" s="1"/>
  <c r="R241" i="33" s="1"/>
  <c r="X254" i="33"/>
  <c r="T274" i="33"/>
  <c r="G293" i="33"/>
  <c r="K293" i="33" s="1"/>
  <c r="K294" i="33"/>
  <c r="Z38" i="33"/>
  <c r="R38" i="33"/>
  <c r="R37" i="33" s="1"/>
  <c r="AA66" i="33"/>
  <c r="V65" i="33"/>
  <c r="V48" i="33" s="1"/>
  <c r="W86" i="33"/>
  <c r="X90" i="33"/>
  <c r="W12" i="33"/>
  <c r="W11" i="33" s="1"/>
  <c r="W10" i="33" s="1"/>
  <c r="W9" i="33" s="1"/>
  <c r="Z15" i="33"/>
  <c r="R15" i="33"/>
  <c r="Y26" i="33"/>
  <c r="P26" i="33"/>
  <c r="X26" i="33"/>
  <c r="AA30" i="33"/>
  <c r="AB30" i="33"/>
  <c r="Y31" i="33"/>
  <c r="AA31" i="33"/>
  <c r="Y38" i="33"/>
  <c r="AA44" i="33"/>
  <c r="X47" i="33"/>
  <c r="T48" i="33"/>
  <c r="Y87" i="33"/>
  <c r="P87" i="33"/>
  <c r="X87" i="33"/>
  <c r="Z87" i="33"/>
  <c r="Z89" i="33"/>
  <c r="R89" i="33"/>
  <c r="X89" i="33"/>
  <c r="V94" i="33"/>
  <c r="AB99" i="33"/>
  <c r="V98" i="33"/>
  <c r="K100" i="33"/>
  <c r="AA100" i="33"/>
  <c r="T99" i="33"/>
  <c r="X121" i="33"/>
  <c r="Y121" i="33"/>
  <c r="Z121" i="33"/>
  <c r="O128" i="33"/>
  <c r="O126" i="33" s="1"/>
  <c r="O123" i="33" s="1"/>
  <c r="AB131" i="33"/>
  <c r="V134" i="33"/>
  <c r="Z135" i="33"/>
  <c r="Z139" i="33"/>
  <c r="AB139" i="33"/>
  <c r="V138" i="33"/>
  <c r="Z140" i="33"/>
  <c r="AB143" i="33"/>
  <c r="AA153" i="33"/>
  <c r="X157" i="33"/>
  <c r="Y159" i="33"/>
  <c r="Z160" i="33"/>
  <c r="R160" i="33"/>
  <c r="R159" i="33" s="1"/>
  <c r="R158" i="33" s="1"/>
  <c r="R157" i="33" s="1"/>
  <c r="Y160" i="33"/>
  <c r="P160" i="33"/>
  <c r="P159" i="33" s="1"/>
  <c r="P158" i="33" s="1"/>
  <c r="P157" i="33" s="1"/>
  <c r="G162" i="33"/>
  <c r="K165" i="33"/>
  <c r="K170" i="33"/>
  <c r="Z172" i="33"/>
  <c r="R172" i="33"/>
  <c r="R171" i="33" s="1"/>
  <c r="R170" i="33" s="1"/>
  <c r="R169" i="33" s="1"/>
  <c r="X172" i="33"/>
  <c r="Y172" i="33"/>
  <c r="AA183" i="33"/>
  <c r="T182" i="33"/>
  <c r="Y183" i="33"/>
  <c r="X204" i="33"/>
  <c r="R204" i="33"/>
  <c r="R203" i="33" s="1"/>
  <c r="R202" i="33" s="1"/>
  <c r="R201" i="33" s="1"/>
  <c r="Z204" i="33"/>
  <c r="P204" i="33"/>
  <c r="P203" i="33" s="1"/>
  <c r="P202" i="33" s="1"/>
  <c r="P201" i="33" s="1"/>
  <c r="L203" i="33"/>
  <c r="Y203" i="33" s="1"/>
  <c r="Y204" i="33"/>
  <c r="Q205" i="33"/>
  <c r="X207" i="33"/>
  <c r="Z212" i="33"/>
  <c r="R212" i="33"/>
  <c r="R211" i="33" s="1"/>
  <c r="R210" i="33" s="1"/>
  <c r="R209" i="33" s="1"/>
  <c r="L211" i="33"/>
  <c r="X212" i="33"/>
  <c r="I232" i="33"/>
  <c r="I231" i="33" s="1"/>
  <c r="G237" i="33"/>
  <c r="K237" i="33" s="1"/>
  <c r="K238" i="33"/>
  <c r="Y239" i="33"/>
  <c r="T238" i="33"/>
  <c r="AB239" i="33"/>
  <c r="AA239" i="33"/>
  <c r="K242" i="33"/>
  <c r="P254" i="33"/>
  <c r="P253" i="33" s="1"/>
  <c r="P252" i="33" s="1"/>
  <c r="P251" i="33" s="1"/>
  <c r="P243" i="33" s="1"/>
  <c r="P241" i="33" s="1"/>
  <c r="K258" i="33"/>
  <c r="G257" i="33"/>
  <c r="T257" i="33"/>
  <c r="U256" i="33"/>
  <c r="U255" i="33" s="1"/>
  <c r="Z264" i="33"/>
  <c r="R264" i="33"/>
  <c r="R263" i="33" s="1"/>
  <c r="R262" i="33" s="1"/>
  <c r="R261" i="33" s="1"/>
  <c r="R256" i="33" s="1"/>
  <c r="R255" i="33" s="1"/>
  <c r="P264" i="33"/>
  <c r="P263" i="33" s="1"/>
  <c r="P262" i="33" s="1"/>
  <c r="P261" i="33" s="1"/>
  <c r="L263" i="33"/>
  <c r="Y264" i="33"/>
  <c r="X264" i="33"/>
  <c r="G265" i="33"/>
  <c r="Z284" i="33"/>
  <c r="N65" i="33"/>
  <c r="N48" i="33" s="1"/>
  <c r="K86" i="33"/>
  <c r="Y90" i="33"/>
  <c r="P90" i="33"/>
  <c r="X15" i="33"/>
  <c r="Z21" i="33"/>
  <c r="R21" i="33"/>
  <c r="X21" i="33"/>
  <c r="K12" i="33"/>
  <c r="AB11" i="33"/>
  <c r="V10" i="33"/>
  <c r="X13" i="33"/>
  <c r="L12" i="33"/>
  <c r="Y13" i="33"/>
  <c r="Y15" i="33"/>
  <c r="Z26" i="33"/>
  <c r="K37" i="33"/>
  <c r="L37" i="33" s="1"/>
  <c r="P38" i="33"/>
  <c r="I44" i="33"/>
  <c r="AB44" i="33"/>
  <c r="P47" i="33"/>
  <c r="F49" i="33"/>
  <c r="F48" i="33" s="1"/>
  <c r="F39" i="33" s="1"/>
  <c r="F8" i="33" s="1"/>
  <c r="X51" i="33"/>
  <c r="Y51" i="33"/>
  <c r="Z51" i="33"/>
  <c r="Y89" i="33"/>
  <c r="R90" i="33"/>
  <c r="X95" i="33"/>
  <c r="Q94" i="33"/>
  <c r="T103" i="33"/>
  <c r="T93" i="33"/>
  <c r="P121" i="33"/>
  <c r="P120" i="33" s="1"/>
  <c r="P116" i="33" s="1"/>
  <c r="P114" i="33" s="1"/>
  <c r="O129" i="33"/>
  <c r="R140" i="33"/>
  <c r="R139" i="33" s="1"/>
  <c r="R138" i="33" s="1"/>
  <c r="R137" i="33" s="1"/>
  <c r="K142" i="33"/>
  <c r="G141" i="33"/>
  <c r="K141" i="33" s="1"/>
  <c r="K143" i="33"/>
  <c r="Z151" i="33"/>
  <c r="H154" i="33"/>
  <c r="H153" i="33" s="1"/>
  <c r="K155" i="33"/>
  <c r="X167" i="33"/>
  <c r="Z170" i="33"/>
  <c r="V169" i="33"/>
  <c r="AA174" i="33"/>
  <c r="X175" i="33"/>
  <c r="L174" i="33"/>
  <c r="V182" i="33"/>
  <c r="AB183" i="33"/>
  <c r="G189" i="33"/>
  <c r="K189" i="33" s="1"/>
  <c r="Y200" i="33"/>
  <c r="P200" i="33"/>
  <c r="P199" i="33" s="1"/>
  <c r="P198" i="33" s="1"/>
  <c r="P197" i="33" s="1"/>
  <c r="X200" i="33"/>
  <c r="L199" i="33"/>
  <c r="Y212" i="33"/>
  <c r="Y219" i="33"/>
  <c r="L218" i="33"/>
  <c r="X238" i="33"/>
  <c r="Q237" i="33"/>
  <c r="Y249" i="33"/>
  <c r="AA249" i="33"/>
  <c r="T276" i="33"/>
  <c r="AB277" i="33"/>
  <c r="AA277" i="33"/>
  <c r="Y277" i="33"/>
  <c r="Z282" i="33"/>
  <c r="Y282" i="33"/>
  <c r="X282" i="33"/>
  <c r="Y296" i="33"/>
  <c r="P296" i="33"/>
  <c r="P295" i="33" s="1"/>
  <c r="P294" i="33" s="1"/>
  <c r="P293" i="33" s="1"/>
  <c r="X296" i="33"/>
  <c r="R296" i="33"/>
  <c r="R295" i="33" s="1"/>
  <c r="R294" i="33" s="1"/>
  <c r="R293" i="33" s="1"/>
  <c r="Z296" i="33"/>
  <c r="L295" i="33"/>
  <c r="X203" i="33"/>
  <c r="L214" i="33"/>
  <c r="Y215" i="33"/>
  <c r="AB215" i="33"/>
  <c r="AA215" i="33"/>
  <c r="Z220" i="33"/>
  <c r="R220" i="33"/>
  <c r="R219" i="33" s="1"/>
  <c r="R218" i="33" s="1"/>
  <c r="R217" i="33" s="1"/>
  <c r="X220" i="33"/>
  <c r="L224" i="33"/>
  <c r="Z228" i="33"/>
  <c r="R228" i="33"/>
  <c r="L227" i="33"/>
  <c r="P228" i="33"/>
  <c r="Y228" i="33"/>
  <c r="Y235" i="33"/>
  <c r="T234" i="33"/>
  <c r="X236" i="33"/>
  <c r="L235" i="33"/>
  <c r="Z236" i="33"/>
  <c r="P236" i="33"/>
  <c r="P235" i="33" s="1"/>
  <c r="P234" i="33" s="1"/>
  <c r="P233" i="33" s="1"/>
  <c r="P232" i="33" s="1"/>
  <c r="P231" i="33" s="1"/>
  <c r="R236" i="33"/>
  <c r="R235" i="33" s="1"/>
  <c r="R234" i="33" s="1"/>
  <c r="R233" i="33" s="1"/>
  <c r="K244" i="33"/>
  <c r="F246" i="33"/>
  <c r="F245" i="33" s="1"/>
  <c r="F244" i="33" s="1"/>
  <c r="F242" i="33" s="1"/>
  <c r="F124" i="33" s="1"/>
  <c r="L246" i="33"/>
  <c r="X252" i="33"/>
  <c r="Q251" i="33"/>
  <c r="AA253" i="33"/>
  <c r="T252" i="33"/>
  <c r="Y253" i="33"/>
  <c r="V257" i="33"/>
  <c r="AB258" i="33"/>
  <c r="F273" i="33"/>
  <c r="F271" i="33" s="1"/>
  <c r="T279" i="33"/>
  <c r="AA283" i="33"/>
  <c r="Q281" i="33"/>
  <c r="Y155" i="33"/>
  <c r="AA155" i="33"/>
  <c r="AA173" i="33"/>
  <c r="V186" i="33"/>
  <c r="AB187" i="33"/>
  <c r="AA195" i="33"/>
  <c r="T194" i="33"/>
  <c r="Z196" i="33"/>
  <c r="R196" i="33"/>
  <c r="R195" i="33" s="1"/>
  <c r="R194" i="33" s="1"/>
  <c r="R193" i="33" s="1"/>
  <c r="X196" i="33"/>
  <c r="Y196" i="33"/>
  <c r="K199" i="33"/>
  <c r="G198" i="33"/>
  <c r="T202" i="33"/>
  <c r="T209" i="33"/>
  <c r="AA211" i="33"/>
  <c r="Y220" i="33"/>
  <c r="X222" i="33"/>
  <c r="AA223" i="33"/>
  <c r="T221" i="33"/>
  <c r="Z230" i="33"/>
  <c r="R230" i="33"/>
  <c r="R229" i="33" s="1"/>
  <c r="X230" i="33"/>
  <c r="V232" i="33"/>
  <c r="X239" i="33"/>
  <c r="X249" i="33"/>
  <c r="W256" i="33"/>
  <c r="W255" i="33" s="1"/>
  <c r="X263" i="33"/>
  <c r="K269" i="33"/>
  <c r="I268" i="33"/>
  <c r="W273" i="33"/>
  <c r="W271" i="33" s="1"/>
  <c r="L279" i="33"/>
  <c r="L280" i="33"/>
  <c r="L285" i="33"/>
  <c r="Y292" i="33"/>
  <c r="P292" i="33"/>
  <c r="P291" i="33" s="1"/>
  <c r="P290" i="33" s="1"/>
  <c r="P289" i="33" s="1"/>
  <c r="X292" i="33"/>
  <c r="Z292" i="33"/>
  <c r="AA22" i="33"/>
  <c r="U22" i="33"/>
  <c r="Z63" i="33"/>
  <c r="AB75" i="33"/>
  <c r="Y79" i="33"/>
  <c r="AA79" i="33"/>
  <c r="S79" i="33"/>
  <c r="S65" i="33" s="1"/>
  <c r="AA151" i="33"/>
  <c r="AB155" i="33"/>
  <c r="X159" i="33"/>
  <c r="K167" i="33"/>
  <c r="K175" i="33"/>
  <c r="K178" i="33"/>
  <c r="K179" i="33"/>
  <c r="Y179" i="33"/>
  <c r="AB179" i="33"/>
  <c r="X186" i="33"/>
  <c r="AB191" i="33"/>
  <c r="V190" i="33"/>
  <c r="AB207" i="33"/>
  <c r="Z207" i="33"/>
  <c r="X216" i="33"/>
  <c r="Y216" i="33"/>
  <c r="Z219" i="33"/>
  <c r="V218" i="33"/>
  <c r="P220" i="33"/>
  <c r="P219" i="33" s="1"/>
  <c r="P218" i="33" s="1"/>
  <c r="P217" i="33" s="1"/>
  <c r="F127" i="33"/>
  <c r="F125" i="33" s="1"/>
  <c r="F122" i="33" s="1"/>
  <c r="R223" i="33"/>
  <c r="Y230" i="33"/>
  <c r="X250" i="33"/>
  <c r="Y250" i="33"/>
  <c r="R250" i="33"/>
  <c r="R249" i="33" s="1"/>
  <c r="R246" i="33" s="1"/>
  <c r="R245" i="33" s="1"/>
  <c r="R244" i="33" s="1"/>
  <c r="R242" i="33" s="1"/>
  <c r="R124" i="33" s="1"/>
  <c r="F256" i="33"/>
  <c r="F255" i="33" s="1"/>
  <c r="Z269" i="33"/>
  <c r="V268" i="33"/>
  <c r="AB269" i="33"/>
  <c r="L281" i="33"/>
  <c r="Y281" i="33"/>
  <c r="K283" i="33"/>
  <c r="K281" i="33"/>
  <c r="AA284" i="33"/>
  <c r="Y284" i="33"/>
  <c r="K187" i="33"/>
  <c r="AA191" i="33"/>
  <c r="AA218" i="33"/>
  <c r="W223" i="33"/>
  <c r="AA229" i="33"/>
  <c r="AB234" i="33"/>
  <c r="X240" i="33"/>
  <c r="Z240" i="33"/>
  <c r="P240" i="33"/>
  <c r="P239" i="33" s="1"/>
  <c r="P238" i="33" s="1"/>
  <c r="P237" i="33" s="1"/>
  <c r="Y240" i="33"/>
  <c r="V245" i="33"/>
  <c r="J256" i="33"/>
  <c r="J255" i="33" s="1"/>
  <c r="G262" i="33"/>
  <c r="K263" i="33"/>
  <c r="H272" i="33"/>
  <c r="K274" i="33"/>
  <c r="L283" i="33"/>
  <c r="W282" i="33"/>
  <c r="W280" i="33"/>
  <c r="W274" i="33" s="1"/>
  <c r="W272" i="33" s="1"/>
  <c r="W124" i="33" s="1"/>
  <c r="K159" i="33"/>
  <c r="AA171" i="33"/>
  <c r="T170" i="33"/>
  <c r="AA207" i="33"/>
  <c r="T206" i="33"/>
  <c r="AB210" i="33"/>
  <c r="K219" i="33"/>
  <c r="X224" i="33"/>
  <c r="Z225" i="33"/>
  <c r="K229" i="33"/>
  <c r="K235" i="33"/>
  <c r="G234" i="33"/>
  <c r="Z235" i="33"/>
  <c r="R240" i="33"/>
  <c r="R239" i="33" s="1"/>
  <c r="R238" i="33" s="1"/>
  <c r="R237" i="33" s="1"/>
  <c r="Q245" i="33"/>
  <c r="X247" i="33"/>
  <c r="P246" i="33"/>
  <c r="P245" i="33" s="1"/>
  <c r="P244" i="33" s="1"/>
  <c r="P242" i="33" s="1"/>
  <c r="K259" i="33"/>
  <c r="AB259" i="33"/>
  <c r="T267" i="33"/>
  <c r="X269" i="33"/>
  <c r="Q268" i="33"/>
  <c r="AA269" i="33"/>
  <c r="K277" i="33"/>
  <c r="G276" i="33"/>
  <c r="Z283" i="33"/>
  <c r="V281" i="33"/>
  <c r="R281" i="33"/>
  <c r="R279" i="33" s="1"/>
  <c r="K291" i="33"/>
  <c r="X291" i="33"/>
  <c r="K295" i="33"/>
  <c r="AB295" i="33"/>
  <c r="Y227" i="33"/>
  <c r="X248" i="33"/>
  <c r="Y248" i="33"/>
  <c r="AB249" i="33"/>
  <c r="Z252" i="33"/>
  <c r="AB262" i="33"/>
  <c r="V261" i="33"/>
  <c r="Y270" i="33"/>
  <c r="P270" i="33"/>
  <c r="P269" i="33" s="1"/>
  <c r="P268" i="33" s="1"/>
  <c r="P267" i="33" s="1"/>
  <c r="P266" i="33" s="1"/>
  <c r="P265" i="33" s="1"/>
  <c r="Z270" i="33"/>
  <c r="L269" i="33"/>
  <c r="X270" i="33"/>
  <c r="H273" i="33"/>
  <c r="H271" i="33" s="1"/>
  <c r="V275" i="33"/>
  <c r="AB276" i="33"/>
  <c r="X277" i="33"/>
  <c r="Q276" i="33"/>
  <c r="P281" i="33"/>
  <c r="P279" i="33" s="1"/>
  <c r="P273" i="33" s="1"/>
  <c r="P271" i="33" s="1"/>
  <c r="X284" i="33"/>
  <c r="X285" i="33"/>
  <c r="Y290" i="33"/>
  <c r="T289" i="33"/>
  <c r="L277" i="33"/>
  <c r="Z278" i="33"/>
  <c r="R278" i="33"/>
  <c r="R277" i="33" s="1"/>
  <c r="R276" i="33" s="1"/>
  <c r="R275" i="33" s="1"/>
  <c r="X278" i="33"/>
  <c r="K290" i="33"/>
  <c r="Z277" i="33"/>
  <c r="Y278" i="33"/>
  <c r="J60" i="30"/>
  <c r="F86" i="30"/>
  <c r="G33" i="30"/>
  <c r="G53" i="30"/>
  <c r="H79" i="30"/>
  <c r="K81" i="30"/>
  <c r="K16" i="30"/>
  <c r="J27" i="30"/>
  <c r="H68" i="30"/>
  <c r="K69" i="30"/>
  <c r="H16" i="30"/>
  <c r="K62" i="30"/>
  <c r="K48" i="30"/>
  <c r="K14" i="30"/>
  <c r="H13" i="30"/>
  <c r="J15" i="30"/>
  <c r="H19" i="30"/>
  <c r="J45" i="30"/>
  <c r="H47" i="30"/>
  <c r="K50" i="30"/>
  <c r="K57" i="30"/>
  <c r="H56" i="30"/>
  <c r="K56" i="30" s="1"/>
  <c r="J83" i="30"/>
  <c r="K47" i="30"/>
  <c r="K68" i="30"/>
  <c r="J76" i="30"/>
  <c r="K79" i="30"/>
  <c r="H28" i="30"/>
  <c r="H46" i="30"/>
  <c r="K46" i="30" s="1"/>
  <c r="H48" i="30"/>
  <c r="H62" i="30"/>
  <c r="H78" i="30"/>
  <c r="H84" i="30"/>
  <c r="M14" i="29"/>
  <c r="H45" i="29"/>
  <c r="M48" i="29"/>
  <c r="H71" i="29"/>
  <c r="J80" i="29"/>
  <c r="H97" i="29"/>
  <c r="M99" i="29"/>
  <c r="N101" i="29"/>
  <c r="M101" i="29"/>
  <c r="O111" i="29"/>
  <c r="M123" i="29"/>
  <c r="L123" i="29"/>
  <c r="O123" i="29"/>
  <c r="K134" i="29"/>
  <c r="O135" i="29"/>
  <c r="N135" i="29"/>
  <c r="H12" i="29"/>
  <c r="F11" i="29"/>
  <c r="N22" i="29"/>
  <c r="L22" i="29"/>
  <c r="H27" i="29"/>
  <c r="L44" i="29"/>
  <c r="J41" i="29"/>
  <c r="M45" i="29"/>
  <c r="J42" i="29"/>
  <c r="L45" i="29"/>
  <c r="O46" i="29"/>
  <c r="K43" i="29"/>
  <c r="N51" i="29"/>
  <c r="J96" i="29"/>
  <c r="M129" i="29"/>
  <c r="L129" i="29"/>
  <c r="O129" i="29"/>
  <c r="J127" i="29"/>
  <c r="L135" i="29"/>
  <c r="K19" i="29"/>
  <c r="O20" i="29"/>
  <c r="O22" i="29"/>
  <c r="N24" i="29"/>
  <c r="L28" i="29"/>
  <c r="J27" i="29"/>
  <c r="M28" i="29"/>
  <c r="O44" i="29"/>
  <c r="K41" i="29"/>
  <c r="N44" i="29"/>
  <c r="L46" i="29"/>
  <c r="N48" i="29"/>
  <c r="M50" i="29"/>
  <c r="O52" i="29"/>
  <c r="J59" i="29"/>
  <c r="N63" i="29"/>
  <c r="L63" i="29"/>
  <c r="K61" i="29"/>
  <c r="K62" i="29"/>
  <c r="O64" i="29"/>
  <c r="N74" i="29"/>
  <c r="H88" i="29"/>
  <c r="O98" i="29"/>
  <c r="K96" i="29"/>
  <c r="H100" i="29"/>
  <c r="N102" i="29"/>
  <c r="N125" i="29"/>
  <c r="O14" i="29"/>
  <c r="N14" i="29"/>
  <c r="K11" i="29"/>
  <c r="L20" i="29"/>
  <c r="O28" i="29"/>
  <c r="N28" i="29"/>
  <c r="K27" i="29"/>
  <c r="F37" i="29"/>
  <c r="F34" i="29" s="1"/>
  <c r="M44" i="29"/>
  <c r="O45" i="29"/>
  <c r="N53" i="29"/>
  <c r="L57" i="29"/>
  <c r="J56" i="29"/>
  <c r="O63" i="29"/>
  <c r="L69" i="29"/>
  <c r="J68" i="29"/>
  <c r="K71" i="29"/>
  <c r="N72" i="29"/>
  <c r="L85" i="29"/>
  <c r="J87" i="29"/>
  <c r="L89" i="29"/>
  <c r="M89" i="29"/>
  <c r="L97" i="29"/>
  <c r="J95" i="29"/>
  <c r="L98" i="29"/>
  <c r="M112" i="29"/>
  <c r="L112" i="29"/>
  <c r="L14" i="29"/>
  <c r="N29" i="29"/>
  <c r="M29" i="29"/>
  <c r="K39" i="29"/>
  <c r="N47" i="29"/>
  <c r="M49" i="29"/>
  <c r="H46" i="29"/>
  <c r="N50" i="29"/>
  <c r="O57" i="29"/>
  <c r="K56" i="29"/>
  <c r="N64" i="29"/>
  <c r="O69" i="29"/>
  <c r="K68" i="29"/>
  <c r="K82" i="29"/>
  <c r="O83" i="29"/>
  <c r="N85" i="29"/>
  <c r="K87" i="29"/>
  <c r="O88" i="29"/>
  <c r="O89" i="29"/>
  <c r="N89" i="29"/>
  <c r="M102" i="29"/>
  <c r="O112" i="29"/>
  <c r="N112" i="29"/>
  <c r="K116" i="29"/>
  <c r="L11" i="29"/>
  <c r="J10" i="29"/>
  <c r="G19" i="29"/>
  <c r="G10" i="29" s="1"/>
  <c r="G9" i="29" s="1"/>
  <c r="G8" i="29" s="1"/>
  <c r="G137" i="29" s="1"/>
  <c r="H20" i="29"/>
  <c r="F19" i="29"/>
  <c r="H19" i="29" s="1"/>
  <c r="H26" i="29"/>
  <c r="G36" i="29"/>
  <c r="G33" i="29" s="1"/>
  <c r="G30" i="29" s="1"/>
  <c r="H41" i="29"/>
  <c r="H57" i="29"/>
  <c r="N58" i="29"/>
  <c r="M58" i="29"/>
  <c r="M60" i="29"/>
  <c r="H69" i="29"/>
  <c r="N70" i="29"/>
  <c r="M70" i="29"/>
  <c r="L83" i="29"/>
  <c r="L88" i="29"/>
  <c r="N99" i="29"/>
  <c r="J104" i="29"/>
  <c r="M105" i="29"/>
  <c r="L105" i="29"/>
  <c r="J111" i="29"/>
  <c r="F110" i="29"/>
  <c r="F108" i="29" s="1"/>
  <c r="O118" i="29"/>
  <c r="J118" i="29"/>
  <c r="O120" i="29"/>
  <c r="L120" i="29"/>
  <c r="M130" i="29"/>
  <c r="J128" i="29"/>
  <c r="N45" i="29"/>
  <c r="M84" i="29"/>
  <c r="H83" i="29"/>
  <c r="O105" i="29"/>
  <c r="K104" i="29"/>
  <c r="N105" i="29"/>
  <c r="H120" i="29"/>
  <c r="O130" i="29"/>
  <c r="N73" i="29"/>
  <c r="N76" i="29"/>
  <c r="H85" i="29"/>
  <c r="H117" i="29"/>
  <c r="M124" i="29"/>
  <c r="N124" i="29"/>
  <c r="L130" i="29"/>
  <c r="L24" i="29"/>
  <c r="M47" i="29"/>
  <c r="L53" i="29"/>
  <c r="J52" i="29"/>
  <c r="H63" i="29"/>
  <c r="L64" i="29"/>
  <c r="M75" i="29"/>
  <c r="J74" i="29"/>
  <c r="O100" i="29"/>
  <c r="H111" i="29"/>
  <c r="N121" i="29"/>
  <c r="M122" i="29"/>
  <c r="K128" i="29"/>
  <c r="N130" i="29"/>
  <c r="M134" i="29"/>
  <c r="L134" i="29"/>
  <c r="O119" i="29"/>
  <c r="K117" i="29"/>
  <c r="H126" i="29"/>
  <c r="X104" i="33" l="1"/>
  <c r="Z104" i="33"/>
  <c r="L93" i="33"/>
  <c r="Y105" i="33"/>
  <c r="X105" i="33"/>
  <c r="Z105" i="33"/>
  <c r="Z106" i="33"/>
  <c r="X106" i="33"/>
  <c r="Y106" i="33"/>
  <c r="Y86" i="33"/>
  <c r="X86" i="33"/>
  <c r="Z86" i="33"/>
  <c r="X221" i="33"/>
  <c r="L127" i="33"/>
  <c r="Z127" i="33" s="1"/>
  <c r="X223" i="33"/>
  <c r="Y223" i="33"/>
  <c r="Z223" i="33"/>
  <c r="P37" i="33"/>
  <c r="Z37" i="33"/>
  <c r="X37" i="33"/>
  <c r="Y37" i="33"/>
  <c r="AB48" i="33"/>
  <c r="Q267" i="33"/>
  <c r="AA267" i="33" s="1"/>
  <c r="X268" i="33"/>
  <c r="AA268" i="33"/>
  <c r="K272" i="33"/>
  <c r="H124" i="33"/>
  <c r="K124" i="33" s="1"/>
  <c r="I267" i="33"/>
  <c r="K268" i="33"/>
  <c r="X281" i="33"/>
  <c r="Q279" i="33"/>
  <c r="X279" i="33" s="1"/>
  <c r="V256" i="33"/>
  <c r="AB257" i="33"/>
  <c r="K257" i="33"/>
  <c r="G256" i="33"/>
  <c r="L210" i="33"/>
  <c r="Z211" i="33"/>
  <c r="X211" i="33"/>
  <c r="Y211" i="33"/>
  <c r="L142" i="33"/>
  <c r="X143" i="33"/>
  <c r="Z143" i="33"/>
  <c r="AA134" i="33"/>
  <c r="T133" i="33"/>
  <c r="L190" i="33"/>
  <c r="Z191" i="33"/>
  <c r="Y146" i="33"/>
  <c r="T145" i="33"/>
  <c r="AA146" i="33"/>
  <c r="S48" i="33"/>
  <c r="S39" i="33" s="1"/>
  <c r="S8" i="33" s="1"/>
  <c r="S297" i="33" s="1"/>
  <c r="K10" i="33"/>
  <c r="G9" i="33"/>
  <c r="Z290" i="33"/>
  <c r="V289" i="33"/>
  <c r="AB290" i="33"/>
  <c r="L193" i="33"/>
  <c r="L110" i="33"/>
  <c r="Z111" i="33"/>
  <c r="K276" i="33"/>
  <c r="G275" i="33"/>
  <c r="X245" i="33"/>
  <c r="Q244" i="33"/>
  <c r="AB268" i="33"/>
  <c r="V267" i="33"/>
  <c r="Z280" i="33"/>
  <c r="V231" i="33"/>
  <c r="AB186" i="33"/>
  <c r="Z186" i="33"/>
  <c r="V185" i="33"/>
  <c r="K150" i="33"/>
  <c r="AA281" i="33"/>
  <c r="AA252" i="33"/>
  <c r="Y252" i="33"/>
  <c r="AB252" i="33"/>
  <c r="T251" i="33"/>
  <c r="Y182" i="33"/>
  <c r="T181" i="33"/>
  <c r="AA182" i="33"/>
  <c r="Y274" i="33"/>
  <c r="T272" i="33"/>
  <c r="Y272" i="33" s="1"/>
  <c r="AA162" i="33"/>
  <c r="T161" i="33"/>
  <c r="P280" i="33"/>
  <c r="P274" i="33" s="1"/>
  <c r="P272" i="33" s="1"/>
  <c r="P124" i="33" s="1"/>
  <c r="P282" i="33"/>
  <c r="T261" i="33"/>
  <c r="AA262" i="33"/>
  <c r="Y262" i="33"/>
  <c r="L206" i="33"/>
  <c r="Y206" i="33" s="1"/>
  <c r="Y207" i="33"/>
  <c r="L49" i="33"/>
  <c r="X50" i="33"/>
  <c r="W123" i="33"/>
  <c r="V217" i="33"/>
  <c r="Z217" i="33" s="1"/>
  <c r="Z218" i="33"/>
  <c r="I41" i="33"/>
  <c r="I40" i="33" s="1"/>
  <c r="I39" i="33" s="1"/>
  <c r="K44" i="33"/>
  <c r="G181" i="33"/>
  <c r="K181" i="33" s="1"/>
  <c r="K182" i="33"/>
  <c r="AB141" i="33"/>
  <c r="K146" i="33"/>
  <c r="G145" i="33"/>
  <c r="K145" i="33" s="1"/>
  <c r="L117" i="33"/>
  <c r="X118" i="33"/>
  <c r="Z118" i="33"/>
  <c r="L272" i="33"/>
  <c r="Z274" i="33"/>
  <c r="Q272" i="33"/>
  <c r="X272" i="33" s="1"/>
  <c r="X274" i="33"/>
  <c r="Y157" i="33"/>
  <c r="AA157" i="33"/>
  <c r="L134" i="33"/>
  <c r="Y134" i="33" s="1"/>
  <c r="Y135" i="33"/>
  <c r="Y111" i="33"/>
  <c r="L154" i="33"/>
  <c r="Z155" i="33"/>
  <c r="X155" i="33"/>
  <c r="G241" i="33"/>
  <c r="K241" i="33" s="1"/>
  <c r="K243" i="33"/>
  <c r="R54" i="33"/>
  <c r="R49" i="33" s="1"/>
  <c r="AA289" i="33"/>
  <c r="Y289" i="33"/>
  <c r="R127" i="33"/>
  <c r="R125" i="33" s="1"/>
  <c r="R122" i="33" s="1"/>
  <c r="R221" i="33"/>
  <c r="AA209" i="33"/>
  <c r="Y103" i="33"/>
  <c r="T7" i="33"/>
  <c r="AA238" i="33"/>
  <c r="AB238" i="33"/>
  <c r="Y238" i="33"/>
  <c r="T237" i="33"/>
  <c r="AA48" i="33"/>
  <c r="V125" i="33"/>
  <c r="AB127" i="33"/>
  <c r="G94" i="33"/>
  <c r="K94" i="33" s="1"/>
  <c r="K95" i="33"/>
  <c r="Z91" i="33"/>
  <c r="R91" i="33"/>
  <c r="R86" i="33" s="1"/>
  <c r="X91" i="33"/>
  <c r="P91" i="33"/>
  <c r="P86" i="33" s="1"/>
  <c r="Y91" i="33"/>
  <c r="T39" i="33"/>
  <c r="I8" i="33"/>
  <c r="P68" i="33"/>
  <c r="R10" i="33"/>
  <c r="R9" i="33" s="1"/>
  <c r="P79" i="33"/>
  <c r="Q126" i="33"/>
  <c r="AB281" i="33"/>
  <c r="Z281" i="33"/>
  <c r="V279" i="33"/>
  <c r="G233" i="33"/>
  <c r="K234" i="33"/>
  <c r="W127" i="33"/>
  <c r="W125" i="33" s="1"/>
  <c r="W122" i="33" s="1"/>
  <c r="W221" i="33"/>
  <c r="Z194" i="33"/>
  <c r="L245" i="33"/>
  <c r="Z224" i="33"/>
  <c r="L294" i="33"/>
  <c r="X295" i="33"/>
  <c r="Z295" i="33"/>
  <c r="X237" i="33"/>
  <c r="Y174" i="33"/>
  <c r="L173" i="33"/>
  <c r="X174" i="33"/>
  <c r="L202" i="33"/>
  <c r="R165" i="33"/>
  <c r="P165" i="33"/>
  <c r="L138" i="33"/>
  <c r="Y139" i="33"/>
  <c r="K41" i="33"/>
  <c r="G40" i="33"/>
  <c r="Z129" i="33"/>
  <c r="AB129" i="33"/>
  <c r="P93" i="33"/>
  <c r="P103" i="33"/>
  <c r="P7" i="33" s="1"/>
  <c r="X49" i="33"/>
  <c r="Q48" i="33"/>
  <c r="AA49" i="33"/>
  <c r="X194" i="33"/>
  <c r="L169" i="33"/>
  <c r="AA130" i="33"/>
  <c r="T129" i="33"/>
  <c r="Y130" i="33"/>
  <c r="T128" i="33"/>
  <c r="AB130" i="33"/>
  <c r="P106" i="33"/>
  <c r="P104" i="33" s="1"/>
  <c r="N8" i="33"/>
  <c r="N297" i="33" s="1"/>
  <c r="X68" i="33"/>
  <c r="L65" i="33"/>
  <c r="Z68" i="33"/>
  <c r="AB202" i="33"/>
  <c r="V201" i="33"/>
  <c r="AB149" i="33"/>
  <c r="X66" i="33"/>
  <c r="Z66" i="33"/>
  <c r="Q177" i="33"/>
  <c r="AB146" i="33"/>
  <c r="Z146" i="33"/>
  <c r="V145" i="33"/>
  <c r="P133" i="33"/>
  <c r="P128" i="33"/>
  <c r="P126" i="33" s="1"/>
  <c r="P123" i="33" s="1"/>
  <c r="Z54" i="33"/>
  <c r="Y54" i="33"/>
  <c r="AA104" i="33"/>
  <c r="Y104" i="33"/>
  <c r="R273" i="33"/>
  <c r="R271" i="33" s="1"/>
  <c r="V273" i="33"/>
  <c r="T266" i="33"/>
  <c r="G261" i="33"/>
  <c r="K261" i="33" s="1"/>
  <c r="K262" i="33"/>
  <c r="V189" i="33"/>
  <c r="AB190" i="33"/>
  <c r="Z285" i="33"/>
  <c r="Y285" i="33"/>
  <c r="AB209" i="33"/>
  <c r="Y279" i="33"/>
  <c r="X235" i="33"/>
  <c r="L234" i="33"/>
  <c r="Y234" i="33" s="1"/>
  <c r="L213" i="33"/>
  <c r="Z214" i="33"/>
  <c r="L11" i="33"/>
  <c r="Z12" i="33"/>
  <c r="X12" i="33"/>
  <c r="T98" i="33"/>
  <c r="AA99" i="33"/>
  <c r="Y99" i="33"/>
  <c r="AB65" i="33"/>
  <c r="L258" i="33"/>
  <c r="Z259" i="33"/>
  <c r="Z221" i="33"/>
  <c r="AB221" i="33"/>
  <c r="V128" i="33"/>
  <c r="K117" i="33"/>
  <c r="G115" i="33"/>
  <c r="R103" i="33"/>
  <c r="R7" i="33" s="1"/>
  <c r="R93" i="33"/>
  <c r="AA189" i="33"/>
  <c r="X138" i="33"/>
  <c r="Q137" i="33"/>
  <c r="AA138" i="33"/>
  <c r="Y75" i="33"/>
  <c r="Z75" i="33"/>
  <c r="AA294" i="33"/>
  <c r="T293" i="33"/>
  <c r="Y294" i="33"/>
  <c r="L145" i="33"/>
  <c r="X145" i="33" s="1"/>
  <c r="X129" i="33"/>
  <c r="T113" i="33"/>
  <c r="AB294" i="33"/>
  <c r="Z44" i="33"/>
  <c r="Y44" i="33"/>
  <c r="X44" i="33"/>
  <c r="L41" i="33"/>
  <c r="X169" i="33"/>
  <c r="AA142" i="33"/>
  <c r="T141" i="33"/>
  <c r="Y142" i="33"/>
  <c r="R68" i="33"/>
  <c r="H48" i="33"/>
  <c r="H39" i="33" s="1"/>
  <c r="Z103" i="33"/>
  <c r="V7" i="33"/>
  <c r="Q257" i="33"/>
  <c r="AA257" i="33" s="1"/>
  <c r="Z203" i="33"/>
  <c r="Q113" i="33"/>
  <c r="Q9" i="33"/>
  <c r="AA206" i="33"/>
  <c r="T205" i="33"/>
  <c r="AB206" i="33"/>
  <c r="Y221" i="33"/>
  <c r="AA221" i="33"/>
  <c r="AA202" i="33"/>
  <c r="T201" i="33"/>
  <c r="P227" i="33"/>
  <c r="P224" i="33"/>
  <c r="P222" i="33" s="1"/>
  <c r="AA276" i="33"/>
  <c r="T275" i="33"/>
  <c r="Z134" i="33"/>
  <c r="V133" i="33"/>
  <c r="L182" i="33"/>
  <c r="Z183" i="33"/>
  <c r="W65" i="33"/>
  <c r="W48" i="33" s="1"/>
  <c r="W39" i="33" s="1"/>
  <c r="W8" i="33" s="1"/>
  <c r="W297" i="33" s="1"/>
  <c r="Z238" i="33"/>
  <c r="L237" i="33"/>
  <c r="AB166" i="33"/>
  <c r="V165" i="33"/>
  <c r="Z166" i="33"/>
  <c r="P75" i="33"/>
  <c r="Y68" i="33"/>
  <c r="AB41" i="33"/>
  <c r="V40" i="33"/>
  <c r="AB142" i="33"/>
  <c r="K116" i="33"/>
  <c r="Y77" i="33"/>
  <c r="P77" i="33"/>
  <c r="R77" i="33"/>
  <c r="Z77" i="33"/>
  <c r="X77" i="33"/>
  <c r="AA178" i="33"/>
  <c r="AA185" i="33"/>
  <c r="Y143" i="33"/>
  <c r="Y110" i="33"/>
  <c r="X75" i="33"/>
  <c r="K49" i="33"/>
  <c r="R79" i="33"/>
  <c r="X246" i="33"/>
  <c r="Y283" i="33"/>
  <c r="V244" i="33"/>
  <c r="AB245" i="33"/>
  <c r="Z227" i="33"/>
  <c r="Y214" i="33"/>
  <c r="Q232" i="33"/>
  <c r="X199" i="33"/>
  <c r="L198" i="33"/>
  <c r="Z263" i="33"/>
  <c r="L262" i="33"/>
  <c r="Y280" i="33"/>
  <c r="Y224" i="33"/>
  <c r="Z199" i="33"/>
  <c r="K154" i="33"/>
  <c r="U39" i="33"/>
  <c r="U8" i="33" s="1"/>
  <c r="U297" i="33" s="1"/>
  <c r="L30" i="33"/>
  <c r="X31" i="33"/>
  <c r="Z31" i="33"/>
  <c r="R75" i="33"/>
  <c r="AA65" i="33"/>
  <c r="Y65" i="33"/>
  <c r="V241" i="33"/>
  <c r="T122" i="33"/>
  <c r="AA125" i="33"/>
  <c r="L276" i="33"/>
  <c r="Q275" i="33"/>
  <c r="L268" i="33"/>
  <c r="Y269" i="33"/>
  <c r="AB261" i="33"/>
  <c r="Y259" i="33"/>
  <c r="Y170" i="33"/>
  <c r="T169" i="33"/>
  <c r="AB170" i="33"/>
  <c r="AA170" i="33"/>
  <c r="Z246" i="33"/>
  <c r="Y191" i="33"/>
  <c r="K245" i="33"/>
  <c r="G197" i="33"/>
  <c r="K197" i="33" s="1"/>
  <c r="K198" i="33"/>
  <c r="AA194" i="33"/>
  <c r="Y194" i="33"/>
  <c r="T193" i="33"/>
  <c r="AB194" i="33"/>
  <c r="X283" i="33"/>
  <c r="Q243" i="33"/>
  <c r="X251" i="33"/>
  <c r="R232" i="33"/>
  <c r="R231" i="33" s="1"/>
  <c r="AA234" i="33"/>
  <c r="T233" i="33"/>
  <c r="R224" i="33"/>
  <c r="R222" i="33" s="1"/>
  <c r="R128" i="33" s="1"/>
  <c r="R126" i="33" s="1"/>
  <c r="R123" i="33" s="1"/>
  <c r="R227" i="33"/>
  <c r="L217" i="33"/>
  <c r="Y218" i="33"/>
  <c r="X218" i="33"/>
  <c r="Z182" i="33"/>
  <c r="AB182" i="33"/>
  <c r="V181" i="33"/>
  <c r="V9" i="33"/>
  <c r="T256" i="33"/>
  <c r="G161" i="33"/>
  <c r="K161" i="33" s="1"/>
  <c r="K162" i="33"/>
  <c r="V137" i="33"/>
  <c r="AB138" i="33"/>
  <c r="AB98" i="33"/>
  <c r="Y50" i="33"/>
  <c r="Y246" i="33"/>
  <c r="T245" i="33"/>
  <c r="AB246" i="33"/>
  <c r="AA246" i="33"/>
  <c r="AB198" i="33"/>
  <c r="V197" i="33"/>
  <c r="X165" i="33"/>
  <c r="K153" i="33"/>
  <c r="AA116" i="33"/>
  <c r="AB116" i="33"/>
  <c r="T114" i="33"/>
  <c r="Y116" i="33"/>
  <c r="L251" i="33"/>
  <c r="L162" i="33"/>
  <c r="X163" i="33"/>
  <c r="Y151" i="33"/>
  <c r="L150" i="33"/>
  <c r="X151" i="33"/>
  <c r="P94" i="33"/>
  <c r="Y63" i="33"/>
  <c r="X54" i="33"/>
  <c r="P44" i="33"/>
  <c r="P41" i="33" s="1"/>
  <c r="P40" i="33" s="1"/>
  <c r="P31" i="33"/>
  <c r="P30" i="33" s="1"/>
  <c r="P10" i="33" s="1"/>
  <c r="P9" i="33" s="1"/>
  <c r="AA11" i="33"/>
  <c r="T10" i="33"/>
  <c r="AA198" i="33"/>
  <c r="T197" i="33"/>
  <c r="Y198" i="33"/>
  <c r="L185" i="33"/>
  <c r="Y185" i="33" s="1"/>
  <c r="L166" i="33"/>
  <c r="AB158" i="33"/>
  <c r="Z158" i="33"/>
  <c r="V157" i="33"/>
  <c r="H128" i="33"/>
  <c r="H126" i="33" s="1"/>
  <c r="H123" i="33" s="1"/>
  <c r="L99" i="33"/>
  <c r="Z100" i="33"/>
  <c r="Y100" i="33"/>
  <c r="K213" i="33"/>
  <c r="AB174" i="33"/>
  <c r="Z174" i="33"/>
  <c r="V173" i="33"/>
  <c r="H8" i="33"/>
  <c r="H297" i="33" s="1"/>
  <c r="L178" i="33"/>
  <c r="Z179" i="33"/>
  <c r="R22" i="33"/>
  <c r="AB162" i="33"/>
  <c r="V161" i="33"/>
  <c r="X280" i="33"/>
  <c r="G128" i="33"/>
  <c r="K103" i="33"/>
  <c r="L103" i="33" s="1"/>
  <c r="G7" i="33"/>
  <c r="Z50" i="33"/>
  <c r="X179" i="33"/>
  <c r="T165" i="33"/>
  <c r="AA166" i="33"/>
  <c r="Y166" i="33"/>
  <c r="Y22" i="33"/>
  <c r="X22" i="33"/>
  <c r="Z22" i="33"/>
  <c r="P127" i="33"/>
  <c r="P125" i="33" s="1"/>
  <c r="P122" i="33" s="1"/>
  <c r="P221" i="33"/>
  <c r="X191" i="33"/>
  <c r="X111" i="33"/>
  <c r="F123" i="33"/>
  <c r="F297" i="33" s="1"/>
  <c r="Y42" i="33"/>
  <c r="X42" i="33"/>
  <c r="H27" i="30"/>
  <c r="H83" i="30"/>
  <c r="K76" i="30"/>
  <c r="J74" i="30"/>
  <c r="H77" i="30"/>
  <c r="J59" i="30"/>
  <c r="H44" i="30"/>
  <c r="H12" i="30"/>
  <c r="K13" i="30"/>
  <c r="H15" i="30"/>
  <c r="H61" i="30"/>
  <c r="K19" i="30"/>
  <c r="K45" i="30"/>
  <c r="J42" i="30"/>
  <c r="K27" i="30"/>
  <c r="J26" i="30"/>
  <c r="K28" i="30"/>
  <c r="H43" i="30"/>
  <c r="H55" i="30"/>
  <c r="J11" i="30"/>
  <c r="G32" i="30"/>
  <c r="G52" i="30"/>
  <c r="H76" i="30"/>
  <c r="H45" i="30"/>
  <c r="K78" i="30"/>
  <c r="K83" i="30"/>
  <c r="J82" i="30"/>
  <c r="K84" i="30"/>
  <c r="H67" i="30"/>
  <c r="H82" i="29"/>
  <c r="N83" i="29"/>
  <c r="H56" i="29"/>
  <c r="J9" i="29"/>
  <c r="L10" i="29"/>
  <c r="K79" i="29"/>
  <c r="O87" i="29"/>
  <c r="K36" i="29"/>
  <c r="N61" i="29"/>
  <c r="K59" i="29"/>
  <c r="O61" i="29"/>
  <c r="K38" i="29"/>
  <c r="O41" i="29"/>
  <c r="N41" i="29"/>
  <c r="M127" i="29"/>
  <c r="L127" i="29"/>
  <c r="J125" i="29"/>
  <c r="O127" i="29"/>
  <c r="L42" i="29"/>
  <c r="J39" i="29"/>
  <c r="M42" i="29"/>
  <c r="H95" i="29"/>
  <c r="M74" i="29"/>
  <c r="L74" i="29"/>
  <c r="J73" i="29"/>
  <c r="N120" i="29"/>
  <c r="H118" i="29"/>
  <c r="M97" i="29"/>
  <c r="H68" i="29"/>
  <c r="N97" i="29"/>
  <c r="O42" i="29"/>
  <c r="N71" i="29"/>
  <c r="M57" i="29"/>
  <c r="F31" i="29"/>
  <c r="O11" i="29"/>
  <c r="K10" i="29"/>
  <c r="H87" i="29"/>
  <c r="F10" i="29"/>
  <c r="H11" i="29"/>
  <c r="O74" i="29"/>
  <c r="M111" i="29"/>
  <c r="L111" i="29"/>
  <c r="O116" i="29"/>
  <c r="M46" i="29"/>
  <c r="H43" i="29"/>
  <c r="L87" i="29"/>
  <c r="J79" i="29"/>
  <c r="L56" i="29"/>
  <c r="J55" i="29"/>
  <c r="M56" i="29"/>
  <c r="O27" i="29"/>
  <c r="K26" i="29"/>
  <c r="N27" i="29"/>
  <c r="H98" i="29"/>
  <c r="M100" i="29"/>
  <c r="O19" i="29"/>
  <c r="N19" i="29"/>
  <c r="J94" i="29"/>
  <c r="L96" i="29"/>
  <c r="L43" i="29"/>
  <c r="O43" i="29"/>
  <c r="N43" i="29"/>
  <c r="K40" i="29"/>
  <c r="L41" i="29"/>
  <c r="M41" i="29"/>
  <c r="J38" i="29"/>
  <c r="M12" i="29"/>
  <c r="O117" i="29"/>
  <c r="N117" i="29"/>
  <c r="L117" i="29"/>
  <c r="K115" i="29"/>
  <c r="N100" i="29"/>
  <c r="H38" i="29"/>
  <c r="M20" i="29"/>
  <c r="K81" i="29"/>
  <c r="O82" i="29"/>
  <c r="O56" i="29"/>
  <c r="K55" i="29"/>
  <c r="N56" i="29"/>
  <c r="M88" i="29"/>
  <c r="M69" i="29"/>
  <c r="L59" i="29"/>
  <c r="L27" i="29"/>
  <c r="J26" i="29"/>
  <c r="M27" i="29"/>
  <c r="N20" i="29"/>
  <c r="N46" i="29"/>
  <c r="J78" i="29"/>
  <c r="M85" i="29"/>
  <c r="M63" i="29"/>
  <c r="H61" i="29"/>
  <c r="M19" i="29"/>
  <c r="L82" i="29"/>
  <c r="K103" i="29"/>
  <c r="O104" i="29"/>
  <c r="N104" i="29"/>
  <c r="L19" i="29"/>
  <c r="M118" i="29"/>
  <c r="L118" i="29"/>
  <c r="J116" i="29"/>
  <c r="N88" i="29"/>
  <c r="O68" i="29"/>
  <c r="K67" i="29"/>
  <c r="N57" i="29"/>
  <c r="L95" i="29"/>
  <c r="L68" i="29"/>
  <c r="J67" i="29"/>
  <c r="M68" i="29"/>
  <c r="K94" i="29"/>
  <c r="O96" i="29"/>
  <c r="H42" i="29"/>
  <c r="O128" i="29"/>
  <c r="K126" i="29"/>
  <c r="N128" i="29"/>
  <c r="M83" i="29"/>
  <c r="J51" i="29"/>
  <c r="M52" i="29"/>
  <c r="L52" i="29"/>
  <c r="N12" i="29"/>
  <c r="H115" i="29"/>
  <c r="M117" i="29"/>
  <c r="J126" i="29"/>
  <c r="M128" i="29"/>
  <c r="L128" i="29"/>
  <c r="M120" i="29"/>
  <c r="M104" i="29"/>
  <c r="J103" i="29"/>
  <c r="L104" i="29"/>
  <c r="N69" i="29"/>
  <c r="N62" i="29"/>
  <c r="O62" i="29"/>
  <c r="K60" i="29"/>
  <c r="L62" i="29"/>
  <c r="L61" i="29"/>
  <c r="K133" i="29"/>
  <c r="O134" i="29"/>
  <c r="N134" i="29"/>
  <c r="N111" i="29"/>
  <c r="Z157" i="33" l="1"/>
  <c r="AB157" i="33"/>
  <c r="AB189" i="33"/>
  <c r="AA145" i="33"/>
  <c r="Y145" i="33"/>
  <c r="G255" i="33"/>
  <c r="K255" i="33" s="1"/>
  <c r="K256" i="33"/>
  <c r="AB161" i="33"/>
  <c r="L161" i="33"/>
  <c r="X162" i="33"/>
  <c r="Q241" i="33"/>
  <c r="L275" i="33"/>
  <c r="Z276" i="33"/>
  <c r="L197" i="33"/>
  <c r="X198" i="33"/>
  <c r="AA205" i="33"/>
  <c r="AB205" i="33"/>
  <c r="G113" i="33"/>
  <c r="K113" i="33" s="1"/>
  <c r="K115" i="33"/>
  <c r="L201" i="33"/>
  <c r="X202" i="33"/>
  <c r="P65" i="33"/>
  <c r="P48" i="33" s="1"/>
  <c r="P39" i="33" s="1"/>
  <c r="P8" i="33" s="1"/>
  <c r="P297" i="33" s="1"/>
  <c r="L115" i="33"/>
  <c r="X117" i="33"/>
  <c r="Y117" i="33"/>
  <c r="Z117" i="33"/>
  <c r="Z110" i="33"/>
  <c r="Z162" i="33"/>
  <c r="Y93" i="33"/>
  <c r="L267" i="33"/>
  <c r="Y268" i="33"/>
  <c r="Y275" i="33"/>
  <c r="AA275" i="33"/>
  <c r="T273" i="33"/>
  <c r="L40" i="33"/>
  <c r="X41" i="33"/>
  <c r="Y41" i="33"/>
  <c r="K128" i="33"/>
  <c r="G126" i="33"/>
  <c r="AB173" i="33"/>
  <c r="Z173" i="33"/>
  <c r="X166" i="33"/>
  <c r="T255" i="33"/>
  <c r="Z41" i="33"/>
  <c r="R65" i="33"/>
  <c r="R48" i="33" s="1"/>
  <c r="R39" i="33" s="1"/>
  <c r="R8" i="33" s="1"/>
  <c r="R297" i="33" s="1"/>
  <c r="Y128" i="33"/>
  <c r="AA128" i="33"/>
  <c r="T126" i="33"/>
  <c r="Z154" i="33"/>
  <c r="Y154" i="33"/>
  <c r="L153" i="33"/>
  <c r="X154" i="33"/>
  <c r="L189" i="33"/>
  <c r="Y190" i="33"/>
  <c r="X190" i="33"/>
  <c r="L177" i="33"/>
  <c r="X177" i="33" s="1"/>
  <c r="Z178" i="33"/>
  <c r="Y178" i="33"/>
  <c r="X185" i="33"/>
  <c r="Z7" i="33"/>
  <c r="Z213" i="33"/>
  <c r="Y213" i="33"/>
  <c r="AB273" i="33"/>
  <c r="V271" i="33"/>
  <c r="AB145" i="33"/>
  <c r="Z145" i="33"/>
  <c r="AB201" i="33"/>
  <c r="Z201" i="33"/>
  <c r="Q242" i="33"/>
  <c r="AB289" i="33"/>
  <c r="Z289" i="33"/>
  <c r="K7" i="33"/>
  <c r="L7" i="33" s="1"/>
  <c r="X213" i="33"/>
  <c r="Z30" i="33"/>
  <c r="Y30" i="33"/>
  <c r="X30" i="33"/>
  <c r="AA201" i="33"/>
  <c r="Y201" i="33"/>
  <c r="L257" i="33"/>
  <c r="Z258" i="33"/>
  <c r="Y258" i="33"/>
  <c r="Z234" i="33"/>
  <c r="L233" i="33"/>
  <c r="X234" i="33"/>
  <c r="AA237" i="33"/>
  <c r="Y237" i="33"/>
  <c r="AB237" i="33"/>
  <c r="L133" i="33"/>
  <c r="L128" i="33"/>
  <c r="X134" i="33"/>
  <c r="L205" i="33"/>
  <c r="X206" i="33"/>
  <c r="Z206" i="33"/>
  <c r="Y251" i="33"/>
  <c r="AA251" i="33"/>
  <c r="T243" i="33"/>
  <c r="AB251" i="33"/>
  <c r="Z185" i="33"/>
  <c r="AB185" i="33"/>
  <c r="X103" i="33"/>
  <c r="AA197" i="33"/>
  <c r="Y197" i="33"/>
  <c r="L149" i="33"/>
  <c r="X150" i="33"/>
  <c r="Z150" i="33"/>
  <c r="Y150" i="33"/>
  <c r="L243" i="33"/>
  <c r="Z251" i="33"/>
  <c r="AA233" i="33"/>
  <c r="T232" i="33"/>
  <c r="AB233" i="33"/>
  <c r="Y169" i="33"/>
  <c r="AA169" i="33"/>
  <c r="Y202" i="33"/>
  <c r="Z11" i="33"/>
  <c r="L10" i="33"/>
  <c r="X11" i="33"/>
  <c r="AB275" i="33"/>
  <c r="L137" i="33"/>
  <c r="Y138" i="33"/>
  <c r="Z272" i="33"/>
  <c r="G273" i="33"/>
  <c r="K275" i="33"/>
  <c r="K9" i="33"/>
  <c r="X267" i="33"/>
  <c r="Q266" i="33"/>
  <c r="L125" i="33"/>
  <c r="Y127" i="33"/>
  <c r="X127" i="33"/>
  <c r="AB169" i="33"/>
  <c r="AB165" i="33"/>
  <c r="Z165" i="33"/>
  <c r="Y276" i="33"/>
  <c r="Q256" i="33"/>
  <c r="AA256" i="33" s="1"/>
  <c r="AB128" i="33"/>
  <c r="V126" i="33"/>
  <c r="Z128" i="33"/>
  <c r="L244" i="33"/>
  <c r="K233" i="33"/>
  <c r="G232" i="33"/>
  <c r="X110" i="33"/>
  <c r="L48" i="33"/>
  <c r="Y49" i="33"/>
  <c r="Z49" i="33"/>
  <c r="Z268" i="33"/>
  <c r="I266" i="33"/>
  <c r="K267" i="33"/>
  <c r="Y165" i="33"/>
  <c r="AA165" i="33"/>
  <c r="X99" i="33"/>
  <c r="L98" i="33"/>
  <c r="Z99" i="33"/>
  <c r="AA10" i="33"/>
  <c r="T9" i="33"/>
  <c r="Z198" i="33"/>
  <c r="T244" i="33"/>
  <c r="AA245" i="33"/>
  <c r="Y245" i="33"/>
  <c r="Z138" i="33"/>
  <c r="Z169" i="33"/>
  <c r="X217" i="33"/>
  <c r="Y217" i="33"/>
  <c r="Y193" i="33"/>
  <c r="AA193" i="33"/>
  <c r="AB193" i="33"/>
  <c r="X276" i="33"/>
  <c r="AA122" i="33"/>
  <c r="X93" i="33"/>
  <c r="Q231" i="33"/>
  <c r="Z245" i="33"/>
  <c r="Z40" i="33"/>
  <c r="V39" i="33"/>
  <c r="AB40" i="33"/>
  <c r="L181" i="33"/>
  <c r="X182" i="33"/>
  <c r="X258" i="33"/>
  <c r="Z93" i="33"/>
  <c r="AA98" i="33"/>
  <c r="T94" i="33"/>
  <c r="AA279" i="33"/>
  <c r="X178" i="33"/>
  <c r="X65" i="33"/>
  <c r="Y173" i="33"/>
  <c r="X173" i="33"/>
  <c r="AB125" i="33"/>
  <c r="Z125" i="33"/>
  <c r="V122" i="33"/>
  <c r="Y162" i="33"/>
  <c r="AB267" i="33"/>
  <c r="V266" i="33"/>
  <c r="Z267" i="33"/>
  <c r="Z193" i="33"/>
  <c r="X193" i="33"/>
  <c r="AA177" i="33"/>
  <c r="Y11" i="33"/>
  <c r="Y114" i="33"/>
  <c r="AA114" i="33"/>
  <c r="AB114" i="33"/>
  <c r="AB197" i="33"/>
  <c r="Z197" i="33"/>
  <c r="AB137" i="33"/>
  <c r="AB10" i="33"/>
  <c r="AB181" i="33"/>
  <c r="Z181" i="33"/>
  <c r="Q273" i="33"/>
  <c r="L261" i="33"/>
  <c r="X262" i="33"/>
  <c r="Z262" i="33"/>
  <c r="AB244" i="33"/>
  <c r="V242" i="33"/>
  <c r="Z237" i="33"/>
  <c r="K48" i="33"/>
  <c r="Y141" i="33"/>
  <c r="AA141" i="33"/>
  <c r="AA293" i="33"/>
  <c r="AB293" i="33"/>
  <c r="X137" i="33"/>
  <c r="AA137" i="33"/>
  <c r="Z65" i="33"/>
  <c r="Z190" i="33"/>
  <c r="AA266" i="33"/>
  <c r="T265" i="33"/>
  <c r="Z202" i="33"/>
  <c r="AA129" i="33"/>
  <c r="Y129" i="33"/>
  <c r="Q39" i="33"/>
  <c r="G39" i="33"/>
  <c r="K39" i="33" s="1"/>
  <c r="K40" i="33"/>
  <c r="L293" i="33"/>
  <c r="X294" i="33"/>
  <c r="Z294" i="33"/>
  <c r="AB279" i="33"/>
  <c r="Z279" i="33"/>
  <c r="Y261" i="33"/>
  <c r="AA261" i="33"/>
  <c r="Y161" i="33"/>
  <c r="AA161" i="33"/>
  <c r="Y181" i="33"/>
  <c r="AA181" i="33"/>
  <c r="AA133" i="33"/>
  <c r="L141" i="33"/>
  <c r="X142" i="33"/>
  <c r="Z142" i="33"/>
  <c r="Z210" i="33"/>
  <c r="L209" i="33"/>
  <c r="X210" i="33"/>
  <c r="Y210" i="33"/>
  <c r="AB256" i="33"/>
  <c r="V255" i="33"/>
  <c r="H40" i="30"/>
  <c r="K43" i="30"/>
  <c r="I15" i="30"/>
  <c r="H74" i="30"/>
  <c r="I76" i="30"/>
  <c r="H54" i="30"/>
  <c r="K55" i="30"/>
  <c r="J58" i="30"/>
  <c r="G48" i="30"/>
  <c r="G47" i="30"/>
  <c r="G31" i="30"/>
  <c r="G86" i="30" s="1"/>
  <c r="H86" i="30" s="1"/>
  <c r="H82" i="30"/>
  <c r="I82" i="30" s="1"/>
  <c r="I83" i="30"/>
  <c r="I12" i="30"/>
  <c r="H11" i="30"/>
  <c r="K12" i="30"/>
  <c r="K15" i="30"/>
  <c r="H75" i="30"/>
  <c r="I77" i="30"/>
  <c r="K77" i="30"/>
  <c r="H26" i="30"/>
  <c r="I26" i="30" s="1"/>
  <c r="H41" i="30"/>
  <c r="I44" i="30"/>
  <c r="K44" i="30"/>
  <c r="K82" i="30"/>
  <c r="J73" i="30"/>
  <c r="J39" i="30"/>
  <c r="H66" i="30"/>
  <c r="I67" i="30"/>
  <c r="K67" i="30"/>
  <c r="H42" i="30"/>
  <c r="J10" i="30"/>
  <c r="H60" i="30"/>
  <c r="I61" i="30"/>
  <c r="K61" i="30"/>
  <c r="J72" i="30"/>
  <c r="L126" i="29"/>
  <c r="M126" i="29"/>
  <c r="M26" i="29"/>
  <c r="L26" i="29"/>
  <c r="M55" i="29"/>
  <c r="L55" i="29"/>
  <c r="J110" i="29"/>
  <c r="H10" i="29"/>
  <c r="F9" i="29"/>
  <c r="H67" i="29"/>
  <c r="M73" i="29"/>
  <c r="L73" i="29"/>
  <c r="J72" i="29"/>
  <c r="O73" i="29"/>
  <c r="K77" i="29"/>
  <c r="O79" i="29"/>
  <c r="M103" i="29"/>
  <c r="L103" i="29"/>
  <c r="J37" i="29"/>
  <c r="M51" i="29"/>
  <c r="L51" i="29"/>
  <c r="O51" i="29"/>
  <c r="H39" i="29"/>
  <c r="N42" i="29"/>
  <c r="M67" i="29"/>
  <c r="L67" i="29"/>
  <c r="N68" i="29"/>
  <c r="N55" i="29"/>
  <c r="O55" i="29"/>
  <c r="H96" i="29"/>
  <c r="N98" i="29"/>
  <c r="M98" i="29"/>
  <c r="H79" i="29"/>
  <c r="M39" i="29"/>
  <c r="L39" i="29"/>
  <c r="J36" i="29"/>
  <c r="K33" i="29"/>
  <c r="O36" i="29"/>
  <c r="O60" i="29"/>
  <c r="N60" i="29"/>
  <c r="L60" i="29"/>
  <c r="H109" i="29"/>
  <c r="M115" i="29"/>
  <c r="N67" i="29"/>
  <c r="O67" i="29"/>
  <c r="H59" i="29"/>
  <c r="M61" i="29"/>
  <c r="O40" i="29"/>
  <c r="N40" i="29"/>
  <c r="K37" i="29"/>
  <c r="L40" i="29"/>
  <c r="L94" i="29"/>
  <c r="J92" i="29"/>
  <c r="M87" i="29"/>
  <c r="O39" i="29"/>
  <c r="H81" i="29"/>
  <c r="M82" i="29"/>
  <c r="J93" i="29"/>
  <c r="H35" i="29"/>
  <c r="N26" i="29"/>
  <c r="O26" i="29"/>
  <c r="J77" i="29"/>
  <c r="L79" i="29"/>
  <c r="O10" i="29"/>
  <c r="K9" i="29"/>
  <c r="N10" i="29"/>
  <c r="K35" i="29"/>
  <c r="O38" i="29"/>
  <c r="N38" i="29"/>
  <c r="J8" i="29"/>
  <c r="O126" i="29"/>
  <c r="N126" i="29"/>
  <c r="K110" i="29"/>
  <c r="N82" i="29"/>
  <c r="H116" i="29"/>
  <c r="N118" i="29"/>
  <c r="H93" i="29"/>
  <c r="N95" i="29"/>
  <c r="L125" i="29"/>
  <c r="M125" i="29"/>
  <c r="J109" i="29"/>
  <c r="O125" i="29"/>
  <c r="N87" i="29"/>
  <c r="O133" i="29"/>
  <c r="N133" i="29"/>
  <c r="L133" i="29"/>
  <c r="O94" i="29"/>
  <c r="K92" i="29"/>
  <c r="M95" i="29"/>
  <c r="L116" i="29"/>
  <c r="M116" i="29"/>
  <c r="N103" i="29"/>
  <c r="O103" i="29"/>
  <c r="K93" i="29"/>
  <c r="O81" i="29"/>
  <c r="K80" i="29"/>
  <c r="L81" i="29"/>
  <c r="O115" i="29"/>
  <c r="N115" i="29"/>
  <c r="K109" i="29"/>
  <c r="L115" i="29"/>
  <c r="L38" i="29"/>
  <c r="J35" i="29"/>
  <c r="M38" i="29"/>
  <c r="M43" i="29"/>
  <c r="H40" i="29"/>
  <c r="M11" i="29"/>
  <c r="N11" i="29"/>
  <c r="N59" i="29"/>
  <c r="O59" i="29"/>
  <c r="H55" i="29"/>
  <c r="X133" i="33" l="1"/>
  <c r="L256" i="33"/>
  <c r="Z257" i="33"/>
  <c r="Y257" i="33"/>
  <c r="Q124" i="33"/>
  <c r="AB255" i="33"/>
  <c r="L242" i="33"/>
  <c r="G8" i="33"/>
  <c r="L241" i="33"/>
  <c r="Z243" i="33"/>
  <c r="AA126" i="33"/>
  <c r="T271" i="33"/>
  <c r="AA273" i="33"/>
  <c r="Y273" i="33"/>
  <c r="Z133" i="33"/>
  <c r="AB122" i="33"/>
  <c r="Z122" i="33"/>
  <c r="Y94" i="33"/>
  <c r="AA94" i="33"/>
  <c r="AB94" i="33"/>
  <c r="AB39" i="33"/>
  <c r="X201" i="33"/>
  <c r="Q8" i="33"/>
  <c r="X98" i="33"/>
  <c r="L94" i="33"/>
  <c r="Z98" i="33"/>
  <c r="I265" i="33"/>
  <c r="K266" i="33"/>
  <c r="L122" i="33"/>
  <c r="X125" i="33"/>
  <c r="Y125" i="33"/>
  <c r="T231" i="33"/>
  <c r="AA232" i="33"/>
  <c r="AB232" i="33"/>
  <c r="Z205" i="33"/>
  <c r="X205" i="33"/>
  <c r="Y205" i="33"/>
  <c r="K232" i="33"/>
  <c r="G231" i="33"/>
  <c r="K231" i="33" s="1"/>
  <c r="Q265" i="33"/>
  <c r="X243" i="33"/>
  <c r="Z209" i="33"/>
  <c r="X209" i="33"/>
  <c r="Y209" i="33"/>
  <c r="Q271" i="33"/>
  <c r="T8" i="33"/>
  <c r="AA9" i="33"/>
  <c r="Y9" i="33"/>
  <c r="Q255" i="33"/>
  <c r="L232" i="33"/>
  <c r="Z233" i="33"/>
  <c r="X233" i="33"/>
  <c r="AB271" i="33"/>
  <c r="AB9" i="33"/>
  <c r="Y133" i="33"/>
  <c r="Y48" i="33"/>
  <c r="Z48" i="33"/>
  <c r="X257" i="33"/>
  <c r="L9" i="33"/>
  <c r="X10" i="33"/>
  <c r="Z10" i="33"/>
  <c r="X149" i="33"/>
  <c r="Y149" i="33"/>
  <c r="Z149" i="33"/>
  <c r="X244" i="33"/>
  <c r="Z177" i="33"/>
  <c r="Y177" i="33"/>
  <c r="Z153" i="33"/>
  <c r="Y153" i="33"/>
  <c r="X153" i="33"/>
  <c r="K126" i="33"/>
  <c r="G123" i="33"/>
  <c r="Y137" i="33"/>
  <c r="X7" i="33"/>
  <c r="X161" i="33"/>
  <c r="X48" i="33"/>
  <c r="X261" i="33"/>
  <c r="Z261" i="33"/>
  <c r="T242" i="33"/>
  <c r="AA244" i="33"/>
  <c r="Y244" i="33"/>
  <c r="K273" i="33"/>
  <c r="G271" i="33"/>
  <c r="K271" i="33" s="1"/>
  <c r="AA243" i="33"/>
  <c r="Y243" i="33"/>
  <c r="T241" i="33"/>
  <c r="AB243" i="33"/>
  <c r="Z275" i="33"/>
  <c r="Z161" i="33"/>
  <c r="Y7" i="33"/>
  <c r="Z293" i="33"/>
  <c r="X293" i="33"/>
  <c r="L273" i="33"/>
  <c r="Y293" i="33"/>
  <c r="Z244" i="33"/>
  <c r="Y98" i="33"/>
  <c r="AB126" i="33"/>
  <c r="X141" i="33"/>
  <c r="Z141" i="33"/>
  <c r="Z242" i="33"/>
  <c r="V124" i="33"/>
  <c r="X275" i="33"/>
  <c r="Z137" i="33"/>
  <c r="AB266" i="33"/>
  <c r="V265" i="33"/>
  <c r="AA39" i="33"/>
  <c r="X181" i="33"/>
  <c r="Y10" i="33"/>
  <c r="Y233" i="33"/>
  <c r="L126" i="33"/>
  <c r="X128" i="33"/>
  <c r="V8" i="33"/>
  <c r="Y189" i="33"/>
  <c r="X189" i="33"/>
  <c r="Q123" i="33"/>
  <c r="L39" i="33"/>
  <c r="Y40" i="33"/>
  <c r="X40" i="33"/>
  <c r="L266" i="33"/>
  <c r="X266" i="33" s="1"/>
  <c r="Y267" i="33"/>
  <c r="L113" i="33"/>
  <c r="Z115" i="33"/>
  <c r="X115" i="33"/>
  <c r="Y115" i="33"/>
  <c r="X197" i="33"/>
  <c r="Z189" i="33"/>
  <c r="H39" i="30"/>
  <c r="I42" i="30"/>
  <c r="J71" i="30"/>
  <c r="I11" i="30"/>
  <c r="H10" i="30"/>
  <c r="H59" i="30"/>
  <c r="I60" i="30"/>
  <c r="K60" i="30"/>
  <c r="J31" i="30"/>
  <c r="H72" i="30"/>
  <c r="I74" i="30"/>
  <c r="K26" i="30"/>
  <c r="J70" i="30"/>
  <c r="K11" i="30"/>
  <c r="H65" i="30"/>
  <c r="I66" i="30"/>
  <c r="K66" i="30"/>
  <c r="H73" i="30"/>
  <c r="I75" i="30"/>
  <c r="K75" i="30"/>
  <c r="K74" i="30"/>
  <c r="J9" i="30"/>
  <c r="K39" i="30"/>
  <c r="J36" i="30"/>
  <c r="H38" i="30"/>
  <c r="I41" i="30"/>
  <c r="K41" i="30"/>
  <c r="I29" i="30"/>
  <c r="I57" i="30"/>
  <c r="I50" i="30"/>
  <c r="I25" i="30"/>
  <c r="I14" i="30"/>
  <c r="I30" i="30"/>
  <c r="I24" i="30"/>
  <c r="I21" i="30"/>
  <c r="I51" i="30"/>
  <c r="I18" i="30"/>
  <c r="I49" i="30"/>
  <c r="I23" i="30"/>
  <c r="I63" i="30"/>
  <c r="I80" i="30"/>
  <c r="I20" i="30"/>
  <c r="I22" i="30"/>
  <c r="I85" i="30"/>
  <c r="I69" i="30"/>
  <c r="I17" i="30"/>
  <c r="I81" i="30"/>
  <c r="I19" i="30"/>
  <c r="I47" i="30"/>
  <c r="I56" i="30"/>
  <c r="I13" i="30"/>
  <c r="I62" i="30"/>
  <c r="I48" i="30"/>
  <c r="I68" i="30"/>
  <c r="I28" i="30"/>
  <c r="I46" i="30"/>
  <c r="I84" i="30"/>
  <c r="I16" i="30"/>
  <c r="I78" i="30"/>
  <c r="I79" i="30"/>
  <c r="I55" i="30"/>
  <c r="I43" i="30"/>
  <c r="I45" i="30"/>
  <c r="K42" i="30"/>
  <c r="I27" i="30"/>
  <c r="H53" i="30"/>
  <c r="I54" i="30"/>
  <c r="K54" i="30"/>
  <c r="H37" i="30"/>
  <c r="I40" i="30"/>
  <c r="K40" i="30"/>
  <c r="O93" i="29"/>
  <c r="K91" i="29"/>
  <c r="N93" i="29"/>
  <c r="H91" i="29"/>
  <c r="O110" i="29"/>
  <c r="K108" i="29"/>
  <c r="O92" i="29"/>
  <c r="L77" i="29"/>
  <c r="M93" i="29"/>
  <c r="L93" i="29"/>
  <c r="J91" i="29"/>
  <c r="L92" i="29"/>
  <c r="H77" i="29"/>
  <c r="O77" i="29"/>
  <c r="L35" i="29"/>
  <c r="M35" i="29"/>
  <c r="J32" i="29"/>
  <c r="M109" i="29"/>
  <c r="L109" i="29"/>
  <c r="J107" i="29"/>
  <c r="K32" i="29"/>
  <c r="O35" i="29"/>
  <c r="N35" i="29"/>
  <c r="M79" i="29"/>
  <c r="H107" i="29"/>
  <c r="J34" i="29"/>
  <c r="L37" i="29"/>
  <c r="O80" i="29"/>
  <c r="N80" i="29"/>
  <c r="K78" i="29"/>
  <c r="L80" i="29"/>
  <c r="H80" i="29"/>
  <c r="M81" i="29"/>
  <c r="J71" i="29"/>
  <c r="M72" i="29"/>
  <c r="L72" i="29"/>
  <c r="O72" i="29"/>
  <c r="H9" i="29"/>
  <c r="F8" i="29"/>
  <c r="F137" i="29" s="1"/>
  <c r="N81" i="29"/>
  <c r="H110" i="29"/>
  <c r="N116" i="29"/>
  <c r="L8" i="29"/>
  <c r="K8" i="29"/>
  <c r="O9" i="29"/>
  <c r="M59" i="29"/>
  <c r="J33" i="29"/>
  <c r="L36" i="29"/>
  <c r="H36" i="29"/>
  <c r="N39" i="29"/>
  <c r="M10" i="29"/>
  <c r="H37" i="29"/>
  <c r="M40" i="29"/>
  <c r="O109" i="29"/>
  <c r="K107" i="29"/>
  <c r="N109" i="29"/>
  <c r="L9" i="29"/>
  <c r="N37" i="29"/>
  <c r="K34" i="29"/>
  <c r="O37" i="29"/>
  <c r="H94" i="29"/>
  <c r="N96" i="29"/>
  <c r="M96" i="29"/>
  <c r="N79" i="29"/>
  <c r="L110" i="29"/>
  <c r="J108" i="29"/>
  <c r="M110" i="29"/>
  <c r="Y39" i="33" l="1"/>
  <c r="L231" i="33"/>
  <c r="Z232" i="33"/>
  <c r="X232" i="33"/>
  <c r="X271" i="33"/>
  <c r="K265" i="33"/>
  <c r="I123" i="33"/>
  <c r="I297" i="33" s="1"/>
  <c r="Z241" i="33"/>
  <c r="AB124" i="33"/>
  <c r="X255" i="33"/>
  <c r="X94" i="33"/>
  <c r="Z94" i="33"/>
  <c r="X39" i="33"/>
  <c r="L124" i="33"/>
  <c r="X124" i="33"/>
  <c r="Y242" i="33"/>
  <c r="T124" i="33"/>
  <c r="AA242" i="33"/>
  <c r="AA8" i="33"/>
  <c r="AA231" i="33"/>
  <c r="AB231" i="33"/>
  <c r="Q297" i="33"/>
  <c r="L265" i="33"/>
  <c r="Y266" i="33"/>
  <c r="X126" i="33"/>
  <c r="Y232" i="33"/>
  <c r="Z126" i="33"/>
  <c r="L271" i="33"/>
  <c r="Z273" i="33"/>
  <c r="X273" i="33"/>
  <c r="AA271" i="33"/>
  <c r="Y271" i="33"/>
  <c r="L255" i="33"/>
  <c r="Y256" i="33"/>
  <c r="Z256" i="33"/>
  <c r="AB265" i="33"/>
  <c r="Z265" i="33"/>
  <c r="AB242" i="33"/>
  <c r="X256" i="33"/>
  <c r="Z39" i="33"/>
  <c r="K8" i="33"/>
  <c r="L8" i="33" s="1"/>
  <c r="G297" i="33"/>
  <c r="K297" i="33" s="1"/>
  <c r="AA255" i="33"/>
  <c r="X241" i="33"/>
  <c r="V123" i="33"/>
  <c r="X122" i="33"/>
  <c r="Y122" i="33"/>
  <c r="Y126" i="33"/>
  <c r="Z113" i="33"/>
  <c r="Y113" i="33"/>
  <c r="X113" i="33"/>
  <c r="AB8" i="33"/>
  <c r="Z266" i="33"/>
  <c r="Y241" i="33"/>
  <c r="AA241" i="33"/>
  <c r="AB241" i="33"/>
  <c r="X9" i="33"/>
  <c r="Z9" i="33"/>
  <c r="AA265" i="33"/>
  <c r="T123" i="33"/>
  <c r="X242" i="33"/>
  <c r="H64" i="30"/>
  <c r="I65" i="30"/>
  <c r="K65" i="30"/>
  <c r="I10" i="30"/>
  <c r="H9" i="30"/>
  <c r="I9" i="30" s="1"/>
  <c r="H35" i="30"/>
  <c r="I38" i="30"/>
  <c r="K38" i="30"/>
  <c r="H52" i="30"/>
  <c r="I53" i="30"/>
  <c r="K53" i="30"/>
  <c r="J33" i="30"/>
  <c r="J32" i="30"/>
  <c r="K10" i="30"/>
  <c r="H70" i="30"/>
  <c r="I70" i="30" s="1"/>
  <c r="I72" i="30"/>
  <c r="H71" i="30"/>
  <c r="I71" i="30" s="1"/>
  <c r="I73" i="30"/>
  <c r="K72" i="30"/>
  <c r="K73" i="30"/>
  <c r="H34" i="30"/>
  <c r="I37" i="30"/>
  <c r="K37" i="30"/>
  <c r="J86" i="30"/>
  <c r="K86" i="30" s="1"/>
  <c r="K9" i="30"/>
  <c r="H58" i="30"/>
  <c r="I59" i="30"/>
  <c r="K59" i="30"/>
  <c r="H36" i="30"/>
  <c r="K36" i="30" s="1"/>
  <c r="I39" i="30"/>
  <c r="O34" i="29"/>
  <c r="K31" i="29"/>
  <c r="O107" i="29"/>
  <c r="N107" i="29"/>
  <c r="J30" i="29"/>
  <c r="L33" i="29"/>
  <c r="L71" i="29"/>
  <c r="M71" i="29"/>
  <c r="O71" i="29"/>
  <c r="K30" i="29"/>
  <c r="O32" i="29"/>
  <c r="M77" i="29"/>
  <c r="H8" i="29"/>
  <c r="M9" i="29"/>
  <c r="H78" i="29"/>
  <c r="M80" i="29"/>
  <c r="M107" i="29"/>
  <c r="L107" i="29"/>
  <c r="H34" i="29"/>
  <c r="H33" i="29"/>
  <c r="N36" i="29"/>
  <c r="H108" i="29"/>
  <c r="M37" i="29"/>
  <c r="M91" i="29"/>
  <c r="L91" i="29"/>
  <c r="L108" i="29"/>
  <c r="H92" i="29"/>
  <c r="M94" i="29"/>
  <c r="N94" i="29"/>
  <c r="O8" i="29"/>
  <c r="N8" i="29"/>
  <c r="J31" i="29"/>
  <c r="M34" i="29"/>
  <c r="L34" i="29"/>
  <c r="N77" i="29"/>
  <c r="O108" i="29"/>
  <c r="N108" i="29"/>
  <c r="O91" i="29"/>
  <c r="N91" i="29"/>
  <c r="M36" i="29"/>
  <c r="N9" i="29"/>
  <c r="O78" i="29"/>
  <c r="L78" i="29"/>
  <c r="O33" i="29"/>
  <c r="L32" i="29"/>
  <c r="N110" i="29"/>
  <c r="AA123" i="33" l="1"/>
  <c r="Y265" i="33"/>
  <c r="T297" i="33"/>
  <c r="Z231" i="33"/>
  <c r="X231" i="33"/>
  <c r="AB123" i="33"/>
  <c r="X265" i="33"/>
  <c r="L123" i="33"/>
  <c r="X8" i="33"/>
  <c r="Y8" i="33"/>
  <c r="Z124" i="33"/>
  <c r="K123" i="33"/>
  <c r="V297" i="33"/>
  <c r="Y255" i="33"/>
  <c r="Z255" i="33"/>
  <c r="Z271" i="33"/>
  <c r="Z8" i="33"/>
  <c r="Y231" i="33"/>
  <c r="AA124" i="33"/>
  <c r="Y124" i="33"/>
  <c r="K71" i="30"/>
  <c r="I58" i="30"/>
  <c r="K58" i="30"/>
  <c r="H32" i="30"/>
  <c r="I32" i="30" s="1"/>
  <c r="I35" i="30"/>
  <c r="K35" i="30"/>
  <c r="K70" i="30"/>
  <c r="I52" i="30"/>
  <c r="K52" i="30"/>
  <c r="H33" i="30"/>
  <c r="I33" i="30" s="1"/>
  <c r="I36" i="30"/>
  <c r="H31" i="30"/>
  <c r="I34" i="30"/>
  <c r="K34" i="30"/>
  <c r="I64" i="30"/>
  <c r="K64" i="30"/>
  <c r="H30" i="29"/>
  <c r="N33" i="29"/>
  <c r="N30" i="29"/>
  <c r="O30" i="29"/>
  <c r="L30" i="29"/>
  <c r="M30" i="29"/>
  <c r="N92" i="29"/>
  <c r="M92" i="29"/>
  <c r="M31" i="29"/>
  <c r="L31" i="29"/>
  <c r="L137" i="29" s="1"/>
  <c r="H31" i="29"/>
  <c r="M78" i="29"/>
  <c r="H32" i="29"/>
  <c r="N78" i="29"/>
  <c r="K137" i="29"/>
  <c r="O31" i="29"/>
  <c r="N31" i="29"/>
  <c r="J137" i="29"/>
  <c r="M108" i="29"/>
  <c r="M33" i="29"/>
  <c r="N34" i="29"/>
  <c r="M8" i="29"/>
  <c r="X123" i="33" l="1"/>
  <c r="L297" i="33"/>
  <c r="AB297" i="33"/>
  <c r="Z297" i="33"/>
  <c r="Z123" i="33"/>
  <c r="AA297" i="33"/>
  <c r="Y123" i="33"/>
  <c r="K33" i="30"/>
  <c r="K32" i="30"/>
  <c r="I31" i="30"/>
  <c r="I86" i="30" s="1"/>
  <c r="K31" i="30"/>
  <c r="H137" i="29"/>
  <c r="I32" i="29"/>
  <c r="M32" i="29"/>
  <c r="N32" i="29"/>
  <c r="O137" i="29"/>
  <c r="I31" i="29"/>
  <c r="I30" i="29"/>
  <c r="M297" i="33" l="1"/>
  <c r="M81" i="33"/>
  <c r="M176" i="33"/>
  <c r="M32" i="33"/>
  <c r="M18" i="33"/>
  <c r="M95" i="33"/>
  <c r="M130" i="33"/>
  <c r="M73" i="33"/>
  <c r="M64" i="33"/>
  <c r="M225" i="33"/>
  <c r="M80" i="33"/>
  <c r="M156" i="33"/>
  <c r="M195" i="33"/>
  <c r="M53" i="33"/>
  <c r="M69" i="33"/>
  <c r="M85" i="33"/>
  <c r="M136" i="33"/>
  <c r="M208" i="33"/>
  <c r="M119" i="33"/>
  <c r="M14" i="33"/>
  <c r="M19" i="33"/>
  <c r="M171" i="33"/>
  <c r="M107" i="33"/>
  <c r="M38" i="33"/>
  <c r="M116" i="33"/>
  <c r="M204" i="33"/>
  <c r="M284" i="33"/>
  <c r="M51" i="33"/>
  <c r="M200" i="33"/>
  <c r="M282" i="33"/>
  <c r="M230" i="33"/>
  <c r="M248" i="33"/>
  <c r="M61" i="33"/>
  <c r="M187" i="33"/>
  <c r="M239" i="33"/>
  <c r="M58" i="33"/>
  <c r="M21" i="33"/>
  <c r="M172" i="33"/>
  <c r="M296" i="33"/>
  <c r="M226" i="33"/>
  <c r="M55" i="33"/>
  <c r="M59" i="33"/>
  <c r="M102" i="33"/>
  <c r="M96" i="33"/>
  <c r="M23" i="33"/>
  <c r="M24" i="33"/>
  <c r="M152" i="33"/>
  <c r="M90" i="33"/>
  <c r="M26" i="33"/>
  <c r="M34" i="33"/>
  <c r="M157" i="33"/>
  <c r="M168" i="33"/>
  <c r="M288" i="33"/>
  <c r="M286" i="33"/>
  <c r="M74" i="33"/>
  <c r="M92" i="33"/>
  <c r="M28" i="33"/>
  <c r="M76" i="33"/>
  <c r="M253" i="33"/>
  <c r="M47" i="33"/>
  <c r="M121" i="33"/>
  <c r="M264" i="33"/>
  <c r="M160" i="33"/>
  <c r="M247" i="33"/>
  <c r="M220" i="33"/>
  <c r="M228" i="33"/>
  <c r="M250" i="33"/>
  <c r="M287" i="33"/>
  <c r="M78" i="33"/>
  <c r="M83" i="33"/>
  <c r="M52" i="33"/>
  <c r="M56" i="33"/>
  <c r="M33" i="33"/>
  <c r="M164" i="33"/>
  <c r="M109" i="33"/>
  <c r="M180" i="33"/>
  <c r="M192" i="33"/>
  <c r="M249" i="33"/>
  <c r="M27" i="33"/>
  <c r="M147" i="33"/>
  <c r="M290" i="33"/>
  <c r="M25" i="33"/>
  <c r="M29" i="33"/>
  <c r="M45" i="33"/>
  <c r="M82" i="33"/>
  <c r="M101" i="33"/>
  <c r="M184" i="33"/>
  <c r="M188" i="33"/>
  <c r="M254" i="33"/>
  <c r="M114" i="33"/>
  <c r="M36" i="33"/>
  <c r="M87" i="33"/>
  <c r="M97" i="33"/>
  <c r="M132" i="33"/>
  <c r="M229" i="33"/>
  <c r="M216" i="33"/>
  <c r="M292" i="33"/>
  <c r="M222" i="33"/>
  <c r="M84" i="33"/>
  <c r="M159" i="33"/>
  <c r="M158" i="33"/>
  <c r="M175" i="33"/>
  <c r="M219" i="33"/>
  <c r="M196" i="33"/>
  <c r="M62" i="33"/>
  <c r="M112" i="33"/>
  <c r="M20" i="33"/>
  <c r="M35" i="33"/>
  <c r="M131" i="33"/>
  <c r="M46" i="33"/>
  <c r="M72" i="33"/>
  <c r="M16" i="33"/>
  <c r="M70" i="33"/>
  <c r="M57" i="33"/>
  <c r="M108" i="33"/>
  <c r="M120" i="33"/>
  <c r="M140" i="33"/>
  <c r="M278" i="33"/>
  <c r="M88" i="33"/>
  <c r="M60" i="33"/>
  <c r="M144" i="33"/>
  <c r="M291" i="33"/>
  <c r="M17" i="33"/>
  <c r="M13" i="33"/>
  <c r="M212" i="33"/>
  <c r="M215" i="33"/>
  <c r="M236" i="33"/>
  <c r="M240" i="33"/>
  <c r="M43" i="33"/>
  <c r="M67" i="33"/>
  <c r="M148" i="33"/>
  <c r="M71" i="33"/>
  <c r="M260" i="33"/>
  <c r="M15" i="33"/>
  <c r="M89" i="33"/>
  <c r="M270" i="33"/>
  <c r="M104" i="33"/>
  <c r="M281" i="33"/>
  <c r="M214" i="33"/>
  <c r="M44" i="33"/>
  <c r="M183" i="33"/>
  <c r="M218" i="33"/>
  <c r="M163" i="33"/>
  <c r="M63" i="33"/>
  <c r="M186" i="33"/>
  <c r="M221" i="33"/>
  <c r="M211" i="33"/>
  <c r="M191" i="33"/>
  <c r="M50" i="33"/>
  <c r="M118" i="33"/>
  <c r="M155" i="33"/>
  <c r="M263" i="33"/>
  <c r="M151" i="33"/>
  <c r="M167" i="33"/>
  <c r="M22" i="33"/>
  <c r="M42" i="33"/>
  <c r="M143" i="33"/>
  <c r="M194" i="33"/>
  <c r="M68" i="33"/>
  <c r="M269" i="33"/>
  <c r="M252" i="33"/>
  <c r="M100" i="33"/>
  <c r="M86" i="33"/>
  <c r="M135" i="33"/>
  <c r="M246" i="33"/>
  <c r="M295" i="33"/>
  <c r="M285" i="33"/>
  <c r="M235" i="33"/>
  <c r="M77" i="33"/>
  <c r="M279" i="33"/>
  <c r="M106" i="33"/>
  <c r="M79" i="33"/>
  <c r="M91" i="33"/>
  <c r="M170" i="33"/>
  <c r="M66" i="33"/>
  <c r="M129" i="33"/>
  <c r="M227" i="33"/>
  <c r="M179" i="33"/>
  <c r="M105" i="33"/>
  <c r="M274" i="33"/>
  <c r="M139" i="33"/>
  <c r="M146" i="33"/>
  <c r="M199" i="33"/>
  <c r="M280" i="33"/>
  <c r="M207" i="33"/>
  <c r="M203" i="33"/>
  <c r="M54" i="33"/>
  <c r="M259" i="33"/>
  <c r="M31" i="33"/>
  <c r="M223" i="33"/>
  <c r="M37" i="33"/>
  <c r="M289" i="33"/>
  <c r="M224" i="33"/>
  <c r="M12" i="33"/>
  <c r="M75" i="33"/>
  <c r="M238" i="33"/>
  <c r="M111" i="33"/>
  <c r="M174" i="33"/>
  <c r="M165" i="33"/>
  <c r="M283" i="33"/>
  <c r="M277" i="33"/>
  <c r="M213" i="33"/>
  <c r="M258" i="33"/>
  <c r="M103" i="33"/>
  <c r="M272" i="33"/>
  <c r="M99" i="33"/>
  <c r="M65" i="33"/>
  <c r="M294" i="33"/>
  <c r="M169" i="33"/>
  <c r="M217" i="33"/>
  <c r="M142" i="33"/>
  <c r="M202" i="33"/>
  <c r="M190" i="33"/>
  <c r="M185" i="33"/>
  <c r="M11" i="33"/>
  <c r="M173" i="33"/>
  <c r="M193" i="33"/>
  <c r="M127" i="33"/>
  <c r="M49" i="33"/>
  <c r="M110" i="33"/>
  <c r="M268" i="33"/>
  <c r="M41" i="33"/>
  <c r="M30" i="33"/>
  <c r="M150" i="33"/>
  <c r="M117" i="33"/>
  <c r="M93" i="33"/>
  <c r="M166" i="33"/>
  <c r="M154" i="33"/>
  <c r="M145" i="33"/>
  <c r="M262" i="33"/>
  <c r="M210" i="33"/>
  <c r="M138" i="33"/>
  <c r="M237" i="33"/>
  <c r="M206" i="33"/>
  <c r="M251" i="33"/>
  <c r="M162" i="33"/>
  <c r="M276" i="33"/>
  <c r="M234" i="33"/>
  <c r="M134" i="33"/>
  <c r="M198" i="33"/>
  <c r="M178" i="33"/>
  <c r="M245" i="33"/>
  <c r="M182" i="33"/>
  <c r="M133" i="33"/>
  <c r="M244" i="33"/>
  <c r="M98" i="33"/>
  <c r="M125" i="33"/>
  <c r="M153" i="33"/>
  <c r="M137" i="33"/>
  <c r="M293" i="33"/>
  <c r="M40" i="33"/>
  <c r="M10" i="33"/>
  <c r="M189" i="33"/>
  <c r="M115" i="33"/>
  <c r="M257" i="33"/>
  <c r="M205" i="33"/>
  <c r="M48" i="33"/>
  <c r="M201" i="33"/>
  <c r="M177" i="33"/>
  <c r="M7" i="33"/>
  <c r="M128" i="33"/>
  <c r="M267" i="33"/>
  <c r="M233" i="33"/>
  <c r="M149" i="33"/>
  <c r="M141" i="33"/>
  <c r="M181" i="33"/>
  <c r="M161" i="33"/>
  <c r="M261" i="33"/>
  <c r="M275" i="33"/>
  <c r="M243" i="33"/>
  <c r="M209" i="33"/>
  <c r="M197" i="33"/>
  <c r="M39" i="33"/>
  <c r="M273" i="33"/>
  <c r="M256" i="33"/>
  <c r="M9" i="33"/>
  <c r="M126" i="33"/>
  <c r="M113" i="33"/>
  <c r="M242" i="33"/>
  <c r="M122" i="33"/>
  <c r="M232" i="33"/>
  <c r="M94" i="33"/>
  <c r="M241" i="33"/>
  <c r="M266" i="33"/>
  <c r="M271" i="33"/>
  <c r="X297" i="33"/>
  <c r="M8" i="33"/>
  <c r="M124" i="33"/>
  <c r="M231" i="33"/>
  <c r="M255" i="33"/>
  <c r="M265" i="33"/>
  <c r="Y297" i="33"/>
  <c r="M123" i="33"/>
  <c r="I136" i="29"/>
  <c r="I62" i="29"/>
  <c r="I131" i="29"/>
  <c r="I23" i="29"/>
  <c r="I106" i="29"/>
  <c r="I129" i="29"/>
  <c r="I104" i="29"/>
  <c r="I90" i="29"/>
  <c r="I70" i="29"/>
  <c r="I58" i="29"/>
  <c r="I52" i="29"/>
  <c r="I18" i="29"/>
  <c r="I17" i="29"/>
  <c r="I16" i="29"/>
  <c r="I15" i="29"/>
  <c r="I28" i="29"/>
  <c r="I44" i="29"/>
  <c r="I72" i="29"/>
  <c r="I25" i="29"/>
  <c r="I24" i="29"/>
  <c r="I29" i="29"/>
  <c r="I113" i="29"/>
  <c r="I114" i="29"/>
  <c r="I74" i="29"/>
  <c r="I73" i="29"/>
  <c r="I75" i="29"/>
  <c r="I133" i="29"/>
  <c r="I121" i="29"/>
  <c r="I103" i="29"/>
  <c r="I49" i="29"/>
  <c r="I13" i="29"/>
  <c r="I84" i="29"/>
  <c r="I21" i="29"/>
  <c r="I14" i="29"/>
  <c r="I48" i="29"/>
  <c r="I101" i="29"/>
  <c r="I89" i="29"/>
  <c r="I51" i="29"/>
  <c r="I65" i="29"/>
  <c r="I122" i="29"/>
  <c r="I64" i="29"/>
  <c r="I60" i="29"/>
  <c r="I125" i="29"/>
  <c r="I47" i="29"/>
  <c r="I50" i="29"/>
  <c r="I102" i="29"/>
  <c r="I66" i="29"/>
  <c r="I22" i="29"/>
  <c r="I53" i="29"/>
  <c r="I123" i="29"/>
  <c r="I86" i="29"/>
  <c r="I134" i="29"/>
  <c r="I112" i="29"/>
  <c r="I124" i="29"/>
  <c r="I128" i="29"/>
  <c r="I132" i="29"/>
  <c r="I130" i="29"/>
  <c r="I99" i="29"/>
  <c r="I54" i="29"/>
  <c r="I127" i="29"/>
  <c r="I76" i="29"/>
  <c r="I119" i="29"/>
  <c r="I135" i="29"/>
  <c r="I105" i="29"/>
  <c r="I111" i="29"/>
  <c r="I97" i="29"/>
  <c r="I26" i="29"/>
  <c r="I126" i="29"/>
  <c r="I19" i="29"/>
  <c r="I12" i="29"/>
  <c r="I83" i="29"/>
  <c r="I71" i="29"/>
  <c r="I120" i="29"/>
  <c r="I85" i="29"/>
  <c r="I63" i="29"/>
  <c r="I117" i="29"/>
  <c r="I88" i="29"/>
  <c r="I41" i="29"/>
  <c r="I27" i="29"/>
  <c r="I69" i="29"/>
  <c r="I46" i="29"/>
  <c r="I20" i="29"/>
  <c r="I57" i="29"/>
  <c r="I100" i="29"/>
  <c r="I45" i="29"/>
  <c r="I82" i="29"/>
  <c r="I43" i="29"/>
  <c r="I42" i="29"/>
  <c r="I115" i="29"/>
  <c r="I61" i="29"/>
  <c r="I118" i="29"/>
  <c r="I11" i="29"/>
  <c r="I56" i="29"/>
  <c r="I87" i="29"/>
  <c r="I95" i="29"/>
  <c r="I68" i="29"/>
  <c r="I98" i="29"/>
  <c r="I38" i="29"/>
  <c r="I79" i="29"/>
  <c r="I116" i="29"/>
  <c r="I40" i="29"/>
  <c r="I109" i="29"/>
  <c r="I81" i="29"/>
  <c r="I35" i="29"/>
  <c r="I96" i="29"/>
  <c r="I93" i="29"/>
  <c r="I67" i="29"/>
  <c r="I59" i="29"/>
  <c r="I39" i="29"/>
  <c r="I55" i="29"/>
  <c r="I10" i="29"/>
  <c r="I77" i="29"/>
  <c r="I107" i="29"/>
  <c r="I36" i="29"/>
  <c r="I9" i="29"/>
  <c r="I110" i="29"/>
  <c r="I94" i="29"/>
  <c r="I80" i="29"/>
  <c r="I37" i="29"/>
  <c r="I91" i="29"/>
  <c r="I108" i="29"/>
  <c r="I33" i="29"/>
  <c r="I92" i="29"/>
  <c r="I34" i="29"/>
  <c r="I78" i="29"/>
  <c r="I8" i="29"/>
  <c r="I137" i="29" s="1"/>
  <c r="N137" i="29"/>
  <c r="M137" i="29"/>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<sst xmlns="http://schemas.openxmlformats.org/spreadsheetml/2006/main" count="16525" uniqueCount="603">
  <si>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</si>
  <si>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</si>
  <si>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</si>
  <si>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</si>
  <si>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</si>
  <si>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</si>
  <si>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</si>
  <si>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</si>
  <si>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</si>
  <si>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</si>
  <si>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</si>
  <si>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</si>
  <si>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</si>
  <si>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</si>
  <si>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</si>
  <si>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</si>
  <si>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</si>
  <si>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</si>
  <si>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</si>
  <si>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</si>
  <si>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</si>
  <si>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</si>
  <si>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</si>
  <si>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</si>
  <si>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</si>
  <si>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</si>
  <si>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</si>
  <si>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</si>
  <si>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</si>
  <si>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</si>
  <si>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</si>
  <si>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</si>
  <si>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</si>
  <si>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</si>
  <si>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</si>
  <si>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</si>
  <si>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</si>
  <si>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</si>
  <si>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</si>
  <si>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</si>
  <si>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</si>
  <si>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</si>
  <si>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</si>
  <si>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</si>
  <si>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</si>
  <si>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</si>
  <si>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</si>
  <si>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</si>
  <si>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</si>
  <si>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</si>
  <si>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</si>
  <si>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</si>
  <si>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</si>
  <si>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</si>
  <si>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</si>
  <si>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</si>
  <si>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</si>
  <si>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</si>
  <si>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</si>
  <si>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</si>
  <si>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</si>
  <si>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</si>
  <si>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</si>
  <si>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</si>
  <si>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</si>
  <si>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</si>
  <si>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</si>
  <si>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</si>
  <si>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</si>
  <si>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</si>
  <si>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</si>
  <si>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</si>
  <si>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</si>
  <si>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</si>
  <si>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</si>
  <si>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</si>
  <si>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</si>
  <si>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</si>
  <si>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</si>
  <si>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</si>
  <si>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</si>
  <si>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</si>
  <si>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</si>
  <si>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</si>
  <si>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</si>
  <si>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</si>
  <si>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</si>
  <si>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</si>
  <si>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</si>
  <si>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</si>
  <si>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</si>
  <si>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</si>
  <si>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</si>
  <si>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</si>
  <si>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</si>
  <si>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</si>
  <si>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</si>
  <si>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</si>
  <si>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</si>
  <si>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</si>
  <si>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</si>
  <si>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</si>
  <si>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</si>
  <si>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</si>
  <si>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</si>
  <si>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</si>
  <si>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</si>
  <si>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</si>
  <si>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</si>
  <si>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</si>
  <si>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</si>
  <si>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</si>
  <si>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</si>
  <si>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</si>
  <si>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</si>
  <si>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</si>
  <si>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</si>
  <si>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</si>
  <si>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</si>
  <si>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</si>
  <si>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</si>
  <si>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</si>
  <si>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</si>
  <si>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</si>
  <si>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</si>
  <si>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</si>
  <si>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</si>
  <si>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</si>
  <si>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</si>
  <si>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</si>
  <si>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</si>
  <si>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</si>
  <si>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</si>
  <si>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</si>
  <si>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</si>
  <si>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</si>
  <si>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</si>
  <si>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</si>
  <si>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</si>
  <si>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</si>
  <si>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</si>
  <si>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</si>
  <si>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</si>
  <si>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</si>
  <si>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</si>
  <si>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</si>
  <si>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</si>
  <si>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</si>
  <si>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</si>
  <si>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</si>
  <si>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</si>
  <si>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</si>
  <si>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</si>
  <si>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</si>
  <si>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</si>
  <si>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</si>
  <si>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</si>
  <si>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</si>
  <si>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</si>
  <si>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</si>
  <si>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</si>
  <si>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</si>
  <si>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</si>
  <si>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</si>
  <si>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</si>
  <si>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</si>
  <si>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</si>
  <si>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</si>
  <si>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</si>
  <si>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</si>
  <si>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</si>
  <si>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</si>
  <si>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</si>
  <si>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</si>
  <si>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</si>
  <si>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</si>
  <si>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</si>
  <si>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</si>
  <si>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</si>
  <si>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</si>
  <si>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</si>
  <si>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</si>
  <si>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</si>
  <si>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</si>
  <si>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</si>
  <si>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</si>
  <si>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</si>
  <si>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</si>
  <si>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</si>
  <si>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</si>
  <si>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</si>
  <si>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</si>
  <si>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</si>
  <si>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</si>
  <si>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</si>
  <si>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</si>
  <si>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</si>
  <si>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</si>
  <si>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</si>
  <si>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</si>
  <si>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</si>
  <si>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</si>
  <si>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</si>
  <si>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</si>
  <si>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</si>
  <si>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</si>
  <si>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</si>
  <si>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</si>
  <si>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</si>
  <si>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</si>
  <si>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</si>
  <si>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</si>
  <si>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</si>
  <si>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</si>
  <si>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</si>
  <si>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</si>
  <si>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</si>
  <si>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</si>
  <si>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</si>
  <si>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</si>
  <si>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</si>
  <si>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</si>
  <si>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</si>
  <si>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</si>
  <si>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</si>
  <si>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</si>
  <si>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</si>
  <si>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</si>
  <si>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</si>
  <si>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</si>
  <si>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</si>
  <si>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</si>
  <si>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</si>
  <si>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</si>
  <si>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</si>
  <si>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</si>
  <si>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</si>
  <si>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</si>
  <si>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</si>
  <si>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</si>
  <si>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</si>
  <si>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</si>
  <si>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</si>
  <si>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</si>
  <si>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</si>
  <si>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</si>
  <si>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</si>
  <si>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</si>
  <si>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</si>
  <si>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</si>
  <si>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</si>
  <si>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</si>
  <si>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</si>
  <si>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</si>
  <si>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</si>
  <si>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</si>
  <si>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</si>
  <si>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</si>
  <si>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</si>
  <si>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</si>
  <si>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</si>
  <si>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</si>
  <si>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</si>
  <si>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</si>
  <si>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</si>
  <si>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</si>
  <si>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</si>
  <si>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</si>
  <si>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</si>
  <si>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</si>
  <si>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</si>
  <si>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</si>
  <si>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</si>
  <si>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</si>
  <si>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</si>
  <si>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</si>
  <si>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</si>
  <si>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</si>
  <si>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</si>
  <si>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</si>
  <si>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</si>
  <si>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</si>
  <si>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</si>
  <si>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</si>
  <si>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</si>
  <si>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</si>
  <si>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</si>
  <si>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</si>
  <si>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</si>
  <si>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</si>
  <si>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</si>
  <si>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</si>
  <si>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</si>
  <si>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</si>
  <si>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</si>
  <si>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</si>
  <si>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</si>
  <si>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</si>
  <si>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</si>
  <si>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</si>
  <si>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</si>
  <si>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</si>
  <si>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</si>
  <si>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</si>
  <si>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</si>
  <si>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</si>
  <si>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</si>
  <si>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</si>
  <si>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</si>
  <si>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</si>
  <si>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</si>
  <si>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</si>
  <si>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</si>
  <si>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</si>
  <si>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</si>
  <si>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</si>
  <si>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</si>
  <si>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</si>
  <si>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</si>
  <si>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</si>
  <si>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</si>
  <si>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</si>
  <si>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</si>
  <si>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</si>
  <si>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</si>
  <si>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</si>
  <si>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</si>
  <si>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</si>
  <si>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</si>
  <si>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</si>
  <si>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</si>
  <si>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</si>
  <si>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</si>
  <si>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</si>
  <si>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</si>
  <si>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</si>
  <si>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</si>
  <si>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</si>
  <si>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</si>
  <si>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</si>
  <si>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</si>
  <si>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</si>
  <si>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</si>
  <si>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</si>
  <si>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</si>
  <si>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</si>
  <si>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</si>
  <si>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</si>
  <si>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</si>
  <si>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</si>
  <si>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</si>
  <si>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</si>
  <si>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</si>
  <si>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</si>
  <si>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</si>
  <si>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</si>
  <si>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</si>
  <si>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</si>
  <si>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</si>
  <si>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</si>
  <si>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</si>
  <si>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</si>
  <si>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</si>
  <si>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</si>
  <si>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</si>
  <si>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</si>
  <si>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</si>
  <si>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</si>
  <si>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</si>
  <si>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</si>
  <si>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</si>
  <si>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</si>
  <si>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</si>
  <si>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</si>
  <si>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</si>
  <si>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</si>
  <si>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</si>
  <si>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</si>
  <si>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</si>
  <si>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</si>
  <si>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</si>
  <si>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</si>
  <si>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</si>
  <si>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</si>
  <si>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</si>
  <si>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</si>
  <si>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</si>
  <si>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</si>
  <si>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</si>
  <si>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</si>
  <si>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</si>
  <si>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</si>
  <si>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</si>
  <si>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</si>
  <si>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</si>
  <si>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</si>
  <si>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</si>
  <si>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</si>
  <si>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</si>
  <si>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</si>
  <si>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</si>
  <si>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</si>
  <si>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</si>
  <si>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</si>
  <si>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</si>
  <si>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</si>
  <si>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</si>
  <si>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</si>
  <si>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</si>
  <si>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</si>
  <si>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</si>
  <si>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</si>
  <si>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</si>
  <si>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</si>
  <si>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</si>
  <si>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</si>
  <si>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</si>
  <si>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</si>
  <si>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</si>
  <si>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</si>
  <si>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</si>
  <si>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</si>
  <si>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</si>
  <si>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</si>
  <si>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</si>
  <si>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</si>
  <si>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</si>
  <si>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</si>
  <si>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</si>
  <si>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</si>
  <si>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</si>
  <si>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</si>
  <si>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</si>
  <si>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</si>
  <si>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</si>
  <si>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</si>
  <si>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</si>
  <si>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</si>
  <si>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</si>
  <si>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</si>
  <si>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</si>
  <si>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</si>
  <si>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</si>
  <si>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</si>
  <si>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</si>
  <si>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</si>
  <si>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</si>
  <si>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</si>
  <si>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</si>
  <si>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</si>
  <si>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</si>
  <si>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</si>
  <si>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</si>
  <si>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</si>
  <si>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</si>
  <si>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</si>
  <si>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</si>
  <si>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</si>
  <si>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</si>
  <si>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</si>
  <si>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</si>
  <si>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</si>
  <si>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</si>
  <si>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</si>
  <si>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</si>
  <si>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</si>
  <si>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</si>
  <si>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</si>
  <si>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</si>
  <si>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</si>
  <si>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</si>
  <si>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</si>
  <si>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</si>
  <si>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</si>
  <si>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</si>
  <si>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</si>
  <si>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</si>
  <si>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</si>
  <si>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</si>
  <si>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</si>
  <si>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</si>
  <si>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</si>
  <si>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</si>
  <si>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</si>
  <si>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</si>
  <si>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</si>
  <si>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</si>
  <si>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</si>
  <si>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</si>
  <si>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</si>
  <si>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</si>
  <si>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</si>
  <si>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</si>
  <si>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</si>
  <si>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</si>
  <si>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</si>
  <si>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</si>
  <si>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</si>
  <si>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</si>
  <si>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</si>
  <si>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</si>
  <si>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</si>
  <si>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</si>
  <si>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</si>
  <si>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</si>
  <si>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</si>
  <si>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</si>
  <si>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</si>
  <si>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</si>
  <si>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</si>
  <si>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</si>
  <si>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</si>
  <si>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</si>
  <si>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</si>
  <si>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</si>
  <si>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</si>
  <si>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</si>
  <si>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</si>
  <si>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</si>
  <si>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</si>
  <si>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</si>
  <si>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</si>
  <si>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</si>
  <si>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</si>
  <si>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</si>
  <si>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</si>
  <si>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</si>
  <si>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</si>
  <si>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</si>
  <si>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</si>
  <si>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</si>
  <si>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</si>
  <si>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</si>
  <si>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</si>
  <si>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</si>
  <si>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</si>
  <si>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</si>
  <si>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</si>
  <si>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</si>
  <si>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</si>
  <si>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</si>
  <si>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</si>
  <si>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</si>
  <si>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</si>
  <si>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</si>
  <si>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</si>
  <si>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</si>
  <si>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</si>
  <si>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</si>
  <si>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</si>
  <si>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</si>
  <si>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</si>
  <si>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</si>
  <si>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</si>
  <si>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</si>
  <si>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</si>
  <si>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</si>
  <si>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</si>
  <si>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</si>
  <si>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</si>
  <si>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</si>
  <si>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</si>
  <si>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</si>
  <si>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</si>
  <si>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</si>
  <si>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</si>
  <si>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</si>
  <si>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</si>
  <si>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</si>
  <si>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</si>
  <si>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</si>
  <si>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</si>
  <si>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</si>
  <si>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</si>
  <si>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</si>
  <si>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</si>
  <si>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</si>
  <si>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</si>
  <si>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</si>
  <si>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</si>
  <si>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</si>
  <si>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</si>
  <si>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</si>
  <si>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</si>
  <si>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</si>
  <si>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</si>
  <si>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</si>
  <si>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</si>
  <si>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</si>
  <si>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</si>
  <si>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</si>
  <si>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</si>
  <si>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</si>
  <si>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</si>
  <si>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</si>
  <si>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</si>
  <si>
    <t>PERIODO DEL 01/01/2022 AL 31/08/2022</t>
  </si>
  <si>
    <r>
      <rPr>
        <b/>
        <sz val="9"/>
        <rFont val="Calibri"/>
        <family val="2"/>
        <scheme val="minor"/>
      </rPr>
      <t>Fuente:</t>
    </r>
    <r>
      <rPr>
        <sz val="9"/>
        <rFont val="Calibri"/>
        <family val="2"/>
        <scheme val="minor"/>
      </rPr>
      <t xml:space="preserve"> Información del SIIF Nación al 31 de agosto de 2022</t>
    </r>
  </si>
  <si>
    <t>PERIODO: 01/01/2022 AL 31/08/2022</t>
  </si>
  <si>
    <t>PERIODO DEL 1/01/2022 AL 31/08/2022</t>
  </si>
  <si>
    <t>A-01-01-04-001</t>
  </si>
  <si>
    <t>OTROS GASTOS DE PERSONAL</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</si>
  <si>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donde queda pendiente por desbloqueo en este rubro la suma de $864.723.932.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</si>
</sst>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5"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
      <sz val="12"/>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65">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6" fillId="5" borderId="0" xfId="1" applyFont="1" applyFill="1" applyAlignment="1">
      <alignment vertical="center"/>
    </xf>
    <xf numFmtId="4" fontId="5" fillId="2" borderId="0" xfId="1" applyNumberFormat="1" applyFont="1" applyFill="1" applyAlignment="1">
      <alignment vertical="center"/>
    </xf>
    <xf numFmtId="4" fontId="24" fillId="2" borderId="12" xfId="1" applyNumberFormat="1" applyFont="1" applyFill="1" applyBorder="1" applyAlignment="1">
      <alignment horizontal="right" vertical="center" wrapText="1" readingOrder="1"/>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5" xfId="4" applyNumberFormat="1" applyFont="1" applyFill="1" applyBorder="1" applyAlignment="1">
      <alignment horizontal="center" vertical="center" wrapText="1"/>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92B4507D-E0DE-4788-A163-D235387B05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05E491BB-1246-46C8-9CF2-EAFB717498FC}"/>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F92756EB-F7FC-4460-9FA1-3F40B49D0AB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DE68BDE2-657C-4547-A3D5-A5FBC50CD0A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3"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220</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2">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3">
        <f t="shared" ref="AB7:AB34" si="7">+V7/T7</f>
        <v>0.80432876875323478</v>
      </c>
    </row>
    <row r="8" spans="1:28" ht="27" customHeight="1" x14ac:dyDescent="0.25">
      <c r="A8" s="16" t="s">
        <v>245</v>
      </c>
      <c r="B8" s="17"/>
      <c r="C8" s="17"/>
      <c r="D8" s="17"/>
      <c r="E8" s="18" t="s">
        <v>246</v>
      </c>
      <c r="F8" s="114">
        <f>+F9</f>
        <v>51464345000</v>
      </c>
      <c r="G8" s="114">
        <f>+G9</f>
        <v>0</v>
      </c>
      <c r="H8" s="114">
        <f>+H9</f>
        <v>0</v>
      </c>
      <c r="I8" s="114">
        <f>+I9</f>
        <v>0</v>
      </c>
      <c r="J8" s="114">
        <f>+J9</f>
        <v>0</v>
      </c>
      <c r="K8" s="114">
        <f t="shared" si="0"/>
        <v>0</v>
      </c>
      <c r="L8" s="114">
        <f>+L9</f>
        <v>51464345000</v>
      </c>
      <c r="M8" s="115">
        <f t="shared" si="1"/>
        <v>8.915322653470413E-3</v>
      </c>
      <c r="N8" s="114">
        <f t="shared" ref="N8:W8" si="8">+N9</f>
        <v>2282058000</v>
      </c>
      <c r="O8" s="114">
        <f t="shared" si="8"/>
        <v>49182287000</v>
      </c>
      <c r="P8" s="114">
        <f>+P9</f>
        <v>2282058000</v>
      </c>
      <c r="Q8" s="114">
        <f>+Q9</f>
        <v>3439271416.3200006</v>
      </c>
      <c r="R8" s="114">
        <f>+R9</f>
        <v>48025073583.68</v>
      </c>
      <c r="S8" s="114">
        <f t="shared" si="8"/>
        <v>45743015583.68</v>
      </c>
      <c r="T8" s="114">
        <f t="shared" si="8"/>
        <v>3439271416.3200006</v>
      </c>
      <c r="U8" s="114">
        <f t="shared" si="8"/>
        <v>0</v>
      </c>
      <c r="V8" s="114">
        <f t="shared" si="8"/>
        <v>2544051072.3200006</v>
      </c>
      <c r="W8" s="114">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6">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6">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6">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7">
        <f>+F12+K12</f>
        <v>24891309551</v>
      </c>
      <c r="M12" s="116">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7">
        <f t="shared" ref="L13:L20" si="17">+F13+K13</f>
        <v>1976608680</v>
      </c>
      <c r="M13" s="118">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7">
        <f t="shared" si="17"/>
        <v>3991193</v>
      </c>
      <c r="M14" s="119">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7">
        <f t="shared" si="17"/>
        <v>4218200</v>
      </c>
      <c r="M15" s="119">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7">
        <f t="shared" si="17"/>
        <v>1317739120</v>
      </c>
      <c r="M16" s="118">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7">
        <f t="shared" si="17"/>
        <v>859861479</v>
      </c>
      <c r="M17" s="118">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7">
        <f t="shared" si="17"/>
        <v>129930180</v>
      </c>
      <c r="M18" s="120">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7">
        <f t="shared" si="17"/>
        <v>2109645697</v>
      </c>
      <c r="M19" s="118">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7">
        <f t="shared" si="17"/>
        <v>1650173900</v>
      </c>
      <c r="M20" s="118">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6">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7">
        <f t="shared" ref="L22:L28" si="20">+F22+K22</f>
        <v>3715862224</v>
      </c>
      <c r="M22" s="118">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7">
        <f t="shared" si="20"/>
        <v>2627749752</v>
      </c>
      <c r="M23" s="118">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7">
        <f t="shared" si="20"/>
        <v>2520758848</v>
      </c>
      <c r="M24" s="118">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7">
        <f t="shared" si="20"/>
        <v>1291042158</v>
      </c>
      <c r="M25" s="118">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7">
        <f t="shared" si="20"/>
        <v>153073328</v>
      </c>
      <c r="M26" s="120">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7">
        <f t="shared" si="20"/>
        <v>968339892</v>
      </c>
      <c r="M27" s="118">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7">
        <f t="shared" si="20"/>
        <v>645611798</v>
      </c>
      <c r="M28" s="118">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6">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1">
        <f>+L31+L32+L33</f>
        <v>2014091242</v>
      </c>
      <c r="M30" s="116">
        <f t="shared" si="18"/>
        <v>3.4890705936234026E-4</v>
      </c>
      <c r="N30" s="23">
        <f t="shared" ref="N30:W30" si="26">+N31+N32+N33</f>
        <v>0</v>
      </c>
      <c r="O30" s="23">
        <f t="shared" si="26"/>
        <v>2014091242</v>
      </c>
      <c r="P30" s="121">
        <f>+P31+P32+P33</f>
        <v>0</v>
      </c>
      <c r="Q30" s="121">
        <f>+Q31+Q32+Q33</f>
        <v>76337107</v>
      </c>
      <c r="R30" s="121">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7">
        <f t="shared" ref="L31:L36" si="27">+F31+K31</f>
        <v>750824259</v>
      </c>
      <c r="M31" s="118">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7">
        <f t="shared" si="27"/>
        <v>1055441724</v>
      </c>
      <c r="M32" s="118">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7">
        <f t="shared" si="27"/>
        <v>207825259</v>
      </c>
      <c r="M33" s="120">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7">
        <f t="shared" si="27"/>
        <v>2176888008</v>
      </c>
      <c r="M34" s="118">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7">
        <f t="shared" si="27"/>
        <v>125391750</v>
      </c>
      <c r="M35" s="120">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6">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6">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6">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2">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3">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19">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19">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19">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2">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0">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0">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19">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4">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4">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19">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6">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6">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4">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4">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4">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4">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8">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8">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6">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8">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8">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19">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6">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8">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8">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8">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8">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0">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8">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6">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0">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0">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19">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0">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0">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2">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2">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6">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6">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8">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2">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2">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2">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0">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0">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2">
        <f t="shared" si="81"/>
        <v>2.5136841656891578E-4</v>
      </c>
      <c r="N86" s="34">
        <v>0</v>
      </c>
      <c r="O86" s="34">
        <v>0</v>
      </c>
      <c r="P86" s="125">
        <f t="shared" si="86"/>
        <v>1451042370</v>
      </c>
      <c r="Q86" s="34">
        <v>0</v>
      </c>
      <c r="R86" s="125">
        <f t="shared" ref="R86:R87" si="88">+L86-Q86</f>
        <v>1451042370</v>
      </c>
      <c r="S86" s="34">
        <f t="shared" ref="S86:S87" si="89">O86-Q86</f>
        <v>0</v>
      </c>
      <c r="T86" s="34">
        <v>0</v>
      </c>
      <c r="U86" s="125">
        <f t="shared" ref="U86:U87" si="90">+Q86-T86</f>
        <v>0</v>
      </c>
      <c r="V86" s="34">
        <v>0</v>
      </c>
      <c r="W86" s="126">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2">
        <f t="shared" si="81"/>
        <v>1.3221828230604502E-3</v>
      </c>
      <c r="N87" s="34">
        <v>0</v>
      </c>
      <c r="O87" s="34">
        <v>9500000</v>
      </c>
      <c r="P87" s="125">
        <f t="shared" si="86"/>
        <v>7622896000</v>
      </c>
      <c r="Q87" s="34">
        <v>1394363.17</v>
      </c>
      <c r="R87" s="125">
        <f t="shared" si="88"/>
        <v>7631001636.8299999</v>
      </c>
      <c r="S87" s="34">
        <f t="shared" si="89"/>
        <v>8105636.8300000001</v>
      </c>
      <c r="T87" s="34">
        <v>0</v>
      </c>
      <c r="U87" s="125">
        <f t="shared" si="90"/>
        <v>1394363.17</v>
      </c>
      <c r="V87" s="34">
        <v>0</v>
      </c>
      <c r="W87" s="126">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6">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6">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7" t="s">
        <v>356</v>
      </c>
      <c r="F90" s="42">
        <v>14051472000</v>
      </c>
      <c r="G90" s="42">
        <v>0</v>
      </c>
      <c r="H90" s="42">
        <v>0</v>
      </c>
      <c r="I90" s="42"/>
      <c r="J90" s="42">
        <v>0</v>
      </c>
      <c r="K90" s="42">
        <f t="shared" si="68"/>
        <v>0</v>
      </c>
      <c r="L90" s="42">
        <f>+F90+K90</f>
        <v>14051472000</v>
      </c>
      <c r="M90" s="128">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29">
        <f t="shared" si="74"/>
        <v>0</v>
      </c>
      <c r="Y90" s="129">
        <f t="shared" si="75"/>
        <v>0</v>
      </c>
      <c r="Z90" s="129">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2">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3"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6">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0"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6">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0"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6">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0"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6">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29">
        <f t="shared" ref="X95:X158" si="100">+Q95/L95</f>
        <v>0</v>
      </c>
      <c r="Y95" s="129">
        <f t="shared" ref="Y95:Y158" si="101">+T95/L95</f>
        <v>0</v>
      </c>
      <c r="Z95" s="129">
        <f t="shared" si="99"/>
        <v>0</v>
      </c>
      <c r="AA95" s="24" t="s">
        <v>267</v>
      </c>
      <c r="AB95" s="130"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6">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0" t="s">
        <v>267</v>
      </c>
    </row>
    <row r="97" spans="1:28" ht="23.25" customHeight="1" thickBot="1" x14ac:dyDescent="0.3">
      <c r="A97" s="40" t="s">
        <v>369</v>
      </c>
      <c r="B97" s="41" t="s">
        <v>67</v>
      </c>
      <c r="C97" s="41">
        <v>11</v>
      </c>
      <c r="D97" s="41" t="s">
        <v>13</v>
      </c>
      <c r="E97" s="127" t="s">
        <v>370</v>
      </c>
      <c r="F97" s="28">
        <v>1027817755000</v>
      </c>
      <c r="G97" s="43">
        <v>0</v>
      </c>
      <c r="H97" s="43">
        <v>0</v>
      </c>
      <c r="I97" s="43">
        <v>0</v>
      </c>
      <c r="J97" s="43">
        <v>0</v>
      </c>
      <c r="K97" s="43">
        <f t="shared" si="68"/>
        <v>0</v>
      </c>
      <c r="L97" s="43">
        <f>+F97+K97</f>
        <v>1027817755000</v>
      </c>
      <c r="M97" s="128">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29">
        <f t="shared" si="100"/>
        <v>0</v>
      </c>
      <c r="Y97" s="129">
        <f t="shared" si="101"/>
        <v>0</v>
      </c>
      <c r="Z97" s="129">
        <f t="shared" si="99"/>
        <v>0</v>
      </c>
      <c r="AA97" s="30" t="s">
        <v>267</v>
      </c>
      <c r="AB97" s="129"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2">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5">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6">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6">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6">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6">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8">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29">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6">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6">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6">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8">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29"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6">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6">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6">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8">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6">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6">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6">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8">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29">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6">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6">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6">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8">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29">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6">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6">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6">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8">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29">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6">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6">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6">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8">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29">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6">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6">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6">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8">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29">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6">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6">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6">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8">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29">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6">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6">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6">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8">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29">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6">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0">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6">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0">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6">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0">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6">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29">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6">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0">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6">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0">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6">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0">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8">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29">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6">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0">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6">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0">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6">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0">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8">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0">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6">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0">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6">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0">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6">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0">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8">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29">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6">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0">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6">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0">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6">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0">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8">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29">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6">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0">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6">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0">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6">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0">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8">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29">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6">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0">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6">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0">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6">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0">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8">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29">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6">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0">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6">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0">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6">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0">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8">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29">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6">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0">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6">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0">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6">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0">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8">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29">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6">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0">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6">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0">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6">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0">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8">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29">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6">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0">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6">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0">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6">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0">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8">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29">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6">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0">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6">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0">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6">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0">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8">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29">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6">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6">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6">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8">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29"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6">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1">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6">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6">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0" t="s">
        <v>267</v>
      </c>
      <c r="AB195" s="130"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8">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29" t="s">
        <v>267</v>
      </c>
      <c r="AB196" s="129"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6">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6">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29"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6">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8">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29"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6">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6">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6">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6">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6">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8">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29">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6">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6">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6">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8">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29"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6">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6">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6">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6">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6">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8">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29"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6">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6">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29"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6">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6">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6">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8">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29">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6">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6">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6">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6">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6">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8">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29"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6">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6">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6">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8">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6">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6">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6">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6">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6">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8">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29"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6">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0">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6">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0">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2">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2">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2">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0">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29">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6">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6">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6">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8">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29">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6">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8">
        <f t="shared" si="181"/>
        <v>3.4646599129826341E-3</v>
      </c>
      <c r="N250" s="132">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29"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8">
        <f t="shared" si="181"/>
        <v>1.732329956491317E-3</v>
      </c>
      <c r="N251" s="132">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29"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6">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6">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6">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8">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29">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6">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6">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6">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3">
        <v>1000000000</v>
      </c>
      <c r="G259" s="42">
        <v>0</v>
      </c>
      <c r="H259" s="42">
        <v>0</v>
      </c>
      <c r="I259" s="42">
        <v>0</v>
      </c>
      <c r="J259" s="42">
        <v>0</v>
      </c>
      <c r="K259" s="42">
        <f t="shared" si="173"/>
        <v>0</v>
      </c>
      <c r="L259" s="42">
        <f>+F259+K259</f>
        <v>1000000000</v>
      </c>
      <c r="M259" s="128">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29">
        <f t="shared" si="197"/>
        <v>0.91071921600000005</v>
      </c>
      <c r="Y259" s="129">
        <f t="shared" si="198"/>
        <v>0</v>
      </c>
      <c r="Z259" s="129">
        <f t="shared" si="193"/>
        <v>0</v>
      </c>
      <c r="AA259" s="129">
        <f t="shared" si="199"/>
        <v>0</v>
      </c>
      <c r="AB259" s="129" t="s">
        <v>267</v>
      </c>
    </row>
    <row r="260" spans="1:28" s="60" customFormat="1" ht="33" customHeight="1" thickBot="1" x14ac:dyDescent="0.3">
      <c r="A260" s="238" t="s">
        <v>172</v>
      </c>
      <c r="B260" s="239"/>
      <c r="C260" s="239"/>
      <c r="D260" s="239"/>
      <c r="E260" s="239"/>
      <c r="F260" s="59">
        <f>+F7+F91+F98</f>
        <v>5772572345429</v>
      </c>
      <c r="G260" s="59">
        <f>+G7+G91+G98</f>
        <v>0</v>
      </c>
      <c r="H260" s="59">
        <f>+H7+H91+H98</f>
        <v>0</v>
      </c>
      <c r="I260" s="59">
        <f>+I7+I91+I98</f>
        <v>70000000</v>
      </c>
      <c r="J260" s="59">
        <f>+J7+J91+J98</f>
        <v>70000000</v>
      </c>
      <c r="K260" s="59">
        <f t="shared" si="173"/>
        <v>0</v>
      </c>
      <c r="L260" s="59">
        <f>+L7+L91+L98</f>
        <v>5772572345429</v>
      </c>
      <c r="M260" s="134">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5">
        <f t="shared" si="197"/>
        <v>0.74519324382606633</v>
      </c>
      <c r="Y260" s="135">
        <f t="shared" si="198"/>
        <v>5.583921244200795E-2</v>
      </c>
      <c r="Z260" s="135">
        <f t="shared" si="193"/>
        <v>5.5661805051902054E-2</v>
      </c>
      <c r="AA260" s="135">
        <f t="shared" si="199"/>
        <v>7.4932526434768956E-2</v>
      </c>
      <c r="AB260" s="136">
        <f t="shared" si="202"/>
        <v>0.99682288874883151</v>
      </c>
    </row>
    <row r="261" spans="1:28" s="62" customFormat="1" ht="15" customHeight="1" thickBot="1" x14ac:dyDescent="0.3">
      <c r="A261" s="61" t="s">
        <v>173</v>
      </c>
      <c r="E261" s="63"/>
      <c r="F261" s="137"/>
      <c r="G261" s="137"/>
      <c r="H261" s="137"/>
      <c r="I261" s="137"/>
      <c r="J261" s="137"/>
      <c r="K261" s="137"/>
      <c r="L261" s="137"/>
      <c r="M261" s="138"/>
      <c r="N261" s="137"/>
      <c r="O261" s="137"/>
      <c r="P261" s="137"/>
      <c r="Q261" s="137"/>
      <c r="R261" s="137"/>
      <c r="S261" s="137"/>
      <c r="T261" s="137"/>
      <c r="U261" s="137"/>
      <c r="V261" s="137"/>
      <c r="W261" s="137"/>
      <c r="X261" s="139"/>
      <c r="Y261" s="139"/>
      <c r="Z261" s="139"/>
      <c r="AA261" s="139"/>
      <c r="AB261" s="139"/>
    </row>
    <row r="262" spans="1:28" s="60" customFormat="1" ht="134.25" customHeight="1" thickBot="1" x14ac:dyDescent="0.3">
      <c r="A262" s="240" t="s">
        <v>487</v>
      </c>
      <c r="B262" s="241"/>
      <c r="C262" s="241"/>
      <c r="D262" s="241"/>
      <c r="E262" s="241"/>
      <c r="F262" s="241"/>
      <c r="G262" s="241"/>
      <c r="H262" s="241"/>
      <c r="I262" s="241"/>
      <c r="J262" s="241"/>
      <c r="K262" s="241"/>
      <c r="L262" s="241"/>
      <c r="M262" s="241"/>
      <c r="N262" s="242"/>
      <c r="O262" s="140"/>
      <c r="P262" s="140"/>
      <c r="Q262" s="140"/>
      <c r="R262" s="140"/>
      <c r="S262" s="140"/>
      <c r="T262" s="140"/>
      <c r="U262" s="140"/>
      <c r="V262" s="140"/>
      <c r="W262" s="140"/>
      <c r="X262" s="141"/>
      <c r="Y262" s="141"/>
      <c r="Z262" s="141"/>
      <c r="AA262" s="141"/>
      <c r="AB262" s="141"/>
    </row>
    <row r="263" spans="1:28" s="62" customFormat="1" ht="15.75" customHeight="1" x14ac:dyDescent="0.25">
      <c r="A263" s="61" t="s">
        <v>174</v>
      </c>
      <c r="E263" s="63"/>
      <c r="F263" s="63"/>
      <c r="G263" s="63"/>
      <c r="H263" s="63"/>
      <c r="I263" s="63"/>
      <c r="J263" s="63"/>
      <c r="K263" s="63"/>
      <c r="L263" s="63"/>
      <c r="M263" s="64"/>
      <c r="N263" s="142"/>
      <c r="O263" s="64"/>
      <c r="P263" s="64"/>
      <c r="Q263" s="64"/>
      <c r="R263" s="64"/>
      <c r="S263" s="64"/>
      <c r="T263" s="64"/>
      <c r="U263" s="64"/>
      <c r="V263" s="64"/>
      <c r="W263" s="64"/>
      <c r="X263" s="65"/>
      <c r="Y263" s="65"/>
      <c r="Z263" s="65"/>
      <c r="AA263" s="65"/>
      <c r="AB263" s="65"/>
    </row>
    <row r="264" spans="1:28" x14ac:dyDescent="0.25">
      <c r="A264" s="61" t="s">
        <v>175</v>
      </c>
      <c r="M264" s="5"/>
      <c r="N264" s="108"/>
      <c r="O264" s="5"/>
      <c r="P264" s="5"/>
      <c r="Q264" s="5"/>
      <c r="R264" s="5"/>
      <c r="S264" s="5"/>
      <c r="T264" s="5"/>
      <c r="U264" s="5"/>
      <c r="V264" s="5"/>
      <c r="W264" s="5"/>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500</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2"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3"/>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253992183.5</v>
      </c>
      <c r="K30" s="153">
        <f t="shared" si="9"/>
        <v>253591200.5</v>
      </c>
      <c r="L30" s="153">
        <f t="shared" si="8"/>
        <v>400983</v>
      </c>
      <c r="M30" s="15">
        <f t="shared" si="0"/>
        <v>0.56567488851014891</v>
      </c>
      <c r="N30" s="15">
        <f t="shared" si="1"/>
        <v>0.56478184522553365</v>
      </c>
      <c r="O30" s="113">
        <f t="shared" si="2"/>
        <v>0.99842127818866522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9780219515</v>
      </c>
      <c r="K31" s="169">
        <f t="shared" si="10"/>
        <v>9335288855</v>
      </c>
      <c r="L31" s="169">
        <f t="shared" si="8"/>
        <v>444930660</v>
      </c>
      <c r="M31" s="171">
        <f t="shared" si="0"/>
        <v>0.41081056546490813</v>
      </c>
      <c r="N31" s="171">
        <f t="shared" si="1"/>
        <v>0.39212159680250336</v>
      </c>
      <c r="O31" s="172">
        <f t="shared" si="2"/>
        <v>0.95450708858654898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4257468</v>
      </c>
      <c r="K32" s="153">
        <f t="shared" si="11"/>
        <v>4257468</v>
      </c>
      <c r="L32" s="153">
        <f t="shared" si="8"/>
        <v>0</v>
      </c>
      <c r="M32" s="15">
        <f t="shared" si="0"/>
        <v>1.4710786450142818E-4</v>
      </c>
      <c r="N32" s="15">
        <f t="shared" si="1"/>
        <v>1.4710786450142818E-4</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1"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1"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1"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1"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1"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3"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1"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3"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1"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1"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1"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1"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2"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3"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1">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1">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1">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1">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1">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1">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1">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1">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1">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1">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3">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3">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1">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3">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38" t="s">
        <v>172</v>
      </c>
      <c r="B137" s="239"/>
      <c r="C137" s="239"/>
      <c r="D137" s="239"/>
      <c r="E137" s="239"/>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505</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2"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3"/>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262247703.5</v>
      </c>
      <c r="K30" s="153">
        <f t="shared" si="9"/>
        <v>253591200.5</v>
      </c>
      <c r="L30" s="153">
        <f t="shared" si="8"/>
        <v>8656503</v>
      </c>
      <c r="M30" s="15">
        <f t="shared" si="0"/>
        <v>0.58406104626997346</v>
      </c>
      <c r="N30" s="15">
        <f t="shared" si="1"/>
        <v>0.56478184522553365</v>
      </c>
      <c r="O30" s="113">
        <f t="shared" si="2"/>
        <v>0.96699111990507858</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10572842755.66</v>
      </c>
      <c r="K31" s="169">
        <f t="shared" si="10"/>
        <v>9832200545.6599998</v>
      </c>
      <c r="L31" s="169">
        <f t="shared" si="8"/>
        <v>740642210</v>
      </c>
      <c r="M31" s="171">
        <f t="shared" si="0"/>
        <v>0.44410409238388571</v>
      </c>
      <c r="N31" s="171">
        <f t="shared" si="1"/>
        <v>0.4129939885022062</v>
      </c>
      <c r="O31" s="172">
        <f t="shared" si="2"/>
        <v>0.92994862147140989</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8302321780.6300001</v>
      </c>
      <c r="K32" s="153">
        <f t="shared" si="11"/>
        <v>8302321780.6300001</v>
      </c>
      <c r="L32" s="153">
        <f t="shared" si="8"/>
        <v>0</v>
      </c>
      <c r="M32" s="15">
        <f t="shared" si="0"/>
        <v>0.28686929122008059</v>
      </c>
      <c r="N32" s="15">
        <f t="shared" si="1"/>
        <v>0.28686929122008059</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1">
        <f t="shared" si="2"/>
        <v>0.94909128838375945</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1">
        <f t="shared" si="2"/>
        <v>0.94909128838375945</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1">
        <f t="shared" si="2"/>
        <v>0.94906479543994049</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1">
        <f t="shared" si="2"/>
        <v>0.94906479543994049</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1">
        <f t="shared" si="2"/>
        <v>0.94906479543994049</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3">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1">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1">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1">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1">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1">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1">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1">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1">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1">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1">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1">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1">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1">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1">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1">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1">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3">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3">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1">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3">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38" t="s">
        <v>172</v>
      </c>
      <c r="B137" s="239"/>
      <c r="C137" s="239"/>
      <c r="D137" s="239"/>
      <c r="E137" s="239"/>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510</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2158211484.0099998</v>
      </c>
      <c r="K8" s="14">
        <f>+K9+K26</f>
        <v>2158211484.0099998</v>
      </c>
      <c r="L8" s="14">
        <f>+J8-K8</f>
        <v>0</v>
      </c>
      <c r="M8" s="15">
        <f>+J8/H8</f>
        <v>0.95935491976809917</v>
      </c>
      <c r="N8" s="15">
        <f>+K8/H8</f>
        <v>0.95935491976809917</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3">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3">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3"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2">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2">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2">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0">+J33+J71+J77+J91+J107</f>
        <v>262247703.5</v>
      </c>
      <c r="K30" s="153">
        <f t="shared" si="10"/>
        <v>262247703.5</v>
      </c>
      <c r="L30" s="153">
        <f t="shared" si="9"/>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1">+J34+J92+J108</f>
        <v>11013842755.66</v>
      </c>
      <c r="K31" s="169">
        <f t="shared" si="11"/>
        <v>10572842755.66</v>
      </c>
      <c r="L31" s="169">
        <f t="shared" si="9"/>
        <v>441000000</v>
      </c>
      <c r="M31" s="171">
        <f t="shared" si="0"/>
        <v>0.46262795670944268</v>
      </c>
      <c r="N31" s="171">
        <f t="shared" si="1"/>
        <v>0.44410409238388571</v>
      </c>
      <c r="O31" s="172">
        <f t="shared" si="2"/>
        <v>0.95995947919509106</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2">+J35+J78</f>
        <v>18883720522.360001</v>
      </c>
      <c r="K32" s="153">
        <f t="shared" si="12"/>
        <v>18883720522.360001</v>
      </c>
      <c r="L32" s="153">
        <f t="shared" si="9"/>
        <v>0</v>
      </c>
      <c r="M32" s="15">
        <f t="shared" si="0"/>
        <v>0.65248729993652888</v>
      </c>
      <c r="N32" s="15">
        <f t="shared" si="1"/>
        <v>0.65248729993652888</v>
      </c>
      <c r="O32" s="113">
        <f t="shared" si="2"/>
        <v>1</v>
      </c>
    </row>
    <row r="33" spans="1:15" ht="24" customHeight="1" x14ac:dyDescent="0.25">
      <c r="A33" s="89" t="s">
        <v>71</v>
      </c>
      <c r="B33" s="173" t="s">
        <v>67</v>
      </c>
      <c r="C33" s="174">
        <v>11</v>
      </c>
      <c r="D33" s="173"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77">
        <f>+H59/H137</f>
        <v>7.606013836458062E-7</v>
      </c>
      <c r="J59" s="34">
        <f t="shared" ref="J59:K64" si="27">+J61</f>
        <v>42173</v>
      </c>
      <c r="K59" s="34">
        <f t="shared" si="27"/>
        <v>42173</v>
      </c>
      <c r="L59" s="34">
        <f t="shared" si="9"/>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77">
        <f>+H61/H137</f>
        <v>7.606013836458062E-7</v>
      </c>
      <c r="J61" s="34">
        <f t="shared" si="27"/>
        <v>42173</v>
      </c>
      <c r="K61" s="34">
        <f t="shared" si="27"/>
        <v>42173</v>
      </c>
      <c r="L61" s="34">
        <f t="shared" si="9"/>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77">
        <f>+H63/H137</f>
        <v>7.606013836458062E-7</v>
      </c>
      <c r="J63" s="34">
        <f t="shared" si="27"/>
        <v>42173</v>
      </c>
      <c r="K63" s="34">
        <f t="shared" si="27"/>
        <v>42173</v>
      </c>
      <c r="L63" s="34">
        <f t="shared" si="9"/>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78">
        <f>+H65/H137</f>
        <v>7.606013836458062E-7</v>
      </c>
      <c r="J65" s="28">
        <v>42173</v>
      </c>
      <c r="K65" s="28">
        <v>42173</v>
      </c>
      <c r="L65" s="28">
        <f t="shared" si="9"/>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1">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3">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1">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1">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1">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1"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1">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1"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1">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1"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1">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1">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1">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1">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1">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3">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1">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1">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1">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1">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1">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1">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1">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3">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1">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1">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1">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1">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1">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1">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3">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3">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1">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3">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0">
        <f>+H125/H137</f>
        <v>2.1695472284460951E-5</v>
      </c>
      <c r="J125" s="33">
        <f t="shared" ref="J125:K130" si="77">+J127</f>
        <v>1202947</v>
      </c>
      <c r="K125" s="33">
        <f t="shared" si="77"/>
        <v>1202947</v>
      </c>
      <c r="L125" s="33">
        <f t="shared" si="48"/>
        <v>0</v>
      </c>
      <c r="M125" s="19">
        <f t="shared" si="49"/>
        <v>1</v>
      </c>
      <c r="N125" s="19">
        <f t="shared" si="50"/>
        <v>1</v>
      </c>
      <c r="O125" s="161">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1">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0">
        <f>+H127/H137</f>
        <v>2.1695472284460951E-5</v>
      </c>
      <c r="J127" s="33">
        <f t="shared" si="77"/>
        <v>1202947</v>
      </c>
      <c r="K127" s="33">
        <f t="shared" si="77"/>
        <v>1202947</v>
      </c>
      <c r="L127" s="33">
        <f t="shared" si="48"/>
        <v>0</v>
      </c>
      <c r="M127" s="19">
        <f t="shared" si="49"/>
        <v>1</v>
      </c>
      <c r="N127" s="19">
        <f t="shared" si="50"/>
        <v>1</v>
      </c>
      <c r="O127" s="161">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1">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0">
        <f>+H129/H137</f>
        <v>2.1695472284460951E-5</v>
      </c>
      <c r="J129" s="33">
        <f t="shared" si="77"/>
        <v>1202947</v>
      </c>
      <c r="K129" s="33">
        <f t="shared" si="77"/>
        <v>1202947</v>
      </c>
      <c r="L129" s="33">
        <f t="shared" si="48"/>
        <v>0</v>
      </c>
      <c r="M129" s="19">
        <f t="shared" si="49"/>
        <v>1</v>
      </c>
      <c r="N129" s="19">
        <f t="shared" si="50"/>
        <v>1</v>
      </c>
      <c r="O129" s="161">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1">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1">
        <f>+H131/H137</f>
        <v>2.1695472284460951E-5</v>
      </c>
      <c r="J131" s="28">
        <v>1202947</v>
      </c>
      <c r="K131" s="28">
        <v>1202947</v>
      </c>
      <c r="L131" s="28">
        <f t="shared" si="48"/>
        <v>0</v>
      </c>
      <c r="M131" s="19">
        <f t="shared" si="49"/>
        <v>1</v>
      </c>
      <c r="N131" s="76">
        <f t="shared" si="50"/>
        <v>1</v>
      </c>
      <c r="O131" s="182">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3">
        <f t="shared" si="51"/>
        <v>1</v>
      </c>
    </row>
    <row r="133" spans="1:29" ht="72" customHeight="1" x14ac:dyDescent="0.25">
      <c r="A133" s="85" t="s">
        <v>166</v>
      </c>
      <c r="B133" s="149" t="s">
        <v>67</v>
      </c>
      <c r="C133" s="21">
        <v>54</v>
      </c>
      <c r="D133" s="147"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1">
        <f t="shared" si="51"/>
        <v>3.7530194052769431E-2</v>
      </c>
    </row>
    <row r="134" spans="1:29" ht="49.5" customHeight="1" x14ac:dyDescent="0.25">
      <c r="A134" s="85" t="s">
        <v>168</v>
      </c>
      <c r="B134" s="149" t="s">
        <v>67</v>
      </c>
      <c r="C134" s="21">
        <v>54</v>
      </c>
      <c r="D134" s="147"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1">
        <f t="shared" si="51"/>
        <v>3.7530194052769431E-2</v>
      </c>
    </row>
    <row r="135" spans="1:29" ht="35.25" customHeight="1" x14ac:dyDescent="0.25">
      <c r="A135" s="85" t="s">
        <v>169</v>
      </c>
      <c r="B135" s="149" t="s">
        <v>67</v>
      </c>
      <c r="C135" s="21">
        <v>54</v>
      </c>
      <c r="D135" s="147"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1">
        <f t="shared" si="51"/>
        <v>3.7530194052769431E-2</v>
      </c>
    </row>
    <row r="136" spans="1:29" ht="42.75" customHeight="1" thickBot="1" x14ac:dyDescent="0.3">
      <c r="A136" s="84" t="s">
        <v>171</v>
      </c>
      <c r="B136" s="57" t="s">
        <v>67</v>
      </c>
      <c r="C136" s="183">
        <v>54</v>
      </c>
      <c r="D136" s="41" t="s">
        <v>13</v>
      </c>
      <c r="E136" s="58" t="s">
        <v>75</v>
      </c>
      <c r="F136" s="42">
        <v>489396192.00000012</v>
      </c>
      <c r="G136" s="28">
        <v>0</v>
      </c>
      <c r="H136" s="28">
        <f t="shared" ref="H136" si="81">+F136-G136</f>
        <v>489396192.00000012</v>
      </c>
      <c r="I136" s="76">
        <f>+H136/H137</f>
        <v>8.8263917858864369E-3</v>
      </c>
      <c r="J136" s="210">
        <v>458196192</v>
      </c>
      <c r="K136" s="42">
        <v>17196192</v>
      </c>
      <c r="L136" s="42">
        <f t="shared" si="48"/>
        <v>441000000</v>
      </c>
      <c r="M136" s="76">
        <f t="shared" si="49"/>
        <v>0.93624797145949168</v>
      </c>
      <c r="N136" s="30">
        <f t="shared" si="50"/>
        <v>3.5137568050386453E-2</v>
      </c>
      <c r="O136" s="163">
        <f t="shared" si="51"/>
        <v>3.7530194052769431E-2</v>
      </c>
    </row>
    <row r="137" spans="1:29" s="60" customFormat="1" ht="33" customHeight="1" thickBot="1" x14ac:dyDescent="0.3">
      <c r="A137" s="238" t="s">
        <v>172</v>
      </c>
      <c r="B137" s="239"/>
      <c r="C137" s="239"/>
      <c r="D137" s="239"/>
      <c r="E137" s="239"/>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531</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2200208796.5500002</v>
      </c>
      <c r="K8" s="14">
        <f>+K9+K26</f>
        <v>2200208796.5500002</v>
      </c>
      <c r="L8" s="14">
        <f>+J8-K8</f>
        <v>0</v>
      </c>
      <c r="M8" s="15">
        <f>+J8/H8</f>
        <v>0.97802330731991949</v>
      </c>
      <c r="N8" s="15">
        <f>+K8/H8</f>
        <v>0.97802330731991949</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1">+J33+J71+J77+J91+J107</f>
        <v>262247703.5</v>
      </c>
      <c r="K30" s="153">
        <f t="shared" si="11"/>
        <v>262247703.5</v>
      </c>
      <c r="L30" s="153">
        <f t="shared" ref="L30" si="12">+L33+L71+L77+L91+L107</f>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3">+J34+J92+J108</f>
        <v>12577912375.66</v>
      </c>
      <c r="K31" s="169">
        <f t="shared" si="13"/>
        <v>12098384935.66</v>
      </c>
      <c r="L31" s="169">
        <f t="shared" ref="L31" si="14">+L34+L92+L108</f>
        <v>479527440</v>
      </c>
      <c r="M31" s="171">
        <f t="shared" si="0"/>
        <v>0.52832549284686992</v>
      </c>
      <c r="N31" s="171">
        <f t="shared" si="1"/>
        <v>0.50818331316673016</v>
      </c>
      <c r="O31" s="172">
        <f t="shared" si="2"/>
        <v>0.96187543483543803</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5">+J35+J78</f>
        <v>23687289444.360001</v>
      </c>
      <c r="K32" s="153">
        <f t="shared" si="15"/>
        <v>23687289444.360001</v>
      </c>
      <c r="L32" s="153">
        <f t="shared" ref="L32" si="16">+L35+L78</f>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77">
        <f>+H59/H137</f>
        <v>7.606013836458062E-7</v>
      </c>
      <c r="J59" s="34">
        <f t="shared" ref="J59:K64" si="29">+J61</f>
        <v>42173</v>
      </c>
      <c r="K59" s="34">
        <f t="shared" si="29"/>
        <v>42173</v>
      </c>
      <c r="L59" s="34">
        <f t="shared" si="10"/>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77">
        <f>+H61/H137</f>
        <v>7.606013836458062E-7</v>
      </c>
      <c r="J61" s="34">
        <f t="shared" si="29"/>
        <v>42173</v>
      </c>
      <c r="K61" s="34">
        <f t="shared" si="29"/>
        <v>42173</v>
      </c>
      <c r="L61" s="34">
        <f t="shared" si="10"/>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77">
        <f>+H63/H137</f>
        <v>7.606013836458062E-7</v>
      </c>
      <c r="J63" s="34">
        <f t="shared" si="29"/>
        <v>42173</v>
      </c>
      <c r="K63" s="34">
        <f t="shared" si="29"/>
        <v>42173</v>
      </c>
      <c r="L63" s="34">
        <f t="shared" si="10"/>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78">
        <f>+H65/H137</f>
        <v>7.606013836458062E-7</v>
      </c>
      <c r="J65" s="28">
        <v>42173</v>
      </c>
      <c r="K65" s="28">
        <v>42173</v>
      </c>
      <c r="L65" s="28">
        <f t="shared" si="10"/>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3">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1">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1">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1">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1">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1"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1">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1"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1">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1"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1">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2">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1">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1">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1">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3">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1">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1">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1">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1">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1">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1">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1">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3">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1">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1">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1">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1">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1">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1">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3">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3">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1">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3">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0">
        <f>+H125/H137</f>
        <v>2.1695472284460951E-5</v>
      </c>
      <c r="J125" s="33">
        <f t="shared" ref="J125:K130" si="73">+J127</f>
        <v>1202947</v>
      </c>
      <c r="K125" s="33">
        <f t="shared" si="73"/>
        <v>1202947</v>
      </c>
      <c r="L125" s="33">
        <f t="shared" si="46"/>
        <v>0</v>
      </c>
      <c r="M125" s="19">
        <f t="shared" si="47"/>
        <v>1</v>
      </c>
      <c r="N125" s="19">
        <f t="shared" si="48"/>
        <v>1</v>
      </c>
      <c r="O125" s="161">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1">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0">
        <f>+H127/H137</f>
        <v>2.1695472284460951E-5</v>
      </c>
      <c r="J127" s="33">
        <f t="shared" si="73"/>
        <v>1202947</v>
      </c>
      <c r="K127" s="33">
        <f t="shared" si="73"/>
        <v>1202947</v>
      </c>
      <c r="L127" s="33">
        <f t="shared" si="46"/>
        <v>0</v>
      </c>
      <c r="M127" s="19">
        <f t="shared" si="47"/>
        <v>1</v>
      </c>
      <c r="N127" s="19">
        <f t="shared" si="48"/>
        <v>1</v>
      </c>
      <c r="O127" s="161">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1">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0">
        <f>+H129/H137</f>
        <v>2.1695472284460951E-5</v>
      </c>
      <c r="J129" s="33">
        <f t="shared" si="73"/>
        <v>1202947</v>
      </c>
      <c r="K129" s="33">
        <f t="shared" si="73"/>
        <v>1202947</v>
      </c>
      <c r="L129" s="33">
        <f t="shared" si="46"/>
        <v>0</v>
      </c>
      <c r="M129" s="19">
        <f t="shared" si="47"/>
        <v>1</v>
      </c>
      <c r="N129" s="19">
        <f t="shared" si="48"/>
        <v>1</v>
      </c>
      <c r="O129" s="161">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1">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1">
        <f>+H131/H137</f>
        <v>2.1695472284460951E-5</v>
      </c>
      <c r="J131" s="28">
        <v>1202947</v>
      </c>
      <c r="K131" s="28">
        <v>1202947</v>
      </c>
      <c r="L131" s="28">
        <f t="shared" si="46"/>
        <v>0</v>
      </c>
      <c r="M131" s="19">
        <f t="shared" si="47"/>
        <v>1</v>
      </c>
      <c r="N131" s="76">
        <f t="shared" si="48"/>
        <v>1</v>
      </c>
      <c r="O131" s="182">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3">
        <f t="shared" si="49"/>
        <v>1</v>
      </c>
    </row>
    <row r="133" spans="1:29" ht="72" customHeight="1" x14ac:dyDescent="0.25">
      <c r="A133" s="85" t="s">
        <v>166</v>
      </c>
      <c r="B133" s="149" t="s">
        <v>67</v>
      </c>
      <c r="C133" s="21">
        <v>54</v>
      </c>
      <c r="D133" s="147"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1">
        <f t="shared" si="49"/>
        <v>1</v>
      </c>
    </row>
    <row r="134" spans="1:29" ht="49.5" customHeight="1" x14ac:dyDescent="0.25">
      <c r="A134" s="85" t="s">
        <v>168</v>
      </c>
      <c r="B134" s="149" t="s">
        <v>67</v>
      </c>
      <c r="C134" s="21">
        <v>54</v>
      </c>
      <c r="D134" s="147"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1">
        <f t="shared" si="49"/>
        <v>1</v>
      </c>
    </row>
    <row r="135" spans="1:29" ht="35.25" customHeight="1" x14ac:dyDescent="0.25">
      <c r="A135" s="85" t="s">
        <v>169</v>
      </c>
      <c r="B135" s="149" t="s">
        <v>67</v>
      </c>
      <c r="C135" s="21">
        <v>54</v>
      </c>
      <c r="D135" s="147"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1">
        <f t="shared" si="49"/>
        <v>1</v>
      </c>
    </row>
    <row r="136" spans="1:29" ht="42.75" customHeight="1" thickBot="1" x14ac:dyDescent="0.3">
      <c r="A136" s="84" t="s">
        <v>171</v>
      </c>
      <c r="B136" s="57" t="s">
        <v>67</v>
      </c>
      <c r="C136" s="183">
        <v>54</v>
      </c>
      <c r="D136" s="41" t="s">
        <v>13</v>
      </c>
      <c r="E136" s="58" t="s">
        <v>75</v>
      </c>
      <c r="F136" s="42">
        <v>489396192.00000012</v>
      </c>
      <c r="G136" s="28">
        <v>0</v>
      </c>
      <c r="H136" s="28">
        <f t="shared" ref="H136" si="76">+F136-G136</f>
        <v>489396192.00000012</v>
      </c>
      <c r="I136" s="76">
        <f>+H136/H137</f>
        <v>8.8263917858864369E-3</v>
      </c>
      <c r="J136" s="210">
        <v>458196192</v>
      </c>
      <c r="K136" s="210">
        <v>458196192</v>
      </c>
      <c r="L136" s="42">
        <f t="shared" si="46"/>
        <v>0</v>
      </c>
      <c r="M136" s="76">
        <f t="shared" si="47"/>
        <v>0.93624797145949168</v>
      </c>
      <c r="N136" s="30">
        <f t="shared" si="48"/>
        <v>0.93624797145949168</v>
      </c>
      <c r="O136" s="163">
        <f t="shared" si="49"/>
        <v>1</v>
      </c>
    </row>
    <row r="137" spans="1:29" s="60" customFormat="1" ht="33" customHeight="1" thickBot="1" x14ac:dyDescent="0.3">
      <c r="A137" s="238" t="s">
        <v>172</v>
      </c>
      <c r="B137" s="239"/>
      <c r="C137" s="239"/>
      <c r="D137" s="239"/>
      <c r="E137" s="239"/>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538</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2203835372.5500002</v>
      </c>
      <c r="K8" s="14">
        <f>+K9+K26</f>
        <v>2203835372.5500002</v>
      </c>
      <c r="L8" s="14">
        <f>+J8-K8</f>
        <v>0</v>
      </c>
      <c r="M8" s="15">
        <f>+J8/H8</f>
        <v>0.97963537062015205</v>
      </c>
      <c r="N8" s="15">
        <f>+K8/H8</f>
        <v>0.97963537062015205</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12999377955.66</v>
      </c>
      <c r="K31" s="169">
        <f t="shared" si="10"/>
        <v>12772106995.66</v>
      </c>
      <c r="L31" s="169">
        <f t="shared" si="8"/>
        <v>227270960</v>
      </c>
      <c r="M31" s="171">
        <f t="shared" si="0"/>
        <v>0.54602882895075244</v>
      </c>
      <c r="N31" s="171">
        <f t="shared" si="1"/>
        <v>0.53648248784377039</v>
      </c>
      <c r="O31" s="172">
        <f t="shared" si="2"/>
        <v>0.98251678189716418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23687289444.360001</v>
      </c>
      <c r="K32" s="153">
        <f t="shared" si="11"/>
        <v>23687289444.360001</v>
      </c>
      <c r="L32" s="153">
        <f t="shared" si="8"/>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7.606013836458062E-7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7.606013836458062E-7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7.606013836458062E-7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1">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1">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1">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1">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1">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2">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1">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1">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1">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1">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1">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3">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2.1695472284460951E-5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2.1695472284460951E-5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2.1695472284460951E-5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2.1695472284460951E-5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8.8263917858864369E-3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38" t="s">
        <v>172</v>
      </c>
      <c r="B137" s="239"/>
      <c r="C137" s="239"/>
      <c r="D137" s="239"/>
      <c r="E137" s="239"/>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540</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2226876384.5299997</v>
      </c>
      <c r="K8" s="14">
        <f>+K9+K26</f>
        <v>2226876384.5299997</v>
      </c>
      <c r="L8" s="14">
        <f>+J8-K8</f>
        <v>0</v>
      </c>
      <c r="M8" s="15">
        <f>+J8/H8</f>
        <v>0.98987741981839728</v>
      </c>
      <c r="N8" s="15">
        <f>+K8/H8</f>
        <v>0.98987741981839728</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13179347905.66</v>
      </c>
      <c r="L31" s="169">
        <f t="shared" si="8"/>
        <v>158290220</v>
      </c>
      <c r="M31" s="171">
        <f t="shared" si="0"/>
        <v>0.56023718608413076</v>
      </c>
      <c r="N31" s="171">
        <f t="shared" si="1"/>
        <v>0.5535883276729231</v>
      </c>
      <c r="O31" s="172">
        <f t="shared" si="2"/>
        <v>0.98813206517460772</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1">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1">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1">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1">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1">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3">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1">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3">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38" t="s">
        <v>172</v>
      </c>
      <c r="B137" s="239"/>
      <c r="C137" s="239"/>
      <c r="D137" s="239"/>
      <c r="E137" s="239"/>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706D-4955-4B4D-962E-EC8956A6E06D}">
  <sheetPr>
    <tabColor theme="0"/>
  </sheetPr>
  <dimension ref="A1:AC140"/>
  <sheetViews>
    <sheetView zoomScale="71" zoomScaleNormal="71" workbookViewId="0">
      <selection activeCell="F12" sqref="F12"/>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596</v>
      </c>
      <c r="B4" s="254"/>
      <c r="C4" s="254"/>
      <c r="D4" s="254"/>
      <c r="E4" s="254"/>
      <c r="F4" s="254"/>
      <c r="G4" s="254"/>
      <c r="H4" s="254"/>
      <c r="I4" s="254"/>
      <c r="J4" s="254"/>
    </row>
    <row r="5" spans="1:15" s="66" customFormat="1" ht="18.75"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262664369.5</v>
      </c>
      <c r="L30" s="153">
        <f t="shared" si="8"/>
        <v>3706560</v>
      </c>
      <c r="M30" s="15">
        <f t="shared" si="0"/>
        <v>0.59324402731967241</v>
      </c>
      <c r="N30" s="15">
        <f t="shared" si="1"/>
        <v>0.58498901771322054</v>
      </c>
      <c r="O30" s="113">
        <f t="shared" si="2"/>
        <v>0.98608496802951617</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13337638125.66</v>
      </c>
      <c r="L31" s="169">
        <f t="shared" si="8"/>
        <v>0</v>
      </c>
      <c r="M31" s="171">
        <f t="shared" si="0"/>
        <v>0.56023718608413076</v>
      </c>
      <c r="N31" s="171">
        <f t="shared" si="1"/>
        <v>0.56023718608413076</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81498270.090000004</v>
      </c>
      <c r="L33" s="45">
        <f t="shared" si="8"/>
        <v>3706560</v>
      </c>
      <c r="M33" s="19">
        <f t="shared" si="0"/>
        <v>0.97790972079652494</v>
      </c>
      <c r="N33" s="19">
        <f t="shared" si="1"/>
        <v>0.93536892761746582</v>
      </c>
      <c r="O33" s="161">
        <f t="shared" si="2"/>
        <v>0.95649824081469514</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81498270.090000004</v>
      </c>
      <c r="L36" s="34">
        <f t="shared" si="8"/>
        <v>3706560</v>
      </c>
      <c r="M36" s="19">
        <f t="shared" si="0"/>
        <v>0.97790972079652494</v>
      </c>
      <c r="N36" s="19">
        <f t="shared" si="1"/>
        <v>0.93536892761746582</v>
      </c>
      <c r="O36" s="161">
        <f t="shared" si="2"/>
        <v>0.95649824081469514</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81456097.090000004</v>
      </c>
      <c r="L39" s="34">
        <f t="shared" si="8"/>
        <v>3706560</v>
      </c>
      <c r="M39" s="19">
        <f t="shared" si="0"/>
        <v>0.97789902334048984</v>
      </c>
      <c r="N39" s="19">
        <f t="shared" si="1"/>
        <v>0.93533762932336328</v>
      </c>
      <c r="O39" s="161">
        <f t="shared" si="2"/>
        <v>0.95647669851255457</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81456097.090000004</v>
      </c>
      <c r="L42" s="34">
        <f t="shared" si="8"/>
        <v>3706560</v>
      </c>
      <c r="M42" s="19">
        <f t="shared" si="0"/>
        <v>0.97789902334048984</v>
      </c>
      <c r="N42" s="19">
        <f t="shared" si="1"/>
        <v>0.93533762932336328</v>
      </c>
      <c r="O42" s="161">
        <f t="shared" si="2"/>
        <v>0.95647669851255457</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81456097.090000004</v>
      </c>
      <c r="L45" s="34">
        <f t="shared" si="8"/>
        <v>3706560</v>
      </c>
      <c r="M45" s="19">
        <f t="shared" si="0"/>
        <v>0.97789902334048984</v>
      </c>
      <c r="N45" s="19">
        <f t="shared" si="1"/>
        <v>0.93533762932336328</v>
      </c>
      <c r="O45" s="161">
        <f t="shared" si="2"/>
        <v>0.95647669851255457</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81456097.090000004</v>
      </c>
      <c r="L48" s="28">
        <f t="shared" si="8"/>
        <v>3706560</v>
      </c>
      <c r="M48" s="76">
        <f t="shared" si="0"/>
        <v>0.97789902334048984</v>
      </c>
      <c r="N48" s="30">
        <f t="shared" si="1"/>
        <v>0.93533762932336328</v>
      </c>
      <c r="O48" s="163">
        <f t="shared" si="2"/>
        <v>0.95647669851255457</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4765917289</v>
      </c>
      <c r="L108" s="33">
        <f t="shared" si="41"/>
        <v>0</v>
      </c>
      <c r="M108" s="19">
        <f t="shared" si="42"/>
        <v>0.31930551228870185</v>
      </c>
      <c r="N108" s="19">
        <f t="shared" si="43"/>
        <v>0.31930551228870185</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4765917289</v>
      </c>
      <c r="L110" s="33">
        <f t="shared" si="41"/>
        <v>0</v>
      </c>
      <c r="M110" s="19">
        <f t="shared" si="42"/>
        <v>0.31930551228870185</v>
      </c>
      <c r="N110" s="19">
        <f t="shared" si="43"/>
        <v>0.31930551228870185</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4189664843</v>
      </c>
      <c r="L116" s="33">
        <f t="shared" si="41"/>
        <v>0</v>
      </c>
      <c r="M116" s="19">
        <f t="shared" si="42"/>
        <v>0.29260639311322661</v>
      </c>
      <c r="N116" s="19">
        <f t="shared" si="43"/>
        <v>0.29260639311322661</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4189664843</v>
      </c>
      <c r="L118" s="33">
        <f t="shared" si="41"/>
        <v>0</v>
      </c>
      <c r="M118" s="19">
        <f t="shared" si="42"/>
        <v>0.29260639311322661</v>
      </c>
      <c r="N118" s="19">
        <f t="shared" si="43"/>
        <v>0.29260639311322661</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1372550633</v>
      </c>
      <c r="L120" s="33">
        <f t="shared" si="41"/>
        <v>0</v>
      </c>
      <c r="M120" s="19">
        <f t="shared" si="42"/>
        <v>0.51002825765650617</v>
      </c>
      <c r="N120" s="19">
        <f t="shared" si="43"/>
        <v>0.51002825765650617</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1372550633</v>
      </c>
      <c r="L122" s="28">
        <f t="shared" si="41"/>
        <v>0</v>
      </c>
      <c r="M122" s="76">
        <f t="shared" si="42"/>
        <v>0.51002825765650617</v>
      </c>
      <c r="N122" s="30">
        <f t="shared" si="43"/>
        <v>0.51002825765650617</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2817114210</v>
      </c>
      <c r="L123" s="34">
        <f t="shared" si="41"/>
        <v>0</v>
      </c>
      <c r="M123" s="19">
        <f t="shared" si="42"/>
        <v>0.24228435053530931</v>
      </c>
      <c r="N123" s="19">
        <f t="shared" si="43"/>
        <v>0.24228435053530931</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2817114210</v>
      </c>
      <c r="L124" s="28">
        <f t="shared" si="41"/>
        <v>0</v>
      </c>
      <c r="M124" s="76">
        <f t="shared" si="42"/>
        <v>0.24228435053530931</v>
      </c>
      <c r="N124" s="30">
        <f>+K124/H124</f>
        <v>0.24228435053530931</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38" t="s">
        <v>172</v>
      </c>
      <c r="B137" s="239"/>
      <c r="C137" s="239"/>
      <c r="D137" s="239"/>
      <c r="E137" s="239"/>
      <c r="F137" s="59">
        <f>+F32+F31+F30+F8</f>
        <v>55446914647.790009</v>
      </c>
      <c r="G137" s="59">
        <f>+G32+G31+G30+G8</f>
        <v>1008218842.73</v>
      </c>
      <c r="H137" s="59">
        <f>+H32+H31+H30+H8</f>
        <v>54438695805.060005</v>
      </c>
      <c r="I137" s="77">
        <f>+I8+I30+I31+I32</f>
        <v>1</v>
      </c>
      <c r="J137" s="59">
        <f t="shared" ref="J137:L137" si="72">+J32+J31+J30+J8</f>
        <v>43769930450.910004</v>
      </c>
      <c r="K137" s="59">
        <f t="shared" si="72"/>
        <v>43766223890.910004</v>
      </c>
      <c r="L137" s="59">
        <f t="shared" si="72"/>
        <v>3706560</v>
      </c>
      <c r="M137" s="77">
        <f t="shared" si="42"/>
        <v>0.80402239259452735</v>
      </c>
      <c r="N137" s="77">
        <f t="shared" si="43"/>
        <v>0.80395430573195314</v>
      </c>
      <c r="O137" s="81">
        <f>+K137/J137</f>
        <v>0.99991531720608606</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597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21" sqref="E21"/>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216</v>
      </c>
      <c r="B3" s="229"/>
      <c r="C3" s="229"/>
      <c r="D3" s="229"/>
      <c r="E3" s="229"/>
      <c r="F3" s="229"/>
      <c r="G3" s="229"/>
      <c r="H3" s="229"/>
      <c r="I3" s="229"/>
      <c r="J3" s="229"/>
      <c r="K3" s="229"/>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60"/>
      <c r="H8" s="255"/>
      <c r="I8" s="255"/>
      <c r="J8" s="257"/>
      <c r="K8" s="259"/>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38" t="s">
        <v>172</v>
      </c>
      <c r="B69" s="239"/>
      <c r="C69" s="239"/>
      <c r="D69" s="239"/>
      <c r="E69" s="239"/>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1:K1"/>
    <mergeCell ref="A2:K2"/>
    <mergeCell ref="A3:K3"/>
    <mergeCell ref="A7:A8"/>
    <mergeCell ref="B7:B8"/>
    <mergeCell ref="H7:H8"/>
    <mergeCell ref="I7:I8"/>
    <mergeCell ref="J7:J8"/>
    <mergeCell ref="K7:K8"/>
    <mergeCell ref="G7:G8"/>
    <mergeCell ref="A69:E69"/>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502</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6842420201.3999996</v>
      </c>
      <c r="K9" s="189">
        <f>+J9/H9</f>
        <v>0.86681107720393602</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283019195.76999998</v>
      </c>
      <c r="K11" s="192">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0</v>
      </c>
      <c r="K12" s="192">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0</v>
      </c>
      <c r="K13" s="192">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0</v>
      </c>
      <c r="K14" s="194">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283019195.76999998</v>
      </c>
      <c r="K15" s="192">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189659717.77000001</v>
      </c>
      <c r="K19" s="192">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t="s">
        <v>204</v>
      </c>
      <c r="K24" s="194">
        <f t="shared" si="1"/>
        <v>0.99224403046536203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7024848875.3999996</v>
      </c>
      <c r="K86" s="208">
        <f>+J86/H86</f>
        <v>0.86981960073086551</v>
      </c>
    </row>
    <row r="87" spans="1:11" s="62" customFormat="1" ht="18" customHeight="1" x14ac:dyDescent="0.25">
      <c r="A87" s="61" t="s">
        <v>499</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503</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504</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488</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+F93</f>
        <v>1451042370</v>
      </c>
      <c r="G7" s="153">
        <f t="shared" ref="G7:J7" si="0">+G93</f>
        <v>0</v>
      </c>
      <c r="H7" s="153">
        <f t="shared" si="0"/>
        <v>0</v>
      </c>
      <c r="I7" s="153">
        <f t="shared" si="0"/>
        <v>0</v>
      </c>
      <c r="J7" s="153">
        <f t="shared" si="0"/>
        <v>0</v>
      </c>
      <c r="K7" s="153">
        <f t="shared" ref="K7:K70" si="1">+G7-H7+I7-J7</f>
        <v>0</v>
      </c>
      <c r="L7" s="153">
        <f>+F7+K7</f>
        <v>1451042370</v>
      </c>
      <c r="M7" s="154">
        <f t="shared" ref="M7:M14" si="2">L7/$L$287</f>
        <v>2.5136841656891578E-4</v>
      </c>
      <c r="N7" s="153">
        <f t="shared" ref="N7:O7" si="3">+N93</f>
        <v>0</v>
      </c>
      <c r="O7" s="153">
        <f t="shared" si="3"/>
        <v>0</v>
      </c>
      <c r="P7" s="153">
        <f>+P93</f>
        <v>1451042370</v>
      </c>
      <c r="Q7" s="153">
        <f t="shared" ref="Q7:W7" si="4">+Q93</f>
        <v>0</v>
      </c>
      <c r="R7" s="153">
        <f t="shared" si="4"/>
        <v>1451042370</v>
      </c>
      <c r="S7" s="153">
        <f t="shared" si="4"/>
        <v>0</v>
      </c>
      <c r="T7" s="153">
        <f t="shared" si="4"/>
        <v>0</v>
      </c>
      <c r="U7" s="153">
        <f t="shared" si="4"/>
        <v>0</v>
      </c>
      <c r="V7" s="153">
        <f t="shared" si="4"/>
        <v>0</v>
      </c>
      <c r="W7" s="153">
        <f t="shared" si="4"/>
        <v>0</v>
      </c>
      <c r="X7" s="155">
        <f t="shared" ref="X7:X70" si="5">+Q7/L7</f>
        <v>0</v>
      </c>
      <c r="Y7" s="155">
        <f t="shared" ref="Y7:Y70"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+F9+F38+F84+F100</f>
        <v>98334943000</v>
      </c>
      <c r="G8" s="153">
        <f t="shared" ref="G8:J8" si="7">+G9+G38+G84+G100</f>
        <v>0</v>
      </c>
      <c r="H8" s="153">
        <f t="shared" si="7"/>
        <v>0</v>
      </c>
      <c r="I8" s="153">
        <f t="shared" si="7"/>
        <v>116000000</v>
      </c>
      <c r="J8" s="153">
        <f t="shared" si="7"/>
        <v>116000000</v>
      </c>
      <c r="K8" s="153">
        <f t="shared" si="1"/>
        <v>0</v>
      </c>
      <c r="L8" s="153">
        <f>+F8+K8</f>
        <v>98334943000</v>
      </c>
      <c r="M8" s="154">
        <f t="shared" si="2"/>
        <v>1.7034856752876616E-2</v>
      </c>
      <c r="N8" s="153">
        <f>+N9+N38+N84+N100</f>
        <v>7856453000</v>
      </c>
      <c r="O8" s="153">
        <f t="shared" ref="O8" si="8">+O9+O38+O84+O100</f>
        <v>63518306918</v>
      </c>
      <c r="P8" s="153">
        <f>+P9+P38+P84+P100</f>
        <v>34816636082</v>
      </c>
      <c r="Q8" s="153">
        <f t="shared" ref="Q8:W8" si="9">+Q9+Q38+Q84+Q100</f>
        <v>19116617771.880001</v>
      </c>
      <c r="R8" s="153">
        <f t="shared" si="9"/>
        <v>79218325228.119995</v>
      </c>
      <c r="S8" s="153">
        <f t="shared" si="9"/>
        <v>44401689146.119995</v>
      </c>
      <c r="T8" s="153">
        <f t="shared" si="9"/>
        <v>9503242385.6200008</v>
      </c>
      <c r="U8" s="153">
        <f t="shared" si="9"/>
        <v>9613375386.2600002</v>
      </c>
      <c r="V8" s="153">
        <f t="shared" si="9"/>
        <v>8616353973.6200008</v>
      </c>
      <c r="W8" s="153">
        <f t="shared" si="9"/>
        <v>886888412</v>
      </c>
      <c r="X8" s="155">
        <f t="shared" si="5"/>
        <v>0.19440310014599796</v>
      </c>
      <c r="Y8" s="155">
        <f t="shared" si="6"/>
        <v>9.6641560931397502E-2</v>
      </c>
      <c r="Z8" s="155">
        <f t="shared" ref="Z8:Z71" si="10">+V8/L8</f>
        <v>8.7622504378936802E-2</v>
      </c>
      <c r="AA8" s="155">
        <f t="shared" ref="AA8:AA35" si="11">+T8/Q8</f>
        <v>0.49711944335671132</v>
      </c>
      <c r="AB8" s="156">
        <f t="shared" ref="AB8:AB35" si="12">+V8/T8</f>
        <v>0.90667517716458423</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6953753113.3299999</v>
      </c>
      <c r="R9" s="114">
        <f t="shared" si="13"/>
        <v>44510591886.669998</v>
      </c>
      <c r="S9" s="114">
        <f t="shared" si="13"/>
        <v>42228533886.669998</v>
      </c>
      <c r="T9" s="114">
        <f t="shared" si="13"/>
        <v>6953753113.3299999</v>
      </c>
      <c r="U9" s="114">
        <f t="shared" si="13"/>
        <v>0</v>
      </c>
      <c r="V9" s="114">
        <f t="shared" si="13"/>
        <v>6068938340.3299999</v>
      </c>
      <c r="W9" s="114">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169397204</v>
      </c>
      <c r="R31" s="121">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6">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6">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2">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3">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19">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19">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6">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2">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3">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45">
        <f t="shared" si="6"/>
        <v>6.6590939665467583E-7</v>
      </c>
      <c r="Z46" s="145">
        <f t="shared" si="10"/>
        <v>6.6590939665467583E-7</v>
      </c>
      <c r="AA46" s="145">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19">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19">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19">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2">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0">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46">
        <f t="shared" si="6"/>
        <v>5.6091982334874215E-8</v>
      </c>
      <c r="Z51" s="146">
        <f t="shared" si="10"/>
        <v>5.6091982334874215E-8</v>
      </c>
      <c r="AA51" s="146">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0">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19">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4">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46">
        <f t="shared" si="6"/>
        <v>4.324024653240427E-7</v>
      </c>
      <c r="Z54" s="146">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4">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46">
        <f t="shared" si="6"/>
        <v>1.9260172334095839E-7</v>
      </c>
      <c r="Z55" s="146">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19">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6">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6">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4">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4">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4">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4">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8">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8">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6">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8">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8">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19">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6">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8">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8">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8">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8">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0">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8">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6">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0">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0">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19">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0">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0">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2">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2">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2">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6">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6">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8">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2">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2">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2">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0">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0">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2">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2">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2">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2">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0">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0">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0">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47" t="s">
        <v>12</v>
      </c>
      <c r="C100" s="147">
        <v>20</v>
      </c>
      <c r="D100" s="147"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6">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47" t="s">
        <v>12</v>
      </c>
      <c r="C101" s="147">
        <v>20</v>
      </c>
      <c r="D101" s="147"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6">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7" t="s">
        <v>356</v>
      </c>
      <c r="F102" s="42">
        <v>14051472000</v>
      </c>
      <c r="G102" s="42">
        <v>0</v>
      </c>
      <c r="H102" s="42">
        <v>0</v>
      </c>
      <c r="I102" s="42"/>
      <c r="J102" s="42">
        <v>0</v>
      </c>
      <c r="K102" s="42">
        <f t="shared" si="75"/>
        <v>0</v>
      </c>
      <c r="L102" s="42">
        <f>+F102+K102</f>
        <v>14051472000</v>
      </c>
      <c r="M102" s="128">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29">
        <f t="shared" si="78"/>
        <v>0</v>
      </c>
      <c r="AA102" s="30" t="s">
        <v>267</v>
      </c>
      <c r="AB102" s="30" t="s">
        <v>267</v>
      </c>
    </row>
    <row r="103" spans="1:28" s="2" customFormat="1" ht="28.5" customHeight="1" thickBot="1" x14ac:dyDescent="0.3">
      <c r="A103" s="150" t="s">
        <v>357</v>
      </c>
      <c r="B103" s="157" t="s">
        <v>67</v>
      </c>
      <c r="C103" s="158">
        <v>11</v>
      </c>
      <c r="D103" s="157" t="s">
        <v>366</v>
      </c>
      <c r="E103" s="152" t="s">
        <v>358</v>
      </c>
      <c r="F103" s="153">
        <f>+F105</f>
        <v>139786580047</v>
      </c>
      <c r="G103" s="153">
        <f t="shared" ref="G103:J105" si="113">+G105</f>
        <v>0</v>
      </c>
      <c r="H103" s="153">
        <f t="shared" si="113"/>
        <v>0</v>
      </c>
      <c r="I103" s="153">
        <f t="shared" si="113"/>
        <v>0</v>
      </c>
      <c r="J103" s="153">
        <f t="shared" si="113"/>
        <v>0</v>
      </c>
      <c r="K103" s="153">
        <f t="shared" si="75"/>
        <v>0</v>
      </c>
      <c r="L103" s="153">
        <f>+L105</f>
        <v>139786580047</v>
      </c>
      <c r="M103" s="154">
        <f t="shared" si="87"/>
        <v>2.4215648013088953E-2</v>
      </c>
      <c r="N103" s="153">
        <f t="shared" ref="N103:W105" si="114">+N105</f>
        <v>0</v>
      </c>
      <c r="O103" s="153">
        <f t="shared" si="114"/>
        <v>0</v>
      </c>
      <c r="P103" s="153">
        <f t="shared" si="114"/>
        <v>139786580047</v>
      </c>
      <c r="Q103" s="153">
        <f t="shared" si="114"/>
        <v>0</v>
      </c>
      <c r="R103" s="153">
        <f t="shared" si="114"/>
        <v>139786580047</v>
      </c>
      <c r="S103" s="153">
        <f t="shared" si="114"/>
        <v>0</v>
      </c>
      <c r="T103" s="153">
        <f t="shared" si="114"/>
        <v>0</v>
      </c>
      <c r="U103" s="153">
        <f t="shared" si="114"/>
        <v>0</v>
      </c>
      <c r="V103" s="153">
        <f t="shared" si="114"/>
        <v>0</v>
      </c>
      <c r="W103" s="153">
        <f t="shared" ref="W103:W104" si="115">+W105+W106</f>
        <v>0</v>
      </c>
      <c r="X103" s="155">
        <f t="shared" si="76"/>
        <v>0</v>
      </c>
      <c r="Y103" s="155">
        <f t="shared" si="77"/>
        <v>0</v>
      </c>
      <c r="Z103" s="155">
        <f t="shared" si="78"/>
        <v>0</v>
      </c>
      <c r="AA103" s="155" t="s">
        <v>267</v>
      </c>
      <c r="AB103" s="155" t="s">
        <v>267</v>
      </c>
    </row>
    <row r="104" spans="1:28" s="2" customFormat="1" ht="28.5" customHeight="1" thickBot="1" x14ac:dyDescent="0.3">
      <c r="A104" s="150" t="s">
        <v>357</v>
      </c>
      <c r="B104" s="157" t="s">
        <v>67</v>
      </c>
      <c r="C104" s="158">
        <v>11</v>
      </c>
      <c r="D104" s="157" t="s">
        <v>13</v>
      </c>
      <c r="E104" s="152" t="s">
        <v>358</v>
      </c>
      <c r="F104" s="153">
        <f>+F106</f>
        <v>1027817755000</v>
      </c>
      <c r="G104" s="153">
        <f t="shared" si="113"/>
        <v>0</v>
      </c>
      <c r="H104" s="153">
        <f t="shared" si="113"/>
        <v>0</v>
      </c>
      <c r="I104" s="153">
        <f t="shared" si="113"/>
        <v>0</v>
      </c>
      <c r="J104" s="153">
        <f t="shared" si="113"/>
        <v>0</v>
      </c>
      <c r="K104" s="153">
        <f t="shared" si="75"/>
        <v>0</v>
      </c>
      <c r="L104" s="153">
        <f>+L106</f>
        <v>1027817755000</v>
      </c>
      <c r="M104" s="154">
        <f t="shared" si="87"/>
        <v>0.17805194868001534</v>
      </c>
      <c r="N104" s="153">
        <f t="shared" si="114"/>
        <v>0</v>
      </c>
      <c r="O104" s="153">
        <f t="shared" si="114"/>
        <v>0</v>
      </c>
      <c r="P104" s="153">
        <f t="shared" si="114"/>
        <v>1027817755000</v>
      </c>
      <c r="Q104" s="153">
        <f t="shared" si="114"/>
        <v>0</v>
      </c>
      <c r="R104" s="153">
        <f t="shared" si="114"/>
        <v>1027817755000</v>
      </c>
      <c r="S104" s="153">
        <f t="shared" si="114"/>
        <v>0</v>
      </c>
      <c r="T104" s="153">
        <f t="shared" si="114"/>
        <v>0</v>
      </c>
      <c r="U104" s="153">
        <f t="shared" si="114"/>
        <v>0</v>
      </c>
      <c r="V104" s="153">
        <f t="shared" si="114"/>
        <v>0</v>
      </c>
      <c r="W104" s="153">
        <f t="shared" si="115"/>
        <v>0</v>
      </c>
      <c r="X104" s="155">
        <f t="shared" si="76"/>
        <v>0</v>
      </c>
      <c r="Y104" s="155">
        <f t="shared" si="77"/>
        <v>0</v>
      </c>
      <c r="Z104" s="155">
        <f t="shared" si="78"/>
        <v>0</v>
      </c>
      <c r="AA104" s="155" t="s">
        <v>267</v>
      </c>
      <c r="AB104" s="155"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6">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47" t="s">
        <v>67</v>
      </c>
      <c r="C106" s="147">
        <v>11</v>
      </c>
      <c r="D106" s="147"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6">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6">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6">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6">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29">
        <f t="shared" ref="X109:X176" si="120">+Q109/L109</f>
        <v>0</v>
      </c>
      <c r="Y109" s="129">
        <f t="shared" ref="Y109:Y176" si="121">+T109/L109</f>
        <v>0</v>
      </c>
      <c r="Z109" s="129">
        <f t="shared" si="78"/>
        <v>0</v>
      </c>
      <c r="AA109" s="30" t="s">
        <v>267</v>
      </c>
      <c r="AB109" s="30" t="s">
        <v>267</v>
      </c>
    </row>
    <row r="110" spans="1:28" ht="23.25" customHeight="1" x14ac:dyDescent="0.25">
      <c r="A110" s="20" t="s">
        <v>367</v>
      </c>
      <c r="B110" s="147" t="s">
        <v>67</v>
      </c>
      <c r="C110" s="147">
        <v>11</v>
      </c>
      <c r="D110" s="147" t="s">
        <v>13</v>
      </c>
      <c r="E110" s="22" t="s">
        <v>368</v>
      </c>
      <c r="F110" s="35">
        <f>+F111</f>
        <v>1027817755000</v>
      </c>
      <c r="G110" s="35">
        <f>+G111</f>
        <v>0</v>
      </c>
      <c r="H110" s="35">
        <f>+H111</f>
        <v>0</v>
      </c>
      <c r="I110" s="35">
        <f>+I111</f>
        <v>0</v>
      </c>
      <c r="J110" s="35">
        <f>+J111</f>
        <v>0</v>
      </c>
      <c r="K110" s="35">
        <f t="shared" si="75"/>
        <v>0</v>
      </c>
      <c r="L110" s="35">
        <f>+L111</f>
        <v>1027817755000</v>
      </c>
      <c r="M110" s="116">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7" t="s">
        <v>370</v>
      </c>
      <c r="F111" s="28">
        <v>1027817755000</v>
      </c>
      <c r="G111" s="43">
        <v>0</v>
      </c>
      <c r="H111" s="43">
        <v>0</v>
      </c>
      <c r="I111" s="43">
        <v>0</v>
      </c>
      <c r="J111" s="43">
        <v>0</v>
      </c>
      <c r="K111" s="43">
        <f t="shared" si="75"/>
        <v>0</v>
      </c>
      <c r="L111" s="43">
        <f>+F111+K111</f>
        <v>1027817755000</v>
      </c>
      <c r="M111" s="128">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29">
        <f t="shared" si="120"/>
        <v>0</v>
      </c>
      <c r="Y111" s="129">
        <f t="shared" si="121"/>
        <v>0</v>
      </c>
      <c r="Z111" s="129">
        <f t="shared" si="78"/>
        <v>0</v>
      </c>
      <c r="AA111" s="30" t="s">
        <v>267</v>
      </c>
      <c r="AB111" s="30" t="s">
        <v>267</v>
      </c>
    </row>
    <row r="112" spans="1:28" s="2" customFormat="1" ht="28.5" customHeight="1" thickBot="1" x14ac:dyDescent="0.3">
      <c r="A112" s="150" t="s">
        <v>69</v>
      </c>
      <c r="B112" s="157" t="s">
        <v>67</v>
      </c>
      <c r="C112" s="158">
        <v>11</v>
      </c>
      <c r="D112" s="157" t="s">
        <v>13</v>
      </c>
      <c r="E112" s="152" t="s">
        <v>70</v>
      </c>
      <c r="F112" s="153">
        <f>+F115</f>
        <v>25000000000</v>
      </c>
      <c r="G112" s="153">
        <f t="shared" ref="G112:J112" si="123">+G115</f>
        <v>0</v>
      </c>
      <c r="H112" s="153">
        <f t="shared" si="123"/>
        <v>0</v>
      </c>
      <c r="I112" s="153">
        <f t="shared" si="123"/>
        <v>0</v>
      </c>
      <c r="J112" s="153">
        <f t="shared" si="123"/>
        <v>0</v>
      </c>
      <c r="K112" s="153">
        <f t="shared" si="75"/>
        <v>0</v>
      </c>
      <c r="L112" s="153">
        <f>+L115</f>
        <v>25000000000</v>
      </c>
      <c r="M112" s="154">
        <f t="shared" si="87"/>
        <v>4.330824891228293E-3</v>
      </c>
      <c r="N112" s="153">
        <f t="shared" ref="N112:O112" si="124">+N115</f>
        <v>0</v>
      </c>
      <c r="O112" s="153">
        <f t="shared" si="124"/>
        <v>2259020000</v>
      </c>
      <c r="P112" s="153">
        <f>+P115</f>
        <v>22740980000</v>
      </c>
      <c r="Q112" s="153">
        <f t="shared" ref="Q112:W112" si="125">+Q115</f>
        <v>16549.91</v>
      </c>
      <c r="R112" s="153">
        <f t="shared" si="125"/>
        <v>24999983450.09</v>
      </c>
      <c r="S112" s="153">
        <f t="shared" si="125"/>
        <v>2259003450.0900002</v>
      </c>
      <c r="T112" s="153">
        <f t="shared" si="125"/>
        <v>16549.91</v>
      </c>
      <c r="U112" s="153">
        <f t="shared" si="125"/>
        <v>0</v>
      </c>
      <c r="V112" s="153">
        <f t="shared" si="125"/>
        <v>16549.91</v>
      </c>
      <c r="W112" s="153">
        <f t="shared" si="125"/>
        <v>0</v>
      </c>
      <c r="X112" s="159">
        <f t="shared" si="120"/>
        <v>6.6199640000000004E-7</v>
      </c>
      <c r="Y112" s="159">
        <f t="shared" si="121"/>
        <v>6.6199640000000004E-7</v>
      </c>
      <c r="Z112" s="159">
        <f t="shared" si="78"/>
        <v>6.6199640000000004E-7</v>
      </c>
      <c r="AA112" s="155">
        <f t="shared" ref="AA112:AA179" si="126">+T112/Q112</f>
        <v>1</v>
      </c>
      <c r="AB112" s="155">
        <f t="shared" si="66"/>
        <v>1</v>
      </c>
    </row>
    <row r="113" spans="1:28" s="2" customFormat="1" ht="28.5" customHeight="1" thickBot="1" x14ac:dyDescent="0.3">
      <c r="A113" s="150" t="s">
        <v>69</v>
      </c>
      <c r="B113" s="157" t="s">
        <v>67</v>
      </c>
      <c r="C113" s="158">
        <v>13</v>
      </c>
      <c r="D113" s="157" t="s">
        <v>13</v>
      </c>
      <c r="E113" s="152" t="s">
        <v>70</v>
      </c>
      <c r="F113" s="153">
        <f>+F116+F221+F231+F245+F255+F261</f>
        <v>4393946143700</v>
      </c>
      <c r="G113" s="153">
        <f t="shared" ref="G113:J113" si="127">+G116+G221+G231+G245+G255+G261</f>
        <v>0</v>
      </c>
      <c r="H113" s="153">
        <f t="shared" si="127"/>
        <v>0</v>
      </c>
      <c r="I113" s="153">
        <f t="shared" si="127"/>
        <v>0</v>
      </c>
      <c r="J113" s="153">
        <f t="shared" si="127"/>
        <v>0</v>
      </c>
      <c r="K113" s="153">
        <f t="shared" si="75"/>
        <v>0</v>
      </c>
      <c r="L113" s="153">
        <f>+L116+L221+L231+L245+L255+L261</f>
        <v>4393946143700</v>
      </c>
      <c r="M113" s="154">
        <f t="shared" si="87"/>
        <v>0.76117645319410121</v>
      </c>
      <c r="N113" s="153">
        <f t="shared" ref="N113:O113" si="128">+N116+N221+N231+N245+N255+N261</f>
        <v>0</v>
      </c>
      <c r="O113" s="153">
        <f t="shared" si="128"/>
        <v>4271709610974</v>
      </c>
      <c r="P113" s="153">
        <f>+P116+P221+P231+P245+P255+P261</f>
        <v>122236532726</v>
      </c>
      <c r="Q113" s="153">
        <f t="shared" ref="Q113:W113" si="129">+Q116+Q221+Q231+Q245+Q255+Q261</f>
        <v>4268248886175.5498</v>
      </c>
      <c r="R113" s="153">
        <f t="shared" si="129"/>
        <v>125697257524.45001</v>
      </c>
      <c r="S113" s="153">
        <f t="shared" si="129"/>
        <v>3460724798.4500003</v>
      </c>
      <c r="T113" s="153">
        <f t="shared" si="129"/>
        <v>318609983065.93994</v>
      </c>
      <c r="U113" s="153">
        <f t="shared" si="129"/>
        <v>3949638903109.6099</v>
      </c>
      <c r="V113" s="153">
        <f t="shared" si="129"/>
        <v>318494030246.26996</v>
      </c>
      <c r="W113" s="153">
        <f t="shared" si="129"/>
        <v>115952819.66999996</v>
      </c>
      <c r="X113" s="155">
        <f t="shared" si="120"/>
        <v>0.97139308188729767</v>
      </c>
      <c r="Y113" s="155">
        <f t="shared" si="121"/>
        <v>7.2511126137210405E-2</v>
      </c>
      <c r="Z113" s="155">
        <f t="shared" si="78"/>
        <v>7.2484736915340617E-2</v>
      </c>
      <c r="AA113" s="155">
        <f t="shared" si="126"/>
        <v>7.4646533405745674E-2</v>
      </c>
      <c r="AB113" s="155">
        <f t="shared" si="66"/>
        <v>0.99963606658349435</v>
      </c>
    </row>
    <row r="114" spans="1:28" s="2" customFormat="1" ht="28.5" customHeight="1" thickBot="1" x14ac:dyDescent="0.3">
      <c r="A114" s="150" t="s">
        <v>69</v>
      </c>
      <c r="B114" s="157" t="s">
        <v>12</v>
      </c>
      <c r="C114" s="158">
        <v>20</v>
      </c>
      <c r="D114" s="157" t="s">
        <v>13</v>
      </c>
      <c r="E114" s="152" t="s">
        <v>70</v>
      </c>
      <c r="F114" s="153">
        <f>+F232+F262</f>
        <v>86235881312</v>
      </c>
      <c r="G114" s="153">
        <f t="shared" ref="G114:J114" si="130">+G232+G262</f>
        <v>0</v>
      </c>
      <c r="H114" s="153">
        <f t="shared" si="130"/>
        <v>0</v>
      </c>
      <c r="I114" s="153">
        <f t="shared" si="130"/>
        <v>0</v>
      </c>
      <c r="J114" s="153">
        <f t="shared" si="130"/>
        <v>0</v>
      </c>
      <c r="K114" s="153">
        <f t="shared" si="75"/>
        <v>0</v>
      </c>
      <c r="L114" s="153">
        <f>+L232+L262</f>
        <v>86235881312</v>
      </c>
      <c r="M114" s="154">
        <f t="shared" si="87"/>
        <v>1.4938900052120735E-2</v>
      </c>
      <c r="N114" s="153">
        <f t="shared" ref="N114:O114" si="131">+N232+N262</f>
        <v>0</v>
      </c>
      <c r="O114" s="153">
        <f t="shared" si="131"/>
        <v>49002053305</v>
      </c>
      <c r="P114" s="153">
        <f>+P232+P262</f>
        <v>37233828007</v>
      </c>
      <c r="Q114" s="153">
        <f t="shared" ref="Q114:W114" si="132">+Q232+Q262</f>
        <v>29487449537</v>
      </c>
      <c r="R114" s="153">
        <f t="shared" si="132"/>
        <v>56748431775</v>
      </c>
      <c r="S114" s="153">
        <f t="shared" si="132"/>
        <v>19514603768</v>
      </c>
      <c r="T114" s="153">
        <f t="shared" si="132"/>
        <v>0</v>
      </c>
      <c r="U114" s="153">
        <f t="shared" si="132"/>
        <v>29487449537</v>
      </c>
      <c r="V114" s="153">
        <f t="shared" si="132"/>
        <v>0</v>
      </c>
      <c r="W114" s="153">
        <f t="shared" si="132"/>
        <v>0</v>
      </c>
      <c r="X114" s="155">
        <f t="shared" si="120"/>
        <v>0.34193944664767667</v>
      </c>
      <c r="Y114" s="155">
        <f t="shared" si="121"/>
        <v>0</v>
      </c>
      <c r="Z114" s="155">
        <f t="shared" si="78"/>
        <v>0</v>
      </c>
      <c r="AA114" s="155">
        <f t="shared" si="126"/>
        <v>0</v>
      </c>
      <c r="AB114" s="155"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5">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45">
        <f t="shared" si="120"/>
        <v>6.6199640000000004E-7</v>
      </c>
      <c r="Y115" s="145">
        <f t="shared" si="121"/>
        <v>6.6199640000000004E-7</v>
      </c>
      <c r="Z115" s="145">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5">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6">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45">
        <f t="shared" si="120"/>
        <v>6.6199640000000004E-7</v>
      </c>
      <c r="Y117" s="145">
        <f t="shared" si="121"/>
        <v>6.6199640000000004E-7</v>
      </c>
      <c r="Z117" s="145">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6">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6">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6">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6">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8">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29">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6">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6">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6">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8">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29"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6">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6">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6">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8">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6">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6">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6">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8">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29">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6">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6">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6">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8">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29">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6">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6">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6">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8">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29">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6">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6">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6">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8">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29">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6">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6">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6">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8">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29">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6">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6">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6">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8">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29">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6">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6">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6">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8">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29">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6">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0">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6">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0">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6">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0">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6">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29">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6">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0">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6">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0">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6">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0">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8">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29">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6">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0">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6">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0">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6">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0">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8">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29">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6">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0">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6">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0">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6">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0">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8">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29">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6">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0">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6">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0">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6">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0">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8">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29">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6">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0">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6">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0">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6">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0">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8">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29">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6">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0">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6">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0">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6">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0">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8">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29">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6">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0">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6">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0">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6">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0">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8">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29">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6">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0">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6">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0">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6">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0">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8">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29">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6">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0">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6">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0">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6">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0">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8">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29">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6">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0">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6">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0">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6">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0">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8">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29">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6">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0">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6">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0">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6">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0">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8">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29">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6">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6">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6">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8">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29"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6">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45">
        <f t="shared" si="180"/>
        <v>6.6199640000000004E-7</v>
      </c>
      <c r="Y211" s="145">
        <f t="shared" si="181"/>
        <v>6.6199640000000004E-7</v>
      </c>
      <c r="Z211" s="145">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6">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6">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45">
        <f t="shared" si="180"/>
        <v>6.6199640000000004E-7</v>
      </c>
      <c r="Y213" s="145">
        <f t="shared" si="181"/>
        <v>6.6199640000000004E-7</v>
      </c>
      <c r="Z213" s="145">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6">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6">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8">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29"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6">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6">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29"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6">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45">
        <f t="shared" si="180"/>
        <v>1.27307E-6</v>
      </c>
      <c r="Y219" s="145">
        <f t="shared" si="181"/>
        <v>1.27307E-6</v>
      </c>
      <c r="Z219" s="145">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8">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6">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6">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6">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6">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6">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8">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29">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6">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48"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6">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6">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8">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29"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6">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6">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6">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6">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6">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6">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6">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8">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6">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6">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29"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6">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6">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6">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8">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29">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6">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6">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6">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6">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6">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8">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29"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6">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6">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6">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8">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6">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6">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6">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6">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6">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8">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6">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0">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6">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6">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0">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6">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0"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2">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2">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2">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0">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29">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6">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6">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6">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6">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6">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6">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6">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8">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29">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8">
        <f t="shared" si="278"/>
        <v>3.4646599129826341E-3</v>
      </c>
      <c r="N277" s="132">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29">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8">
        <f t="shared" si="278"/>
        <v>1.732329956491317E-3</v>
      </c>
      <c r="N278" s="132">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29" t="s">
        <v>267</v>
      </c>
    </row>
    <row r="279" spans="1:28" ht="66" customHeight="1" x14ac:dyDescent="0.25">
      <c r="A279" s="49" t="s">
        <v>160</v>
      </c>
      <c r="B279" s="149" t="s">
        <v>67</v>
      </c>
      <c r="C279" s="147">
        <v>13</v>
      </c>
      <c r="D279" s="147"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6">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49" t="s">
        <v>67</v>
      </c>
      <c r="C280" s="147">
        <v>13</v>
      </c>
      <c r="D280" s="147"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6">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49" t="s">
        <v>67</v>
      </c>
      <c r="C281" s="147">
        <v>13</v>
      </c>
      <c r="D281" s="147"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6">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8">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29">
        <f>+V282/T282</f>
        <v>0.51505387303147188</v>
      </c>
    </row>
    <row r="283" spans="1:28" ht="72" customHeight="1" x14ac:dyDescent="0.25">
      <c r="A283" s="49" t="s">
        <v>166</v>
      </c>
      <c r="B283" s="149" t="s">
        <v>67</v>
      </c>
      <c r="C283" s="147">
        <v>13</v>
      </c>
      <c r="D283" s="147"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6">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49" t="s">
        <v>67</v>
      </c>
      <c r="C284" s="147">
        <v>13</v>
      </c>
      <c r="D284" s="147"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6">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49" t="s">
        <v>67</v>
      </c>
      <c r="C285" s="147">
        <v>13</v>
      </c>
      <c r="D285" s="147"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6">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3">
        <v>1000000000</v>
      </c>
      <c r="G286" s="42">
        <v>0</v>
      </c>
      <c r="H286" s="42">
        <v>0</v>
      </c>
      <c r="I286" s="42">
        <v>0</v>
      </c>
      <c r="J286" s="42">
        <v>0</v>
      </c>
      <c r="K286" s="42">
        <f t="shared" si="265"/>
        <v>0</v>
      </c>
      <c r="L286" s="42">
        <f>+F286+K286</f>
        <v>1000000000</v>
      </c>
      <c r="M286" s="128">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29">
        <f t="shared" si="240"/>
        <v>0.91072700884000002</v>
      </c>
      <c r="Y286" s="129">
        <f t="shared" si="241"/>
        <v>2.4651396839999999E-2</v>
      </c>
      <c r="Z286" s="129">
        <f t="shared" si="266"/>
        <v>2.4651396839999999E-2</v>
      </c>
      <c r="AA286" s="129">
        <f t="shared" si="286"/>
        <v>2.7067822300997389E-2</v>
      </c>
      <c r="AB286" s="129">
        <f>+V286/T286</f>
        <v>1</v>
      </c>
    </row>
    <row r="287" spans="1:28" s="60" customFormat="1" ht="33" customHeight="1" thickBot="1" x14ac:dyDescent="0.3">
      <c r="A287" s="238" t="s">
        <v>172</v>
      </c>
      <c r="B287" s="239"/>
      <c r="C287" s="239"/>
      <c r="D287" s="239"/>
      <c r="E287" s="239"/>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4">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5">
        <f t="shared" si="240"/>
        <v>0.74782137177590013</v>
      </c>
      <c r="Y287" s="135">
        <f t="shared" si="241"/>
        <v>5.6840039824063146E-2</v>
      </c>
      <c r="Z287" s="135">
        <f t="shared" si="266"/>
        <v>5.6666314633340494E-2</v>
      </c>
      <c r="AA287" s="135">
        <f t="shared" si="286"/>
        <v>7.6007509238578463E-2</v>
      </c>
      <c r="AB287" s="136">
        <f>+V287/T287</f>
        <v>0.99694361243833773</v>
      </c>
    </row>
    <row r="288" spans="1:28" s="62" customFormat="1" ht="15" customHeight="1" thickBot="1" x14ac:dyDescent="0.3">
      <c r="A288" s="61" t="s">
        <v>173</v>
      </c>
      <c r="E288" s="63"/>
      <c r="F288" s="137"/>
      <c r="G288" s="137"/>
      <c r="H288" s="137"/>
      <c r="I288" s="137"/>
      <c r="J288" s="137"/>
      <c r="K288" s="137"/>
      <c r="L288" s="137"/>
      <c r="M288" s="138"/>
      <c r="N288" s="137"/>
      <c r="O288" s="137"/>
      <c r="P288" s="137"/>
      <c r="Q288" s="137"/>
      <c r="R288" s="137"/>
      <c r="S288" s="137"/>
      <c r="T288" s="137"/>
      <c r="U288" s="137"/>
      <c r="V288" s="137"/>
      <c r="W288" s="137"/>
      <c r="X288" s="139"/>
      <c r="Y288" s="139"/>
      <c r="Z288" s="139"/>
      <c r="AA288" s="139"/>
      <c r="AB288" s="139"/>
    </row>
    <row r="289" spans="1:28" s="60" customFormat="1" ht="134.25" customHeight="1" thickBot="1" x14ac:dyDescent="0.3">
      <c r="A289" s="240" t="s">
        <v>487</v>
      </c>
      <c r="B289" s="241"/>
      <c r="C289" s="241"/>
      <c r="D289" s="241"/>
      <c r="E289" s="241"/>
      <c r="F289" s="241"/>
      <c r="G289" s="241"/>
      <c r="H289" s="241"/>
      <c r="I289" s="241"/>
      <c r="J289" s="241"/>
      <c r="K289" s="241"/>
      <c r="L289" s="241"/>
      <c r="M289" s="241"/>
      <c r="N289" s="242"/>
      <c r="O289" s="140"/>
      <c r="P289" s="140"/>
      <c r="Q289" s="140"/>
      <c r="R289" s="140"/>
      <c r="S289" s="140"/>
      <c r="T289" s="140"/>
      <c r="U289" s="140"/>
      <c r="V289" s="140"/>
      <c r="W289" s="140"/>
      <c r="X289" s="141"/>
      <c r="Y289" s="141"/>
      <c r="Z289" s="141"/>
      <c r="AA289" s="141"/>
      <c r="AB289" s="141"/>
    </row>
    <row r="290" spans="1:28" s="62" customFormat="1" ht="15.75" customHeight="1" x14ac:dyDescent="0.25">
      <c r="A290" s="61" t="s">
        <v>499</v>
      </c>
      <c r="E290" s="63"/>
      <c r="F290" s="63"/>
      <c r="G290" s="63"/>
      <c r="H290" s="63"/>
      <c r="I290" s="63"/>
      <c r="J290" s="63"/>
      <c r="K290" s="63"/>
      <c r="L290" s="63"/>
      <c r="M290" s="64"/>
      <c r="N290" s="142"/>
      <c r="O290" s="64"/>
      <c r="P290" s="64"/>
      <c r="Q290" s="64"/>
      <c r="R290" s="64"/>
      <c r="S290" s="64"/>
      <c r="T290" s="64"/>
      <c r="U290" s="64"/>
      <c r="V290" s="64"/>
      <c r="W290" s="64"/>
      <c r="X290" s="65"/>
      <c r="Y290" s="65"/>
      <c r="Z290" s="65"/>
      <c r="AA290" s="65"/>
      <c r="AB290" s="65"/>
    </row>
    <row r="291" spans="1:28" x14ac:dyDescent="0.25">
      <c r="A291" s="61" t="s">
        <v>175</v>
      </c>
      <c r="M291" s="5"/>
      <c r="N291" s="108"/>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87:E287"/>
    <mergeCell ref="A289:N28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512</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1" t="s">
        <v>172</v>
      </c>
      <c r="B86" s="262"/>
      <c r="C86" s="262"/>
      <c r="D86" s="262"/>
      <c r="E86" s="262"/>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511</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533</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18" customHeight="1" x14ac:dyDescent="0.25">
      <c r="A87" s="61" t="s">
        <v>529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539</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40"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ref="K41:K72" si="6">+J41/H41</f>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6"/>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6"/>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6"/>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6"/>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6"/>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6"/>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6"/>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1">
        <f>+H52/H86</f>
        <v>1.6309012660886159E-3</v>
      </c>
      <c r="J52" s="34">
        <f>+J53</f>
        <v>13171506.960000038</v>
      </c>
      <c r="K52" s="192">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1">
        <f>+H53/H86</f>
        <v>1.6309012660886159E-3</v>
      </c>
      <c r="J53" s="34">
        <f>+J54</f>
        <v>13171506.960000038</v>
      </c>
      <c r="K53" s="192">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1">
        <f>+H54/H86</f>
        <v>1.6309012660886159E-3</v>
      </c>
      <c r="J54" s="34">
        <f>+J55</f>
        <v>13171506.960000038</v>
      </c>
      <c r="K54" s="192">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1">
        <f>+H55/H86</f>
        <v>1.6309012660886159E-3</v>
      </c>
      <c r="J55" s="34">
        <f>+J56</f>
        <v>13171506.960000038</v>
      </c>
      <c r="K55" s="192">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1">
        <f>+H56/H86</f>
        <v>1.6309012660886159E-3</v>
      </c>
      <c r="J56" s="34">
        <f>+J57</f>
        <v>13171506.960000038</v>
      </c>
      <c r="K56" s="192">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1">
        <f>+H58/H86</f>
        <v>4.0098184206709402E-4</v>
      </c>
      <c r="J58" s="34">
        <f>+J59</f>
        <v>3238415</v>
      </c>
      <c r="K58" s="192">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1">
        <f>+H59/H86</f>
        <v>4.0098184206709402E-4</v>
      </c>
      <c r="J59" s="34">
        <f>+J60</f>
        <v>3238415</v>
      </c>
      <c r="K59" s="192">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1">
        <f>+H60/H86</f>
        <v>4.0098184206709402E-4</v>
      </c>
      <c r="J60" s="34">
        <f>+J61</f>
        <v>3238415</v>
      </c>
      <c r="K60" s="192">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1">
        <f>+H61/H86</f>
        <v>4.0098184206709402E-4</v>
      </c>
      <c r="J61" s="34">
        <f>+J62</f>
        <v>3238415</v>
      </c>
      <c r="K61" s="192">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1">
        <f>+H62/H86</f>
        <v>4.0098184206709402E-4</v>
      </c>
      <c r="J62" s="23">
        <f>+J63</f>
        <v>3238415</v>
      </c>
      <c r="K62" s="192">
        <f t="shared" si="6"/>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1">
        <f>+H64/H86</f>
        <v>2.9862773139860709E-3</v>
      </c>
      <c r="J64" s="32">
        <f>+J65</f>
        <v>24117813.409999847</v>
      </c>
      <c r="K64" s="192">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1">
        <f>+H65/H86</f>
        <v>2.9862773139860709E-3</v>
      </c>
      <c r="J65" s="32">
        <f>+J66</f>
        <v>24117813.409999847</v>
      </c>
      <c r="K65" s="192">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1">
        <f>+H66/H86</f>
        <v>2.9862773139860709E-3</v>
      </c>
      <c r="J66" s="34">
        <f>+J67</f>
        <v>24117813.409999847</v>
      </c>
      <c r="K66" s="192">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1">
        <f>+H67/H86</f>
        <v>2.9862773139860709E-3</v>
      </c>
      <c r="J67" s="34">
        <f>+J68</f>
        <v>24117813.409999847</v>
      </c>
      <c r="K67" s="192">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1">
        <f>+H68/H86</f>
        <v>2.9862773139860709E-3</v>
      </c>
      <c r="J68" s="34">
        <f>+J69</f>
        <v>24117813.409999847</v>
      </c>
      <c r="K68" s="192">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6"/>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6"/>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1">+J76</f>
        <v>14814632</v>
      </c>
      <c r="K74" s="192">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1"/>
        <v>27165902.800000191</v>
      </c>
      <c r="K75" s="192">
        <f t="shared" si="10"/>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1"/>
        <v>14814632</v>
      </c>
      <c r="K76" s="192">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1"/>
        <v>27165902.800000191</v>
      </c>
      <c r="K77" s="192">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1"/>
        <v>14814632</v>
      </c>
      <c r="K78" s="192">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1"/>
        <v>27165902.800000191</v>
      </c>
      <c r="K79" s="192">
        <f t="shared" si="10"/>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1">
        <f>+H82/H86</f>
        <v>4.0656279897579477E-4</v>
      </c>
      <c r="J82" s="33">
        <f>+J83</f>
        <v>3283488</v>
      </c>
      <c r="K82" s="192">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1">
        <f>+H83/H86</f>
        <v>4.0656279897579477E-4</v>
      </c>
      <c r="J83" s="33">
        <f>+J84</f>
        <v>3283488</v>
      </c>
      <c r="K83" s="192">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1">
        <f>+H84/H86</f>
        <v>4.0656279897579477E-4</v>
      </c>
      <c r="J84" s="33">
        <f>+J85</f>
        <v>3283488</v>
      </c>
      <c r="K84" s="192">
        <f t="shared" si="10"/>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0"/>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10"/>
        <v>0.87180324044427582</v>
      </c>
    </row>
    <row r="87" spans="1:11" s="62" customFormat="1" ht="18" customHeight="1" x14ac:dyDescent="0.25">
      <c r="A87" s="61" t="s">
        <v>537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1:K1"/>
    <mergeCell ref="A2:K2"/>
    <mergeCell ref="A3:K3"/>
    <mergeCell ref="A7:A8"/>
    <mergeCell ref="B7:B8"/>
    <mergeCell ref="H7:H8"/>
    <mergeCell ref="I7:I8"/>
    <mergeCell ref="J7:J8"/>
    <mergeCell ref="K7:K8"/>
    <mergeCell ref="G7:G8"/>
    <mergeCell ref="A86:E86"/>
    <mergeCell ref="C7:C8"/>
    <mergeCell ref="D7:D8"/>
    <mergeCell ref="E7:E8"/>
    <mergeCell ref="F7:F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542</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541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84BE-DEF0-4E57-8A6F-7A3C49C455AD}">
  <sheetPr>
    <tabColor theme="0"/>
  </sheetPr>
  <dimension ref="A1:K88"/>
  <sheetViews>
    <sheetView tabSelected="1" zoomScale="75" zoomScaleNormal="75" workbookViewId="0">
      <selection activeCell="F83" sqref="F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27" t="s">
        <v>218</v>
      </c>
      <c r="B1" s="227"/>
      <c r="C1" s="227"/>
      <c r="D1" s="227"/>
      <c r="E1" s="227"/>
      <c r="F1" s="227"/>
      <c r="G1" s="227"/>
      <c r="H1" s="227"/>
      <c r="I1" s="227"/>
      <c r="J1" s="227"/>
      <c r="K1" s="227"/>
    </row>
    <row r="2" spans="1:11" ht="24.95" customHeight="1" x14ac:dyDescent="0.25">
      <c r="A2" s="228" t="s">
        <v>217</v>
      </c>
      <c r="B2" s="228"/>
      <c r="C2" s="228"/>
      <c r="D2" s="228"/>
      <c r="E2" s="228"/>
      <c r="F2" s="228"/>
      <c r="G2" s="228"/>
      <c r="H2" s="228"/>
      <c r="I2" s="228"/>
      <c r="J2" s="228"/>
      <c r="K2" s="228"/>
    </row>
    <row r="3" spans="1:11" ht="24.95" customHeight="1" x14ac:dyDescent="0.25">
      <c r="A3" s="229" t="s">
        <v>598</v>
      </c>
      <c r="B3" s="229"/>
      <c r="C3" s="229"/>
      <c r="D3" s="229"/>
      <c r="E3" s="229"/>
      <c r="F3" s="229"/>
      <c r="G3" s="229"/>
      <c r="H3" s="229"/>
      <c r="I3" s="229"/>
      <c r="J3" s="229"/>
      <c r="K3" s="229"/>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30" t="s">
        <v>4</v>
      </c>
      <c r="B7" s="232" t="s">
        <v>5</v>
      </c>
      <c r="C7" s="232" t="s">
        <v>6</v>
      </c>
      <c r="D7" s="232" t="s">
        <v>7</v>
      </c>
      <c r="E7" s="232" t="s">
        <v>8</v>
      </c>
      <c r="F7" s="236" t="s">
        <v>215</v>
      </c>
      <c r="G7" s="245" t="s">
        <v>214</v>
      </c>
      <c r="H7" s="236" t="s">
        <v>213</v>
      </c>
      <c r="I7" s="236" t="s">
        <v>9</v>
      </c>
      <c r="J7" s="256" t="s">
        <v>212</v>
      </c>
      <c r="K7" s="258" t="s">
        <v>211</v>
      </c>
    </row>
    <row r="8" spans="1:11" ht="84.75" customHeight="1" thickBot="1" x14ac:dyDescent="0.3">
      <c r="A8" s="231"/>
      <c r="B8" s="233"/>
      <c r="C8" s="233"/>
      <c r="D8" s="233"/>
      <c r="E8" s="233"/>
      <c r="F8" s="237"/>
      <c r="G8" s="246"/>
      <c r="H8" s="237"/>
      <c r="I8" s="237"/>
      <c r="J8" s="263"/>
      <c r="K8" s="264"/>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1" t="s">
        <v>172</v>
      </c>
      <c r="B86" s="262"/>
      <c r="C86" s="262"/>
      <c r="D86" s="262"/>
      <c r="E86" s="262"/>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597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6" customFormat="1" ht="23.25" x14ac:dyDescent="0.25">
      <c r="A1" s="227" t="s">
        <v>509</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506</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 t="shared" ref="G7:J7" si="0">+G94</f>
        <v>0</v>
      </c>
      <c r="H7" s="153">
        <f t="shared" si="0"/>
        <v>0</v>
      </c>
      <c r="I7" s="153">
        <f t="shared" si="0"/>
        <v>0</v>
      </c>
      <c r="J7" s="153">
        <f t="shared" si="0"/>
        <v>0</v>
      </c>
      <c r="K7" s="153">
        <f t="shared" ref="K7:K71" si="1">+G7-H7+I7-J7</f>
        <v>0</v>
      </c>
      <c r="L7" s="153">
        <f>+F7+K7</f>
        <v>1451042370</v>
      </c>
      <c r="M7" s="154">
        <f t="shared" ref="M7:M14" si="2">L7/$L$288</f>
        <v>2.5136841656891578E-4</v>
      </c>
      <c r="N7" s="153">
        <f t="shared" ref="N7:O7" si="3">+N94</f>
        <v>0</v>
      </c>
      <c r="O7" s="153">
        <f t="shared" si="3"/>
        <v>0</v>
      </c>
      <c r="P7" s="153">
        <f>+P94</f>
        <v>1451042370</v>
      </c>
      <c r="Q7" s="153">
        <f t="shared" ref="Q7:W7" si="4">+Q94</f>
        <v>0</v>
      </c>
      <c r="R7" s="153">
        <f t="shared" si="4"/>
        <v>1451042370</v>
      </c>
      <c r="S7" s="153">
        <f t="shared" si="4"/>
        <v>0</v>
      </c>
      <c r="T7" s="153">
        <f t="shared" si="4"/>
        <v>0</v>
      </c>
      <c r="U7" s="153">
        <f t="shared" si="4"/>
        <v>0</v>
      </c>
      <c r="V7" s="153">
        <f t="shared" si="4"/>
        <v>0</v>
      </c>
      <c r="W7" s="153">
        <f t="shared" si="4"/>
        <v>0</v>
      </c>
      <c r="X7" s="155">
        <f t="shared" ref="X7:X71" si="5">+Q7/L7</f>
        <v>0</v>
      </c>
      <c r="Y7" s="155">
        <f t="shared" ref="Y7:Y71"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 t="shared" ref="G8:J8" si="7">+G9+G38+G85+G101</f>
        <v>0</v>
      </c>
      <c r="H8" s="153">
        <f t="shared" si="7"/>
        <v>0</v>
      </c>
      <c r="I8" s="153">
        <f t="shared" si="7"/>
        <v>118021000</v>
      </c>
      <c r="J8" s="153">
        <f t="shared" si="7"/>
        <v>118021000</v>
      </c>
      <c r="K8" s="153">
        <f t="shared" si="1"/>
        <v>0</v>
      </c>
      <c r="L8" s="153">
        <f>+F8+K8</f>
        <v>98334943000</v>
      </c>
      <c r="M8" s="154">
        <f t="shared" si="2"/>
        <v>1.7034856752876616E-2</v>
      </c>
      <c r="N8" s="153">
        <f>+N9+N38+N85+N101</f>
        <v>7856453000</v>
      </c>
      <c r="O8" s="153">
        <f t="shared" ref="O8" si="8">+O9+O38+O85+O101</f>
        <v>63561860317.779999</v>
      </c>
      <c r="P8" s="153">
        <f>+P9+P38+P85+P101</f>
        <v>34773082682.220001</v>
      </c>
      <c r="Q8" s="153">
        <f t="shared" ref="Q8:W8" si="9">+Q9+Q38+Q85+Q101</f>
        <v>23586893098.450005</v>
      </c>
      <c r="R8" s="153">
        <f t="shared" si="9"/>
        <v>74748049901.549988</v>
      </c>
      <c r="S8" s="153">
        <f t="shared" si="9"/>
        <v>39974967219.330002</v>
      </c>
      <c r="T8" s="153">
        <f t="shared" si="9"/>
        <v>15006592410.740002</v>
      </c>
      <c r="U8" s="153">
        <f t="shared" si="9"/>
        <v>8580300687.71</v>
      </c>
      <c r="V8" s="153">
        <f t="shared" si="9"/>
        <v>13913491643.740002</v>
      </c>
      <c r="W8" s="153">
        <f t="shared" si="9"/>
        <v>1093100767</v>
      </c>
      <c r="X8" s="155">
        <f t="shared" si="5"/>
        <v>0.23986278304396846</v>
      </c>
      <c r="Y8" s="155">
        <f t="shared" si="6"/>
        <v>0.15260691624888623</v>
      </c>
      <c r="Z8" s="155">
        <f t="shared" ref="Z8:Z72" si="10">+V8/L8</f>
        <v>0.14149081922730156</v>
      </c>
      <c r="AA8" s="155">
        <f t="shared" ref="AA8:AA35" si="11">+T8/Q8</f>
        <v>0.63622590512890187</v>
      </c>
      <c r="AB8" s="156">
        <f t="shared" ref="AB8:AB35" si="12">+V8/T8</f>
        <v>0.92715862888248479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10892914200.5</v>
      </c>
      <c r="R9" s="114">
        <f t="shared" si="13"/>
        <v>40571430799.5</v>
      </c>
      <c r="S9" s="114">
        <f t="shared" si="13"/>
        <v>38289372799.5</v>
      </c>
      <c r="T9" s="114">
        <f t="shared" si="13"/>
        <v>10892914200.5</v>
      </c>
      <c r="U9" s="114">
        <f t="shared" si="13"/>
        <v>0</v>
      </c>
      <c r="V9" s="114">
        <f t="shared" si="13"/>
        <v>9982507741.5</v>
      </c>
      <c r="W9" s="114">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503963778</v>
      </c>
      <c r="R31" s="121">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6">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6">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2">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3">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19">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19">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19">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6">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2">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3">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19">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19">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19">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2">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0">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46">
        <f t="shared" si="6"/>
        <v>1.02358192917769E-2</v>
      </c>
      <c r="Z52" s="146">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0">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19">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4">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46">
        <f t="shared" si="6"/>
        <v>0.28635968096143399</v>
      </c>
      <c r="Z55" s="146">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4">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46">
        <f t="shared" si="6"/>
        <v>1.9260172334095839E-7</v>
      </c>
      <c r="Z56" s="146">
        <f t="shared" si="10"/>
        <v>1.9260172334095839E-7</v>
      </c>
      <c r="AA56" s="146">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19">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6">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6">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4">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4">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4">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4">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8">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8">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6">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8">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8">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19">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6">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8">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8">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8">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8">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0">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8">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6">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0">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0">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19">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0">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0">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2">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2">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2">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6">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6">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8">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2">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2">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2">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0">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0">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2">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2">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2">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2">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0">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0">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0">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47" t="s">
        <v>12</v>
      </c>
      <c r="C101" s="147">
        <v>20</v>
      </c>
      <c r="D101" s="147"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6">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47" t="s">
        <v>12</v>
      </c>
      <c r="C102" s="147">
        <v>20</v>
      </c>
      <c r="D102" s="147"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6">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77"/>
        <v>0</v>
      </c>
      <c r="L103" s="42">
        <f>+F103+K103</f>
        <v>14051472000</v>
      </c>
      <c r="M103" s="128">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29">
        <f t="shared" si="80"/>
        <v>0</v>
      </c>
      <c r="AA103" s="36" t="s">
        <v>267</v>
      </c>
      <c r="AB103" s="30" t="s">
        <v>267</v>
      </c>
    </row>
    <row r="104" spans="1:28" s="2" customFormat="1" ht="28.5" customHeight="1" thickBot="1" x14ac:dyDescent="0.3">
      <c r="A104" s="150" t="s">
        <v>357</v>
      </c>
      <c r="B104" s="157" t="s">
        <v>67</v>
      </c>
      <c r="C104" s="158">
        <v>11</v>
      </c>
      <c r="D104" s="157" t="s">
        <v>366</v>
      </c>
      <c r="E104" s="152" t="s">
        <v>358</v>
      </c>
      <c r="F104" s="153">
        <f>+F106</f>
        <v>139786580047</v>
      </c>
      <c r="G104" s="153">
        <f t="shared" ref="G104:J106" si="112">+G106</f>
        <v>0</v>
      </c>
      <c r="H104" s="153">
        <f t="shared" si="112"/>
        <v>0</v>
      </c>
      <c r="I104" s="153">
        <f t="shared" si="112"/>
        <v>0</v>
      </c>
      <c r="J104" s="153">
        <f t="shared" si="112"/>
        <v>0</v>
      </c>
      <c r="K104" s="153">
        <f t="shared" si="77"/>
        <v>0</v>
      </c>
      <c r="L104" s="153">
        <f>+L106</f>
        <v>139786580047</v>
      </c>
      <c r="M104" s="154">
        <f t="shared" si="89"/>
        <v>2.4215648013088953E-2</v>
      </c>
      <c r="N104" s="153">
        <f t="shared" ref="N104:W106" si="113">+N106</f>
        <v>0</v>
      </c>
      <c r="O104" s="153">
        <f t="shared" si="113"/>
        <v>0</v>
      </c>
      <c r="P104" s="153">
        <f t="shared" si="113"/>
        <v>139786580047</v>
      </c>
      <c r="Q104" s="153">
        <f t="shared" si="113"/>
        <v>0</v>
      </c>
      <c r="R104" s="153">
        <f t="shared" si="113"/>
        <v>139786580047</v>
      </c>
      <c r="S104" s="153">
        <f t="shared" si="113"/>
        <v>0</v>
      </c>
      <c r="T104" s="153">
        <f t="shared" si="113"/>
        <v>0</v>
      </c>
      <c r="U104" s="153">
        <f t="shared" si="113"/>
        <v>0</v>
      </c>
      <c r="V104" s="153">
        <f t="shared" si="113"/>
        <v>0</v>
      </c>
      <c r="W104" s="153">
        <f t="shared" ref="W104:W105" si="114">+W106+W107</f>
        <v>0</v>
      </c>
      <c r="X104" s="155">
        <f t="shared" si="78"/>
        <v>0</v>
      </c>
      <c r="Y104" s="155">
        <f t="shared" si="79"/>
        <v>0</v>
      </c>
      <c r="Z104" s="155">
        <f t="shared" si="80"/>
        <v>0</v>
      </c>
      <c r="AA104" s="155" t="s">
        <v>267</v>
      </c>
      <c r="AB104" s="155" t="s">
        <v>267</v>
      </c>
    </row>
    <row r="105" spans="1:28" s="2" customFormat="1" ht="28.5" customHeight="1" thickBot="1" x14ac:dyDescent="0.3">
      <c r="A105" s="150" t="s">
        <v>357</v>
      </c>
      <c r="B105" s="157" t="s">
        <v>67</v>
      </c>
      <c r="C105" s="158">
        <v>11</v>
      </c>
      <c r="D105" s="157" t="s">
        <v>13</v>
      </c>
      <c r="E105" s="152" t="s">
        <v>358</v>
      </c>
      <c r="F105" s="153">
        <f>+F107</f>
        <v>1027817755000</v>
      </c>
      <c r="G105" s="153">
        <f t="shared" si="112"/>
        <v>0</v>
      </c>
      <c r="H105" s="153">
        <f t="shared" si="112"/>
        <v>0</v>
      </c>
      <c r="I105" s="153">
        <f t="shared" si="112"/>
        <v>0</v>
      </c>
      <c r="J105" s="153">
        <f t="shared" si="112"/>
        <v>0</v>
      </c>
      <c r="K105" s="153">
        <f t="shared" si="77"/>
        <v>0</v>
      </c>
      <c r="L105" s="153">
        <f>+L107</f>
        <v>1027817755000</v>
      </c>
      <c r="M105" s="154">
        <f t="shared" si="89"/>
        <v>0.17805194868001534</v>
      </c>
      <c r="N105" s="153">
        <f t="shared" si="113"/>
        <v>0</v>
      </c>
      <c r="O105" s="153">
        <f t="shared" si="113"/>
        <v>82787334910</v>
      </c>
      <c r="P105" s="153">
        <f t="shared" si="113"/>
        <v>945030420090</v>
      </c>
      <c r="Q105" s="153">
        <f t="shared" si="113"/>
        <v>82787334910</v>
      </c>
      <c r="R105" s="153">
        <f t="shared" si="113"/>
        <v>945030420090</v>
      </c>
      <c r="S105" s="153">
        <f t="shared" si="113"/>
        <v>0</v>
      </c>
      <c r="T105" s="153">
        <f t="shared" si="113"/>
        <v>82787334910</v>
      </c>
      <c r="U105" s="153">
        <f t="shared" si="113"/>
        <v>0</v>
      </c>
      <c r="V105" s="153">
        <f t="shared" si="113"/>
        <v>82787334910</v>
      </c>
      <c r="W105" s="153">
        <f t="shared" si="114"/>
        <v>0</v>
      </c>
      <c r="X105" s="155">
        <f t="shared" si="78"/>
        <v>8.0546706366246806E-2</v>
      </c>
      <c r="Y105" s="155">
        <f t="shared" si="79"/>
        <v>8.0546706366246806E-2</v>
      </c>
      <c r="Z105" s="155">
        <f t="shared" si="80"/>
        <v>8.0546706366246806E-2</v>
      </c>
      <c r="AA105" s="155">
        <f t="shared" ref="AA105:AA107" si="115">+T105/Q105</f>
        <v>1</v>
      </c>
      <c r="AB105" s="155">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6">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47" t="s">
        <v>67</v>
      </c>
      <c r="C107" s="147">
        <v>11</v>
      </c>
      <c r="D107" s="147"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6">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6">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6">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6">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7" si="121">+Q110/L110</f>
        <v>0</v>
      </c>
      <c r="Y110" s="129">
        <f t="shared" ref="Y110:Y177" si="122">+T110/L110</f>
        <v>0</v>
      </c>
      <c r="Z110" s="129">
        <f t="shared" si="80"/>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77"/>
        <v>0</v>
      </c>
      <c r="L111" s="35">
        <f>+L112</f>
        <v>1027817755000</v>
      </c>
      <c r="M111" s="116">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77"/>
        <v>0</v>
      </c>
      <c r="L112" s="43">
        <f>+F112+K112</f>
        <v>1027817755000</v>
      </c>
      <c r="M112" s="128">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29">
        <f t="shared" si="121"/>
        <v>8.0546706366246806E-2</v>
      </c>
      <c r="Y112" s="129">
        <f t="shared" si="122"/>
        <v>8.0546706366246806E-2</v>
      </c>
      <c r="Z112" s="129">
        <f t="shared" si="80"/>
        <v>8.0546706366246806E-2</v>
      </c>
      <c r="AA112" s="30">
        <f t="shared" si="124"/>
        <v>1</v>
      </c>
      <c r="AB112" s="30">
        <f t="shared" si="125"/>
        <v>1</v>
      </c>
    </row>
    <row r="113" spans="1:28" s="2" customFormat="1" ht="28.5" customHeight="1" thickBot="1" x14ac:dyDescent="0.3">
      <c r="A113" s="150" t="s">
        <v>69</v>
      </c>
      <c r="B113" s="157" t="s">
        <v>67</v>
      </c>
      <c r="C113" s="158">
        <v>11</v>
      </c>
      <c r="D113" s="157" t="s">
        <v>13</v>
      </c>
      <c r="E113" s="152" t="s">
        <v>501</v>
      </c>
      <c r="F113" s="153">
        <f>+F116</f>
        <v>25000000000</v>
      </c>
      <c r="G113" s="153">
        <f t="shared" ref="G113:J113" si="126">+G116</f>
        <v>0</v>
      </c>
      <c r="H113" s="153">
        <f t="shared" si="126"/>
        <v>0</v>
      </c>
      <c r="I113" s="153">
        <f t="shared" si="126"/>
        <v>0</v>
      </c>
      <c r="J113" s="153">
        <f t="shared" si="126"/>
        <v>0</v>
      </c>
      <c r="K113" s="153">
        <f t="shared" si="77"/>
        <v>0</v>
      </c>
      <c r="L113" s="153">
        <f>+L116</f>
        <v>25000000000</v>
      </c>
      <c r="M113" s="154">
        <f t="shared" si="89"/>
        <v>4.330824891228293E-3</v>
      </c>
      <c r="N113" s="153">
        <f t="shared" ref="N113:O113" si="127">+N116</f>
        <v>0</v>
      </c>
      <c r="O113" s="153">
        <f t="shared" si="127"/>
        <v>2974170000</v>
      </c>
      <c r="P113" s="153">
        <f>+P116</f>
        <v>22025830000</v>
      </c>
      <c r="Q113" s="153">
        <f t="shared" ref="Q113:W113" si="128">+Q116</f>
        <v>16549.91</v>
      </c>
      <c r="R113" s="153">
        <f t="shared" si="128"/>
        <v>24999983450.09</v>
      </c>
      <c r="S113" s="153">
        <f t="shared" si="128"/>
        <v>2974153450.0900002</v>
      </c>
      <c r="T113" s="153">
        <f t="shared" si="128"/>
        <v>16549.91</v>
      </c>
      <c r="U113" s="153">
        <f t="shared" si="128"/>
        <v>0</v>
      </c>
      <c r="V113" s="153">
        <f t="shared" si="128"/>
        <v>16549.91</v>
      </c>
      <c r="W113" s="153">
        <f t="shared" si="128"/>
        <v>0</v>
      </c>
      <c r="X113" s="159">
        <f t="shared" si="121"/>
        <v>6.6199640000000004E-7</v>
      </c>
      <c r="Y113" s="159">
        <f t="shared" si="122"/>
        <v>6.6199640000000004E-7</v>
      </c>
      <c r="Z113" s="159">
        <f t="shared" si="80"/>
        <v>6.6199640000000004E-7</v>
      </c>
      <c r="AA113" s="155">
        <f t="shared" si="124"/>
        <v>1</v>
      </c>
      <c r="AB113" s="155">
        <f t="shared" si="68"/>
        <v>1</v>
      </c>
    </row>
    <row r="114" spans="1:28" s="2" customFormat="1" ht="28.5" customHeight="1" thickBot="1" x14ac:dyDescent="0.3">
      <c r="A114" s="150" t="s">
        <v>69</v>
      </c>
      <c r="B114" s="157" t="s">
        <v>67</v>
      </c>
      <c r="C114" s="158">
        <v>13</v>
      </c>
      <c r="D114" s="157" t="s">
        <v>13</v>
      </c>
      <c r="E114" s="152" t="s">
        <v>501</v>
      </c>
      <c r="F114" s="153">
        <f>+F117+F222+F232+F246+F256+F262</f>
        <v>4393946143700</v>
      </c>
      <c r="G114" s="153">
        <f t="shared" ref="G114:J114" si="129">+G117+G222+G232+G246+G256+G262</f>
        <v>0</v>
      </c>
      <c r="H114" s="153">
        <f t="shared" si="129"/>
        <v>0</v>
      </c>
      <c r="I114" s="153">
        <f t="shared" si="129"/>
        <v>0</v>
      </c>
      <c r="J114" s="153">
        <f t="shared" si="129"/>
        <v>0</v>
      </c>
      <c r="K114" s="153">
        <f t="shared" si="77"/>
        <v>0</v>
      </c>
      <c r="L114" s="153">
        <f>+L117+L222+L232+L246+L256+L262</f>
        <v>4393946143700</v>
      </c>
      <c r="M114" s="154">
        <f t="shared" si="89"/>
        <v>0.76117645319410121</v>
      </c>
      <c r="N114" s="153">
        <f t="shared" ref="N114:O114" si="130">+N117+N222+N232+N246+N256+N262</f>
        <v>0</v>
      </c>
      <c r="O114" s="153">
        <f t="shared" si="130"/>
        <v>4272997265353.6099</v>
      </c>
      <c r="P114" s="153">
        <f>+P117+P222+P232+P246+P256+P262</f>
        <v>120948878346.39</v>
      </c>
      <c r="Q114" s="153">
        <f t="shared" ref="Q114:W114" si="131">+Q117+Q222+Q232+Q246+Q256+Q262</f>
        <v>4269000982692.5498</v>
      </c>
      <c r="R114" s="153">
        <f t="shared" si="131"/>
        <v>124945161007.45001</v>
      </c>
      <c r="S114" s="153">
        <f t="shared" si="131"/>
        <v>3996282661.0599999</v>
      </c>
      <c r="T114" s="153">
        <f t="shared" si="131"/>
        <v>323269928862.22998</v>
      </c>
      <c r="U114" s="153">
        <f t="shared" si="131"/>
        <v>3945731053830.3193</v>
      </c>
      <c r="V114" s="153">
        <f t="shared" si="131"/>
        <v>323000460186.22998</v>
      </c>
      <c r="W114" s="153">
        <f t="shared" si="131"/>
        <v>269468676</v>
      </c>
      <c r="X114" s="155">
        <f t="shared" si="121"/>
        <v>0.97156424841788391</v>
      </c>
      <c r="Y114" s="155">
        <f t="shared" si="122"/>
        <v>7.3571663896183956E-2</v>
      </c>
      <c r="Z114" s="155">
        <f t="shared" si="80"/>
        <v>7.3510336636543688E-2</v>
      </c>
      <c r="AA114" s="155">
        <f t="shared" si="124"/>
        <v>7.5724960048694293E-2</v>
      </c>
      <c r="AB114" s="155">
        <f t="shared" si="68"/>
        <v>0.99916642826337598</v>
      </c>
    </row>
    <row r="115" spans="1:28" s="2" customFormat="1" ht="28.5" customHeight="1" thickBot="1" x14ac:dyDescent="0.3">
      <c r="A115" s="150" t="s">
        <v>69</v>
      </c>
      <c r="B115" s="157" t="s">
        <v>12</v>
      </c>
      <c r="C115" s="158">
        <v>20</v>
      </c>
      <c r="D115" s="157" t="s">
        <v>13</v>
      </c>
      <c r="E115" s="152" t="s">
        <v>501</v>
      </c>
      <c r="F115" s="153">
        <f>+F233+F263</f>
        <v>86235881312</v>
      </c>
      <c r="G115" s="153">
        <f t="shared" ref="G115:J115" si="132">+G233+G263</f>
        <v>0</v>
      </c>
      <c r="H115" s="153">
        <f t="shared" si="132"/>
        <v>0</v>
      </c>
      <c r="I115" s="153">
        <f t="shared" si="132"/>
        <v>0</v>
      </c>
      <c r="J115" s="153">
        <f t="shared" si="132"/>
        <v>0</v>
      </c>
      <c r="K115" s="153">
        <f t="shared" si="77"/>
        <v>0</v>
      </c>
      <c r="L115" s="153">
        <f>+L233+L263</f>
        <v>86235881312</v>
      </c>
      <c r="M115" s="154">
        <f t="shared" si="89"/>
        <v>1.4938900052120735E-2</v>
      </c>
      <c r="N115" s="153">
        <f t="shared" ref="N115:O115" si="133">+N233+N263</f>
        <v>0</v>
      </c>
      <c r="O115" s="153">
        <f t="shared" si="133"/>
        <v>49002053305</v>
      </c>
      <c r="P115" s="153">
        <f>+P233+P263</f>
        <v>37233828007</v>
      </c>
      <c r="Q115" s="153">
        <f t="shared" ref="Q115:W115" si="134">+Q233+Q263</f>
        <v>29487449537</v>
      </c>
      <c r="R115" s="153">
        <f t="shared" si="134"/>
        <v>56748431775</v>
      </c>
      <c r="S115" s="153">
        <f t="shared" si="134"/>
        <v>19514603768</v>
      </c>
      <c r="T115" s="153">
        <f t="shared" si="134"/>
        <v>324727575</v>
      </c>
      <c r="U115" s="153">
        <f>+U233+U263</f>
        <v>29162721962</v>
      </c>
      <c r="V115" s="153">
        <f t="shared" si="134"/>
        <v>324727575</v>
      </c>
      <c r="W115" s="153">
        <f t="shared" si="134"/>
        <v>0</v>
      </c>
      <c r="X115" s="155">
        <f t="shared" si="121"/>
        <v>0.34193944664767667</v>
      </c>
      <c r="Y115" s="155">
        <f t="shared" si="122"/>
        <v>3.7655737966559534E-3</v>
      </c>
      <c r="Z115" s="155">
        <f t="shared" si="80"/>
        <v>3.7655737966559534E-3</v>
      </c>
      <c r="AA115" s="155">
        <f t="shared" si="124"/>
        <v>1.1012399515683485E-2</v>
      </c>
      <c r="AB115" s="155">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5">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45">
        <f t="shared" si="121"/>
        <v>6.6199640000000004E-7</v>
      </c>
      <c r="Y116" s="145">
        <f t="shared" si="122"/>
        <v>6.6199640000000004E-7</v>
      </c>
      <c r="Z116" s="145">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5">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6">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45">
        <f t="shared" si="121"/>
        <v>6.6199640000000004E-7</v>
      </c>
      <c r="Y118" s="145">
        <f t="shared" si="122"/>
        <v>6.6199640000000004E-7</v>
      </c>
      <c r="Z118" s="145">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6">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6">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6">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6">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8">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29">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6">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6">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6">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8">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29"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6">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6">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6">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8">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6">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6">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6">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8">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29">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6">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6">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6">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8">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29">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6">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6">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6">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8">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29">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6">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6">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6">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8">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29">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6">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6">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6">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8">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29">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6">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6">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6">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8">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29">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6">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6">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6">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8">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29">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6">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0">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6">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0">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6">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0">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6">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29">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6">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0">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6">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0">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6">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0">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8">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29">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6">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0">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6">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0">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6">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0">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8">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29">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6">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0">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6">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0">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6">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0">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8">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29">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6">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0">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6">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0">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6">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0">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8">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29">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6">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0">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6">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0">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6">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0">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8">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29">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6">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0">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6">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0">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6">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0">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8">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29">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6">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0">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6">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0">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6">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0">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8">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29">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6">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0">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6">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0">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6">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0">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8">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29">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6">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0">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6">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0">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6">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0">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8">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29">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6">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0">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6">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0">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6">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0">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8">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29">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6">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0">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6">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0">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6">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0">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8">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29">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6">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6">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6">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8">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29"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6">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45">
        <f t="shared" si="183"/>
        <v>6.6199640000000004E-7</v>
      </c>
      <c r="Y212" s="145">
        <f t="shared" si="184"/>
        <v>6.6199640000000004E-7</v>
      </c>
      <c r="Z212" s="145">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6">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6">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45">
        <f t="shared" si="183"/>
        <v>6.6199640000000004E-7</v>
      </c>
      <c r="Y214" s="145">
        <f t="shared" si="184"/>
        <v>6.6199640000000004E-7</v>
      </c>
      <c r="Z214" s="145">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6">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6">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8">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29"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6">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6">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29"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6">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45">
        <f t="shared" si="183"/>
        <v>1.27307E-6</v>
      </c>
      <c r="Y220" s="145">
        <f t="shared" si="184"/>
        <v>1.27307E-6</v>
      </c>
      <c r="Z220" s="145">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8">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6">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6">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6">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6">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6">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8">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29">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6">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48"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6">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6">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8">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29"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6">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6">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6">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6">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6">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6">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6">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8">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6">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6">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6">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6">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6">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8">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29">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6">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6">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6">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6">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6">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8">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29"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6">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6">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6">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8">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6">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6">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6">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6">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6">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8">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6">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0">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6">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0"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6">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0">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6">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0"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2">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2">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2">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0">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29">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6">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6">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6">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6">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6">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6">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6">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8">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29">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8">
        <f t="shared" si="276"/>
        <v>3.4646599129826341E-3</v>
      </c>
      <c r="N278" s="132">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29">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8">
        <f t="shared" si="276"/>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29" t="s">
        <v>267</v>
      </c>
    </row>
    <row r="280" spans="1:28" ht="66" customHeight="1" x14ac:dyDescent="0.25">
      <c r="A280" s="49" t="s">
        <v>160</v>
      </c>
      <c r="B280" s="149" t="s">
        <v>67</v>
      </c>
      <c r="C280" s="147">
        <v>13</v>
      </c>
      <c r="D280" s="147"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6">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49" t="s">
        <v>67</v>
      </c>
      <c r="C281" s="147">
        <v>13</v>
      </c>
      <c r="D281" s="147"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6">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49" t="s">
        <v>67</v>
      </c>
      <c r="C282" s="147">
        <v>13</v>
      </c>
      <c r="D282" s="147"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6">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8">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29">
        <f>+V283/T283</f>
        <v>0.98882038156862617</v>
      </c>
    </row>
    <row r="284" spans="1:28" ht="72" customHeight="1" x14ac:dyDescent="0.25">
      <c r="A284" s="49" t="s">
        <v>166</v>
      </c>
      <c r="B284" s="149" t="s">
        <v>67</v>
      </c>
      <c r="C284" s="147">
        <v>13</v>
      </c>
      <c r="D284" s="147"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6">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49" t="s">
        <v>67</v>
      </c>
      <c r="C285" s="147">
        <v>13</v>
      </c>
      <c r="D285" s="147"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6">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49" t="s">
        <v>67</v>
      </c>
      <c r="C286" s="147">
        <v>13</v>
      </c>
      <c r="D286" s="147"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6">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3">
        <v>1000000000</v>
      </c>
      <c r="G287" s="42">
        <v>0</v>
      </c>
      <c r="H287" s="42">
        <v>0</v>
      </c>
      <c r="I287" s="42">
        <v>0</v>
      </c>
      <c r="J287" s="42">
        <v>0</v>
      </c>
      <c r="K287" s="42">
        <f t="shared" si="265"/>
        <v>0</v>
      </c>
      <c r="L287" s="42">
        <f>+F287+K287</f>
        <v>1000000000</v>
      </c>
      <c r="M287" s="128">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29">
        <f t="shared" si="241"/>
        <v>0.91072700884000002</v>
      </c>
      <c r="Y287" s="129">
        <f t="shared" si="242"/>
        <v>0.12020425784000001</v>
      </c>
      <c r="Z287" s="129">
        <f t="shared" si="266"/>
        <v>0.11214417584</v>
      </c>
      <c r="AA287" s="129">
        <f t="shared" si="286"/>
        <v>0.1319871450755645</v>
      </c>
      <c r="AB287" s="129">
        <f>+V287/T287</f>
        <v>0.93294678454128876</v>
      </c>
    </row>
    <row r="288" spans="1:28" s="60" customFormat="1" ht="33" customHeight="1" thickBot="1" x14ac:dyDescent="0.3">
      <c r="A288" s="238" t="s">
        <v>172</v>
      </c>
      <c r="B288" s="239"/>
      <c r="C288" s="239"/>
      <c r="D288" s="239"/>
      <c r="E288" s="239"/>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4">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5">
        <f t="shared" si="241"/>
        <v>0.76306755692302275</v>
      </c>
      <c r="Y288" s="135">
        <f t="shared" si="242"/>
        <v>7.2998409563728675E-2</v>
      </c>
      <c r="Z288" s="135">
        <f t="shared" si="266"/>
        <v>7.2762367577337825E-2</v>
      </c>
      <c r="AA288" s="135">
        <f t="shared" si="286"/>
        <v>9.5664412543085831E-2</v>
      </c>
      <c r="AB288" s="136">
        <f>+V288/T288</f>
        <v>0.99676647768353377</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0" t="s">
        <v>487</v>
      </c>
      <c r="B290" s="241"/>
      <c r="C290" s="241"/>
      <c r="D290" s="241"/>
      <c r="E290" s="241"/>
      <c r="F290" s="241"/>
      <c r="G290" s="241"/>
      <c r="H290" s="241"/>
      <c r="I290" s="241"/>
      <c r="J290" s="241"/>
      <c r="K290" s="241"/>
      <c r="L290" s="241"/>
      <c r="M290" s="241"/>
      <c r="N290" s="242"/>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504</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513</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+G94</f>
        <v>0</v>
      </c>
      <c r="H7" s="153">
        <f>+H94</f>
        <v>0</v>
      </c>
      <c r="I7" s="153">
        <f>+I94</f>
        <v>0</v>
      </c>
      <c r="J7" s="153">
        <f>+J94</f>
        <v>0</v>
      </c>
      <c r="K7" s="153">
        <f t="shared" ref="K7:K70" si="0">+G7-H7+I7-J7</f>
        <v>0</v>
      </c>
      <c r="L7" s="153">
        <f>+F7+K7</f>
        <v>1451042370</v>
      </c>
      <c r="M7" s="154">
        <f t="shared" ref="M7:M14" si="1">L7/$L$288</f>
        <v>2.5136841656891578E-4</v>
      </c>
      <c r="N7" s="153">
        <f t="shared" ref="N7:W7" si="2">+N94</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0" si="3">+Q7/L7</f>
        <v>0</v>
      </c>
      <c r="Y7" s="155">
        <f t="shared" ref="Y7:Y70" si="4">+T7/L7</f>
        <v>0</v>
      </c>
      <c r="Z7" s="155">
        <f t="shared" ref="Z7:Z70" si="5">+V7/L7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+G9+G38+G85+G101</f>
        <v>0</v>
      </c>
      <c r="H8" s="153">
        <f>+H9+H38+H85+H101</f>
        <v>0</v>
      </c>
      <c r="I8" s="153">
        <f>+I9+I38+I85+I101</f>
        <v>118021000</v>
      </c>
      <c r="J8" s="153">
        <f>+J9+J38+J85+J101</f>
        <v>118021000</v>
      </c>
      <c r="K8" s="153">
        <f t="shared" si="0"/>
        <v>0</v>
      </c>
      <c r="L8" s="153">
        <f>+F8+K8</f>
        <v>98334943000</v>
      </c>
      <c r="M8" s="154">
        <f t="shared" si="1"/>
        <v>1.7034856752876616E-2</v>
      </c>
      <c r="N8" s="153">
        <f t="shared" ref="N8:W8" si="6">+N9+N38+N85+N101</f>
        <v>7856453000</v>
      </c>
      <c r="O8" s="153">
        <f t="shared" si="6"/>
        <v>65404981455.739998</v>
      </c>
      <c r="P8" s="153">
        <f t="shared" si="6"/>
        <v>32929961544.260002</v>
      </c>
      <c r="Q8" s="153">
        <f t="shared" si="6"/>
        <v>27959434408.560001</v>
      </c>
      <c r="R8" s="153">
        <f t="shared" si="6"/>
        <v>70375508591.440002</v>
      </c>
      <c r="S8" s="153">
        <f t="shared" si="6"/>
        <v>37445547047.18</v>
      </c>
      <c r="T8" s="153">
        <f t="shared" si="6"/>
        <v>20337191976.580002</v>
      </c>
      <c r="U8" s="153">
        <f t="shared" si="6"/>
        <v>7622242431.9800005</v>
      </c>
      <c r="V8" s="153">
        <f t="shared" si="6"/>
        <v>19373831115.580002</v>
      </c>
      <c r="W8" s="153">
        <f t="shared" si="6"/>
        <v>963360861</v>
      </c>
      <c r="X8" s="155">
        <f t="shared" si="3"/>
        <v>0.28432857695926056</v>
      </c>
      <c r="Y8" s="155">
        <f t="shared" si="4"/>
        <v>0.20681551599190942</v>
      </c>
      <c r="Z8" s="155">
        <f t="shared" si="5"/>
        <v>0.19701878624752955</v>
      </c>
      <c r="AA8" s="155">
        <f t="shared" ref="AA8:AA35" si="7">+T8/Q8</f>
        <v>0.72738209505245255</v>
      </c>
      <c r="AB8" s="156">
        <f t="shared" ref="AB8:AB35" si="8">+V8/T8</f>
        <v>0.95263058626238117</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15115564992.41</v>
      </c>
      <c r="R9" s="114">
        <f t="shared" si="9"/>
        <v>36348780007.589996</v>
      </c>
      <c r="S9" s="114">
        <f t="shared" si="9"/>
        <v>34066722007.59</v>
      </c>
      <c r="T9" s="114">
        <f t="shared" si="9"/>
        <v>15115564992.41</v>
      </c>
      <c r="U9" s="114">
        <f t="shared" si="9"/>
        <v>0</v>
      </c>
      <c r="V9" s="114">
        <f t="shared" si="9"/>
        <v>14174328468.41</v>
      </c>
      <c r="W9" s="114">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582836052</v>
      </c>
      <c r="R31" s="121">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6">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6">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2">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3">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19">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19">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19">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6">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2">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3">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19">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19">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19">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2">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0">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46">
        <f t="shared" si="4"/>
        <v>1.0236384920051319E-2</v>
      </c>
      <c r="Z52" s="146">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0">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19">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4">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46">
        <f t="shared" si="4"/>
        <v>0.28637550517350935</v>
      </c>
      <c r="Z55" s="146">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4">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46">
        <f t="shared" si="4"/>
        <v>1.9260172334095839E-7</v>
      </c>
      <c r="Z56" s="146">
        <f t="shared" si="5"/>
        <v>1.9260172334095839E-7</v>
      </c>
      <c r="AA56" s="146">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19">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6">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6">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4">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4">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4">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4">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8">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8">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6">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8">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8">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19">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6">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8">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8">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8">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8">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0">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8">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6">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0">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0">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19">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0">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0">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2">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2">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2">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6">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6">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8">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2">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2">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2">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0">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0">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2">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2">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2">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2">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0">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0">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0">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47" t="s">
        <v>12</v>
      </c>
      <c r="C101" s="147">
        <v>20</v>
      </c>
      <c r="D101" s="147"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6">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47" t="s">
        <v>12</v>
      </c>
      <c r="C102" s="147">
        <v>20</v>
      </c>
      <c r="D102" s="147"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6">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63"/>
        <v>0</v>
      </c>
      <c r="L103" s="42">
        <f>+F103+K103</f>
        <v>14051472000</v>
      </c>
      <c r="M103" s="128">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29">
        <f t="shared" si="72"/>
        <v>0</v>
      </c>
      <c r="AA103" s="30" t="s">
        <v>267</v>
      </c>
      <c r="AB103" s="30" t="s">
        <v>267</v>
      </c>
    </row>
    <row r="104" spans="1:28" s="2" customFormat="1" ht="28.5" customHeight="1" thickBot="1" x14ac:dyDescent="0.3">
      <c r="A104" s="150" t="s">
        <v>357</v>
      </c>
      <c r="B104" s="157" t="s">
        <v>67</v>
      </c>
      <c r="C104" s="158">
        <v>11</v>
      </c>
      <c r="D104" s="157" t="s">
        <v>366</v>
      </c>
      <c r="E104" s="152" t="s">
        <v>358</v>
      </c>
      <c r="F104" s="153">
        <f t="shared" ref="F104:J106" si="95">+F106</f>
        <v>139786580047</v>
      </c>
      <c r="G104" s="153">
        <f t="shared" si="95"/>
        <v>0</v>
      </c>
      <c r="H104" s="153">
        <f t="shared" si="95"/>
        <v>0</v>
      </c>
      <c r="I104" s="153">
        <f t="shared" si="95"/>
        <v>0</v>
      </c>
      <c r="J104" s="153">
        <f t="shared" si="95"/>
        <v>0</v>
      </c>
      <c r="K104" s="153">
        <f t="shared" si="63"/>
        <v>0</v>
      </c>
      <c r="L104" s="153">
        <f>+L106</f>
        <v>139786580047</v>
      </c>
      <c r="M104" s="154">
        <f t="shared" si="80"/>
        <v>2.4215648013088953E-2</v>
      </c>
      <c r="N104" s="153">
        <f t="shared" ref="N104:V106" si="96">+N106</f>
        <v>0</v>
      </c>
      <c r="O104" s="153">
        <f t="shared" si="96"/>
        <v>0</v>
      </c>
      <c r="P104" s="153">
        <f t="shared" si="96"/>
        <v>139786580047</v>
      </c>
      <c r="Q104" s="153">
        <f t="shared" si="96"/>
        <v>0</v>
      </c>
      <c r="R104" s="153">
        <f t="shared" si="96"/>
        <v>139786580047</v>
      </c>
      <c r="S104" s="153">
        <f t="shared" si="96"/>
        <v>0</v>
      </c>
      <c r="T104" s="153">
        <f t="shared" si="96"/>
        <v>0</v>
      </c>
      <c r="U104" s="153">
        <f t="shared" si="96"/>
        <v>0</v>
      </c>
      <c r="V104" s="153">
        <f t="shared" si="96"/>
        <v>0</v>
      </c>
      <c r="W104" s="153">
        <f>+W106+W107</f>
        <v>0</v>
      </c>
      <c r="X104" s="155">
        <f t="shared" si="70"/>
        <v>0</v>
      </c>
      <c r="Y104" s="155">
        <f t="shared" si="71"/>
        <v>0</v>
      </c>
      <c r="Z104" s="155">
        <f t="shared" si="72"/>
        <v>0</v>
      </c>
      <c r="AA104" s="155" t="s">
        <v>267</v>
      </c>
      <c r="AB104" s="155" t="s">
        <v>267</v>
      </c>
    </row>
    <row r="105" spans="1:28" s="2" customFormat="1" ht="28.5" customHeight="1" thickBot="1" x14ac:dyDescent="0.3">
      <c r="A105" s="150" t="s">
        <v>357</v>
      </c>
      <c r="B105" s="157" t="s">
        <v>67</v>
      </c>
      <c r="C105" s="158">
        <v>11</v>
      </c>
      <c r="D105" s="157" t="s">
        <v>13</v>
      </c>
      <c r="E105" s="152" t="s">
        <v>358</v>
      </c>
      <c r="F105" s="153">
        <f t="shared" si="95"/>
        <v>1027817755000</v>
      </c>
      <c r="G105" s="153">
        <f t="shared" si="95"/>
        <v>0</v>
      </c>
      <c r="H105" s="153">
        <f t="shared" si="95"/>
        <v>0</v>
      </c>
      <c r="I105" s="153">
        <f t="shared" si="95"/>
        <v>0</v>
      </c>
      <c r="J105" s="153">
        <f t="shared" si="95"/>
        <v>0</v>
      </c>
      <c r="K105" s="153">
        <f t="shared" si="63"/>
        <v>0</v>
      </c>
      <c r="L105" s="153">
        <f>+L107</f>
        <v>1027817755000</v>
      </c>
      <c r="M105" s="154">
        <f t="shared" si="80"/>
        <v>0.17805194868001534</v>
      </c>
      <c r="N105" s="153">
        <f t="shared" si="96"/>
        <v>0</v>
      </c>
      <c r="O105" s="153">
        <f t="shared" si="96"/>
        <v>157603582277</v>
      </c>
      <c r="P105" s="153">
        <f t="shared" si="96"/>
        <v>870214172723</v>
      </c>
      <c r="Q105" s="153">
        <f t="shared" si="96"/>
        <v>157603582277</v>
      </c>
      <c r="R105" s="153">
        <f t="shared" si="96"/>
        <v>870214172723</v>
      </c>
      <c r="S105" s="153">
        <f t="shared" si="96"/>
        <v>0</v>
      </c>
      <c r="T105" s="153">
        <f t="shared" si="96"/>
        <v>157603582277</v>
      </c>
      <c r="U105" s="153">
        <f t="shared" si="96"/>
        <v>0</v>
      </c>
      <c r="V105" s="153">
        <f t="shared" si="96"/>
        <v>157603582277</v>
      </c>
      <c r="W105" s="153">
        <f>+W107+W108</f>
        <v>0</v>
      </c>
      <c r="X105" s="155">
        <f t="shared" si="70"/>
        <v>0.15333806164595784</v>
      </c>
      <c r="Y105" s="170">
        <f t="shared" si="71"/>
        <v>0.15333806164595784</v>
      </c>
      <c r="Z105" s="170">
        <f t="shared" si="72"/>
        <v>0.15333806164595784</v>
      </c>
      <c r="AA105" s="170">
        <f t="shared" ref="AA105" si="97">+T105/Q105</f>
        <v>1</v>
      </c>
      <c r="AB105" s="170">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6">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47" t="s">
        <v>67</v>
      </c>
      <c r="C107" s="147">
        <v>11</v>
      </c>
      <c r="D107" s="147" t="s">
        <v>13</v>
      </c>
      <c r="E107" s="22" t="s">
        <v>360</v>
      </c>
      <c r="F107" s="35">
        <f>+F111</f>
        <v>1027817755000</v>
      </c>
      <c r="G107" s="35">
        <f>+G111</f>
        <v>0</v>
      </c>
      <c r="H107" s="35">
        <f>+H111</f>
        <v>0</v>
      </c>
      <c r="I107" s="35">
        <f>+I111</f>
        <v>0</v>
      </c>
      <c r="J107" s="35">
        <f>+J111</f>
        <v>0</v>
      </c>
      <c r="K107" s="35">
        <f t="shared" si="63"/>
        <v>0</v>
      </c>
      <c r="L107" s="35">
        <f>+L111</f>
        <v>1027817755000</v>
      </c>
      <c r="M107" s="116">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6">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6">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6">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3" si="104">+Q110/L110</f>
        <v>0</v>
      </c>
      <c r="Y110" s="30">
        <f t="shared" ref="Y110:Y173" si="105">+T110/L110</f>
        <v>0</v>
      </c>
      <c r="Z110" s="30">
        <f t="shared" si="72"/>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63"/>
        <v>0</v>
      </c>
      <c r="L111" s="35">
        <f>+L112</f>
        <v>1027817755000</v>
      </c>
      <c r="M111" s="116">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63"/>
        <v>0</v>
      </c>
      <c r="L112" s="43">
        <f>+F112+K112</f>
        <v>1027817755000</v>
      </c>
      <c r="M112" s="128">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29">
        <f t="shared" si="104"/>
        <v>0.15333806164595784</v>
      </c>
      <c r="Y112" s="129">
        <f t="shared" si="105"/>
        <v>0.15333806164595784</v>
      </c>
      <c r="Z112" s="129">
        <f t="shared" si="72"/>
        <v>0.15333806164595784</v>
      </c>
      <c r="AA112" s="30">
        <f t="shared" si="107"/>
        <v>1</v>
      </c>
      <c r="AB112" s="30">
        <f>+V112/T112</f>
        <v>1</v>
      </c>
    </row>
    <row r="113" spans="1:28" s="2" customFormat="1" ht="28.5" customHeight="1" thickBot="1" x14ac:dyDescent="0.3">
      <c r="A113" s="150" t="s">
        <v>69</v>
      </c>
      <c r="B113" s="157" t="s">
        <v>67</v>
      </c>
      <c r="C113" s="158">
        <v>11</v>
      </c>
      <c r="D113" s="157" t="s">
        <v>13</v>
      </c>
      <c r="E113" s="152" t="s">
        <v>501</v>
      </c>
      <c r="F113" s="153">
        <f>+F116</f>
        <v>25000000000</v>
      </c>
      <c r="G113" s="153">
        <f>+G116</f>
        <v>0</v>
      </c>
      <c r="H113" s="153">
        <f>+H116</f>
        <v>0</v>
      </c>
      <c r="I113" s="153">
        <f>+I116</f>
        <v>0</v>
      </c>
      <c r="J113" s="153">
        <f>+J116</f>
        <v>0</v>
      </c>
      <c r="K113" s="153">
        <f t="shared" si="63"/>
        <v>0</v>
      </c>
      <c r="L113" s="153">
        <f>+L116</f>
        <v>25000000000</v>
      </c>
      <c r="M113" s="154">
        <f t="shared" si="80"/>
        <v>4.330824891228293E-3</v>
      </c>
      <c r="N113" s="153">
        <f t="shared" ref="N113:W113" si="108">+N116</f>
        <v>0</v>
      </c>
      <c r="O113" s="153">
        <f t="shared" si="108"/>
        <v>4234124000</v>
      </c>
      <c r="P113" s="153">
        <f t="shared" si="108"/>
        <v>20765876000</v>
      </c>
      <c r="Q113" s="153">
        <f t="shared" si="108"/>
        <v>715167733.46000004</v>
      </c>
      <c r="R113" s="153">
        <f t="shared" si="108"/>
        <v>24284832266.540001</v>
      </c>
      <c r="S113" s="153">
        <f t="shared" si="108"/>
        <v>3518956266.54</v>
      </c>
      <c r="T113" s="153">
        <f t="shared" si="108"/>
        <v>715167733.46000004</v>
      </c>
      <c r="U113" s="153">
        <f t="shared" si="108"/>
        <v>0</v>
      </c>
      <c r="V113" s="153">
        <f t="shared" si="108"/>
        <v>715167733.46000004</v>
      </c>
      <c r="W113" s="153">
        <f t="shared" si="108"/>
        <v>0</v>
      </c>
      <c r="X113" s="159">
        <f t="shared" si="104"/>
        <v>2.86067093384E-2</v>
      </c>
      <c r="Y113" s="159">
        <f t="shared" si="105"/>
        <v>2.86067093384E-2</v>
      </c>
      <c r="Z113" s="159">
        <f t="shared" si="72"/>
        <v>2.86067093384E-2</v>
      </c>
      <c r="AA113" s="155">
        <f t="shared" si="107"/>
        <v>1</v>
      </c>
      <c r="AB113" s="155">
        <f>+V113/T113</f>
        <v>1</v>
      </c>
    </row>
    <row r="114" spans="1:28" s="2" customFormat="1" ht="28.5" customHeight="1" thickBot="1" x14ac:dyDescent="0.3">
      <c r="A114" s="150" t="s">
        <v>69</v>
      </c>
      <c r="B114" s="157" t="s">
        <v>67</v>
      </c>
      <c r="C114" s="158">
        <v>13</v>
      </c>
      <c r="D114" s="157" t="s">
        <v>13</v>
      </c>
      <c r="E114" s="152" t="s">
        <v>501</v>
      </c>
      <c r="F114" s="153">
        <f>+F117+F222+F232+F246+F256+F262</f>
        <v>4393946143700</v>
      </c>
      <c r="G114" s="153">
        <f>+G117+G222+G232+G246+G256+G262</f>
        <v>0</v>
      </c>
      <c r="H114" s="153">
        <f>+H117+H222+H232+H246+H256+H262</f>
        <v>0</v>
      </c>
      <c r="I114" s="153">
        <f>+I117+I222+I232+I246+I256+I262</f>
        <v>0</v>
      </c>
      <c r="J114" s="153">
        <f>+J117+J222+J232+J246+J256+J262</f>
        <v>0</v>
      </c>
      <c r="K114" s="153">
        <f t="shared" si="63"/>
        <v>0</v>
      </c>
      <c r="L114" s="153">
        <f>+L117+L222+L232+L246+L256+L262</f>
        <v>4393946143700</v>
      </c>
      <c r="M114" s="154">
        <f t="shared" si="80"/>
        <v>0.76117645319410121</v>
      </c>
      <c r="N114" s="153">
        <f t="shared" ref="N114:W114" si="109">+N117+N222+N232+N246+N256+N262</f>
        <v>0</v>
      </c>
      <c r="O114" s="153">
        <f t="shared" si="109"/>
        <v>4273024415934.6099</v>
      </c>
      <c r="P114" s="153">
        <f t="shared" si="109"/>
        <v>120921727765.39</v>
      </c>
      <c r="Q114" s="153">
        <f t="shared" si="109"/>
        <v>4270172490013.9404</v>
      </c>
      <c r="R114" s="153">
        <f t="shared" si="109"/>
        <v>123773653686.06</v>
      </c>
      <c r="S114" s="153">
        <f t="shared" si="109"/>
        <v>2851925920.6699982</v>
      </c>
      <c r="T114" s="153">
        <f t="shared" si="109"/>
        <v>326018937562.82007</v>
      </c>
      <c r="U114" s="153">
        <f t="shared" si="109"/>
        <v>3944153552451.1201</v>
      </c>
      <c r="V114" s="153">
        <f t="shared" si="109"/>
        <v>325997638458.82007</v>
      </c>
      <c r="W114" s="153">
        <f t="shared" si="109"/>
        <v>21299104</v>
      </c>
      <c r="X114" s="155">
        <f t="shared" si="104"/>
        <v>0.97183086691594411</v>
      </c>
      <c r="Y114" s="155">
        <f t="shared" si="105"/>
        <v>7.4197299398005373E-2</v>
      </c>
      <c r="Z114" s="155">
        <f t="shared" si="72"/>
        <v>7.4192452023162034E-2</v>
      </c>
      <c r="AA114" s="155">
        <f t="shared" si="107"/>
        <v>7.6347955106084192E-2</v>
      </c>
      <c r="AB114" s="155">
        <f t="shared" ref="AB114:AB177" si="110">+V114/T114</f>
        <v>0.99993466912026885</v>
      </c>
    </row>
    <row r="115" spans="1:28" s="2" customFormat="1" ht="28.5" customHeight="1" x14ac:dyDescent="0.25">
      <c r="A115" s="166" t="s">
        <v>69</v>
      </c>
      <c r="B115" s="212" t="s">
        <v>12</v>
      </c>
      <c r="C115" s="213">
        <v>20</v>
      </c>
      <c r="D115" s="212" t="s">
        <v>13</v>
      </c>
      <c r="E115" s="168" t="s">
        <v>501</v>
      </c>
      <c r="F115" s="169">
        <f>+F233+F263</f>
        <v>86235881312</v>
      </c>
      <c r="G115" s="169">
        <f>+G233+G263</f>
        <v>0</v>
      </c>
      <c r="H115" s="169">
        <f>+H233+H263</f>
        <v>0</v>
      </c>
      <c r="I115" s="169">
        <f>+I233+I263</f>
        <v>0</v>
      </c>
      <c r="J115" s="169">
        <f>+J233+J263</f>
        <v>0</v>
      </c>
      <c r="K115" s="169">
        <f t="shared" si="63"/>
        <v>0</v>
      </c>
      <c r="L115" s="169">
        <f>+L233+L263</f>
        <v>86235881312</v>
      </c>
      <c r="M115" s="214">
        <f t="shared" si="80"/>
        <v>1.4938900052120735E-2</v>
      </c>
      <c r="N115" s="169">
        <f t="shared" ref="N115:W115" si="111">+N233+N263</f>
        <v>0</v>
      </c>
      <c r="O115" s="169">
        <f t="shared" si="111"/>
        <v>49002053305</v>
      </c>
      <c r="P115" s="169">
        <f t="shared" si="111"/>
        <v>37233828007</v>
      </c>
      <c r="Q115" s="169">
        <f t="shared" si="111"/>
        <v>46317131484</v>
      </c>
      <c r="R115" s="169">
        <f t="shared" si="111"/>
        <v>39918749828</v>
      </c>
      <c r="S115" s="169">
        <f t="shared" si="111"/>
        <v>2684921821</v>
      </c>
      <c r="T115" s="169">
        <f t="shared" si="111"/>
        <v>5697780308.3000002</v>
      </c>
      <c r="U115" s="169">
        <f t="shared" si="111"/>
        <v>40619351175.699997</v>
      </c>
      <c r="V115" s="169">
        <f t="shared" si="111"/>
        <v>5697780308.3000002</v>
      </c>
      <c r="W115" s="169">
        <f t="shared" si="111"/>
        <v>0</v>
      </c>
      <c r="X115" s="170">
        <f t="shared" si="104"/>
        <v>0.53709814034862569</v>
      </c>
      <c r="Y115" s="170">
        <f t="shared" si="105"/>
        <v>6.607203662342738E-2</v>
      </c>
      <c r="Z115" s="170">
        <f t="shared" si="72"/>
        <v>6.607203662342738E-2</v>
      </c>
      <c r="AA115" s="170">
        <f t="shared" si="107"/>
        <v>0.12301669222042101</v>
      </c>
      <c r="AB115" s="170">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6">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45">
        <f t="shared" si="104"/>
        <v>2.86067093384E-2</v>
      </c>
      <c r="Y116" s="145">
        <f t="shared" si="105"/>
        <v>2.86067093384E-2</v>
      </c>
      <c r="Z116" s="145">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6">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6">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45">
        <f t="shared" si="104"/>
        <v>2.86067093384E-2</v>
      </c>
      <c r="Y118" s="145">
        <f t="shared" si="105"/>
        <v>2.86067093384E-2</v>
      </c>
      <c r="Z118" s="145">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6">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6">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6">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6">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8">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6">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6">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6">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8">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6">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6">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6">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8">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6">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6">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6">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8">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6">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6">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6">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8">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6">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6">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6">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8">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6">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6">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6">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8">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6">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6">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6">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8">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6">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6">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6">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8">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6">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6">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6">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8">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6">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6">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6">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6">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6">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6">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6">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8">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6">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6">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6">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8">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6">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6">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6">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8">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6">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6">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6">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8">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6">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6">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6">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8">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6">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6">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6">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8">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6">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6">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6">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8">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6">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6">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6">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8">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6">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6">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6">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8">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6">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6">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6">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8">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6">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6">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6">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8">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6">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6">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6">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8">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6">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45">
        <f t="shared" si="155"/>
        <v>2.86067093384E-2</v>
      </c>
      <c r="Y212" s="145">
        <f t="shared" si="156"/>
        <v>2.86067093384E-2</v>
      </c>
      <c r="Z212" s="145">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6">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6">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45">
        <f t="shared" si="155"/>
        <v>2.86067093384E-2</v>
      </c>
      <c r="Y214" s="145">
        <f t="shared" si="156"/>
        <v>2.86067093384E-2</v>
      </c>
      <c r="Z214" s="145">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6">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6">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8">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6">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6">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6">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8">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6">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6">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6">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6">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6">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8">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6">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6">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6">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8">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6">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6">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6">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6">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6">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6">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6">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8">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6">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6">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6">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6">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6">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8">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6">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6">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6">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6">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6">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8">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6">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6">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6">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8">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6">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6">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6">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6">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6">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8">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6">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6">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6">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6">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2">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2">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2">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0">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6">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6">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6">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6">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6">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6">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6">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8">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8">
        <f t="shared" si="232"/>
        <v>3.4646599129826341E-3</v>
      </c>
      <c r="N278" s="132">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8">
        <f t="shared" si="232"/>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6">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6">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6">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8">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6">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6">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6">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8">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47" t="s">
        <v>172</v>
      </c>
      <c r="B288" s="248"/>
      <c r="C288" s="248"/>
      <c r="D288" s="248"/>
      <c r="E288" s="248"/>
      <c r="F288" s="211">
        <f>+F7+F8+F104+F105+F113+F114+F115</f>
        <v>5772572345429</v>
      </c>
      <c r="G288" s="211">
        <f>+G7+G8+G104+G105+G113+G114+G115</f>
        <v>0</v>
      </c>
      <c r="H288" s="211">
        <f>+H7+H8+H104+H105+H113+H114+H115</f>
        <v>0</v>
      </c>
      <c r="I288" s="211">
        <f>+I7+I8+I104+I105+I113+I114+I115</f>
        <v>118021000</v>
      </c>
      <c r="J288" s="211">
        <f>+J7+J8+J104+J105+J113+J114+J115</f>
        <v>118021000</v>
      </c>
      <c r="K288" s="211">
        <f t="shared" si="227"/>
        <v>0</v>
      </c>
      <c r="L288" s="211">
        <f>+L7+L8+L104+L105+L113+L114+L115</f>
        <v>5772572345429</v>
      </c>
      <c r="M288" s="215">
        <f t="shared" si="232"/>
        <v>1</v>
      </c>
      <c r="N288" s="211">
        <f t="shared" ref="N288:W288" si="241">+N7+N8+N104+N105+N113+N114+N115</f>
        <v>7856453000</v>
      </c>
      <c r="O288" s="211">
        <f t="shared" si="241"/>
        <v>4549269156972.3496</v>
      </c>
      <c r="P288" s="211">
        <f t="shared" si="241"/>
        <v>1223303188456.6499</v>
      </c>
      <c r="Q288" s="211">
        <f t="shared" si="241"/>
        <v>4502767805916.96</v>
      </c>
      <c r="R288" s="211">
        <f t="shared" si="241"/>
        <v>1269804539512.04</v>
      </c>
      <c r="S288" s="211">
        <f t="shared" si="241"/>
        <v>46501351055.389999</v>
      </c>
      <c r="T288" s="211">
        <f t="shared" si="241"/>
        <v>510372659858.1601</v>
      </c>
      <c r="U288" s="211">
        <f t="shared" si="241"/>
        <v>3992395146058.8003</v>
      </c>
      <c r="V288" s="211">
        <f>+V7+V8+V104+V105+V113+V114+V115</f>
        <v>509387999893.1601</v>
      </c>
      <c r="W288" s="211">
        <f t="shared" si="241"/>
        <v>984659965</v>
      </c>
      <c r="X288" s="216">
        <f t="shared" si="201"/>
        <v>0.78002795573146311</v>
      </c>
      <c r="Y288" s="216">
        <f t="shared" si="202"/>
        <v>8.8413384764644429E-2</v>
      </c>
      <c r="Z288" s="216">
        <f t="shared" si="222"/>
        <v>8.8242809169211706E-2</v>
      </c>
      <c r="AA288" s="216">
        <f t="shared" si="203"/>
        <v>0.11334643087469307</v>
      </c>
      <c r="AB288" s="217">
        <f t="shared" si="207"/>
        <v>0.99807070393372233</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40" t="s">
        <v>487</v>
      </c>
      <c r="B290" s="241"/>
      <c r="C290" s="241"/>
      <c r="D290" s="241"/>
      <c r="E290" s="241"/>
      <c r="F290" s="241"/>
      <c r="G290" s="241"/>
      <c r="H290" s="241"/>
      <c r="I290" s="241"/>
      <c r="J290" s="241"/>
      <c r="K290" s="241"/>
      <c r="L290" s="241"/>
      <c r="M290" s="241"/>
      <c r="N290" s="242"/>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511</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288:E288"/>
    <mergeCell ref="A290:N290"/>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515</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+F101</f>
        <v>1451042370</v>
      </c>
      <c r="G7" s="153">
        <f>+G101</f>
        <v>0</v>
      </c>
      <c r="H7" s="153">
        <f>+H101</f>
        <v>0</v>
      </c>
      <c r="I7" s="153">
        <f>+I101</f>
        <v>0</v>
      </c>
      <c r="J7" s="153">
        <f>+J101</f>
        <v>0</v>
      </c>
      <c r="K7" s="153">
        <f t="shared" ref="K7:K77" si="0">+G7-H7+I7-J7</f>
        <v>0</v>
      </c>
      <c r="L7" s="153">
        <f>+F7+K7</f>
        <v>1451042370</v>
      </c>
      <c r="M7" s="154">
        <f t="shared" ref="M7:M14" si="1">L7/$L$295</f>
        <v>2.5136841656891578E-4</v>
      </c>
      <c r="N7" s="153">
        <f t="shared" ref="N7:W7" si="2">+N101</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7" si="3">+Q7/L7</f>
        <v>0</v>
      </c>
      <c r="Y7" s="155">
        <f t="shared" ref="Y7:Y77" si="4">+T7/L7</f>
        <v>0</v>
      </c>
      <c r="Z7" s="155">
        <f t="shared" ref="Z7:Z77" si="5">+V7/L7</f>
        <v>0</v>
      </c>
      <c r="AA7" s="155" t="s">
        <v>267</v>
      </c>
      <c r="AB7" s="156" t="s">
        <v>267</v>
      </c>
    </row>
    <row r="8" spans="1:28" s="2" customFormat="1" ht="28.5" customHeight="1" thickBot="1" x14ac:dyDescent="0.3">
      <c r="A8" s="150" t="s">
        <v>10</v>
      </c>
      <c r="B8" s="151" t="s">
        <v>12</v>
      </c>
      <c r="C8" s="151">
        <v>20</v>
      </c>
      <c r="D8" s="151" t="s">
        <v>13</v>
      </c>
      <c r="E8" s="152" t="s">
        <v>11</v>
      </c>
      <c r="F8" s="153">
        <f>+F9+F38+F92+F108</f>
        <v>98334943000</v>
      </c>
      <c r="G8" s="153">
        <f>+G9+G38+G92+G108</f>
        <v>0</v>
      </c>
      <c r="H8" s="153">
        <f>+H9+H38+H92+H108</f>
        <v>0</v>
      </c>
      <c r="I8" s="153">
        <f>+I9+I38+I92+I108</f>
        <v>266903467</v>
      </c>
      <c r="J8" s="153">
        <f>+J9+J38+J92+J108</f>
        <v>266903467</v>
      </c>
      <c r="K8" s="153">
        <f t="shared" si="0"/>
        <v>0</v>
      </c>
      <c r="L8" s="153">
        <f>+F8+K8</f>
        <v>98334943000</v>
      </c>
      <c r="M8" s="154">
        <f t="shared" si="1"/>
        <v>1.7034856752876616E-2</v>
      </c>
      <c r="N8" s="153">
        <f t="shared" ref="N8:W8" si="6">+N9+N38+N92+N108</f>
        <v>7856453000</v>
      </c>
      <c r="O8" s="153">
        <f t="shared" si="6"/>
        <v>65628170666.089996</v>
      </c>
      <c r="P8" s="153">
        <f t="shared" si="6"/>
        <v>32706772333.91</v>
      </c>
      <c r="Q8" s="153">
        <f t="shared" si="6"/>
        <v>33825697352.370003</v>
      </c>
      <c r="R8" s="153">
        <f t="shared" si="6"/>
        <v>64509245647.630005</v>
      </c>
      <c r="S8" s="153">
        <f t="shared" si="6"/>
        <v>31802473313.720001</v>
      </c>
      <c r="T8" s="153">
        <f t="shared" si="6"/>
        <v>25839823353.460003</v>
      </c>
      <c r="U8" s="153">
        <f t="shared" si="6"/>
        <v>7985873998.9099998</v>
      </c>
      <c r="V8" s="153">
        <f t="shared" si="6"/>
        <v>24693090296.460003</v>
      </c>
      <c r="W8" s="153">
        <f t="shared" si="6"/>
        <v>1146733057</v>
      </c>
      <c r="X8" s="155">
        <f t="shared" si="3"/>
        <v>0.34398451171492522</v>
      </c>
      <c r="Y8" s="155">
        <f t="shared" si="4"/>
        <v>0.26277356314184269</v>
      </c>
      <c r="Z8" s="155">
        <f t="shared" si="5"/>
        <v>0.25111206192960323</v>
      </c>
      <c r="AA8" s="155">
        <f t="shared" ref="AA8:AA35" si="7">+T8/Q8</f>
        <v>0.76391103143508532</v>
      </c>
      <c r="AB8" s="156">
        <f t="shared" ref="AB8:AB35" si="8">+V8/T8</f>
        <v>0.95562148234088251</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18923725936.360001</v>
      </c>
      <c r="R9" s="114">
        <f t="shared" si="9"/>
        <v>32540619063.640003</v>
      </c>
      <c r="S9" s="114">
        <f t="shared" si="9"/>
        <v>30258561063.640003</v>
      </c>
      <c r="T9" s="114">
        <f t="shared" si="9"/>
        <v>18923725936.360001</v>
      </c>
      <c r="U9" s="114">
        <f t="shared" si="9"/>
        <v>0</v>
      </c>
      <c r="V9" s="114">
        <f t="shared" si="9"/>
        <v>17986570818.360001</v>
      </c>
      <c r="W9" s="114">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779282712</v>
      </c>
      <c r="R31" s="121">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6">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6">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2">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3">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19">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19">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2">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0">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46">
        <f t="shared" si="4"/>
        <v>1.2718496593210463E-2</v>
      </c>
      <c r="Z55" s="146">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4">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46">
        <f t="shared" si="4"/>
        <v>0.18208948753276744</v>
      </c>
      <c r="Z58" s="146">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4">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46">
        <f t="shared" si="4"/>
        <v>1.4653001427822274E-7</v>
      </c>
      <c r="Z59" s="146">
        <f t="shared" si="5"/>
        <v>1.4653001427822274E-7</v>
      </c>
      <c r="AA59" s="146">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19">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2">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0">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6">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2">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0">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6">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4">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4">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4">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4">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8">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8">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6">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8">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8">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19">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6">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8">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8">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8">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8">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0">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8">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6">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0">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0">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19">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0">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0">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2">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2">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2">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6">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6">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8">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2">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2">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2">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0">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0">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2">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2">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2">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2">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0">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0">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0">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47" t="s">
        <v>12</v>
      </c>
      <c r="C108" s="147">
        <v>20</v>
      </c>
      <c r="D108" s="147"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6">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47" t="s">
        <v>12</v>
      </c>
      <c r="C109" s="147">
        <v>20</v>
      </c>
      <c r="D109" s="147"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6">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7" t="s">
        <v>356</v>
      </c>
      <c r="F110" s="42">
        <v>14051472000</v>
      </c>
      <c r="G110" s="42">
        <v>0</v>
      </c>
      <c r="H110" s="42">
        <v>0</v>
      </c>
      <c r="I110" s="42"/>
      <c r="J110" s="42">
        <v>0</v>
      </c>
      <c r="K110" s="42">
        <f t="shared" si="75"/>
        <v>0</v>
      </c>
      <c r="L110" s="42">
        <f>+F110+K110</f>
        <v>14051472000</v>
      </c>
      <c r="M110" s="128">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29">
        <f t="shared" si="84"/>
        <v>0</v>
      </c>
      <c r="AA110" s="30" t="s">
        <v>267</v>
      </c>
      <c r="AB110" s="30" t="s">
        <v>267</v>
      </c>
    </row>
    <row r="111" spans="1:28" s="2" customFormat="1" ht="28.5" customHeight="1" thickBot="1" x14ac:dyDescent="0.3">
      <c r="A111" s="150" t="s">
        <v>357</v>
      </c>
      <c r="B111" s="157" t="s">
        <v>67</v>
      </c>
      <c r="C111" s="158">
        <v>11</v>
      </c>
      <c r="D111" s="157" t="s">
        <v>366</v>
      </c>
      <c r="E111" s="152" t="s">
        <v>358</v>
      </c>
      <c r="F111" s="153">
        <f t="shared" ref="F111:J113" si="108">+F113</f>
        <v>139786580047</v>
      </c>
      <c r="G111" s="153">
        <f t="shared" si="108"/>
        <v>0</v>
      </c>
      <c r="H111" s="153">
        <f t="shared" si="108"/>
        <v>0</v>
      </c>
      <c r="I111" s="153">
        <f t="shared" si="108"/>
        <v>0</v>
      </c>
      <c r="J111" s="153">
        <f t="shared" si="108"/>
        <v>0</v>
      </c>
      <c r="K111" s="153">
        <f t="shared" si="75"/>
        <v>0</v>
      </c>
      <c r="L111" s="153">
        <f>+L113</f>
        <v>139786580047</v>
      </c>
      <c r="M111" s="154">
        <f t="shared" si="85"/>
        <v>2.4215648013088953E-2</v>
      </c>
      <c r="N111" s="153">
        <f t="shared" ref="N111:V113" si="109">+N113</f>
        <v>0</v>
      </c>
      <c r="O111" s="153">
        <f t="shared" si="109"/>
        <v>0</v>
      </c>
      <c r="P111" s="153">
        <f t="shared" si="109"/>
        <v>139786580047</v>
      </c>
      <c r="Q111" s="153">
        <f t="shared" si="109"/>
        <v>0</v>
      </c>
      <c r="R111" s="153">
        <f t="shared" si="109"/>
        <v>139786580047</v>
      </c>
      <c r="S111" s="153">
        <f t="shared" si="109"/>
        <v>0</v>
      </c>
      <c r="T111" s="153">
        <f t="shared" si="109"/>
        <v>0</v>
      </c>
      <c r="U111" s="153">
        <f t="shared" si="109"/>
        <v>0</v>
      </c>
      <c r="V111" s="153">
        <f t="shared" si="109"/>
        <v>0</v>
      </c>
      <c r="W111" s="153">
        <f>+W113+W114</f>
        <v>0</v>
      </c>
      <c r="X111" s="155">
        <f t="shared" si="82"/>
        <v>0</v>
      </c>
      <c r="Y111" s="155">
        <f t="shared" si="83"/>
        <v>0</v>
      </c>
      <c r="Z111" s="155">
        <f t="shared" si="84"/>
        <v>0</v>
      </c>
      <c r="AA111" s="155" t="s">
        <v>267</v>
      </c>
      <c r="AB111" s="155" t="s">
        <v>267</v>
      </c>
    </row>
    <row r="112" spans="1:28" s="2" customFormat="1" ht="28.5" customHeight="1" thickBot="1" x14ac:dyDescent="0.3">
      <c r="A112" s="150" t="s">
        <v>357</v>
      </c>
      <c r="B112" s="157" t="s">
        <v>67</v>
      </c>
      <c r="C112" s="158">
        <v>11</v>
      </c>
      <c r="D112" s="157" t="s">
        <v>13</v>
      </c>
      <c r="E112" s="152" t="s">
        <v>358</v>
      </c>
      <c r="F112" s="153">
        <f t="shared" si="108"/>
        <v>1027817755000</v>
      </c>
      <c r="G112" s="153">
        <f t="shared" si="108"/>
        <v>0</v>
      </c>
      <c r="H112" s="153">
        <f t="shared" si="108"/>
        <v>0</v>
      </c>
      <c r="I112" s="153">
        <f t="shared" si="108"/>
        <v>0</v>
      </c>
      <c r="J112" s="153">
        <f t="shared" si="108"/>
        <v>0</v>
      </c>
      <c r="K112" s="153">
        <f t="shared" si="75"/>
        <v>0</v>
      </c>
      <c r="L112" s="153">
        <f>+L114</f>
        <v>1027817755000</v>
      </c>
      <c r="M112" s="154">
        <f t="shared" si="85"/>
        <v>0.17805194868001534</v>
      </c>
      <c r="N112" s="153">
        <f t="shared" si="109"/>
        <v>0</v>
      </c>
      <c r="O112" s="153">
        <f t="shared" si="109"/>
        <v>157603582277</v>
      </c>
      <c r="P112" s="153">
        <f t="shared" si="109"/>
        <v>870214172723</v>
      </c>
      <c r="Q112" s="153">
        <f t="shared" si="109"/>
        <v>157603582277</v>
      </c>
      <c r="R112" s="153">
        <f t="shared" si="109"/>
        <v>870214172723</v>
      </c>
      <c r="S112" s="153">
        <f t="shared" si="109"/>
        <v>0</v>
      </c>
      <c r="T112" s="153">
        <f t="shared" si="109"/>
        <v>157603582277</v>
      </c>
      <c r="U112" s="153">
        <f t="shared" si="109"/>
        <v>0</v>
      </c>
      <c r="V112" s="153">
        <f t="shared" si="109"/>
        <v>157603582277</v>
      </c>
      <c r="W112" s="218">
        <f>+W114+W115</f>
        <v>0</v>
      </c>
      <c r="X112" s="219">
        <f t="shared" si="82"/>
        <v>0.15333806164595784</v>
      </c>
      <c r="Y112" s="155">
        <f t="shared" si="83"/>
        <v>0.15333806164595784</v>
      </c>
      <c r="Z112" s="155">
        <f t="shared" si="84"/>
        <v>0.15333806164595784</v>
      </c>
      <c r="AA112" s="155">
        <f t="shared" ref="AA112" si="110">+T112/Q112</f>
        <v>1</v>
      </c>
      <c r="AB112" s="156">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6">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47" t="s">
        <v>67</v>
      </c>
      <c r="C114" s="147">
        <v>11</v>
      </c>
      <c r="D114" s="147" t="s">
        <v>13</v>
      </c>
      <c r="E114" s="22" t="s">
        <v>360</v>
      </c>
      <c r="F114" s="35">
        <f>+F118</f>
        <v>1027817755000</v>
      </c>
      <c r="G114" s="35">
        <f>+G118</f>
        <v>0</v>
      </c>
      <c r="H114" s="35">
        <f>+H118</f>
        <v>0</v>
      </c>
      <c r="I114" s="35">
        <f>+I118</f>
        <v>0</v>
      </c>
      <c r="J114" s="35">
        <f>+J118</f>
        <v>0</v>
      </c>
      <c r="K114" s="35">
        <f t="shared" si="75"/>
        <v>0</v>
      </c>
      <c r="L114" s="35">
        <f>+L118</f>
        <v>1027817755000</v>
      </c>
      <c r="M114" s="116">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6">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6">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6">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29">
        <f t="shared" ref="X117:X180" si="117">+Q117/L117</f>
        <v>0</v>
      </c>
      <c r="Y117" s="30">
        <f t="shared" ref="Y117:Y180" si="118">+T117/L117</f>
        <v>0</v>
      </c>
      <c r="Z117" s="30">
        <f t="shared" si="84"/>
        <v>0</v>
      </c>
      <c r="AA117" s="30" t="s">
        <v>267</v>
      </c>
      <c r="AB117" s="30" t="s">
        <v>267</v>
      </c>
    </row>
    <row r="118" spans="1:28" ht="23.25" customHeight="1" x14ac:dyDescent="0.25">
      <c r="A118" s="20" t="s">
        <v>367</v>
      </c>
      <c r="B118" s="147" t="s">
        <v>67</v>
      </c>
      <c r="C118" s="147">
        <v>11</v>
      </c>
      <c r="D118" s="147" t="s">
        <v>13</v>
      </c>
      <c r="E118" s="22" t="s">
        <v>368</v>
      </c>
      <c r="F118" s="35">
        <f>+F119</f>
        <v>1027817755000</v>
      </c>
      <c r="G118" s="35">
        <f>+G119</f>
        <v>0</v>
      </c>
      <c r="H118" s="35">
        <f>+H119</f>
        <v>0</v>
      </c>
      <c r="I118" s="35">
        <f>+I119</f>
        <v>0</v>
      </c>
      <c r="J118" s="35">
        <f>+J119</f>
        <v>0</v>
      </c>
      <c r="K118" s="35">
        <f t="shared" si="75"/>
        <v>0</v>
      </c>
      <c r="L118" s="35">
        <f>+L119</f>
        <v>1027817755000</v>
      </c>
      <c r="M118" s="116">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7" t="s">
        <v>370</v>
      </c>
      <c r="F119" s="28">
        <v>1027817755000</v>
      </c>
      <c r="G119" s="43">
        <v>0</v>
      </c>
      <c r="H119" s="43">
        <v>0</v>
      </c>
      <c r="I119" s="43">
        <v>0</v>
      </c>
      <c r="J119" s="43">
        <v>0</v>
      </c>
      <c r="K119" s="43">
        <f t="shared" si="75"/>
        <v>0</v>
      </c>
      <c r="L119" s="43">
        <f>+F119+K119</f>
        <v>1027817755000</v>
      </c>
      <c r="M119" s="128">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29">
        <f t="shared" si="117"/>
        <v>0.15333806164595784</v>
      </c>
      <c r="Y119" s="129">
        <f t="shared" si="118"/>
        <v>0.15333806164595784</v>
      </c>
      <c r="Z119" s="129">
        <f t="shared" si="84"/>
        <v>0.15333806164595784</v>
      </c>
      <c r="AA119" s="30">
        <f t="shared" si="120"/>
        <v>1</v>
      </c>
      <c r="AB119" s="30">
        <f>+V119/T119</f>
        <v>1</v>
      </c>
    </row>
    <row r="120" spans="1:28" s="2" customFormat="1" ht="28.5" customHeight="1" thickBot="1" x14ac:dyDescent="0.3">
      <c r="A120" s="150" t="s">
        <v>69</v>
      </c>
      <c r="B120" s="157" t="s">
        <v>67</v>
      </c>
      <c r="C120" s="158">
        <v>11</v>
      </c>
      <c r="D120" s="157" t="s">
        <v>13</v>
      </c>
      <c r="E120" s="152" t="s">
        <v>501</v>
      </c>
      <c r="F120" s="153">
        <f>+F123</f>
        <v>25000000000</v>
      </c>
      <c r="G120" s="153">
        <f>+G123</f>
        <v>0</v>
      </c>
      <c r="H120" s="153">
        <f>+H123</f>
        <v>0</v>
      </c>
      <c r="I120" s="153">
        <f>+I123</f>
        <v>0</v>
      </c>
      <c r="J120" s="153">
        <f>+J123</f>
        <v>0</v>
      </c>
      <c r="K120" s="153">
        <f t="shared" si="75"/>
        <v>0</v>
      </c>
      <c r="L120" s="153">
        <f>+L123</f>
        <v>25000000000</v>
      </c>
      <c r="M120" s="154">
        <f t="shared" si="85"/>
        <v>4.330824891228293E-3</v>
      </c>
      <c r="N120" s="153">
        <f t="shared" ref="N120:W120" si="121">+N123</f>
        <v>0</v>
      </c>
      <c r="O120" s="153">
        <f t="shared" si="121"/>
        <v>4357331701.8699999</v>
      </c>
      <c r="P120" s="153">
        <f t="shared" si="121"/>
        <v>20642668298.130001</v>
      </c>
      <c r="Q120" s="153">
        <f t="shared" si="121"/>
        <v>2199548525.96</v>
      </c>
      <c r="R120" s="153">
        <f t="shared" si="121"/>
        <v>22800451474.040001</v>
      </c>
      <c r="S120" s="153">
        <f t="shared" si="121"/>
        <v>2157783175.9099998</v>
      </c>
      <c r="T120" s="153">
        <f t="shared" si="121"/>
        <v>715167733.46000004</v>
      </c>
      <c r="U120" s="153">
        <f t="shared" si="121"/>
        <v>1484380792.5</v>
      </c>
      <c r="V120" s="153">
        <f t="shared" si="121"/>
        <v>715167733.46000004</v>
      </c>
      <c r="W120" s="153">
        <f t="shared" si="121"/>
        <v>0</v>
      </c>
      <c r="X120" s="155">
        <f t="shared" si="117"/>
        <v>8.7981941038399999E-2</v>
      </c>
      <c r="Y120" s="155">
        <f t="shared" si="118"/>
        <v>2.86067093384E-2</v>
      </c>
      <c r="Z120" s="155">
        <f t="shared" si="84"/>
        <v>2.86067093384E-2</v>
      </c>
      <c r="AA120" s="155">
        <f t="shared" si="120"/>
        <v>0.32514296684946414</v>
      </c>
      <c r="AB120" s="155">
        <f>+V120/T120</f>
        <v>1</v>
      </c>
    </row>
    <row r="121" spans="1:28" s="2" customFormat="1" ht="28.5" customHeight="1" thickBot="1" x14ac:dyDescent="0.3">
      <c r="A121" s="150" t="s">
        <v>69</v>
      </c>
      <c r="B121" s="157" t="s">
        <v>67</v>
      </c>
      <c r="C121" s="158">
        <v>13</v>
      </c>
      <c r="D121" s="157" t="s">
        <v>13</v>
      </c>
      <c r="E121" s="152" t="s">
        <v>501</v>
      </c>
      <c r="F121" s="153">
        <f>+F124+F229+F239+F253+F263+F269</f>
        <v>4393946143700</v>
      </c>
      <c r="G121" s="153">
        <f>+G124+G229+G239+G253+G263+G269</f>
        <v>0</v>
      </c>
      <c r="H121" s="153">
        <f>+H124+H229+H239+H253+H263+H269</f>
        <v>0</v>
      </c>
      <c r="I121" s="153">
        <f>+I124+I229+I239+I253+I263+I269</f>
        <v>0</v>
      </c>
      <c r="J121" s="153">
        <f>+J124+J229+J239+J253+J263+J269</f>
        <v>0</v>
      </c>
      <c r="K121" s="153">
        <f t="shared" si="75"/>
        <v>0</v>
      </c>
      <c r="L121" s="153">
        <f>+L124+L229+L239+L253+L263+L269</f>
        <v>4393946143700</v>
      </c>
      <c r="M121" s="154">
        <f t="shared" si="85"/>
        <v>0.76117645319410121</v>
      </c>
      <c r="N121" s="153">
        <f t="shared" ref="N121:W121" si="122">+N124+N229+N239+N253+N263+N269</f>
        <v>0</v>
      </c>
      <c r="O121" s="153">
        <f t="shared" si="122"/>
        <v>4287504589304.6099</v>
      </c>
      <c r="P121" s="153">
        <f t="shared" si="122"/>
        <v>106441554395.39</v>
      </c>
      <c r="Q121" s="153">
        <f t="shared" si="122"/>
        <v>4272795580858.9702</v>
      </c>
      <c r="R121" s="153">
        <f t="shared" si="122"/>
        <v>121150562841.03</v>
      </c>
      <c r="S121" s="153">
        <f t="shared" si="122"/>
        <v>14709008445.639999</v>
      </c>
      <c r="T121" s="153">
        <f t="shared" si="122"/>
        <v>329172256218.51007</v>
      </c>
      <c r="U121" s="153">
        <f t="shared" si="122"/>
        <v>3943623324640.46</v>
      </c>
      <c r="V121" s="153">
        <f t="shared" si="122"/>
        <v>328985193626.51007</v>
      </c>
      <c r="W121" s="153">
        <f t="shared" si="122"/>
        <v>187062592</v>
      </c>
      <c r="X121" s="155">
        <f t="shared" si="117"/>
        <v>0.97242784529465975</v>
      </c>
      <c r="Y121" s="155">
        <f t="shared" si="118"/>
        <v>7.4914950127569102E-2</v>
      </c>
      <c r="Z121" s="155">
        <f t="shared" si="84"/>
        <v>7.4872377327201894E-2</v>
      </c>
      <c r="AA121" s="155">
        <f t="shared" si="120"/>
        <v>7.7039083660617291E-2</v>
      </c>
      <c r="AB121" s="155">
        <f t="shared" ref="AB121:AB184" si="123">+V121/T121</f>
        <v>0.99943171823121135</v>
      </c>
    </row>
    <row r="122" spans="1:28" s="2" customFormat="1" ht="28.5" customHeight="1" x14ac:dyDescent="0.25">
      <c r="A122" s="166" t="s">
        <v>69</v>
      </c>
      <c r="B122" s="212" t="s">
        <v>12</v>
      </c>
      <c r="C122" s="213">
        <v>20</v>
      </c>
      <c r="D122" s="212" t="s">
        <v>13</v>
      </c>
      <c r="E122" s="168" t="s">
        <v>501</v>
      </c>
      <c r="F122" s="169">
        <f>+F240+F270</f>
        <v>86235881312</v>
      </c>
      <c r="G122" s="169">
        <f>+G240+G270</f>
        <v>0</v>
      </c>
      <c r="H122" s="169">
        <f>+H240+H270</f>
        <v>0</v>
      </c>
      <c r="I122" s="169">
        <f>+I240+I270</f>
        <v>0</v>
      </c>
      <c r="J122" s="169">
        <f>+J240+J270</f>
        <v>0</v>
      </c>
      <c r="K122" s="169">
        <f t="shared" si="75"/>
        <v>0</v>
      </c>
      <c r="L122" s="169">
        <f>+L240+L270</f>
        <v>86235881312</v>
      </c>
      <c r="M122" s="214">
        <f t="shared" si="85"/>
        <v>1.4938900052120735E-2</v>
      </c>
      <c r="N122" s="169">
        <f t="shared" ref="N122:W122" si="124">+N240+N270</f>
        <v>0</v>
      </c>
      <c r="O122" s="169">
        <f t="shared" si="124"/>
        <v>49002053305</v>
      </c>
      <c r="P122" s="169">
        <f t="shared" si="124"/>
        <v>37233828007</v>
      </c>
      <c r="Q122" s="169">
        <f t="shared" si="124"/>
        <v>48135153984</v>
      </c>
      <c r="R122" s="169">
        <f t="shared" si="124"/>
        <v>38100727328</v>
      </c>
      <c r="S122" s="169">
        <f t="shared" si="124"/>
        <v>866899321</v>
      </c>
      <c r="T122" s="169">
        <f t="shared" si="124"/>
        <v>5967172210.8000002</v>
      </c>
      <c r="U122" s="169">
        <f t="shared" si="124"/>
        <v>42167981773.199997</v>
      </c>
      <c r="V122" s="169">
        <f t="shared" si="124"/>
        <v>5967172210.8000002</v>
      </c>
      <c r="W122" s="169">
        <f t="shared" si="124"/>
        <v>0</v>
      </c>
      <c r="X122" s="170">
        <f t="shared" si="117"/>
        <v>0.55818011309988014</v>
      </c>
      <c r="Y122" s="170">
        <f t="shared" si="118"/>
        <v>6.9195932366144311E-2</v>
      </c>
      <c r="Z122" s="170">
        <f t="shared" si="84"/>
        <v>6.9195932366144311E-2</v>
      </c>
      <c r="AA122" s="170">
        <f t="shared" si="120"/>
        <v>0.12396703275912388</v>
      </c>
      <c r="AB122" s="170">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6">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6">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6">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6">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6">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6">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6">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8">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6">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6">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6">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8">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6">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6">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6">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8">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6">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6">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6">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8">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6">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6">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6">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8">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6">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6">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6">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8">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6">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6">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6">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8">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6">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6">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6">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8">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6">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6">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6">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8">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6">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6">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6">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8">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6">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6">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6">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6">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6">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6">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6">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8">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6">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6">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6">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8">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6">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6">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6">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8">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6">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6">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6">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8">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6">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6">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6">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8">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6">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6">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6">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8">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6">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6">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6">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8">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6">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6">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6">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8">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6">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6">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6">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8">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6">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6">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6">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8">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6">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6">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6">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8">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6">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6">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6">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8">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6">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6">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6">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6">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6">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8">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6">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6">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6">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8">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6">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6">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6">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6">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6">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8">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6">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6">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6">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8">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6">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6">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6">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6">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6">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6">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6">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8">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6">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6">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6">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6">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6">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8">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6">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6">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6">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6">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6">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8">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6">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6">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6">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8">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6">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6">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6">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6">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6">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8">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6">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6">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6">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6">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2">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2">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2">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0">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6">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6">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6">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6">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6">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6">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6">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8">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8">
        <f t="shared" si="240"/>
        <v>3.4646599129826341E-3</v>
      </c>
      <c r="N285" s="132">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8">
        <f t="shared" si="240"/>
        <v>1.732329956491317E-3</v>
      </c>
      <c r="N286" s="132">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6">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6">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6">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8">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6">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6">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6">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8">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47" t="s">
        <v>172</v>
      </c>
      <c r="B295" s="248"/>
      <c r="C295" s="248"/>
      <c r="D295" s="248"/>
      <c r="E295" s="248"/>
      <c r="F295" s="211">
        <f>+F7+F8+F111+F112+F120+F121+F122</f>
        <v>5772572345429</v>
      </c>
      <c r="G295" s="211">
        <f>+G7+G8+G111+G112+G120+G121+G122</f>
        <v>0</v>
      </c>
      <c r="H295" s="211">
        <f>+H7+H8+H111+H112+H120+H121+H122</f>
        <v>0</v>
      </c>
      <c r="I295" s="211">
        <f>+I7+I8+I111+I112+I120+I121+I122</f>
        <v>266903467</v>
      </c>
      <c r="J295" s="211">
        <f>+J7+J8+J111+J112+J120+J121+J122</f>
        <v>266903467</v>
      </c>
      <c r="K295" s="211">
        <f t="shared" si="242"/>
        <v>0</v>
      </c>
      <c r="L295" s="211">
        <f>+L7+L8+L111+L112+L120+L121+L122</f>
        <v>5772572345429</v>
      </c>
      <c r="M295" s="215">
        <f t="shared" si="240"/>
        <v>1</v>
      </c>
      <c r="N295" s="211">
        <f t="shared" ref="N295:W295" si="255">+N7+N8+N111+N112+N120+N121+N122</f>
        <v>7856453000</v>
      </c>
      <c r="O295" s="211">
        <f t="shared" si="255"/>
        <v>4564095727254.5703</v>
      </c>
      <c r="P295" s="211">
        <f t="shared" si="255"/>
        <v>1208476618174.4299</v>
      </c>
      <c r="Q295" s="211">
        <f t="shared" si="255"/>
        <v>4514559562998.2998</v>
      </c>
      <c r="R295" s="211">
        <f t="shared" si="255"/>
        <v>1258012782430.7</v>
      </c>
      <c r="S295" s="211">
        <f t="shared" si="255"/>
        <v>49536164256.270004</v>
      </c>
      <c r="T295" s="211">
        <f t="shared" si="255"/>
        <v>519298001793.23004</v>
      </c>
      <c r="U295" s="211">
        <f t="shared" si="255"/>
        <v>3995261561205.0703</v>
      </c>
      <c r="V295" s="211">
        <f t="shared" si="255"/>
        <v>517964206144.23004</v>
      </c>
      <c r="W295" s="211">
        <f t="shared" si="255"/>
        <v>1333795649</v>
      </c>
      <c r="X295" s="216">
        <f t="shared" si="215"/>
        <v>0.78207067713463041</v>
      </c>
      <c r="Y295" s="216">
        <f t="shared" si="216"/>
        <v>8.995954848524941E-2</v>
      </c>
      <c r="Z295" s="216">
        <f t="shared" si="236"/>
        <v>8.9728491069389363E-2</v>
      </c>
      <c r="AA295" s="216">
        <f t="shared" si="217"/>
        <v>0.11502738961502225</v>
      </c>
      <c r="AB295" s="217">
        <f t="shared" si="221"/>
        <v>0.99743154095645625</v>
      </c>
    </row>
    <row r="296" spans="1:28" s="62" customFormat="1" ht="15" customHeight="1" thickBot="1" x14ac:dyDescent="0.3">
      <c r="A296" s="61" t="s">
        <v>173</v>
      </c>
      <c r="E296" s="63"/>
      <c r="F296" s="137"/>
      <c r="G296" s="137"/>
      <c r="H296" s="137"/>
      <c r="I296" s="137"/>
      <c r="J296" s="137"/>
      <c r="K296" s="137"/>
      <c r="L296" s="137"/>
      <c r="M296" s="138"/>
      <c r="N296" s="137"/>
      <c r="O296" s="137"/>
      <c r="P296" s="137"/>
      <c r="Q296" s="137"/>
      <c r="R296" s="137"/>
      <c r="S296" s="137"/>
      <c r="T296" s="137"/>
      <c r="U296" s="137"/>
      <c r="V296" s="137"/>
      <c r="W296" s="137"/>
      <c r="X296" s="139"/>
      <c r="Y296" s="139"/>
      <c r="Z296" s="139"/>
      <c r="AA296" s="139"/>
      <c r="AB296" s="139"/>
    </row>
    <row r="297" spans="1:28" s="60" customFormat="1" ht="134.25" customHeight="1" thickBot="1" x14ac:dyDescent="0.3">
      <c r="A297" s="240" t="s">
        <v>487</v>
      </c>
      <c r="B297" s="241"/>
      <c r="C297" s="241"/>
      <c r="D297" s="241"/>
      <c r="E297" s="241"/>
      <c r="F297" s="241"/>
      <c r="G297" s="241"/>
      <c r="H297" s="241"/>
      <c r="I297" s="241"/>
      <c r="J297" s="241"/>
      <c r="K297" s="241"/>
      <c r="L297" s="241"/>
      <c r="M297" s="241"/>
      <c r="N297" s="242"/>
      <c r="O297" s="140"/>
      <c r="P297" s="140"/>
      <c r="Q297" s="140"/>
      <c r="R297" s="140"/>
      <c r="S297" s="140"/>
      <c r="T297" s="140"/>
      <c r="U297" s="140"/>
      <c r="V297" s="140"/>
      <c r="W297" s="140"/>
      <c r="X297" s="141"/>
      <c r="Y297" s="141"/>
      <c r="Z297" s="141"/>
      <c r="AA297" s="141"/>
      <c r="AB297" s="141"/>
    </row>
    <row r="298" spans="1:28" s="62" customFormat="1" ht="15.75" customHeight="1" x14ac:dyDescent="0.25">
      <c r="A298" s="61" t="s">
        <v>529</v>
      </c>
      <c r="E298" s="63"/>
      <c r="F298" s="63"/>
      <c r="G298" s="63"/>
      <c r="H298" s="63"/>
      <c r="I298" s="63"/>
      <c r="J298" s="63"/>
      <c r="K298" s="63"/>
      <c r="L298" s="63"/>
      <c r="M298" s="64"/>
      <c r="N298" s="142"/>
      <c r="O298" s="64"/>
      <c r="P298" s="64"/>
      <c r="Q298" s="64"/>
      <c r="R298" s="64"/>
      <c r="S298" s="64"/>
      <c r="T298" s="64"/>
      <c r="U298" s="64"/>
      <c r="V298" s="64"/>
      <c r="W298" s="64"/>
      <c r="X298" s="65"/>
      <c r="Y298" s="65"/>
      <c r="Z298" s="65"/>
      <c r="AA298" s="65"/>
      <c r="AB298" s="65"/>
    </row>
    <row r="299" spans="1:28" x14ac:dyDescent="0.25">
      <c r="A299" s="61" t="s">
        <v>530</v>
      </c>
      <c r="M299" s="5"/>
      <c r="N299" s="108"/>
      <c r="O299" s="5"/>
      <c r="P299" s="5"/>
      <c r="Q299" s="5"/>
      <c r="R299" s="5"/>
      <c r="S299" s="5"/>
      <c r="T299" s="5"/>
      <c r="U299" s="5"/>
      <c r="V299" s="5"/>
      <c r="W299"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534</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8" si="3">+Q7/L7</f>
        <v>0</v>
      </c>
      <c r="Y7" s="155">
        <f t="shared" ref="Y7:Y78" si="4">+T7/L7</f>
        <v>0</v>
      </c>
      <c r="Z7" s="155">
        <f t="shared" ref="Z7:Z78" si="5">+V7/L7</f>
        <v>0</v>
      </c>
      <c r="AA7" s="155" t="s">
        <v>267</v>
      </c>
      <c r="AB7" s="156" t="s">
        <v>267</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6">+N9+N38+N93+N109</f>
        <v>7856453000</v>
      </c>
      <c r="O8" s="153">
        <f t="shared" si="6"/>
        <v>66298719061.57</v>
      </c>
      <c r="P8" s="153">
        <f t="shared" si="6"/>
        <v>32036223938.43</v>
      </c>
      <c r="Q8" s="153">
        <f t="shared" si="6"/>
        <v>39204886820.639999</v>
      </c>
      <c r="R8" s="153">
        <f t="shared" si="6"/>
        <v>59130056179.360001</v>
      </c>
      <c r="S8" s="153">
        <f t="shared" si="6"/>
        <v>27093832240.929996</v>
      </c>
      <c r="T8" s="153">
        <f t="shared" si="6"/>
        <v>32118097123.060001</v>
      </c>
      <c r="U8" s="153">
        <f t="shared" si="6"/>
        <v>7086789697.5799999</v>
      </c>
      <c r="V8" s="153">
        <f t="shared" si="6"/>
        <v>30994108885.060001</v>
      </c>
      <c r="W8" s="153">
        <f t="shared" si="6"/>
        <v>1123988238</v>
      </c>
      <c r="X8" s="155">
        <f t="shared" si="3"/>
        <v>0.39868723797033168</v>
      </c>
      <c r="Y8" s="155">
        <f t="shared" si="4"/>
        <v>0.32661936991268709</v>
      </c>
      <c r="Z8" s="155">
        <f t="shared" si="5"/>
        <v>0.31518916815826092</v>
      </c>
      <c r="AA8" s="155">
        <f t="shared" ref="AA8:AA35" si="7">+T8/Q8</f>
        <v>0.81923708312176402</v>
      </c>
      <c r="AB8" s="156">
        <f t="shared" ref="AB8:AB35" si="8">+V8/T8</f>
        <v>0.96500451961106359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24057770672.290001</v>
      </c>
      <c r="R9" s="114">
        <f t="shared" si="9"/>
        <v>27406574327.709999</v>
      </c>
      <c r="S9" s="114">
        <f t="shared" si="9"/>
        <v>25124516327.709999</v>
      </c>
      <c r="T9" s="114">
        <f t="shared" si="9"/>
        <v>24057770672.290001</v>
      </c>
      <c r="U9" s="114">
        <f t="shared" si="9"/>
        <v>0</v>
      </c>
      <c r="V9" s="114">
        <f t="shared" si="9"/>
        <v>22936149588.290001</v>
      </c>
      <c r="W9" s="114">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1001948019</v>
      </c>
      <c r="R31" s="121">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2">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19">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19">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2">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0">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46">
        <f t="shared" si="4"/>
        <v>1.2718518804816606E-2</v>
      </c>
      <c r="Z55" s="146">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4">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46">
        <f t="shared" si="4"/>
        <v>0.16912793137927598</v>
      </c>
      <c r="Z58" s="146">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4">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46">
        <f t="shared" si="4"/>
        <v>9.9078210624651914E-8</v>
      </c>
      <c r="Z59" s="146">
        <f t="shared" si="5"/>
        <v>9.9078210624651914E-8</v>
      </c>
      <c r="AA59" s="146">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20">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46"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19">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46">
        <f t="shared" si="4"/>
        <v>1.7094113565302012E-5</v>
      </c>
      <c r="Z61" s="146">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2">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0">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6">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2">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0">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4">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4">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4">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4">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8">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8">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19">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46">
        <f t="shared" si="4"/>
        <v>2.3468453071876527E-7</v>
      </c>
      <c r="Z77" s="146">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8">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8">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8">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8">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0">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8">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6">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0">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0">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19">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0">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0">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2">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2">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2">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6">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6">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8">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2">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2">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2">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0">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0">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2">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2">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2">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2">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0">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0">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0">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47" t="s">
        <v>12</v>
      </c>
      <c r="C109" s="147">
        <v>20</v>
      </c>
      <c r="D109" s="147"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6">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47" t="s">
        <v>12</v>
      </c>
      <c r="C110" s="147">
        <v>20</v>
      </c>
      <c r="D110" s="147"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6">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7"/>
        <v>0</v>
      </c>
      <c r="L111" s="42">
        <f>+F111+K111</f>
        <v>14051472000</v>
      </c>
      <c r="M111" s="128">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29">
        <f t="shared" si="86"/>
        <v>0</v>
      </c>
      <c r="AA111" s="30" t="s">
        <v>267</v>
      </c>
      <c r="AB111" s="30" t="s">
        <v>267</v>
      </c>
    </row>
    <row r="112" spans="1:28" s="2" customFormat="1" ht="28.5" customHeight="1" thickBot="1" x14ac:dyDescent="0.3">
      <c r="A112" s="150" t="s">
        <v>357</v>
      </c>
      <c r="B112" s="157" t="s">
        <v>67</v>
      </c>
      <c r="C112" s="158">
        <v>11</v>
      </c>
      <c r="D112" s="157" t="s">
        <v>366</v>
      </c>
      <c r="E112" s="152" t="s">
        <v>358</v>
      </c>
      <c r="F112" s="153">
        <f t="shared" ref="F112:J114" si="110">+F114</f>
        <v>139786580047</v>
      </c>
      <c r="G112" s="153">
        <f t="shared" si="110"/>
        <v>0</v>
      </c>
      <c r="H112" s="153">
        <f t="shared" si="110"/>
        <v>0</v>
      </c>
      <c r="I112" s="153">
        <f t="shared" si="110"/>
        <v>0</v>
      </c>
      <c r="J112" s="153">
        <f t="shared" si="110"/>
        <v>0</v>
      </c>
      <c r="K112" s="153">
        <f t="shared" si="77"/>
        <v>0</v>
      </c>
      <c r="L112" s="153">
        <f>+L114</f>
        <v>139786580047</v>
      </c>
      <c r="M112" s="154">
        <f t="shared" si="87"/>
        <v>2.4215648013088953E-2</v>
      </c>
      <c r="N112" s="153">
        <f t="shared" ref="N112:V114" si="111">+N114</f>
        <v>0</v>
      </c>
      <c r="O112" s="153">
        <f t="shared" si="111"/>
        <v>0</v>
      </c>
      <c r="P112" s="153">
        <f t="shared" si="111"/>
        <v>139786580047</v>
      </c>
      <c r="Q112" s="153">
        <f t="shared" si="111"/>
        <v>0</v>
      </c>
      <c r="R112" s="153">
        <f t="shared" si="111"/>
        <v>139786580047</v>
      </c>
      <c r="S112" s="153">
        <f t="shared" si="111"/>
        <v>0</v>
      </c>
      <c r="T112" s="153">
        <f t="shared" si="111"/>
        <v>0</v>
      </c>
      <c r="U112" s="153">
        <f t="shared" si="111"/>
        <v>0</v>
      </c>
      <c r="V112" s="153">
        <f t="shared" si="111"/>
        <v>0</v>
      </c>
      <c r="W112" s="153">
        <f>+W114+W115</f>
        <v>0</v>
      </c>
      <c r="X112" s="155">
        <f t="shared" si="84"/>
        <v>0</v>
      </c>
      <c r="Y112" s="155">
        <f t="shared" si="85"/>
        <v>0</v>
      </c>
      <c r="Z112" s="155">
        <f t="shared" si="86"/>
        <v>0</v>
      </c>
      <c r="AA112" s="155" t="s">
        <v>267</v>
      </c>
      <c r="AB112" s="155" t="s">
        <v>267</v>
      </c>
    </row>
    <row r="113" spans="1:28" s="2" customFormat="1" ht="28.5" customHeight="1" thickBot="1" x14ac:dyDescent="0.3">
      <c r="A113" s="150" t="s">
        <v>357</v>
      </c>
      <c r="B113" s="157" t="s">
        <v>67</v>
      </c>
      <c r="C113" s="158">
        <v>11</v>
      </c>
      <c r="D113" s="157" t="s">
        <v>13</v>
      </c>
      <c r="E113" s="152" t="s">
        <v>358</v>
      </c>
      <c r="F113" s="153">
        <f t="shared" si="110"/>
        <v>1027817755000</v>
      </c>
      <c r="G113" s="153">
        <f t="shared" si="110"/>
        <v>0</v>
      </c>
      <c r="H113" s="153">
        <f t="shared" si="110"/>
        <v>0</v>
      </c>
      <c r="I113" s="153">
        <f t="shared" si="110"/>
        <v>0</v>
      </c>
      <c r="J113" s="153">
        <f t="shared" si="110"/>
        <v>0</v>
      </c>
      <c r="K113" s="153">
        <f t="shared" si="77"/>
        <v>0</v>
      </c>
      <c r="L113" s="153">
        <f>+L115</f>
        <v>1027817755000</v>
      </c>
      <c r="M113" s="154">
        <f t="shared" si="87"/>
        <v>0.17805194868001534</v>
      </c>
      <c r="N113" s="153">
        <f t="shared" si="111"/>
        <v>0</v>
      </c>
      <c r="O113" s="153">
        <f t="shared" si="111"/>
        <v>680805071370</v>
      </c>
      <c r="P113" s="153">
        <f t="shared" si="111"/>
        <v>347012683630</v>
      </c>
      <c r="Q113" s="153">
        <f t="shared" si="111"/>
        <v>680805071370</v>
      </c>
      <c r="R113" s="153">
        <f t="shared" si="111"/>
        <v>347012683630</v>
      </c>
      <c r="S113" s="153">
        <f t="shared" si="111"/>
        <v>0</v>
      </c>
      <c r="T113" s="153">
        <f t="shared" si="111"/>
        <v>680805071370</v>
      </c>
      <c r="U113" s="153">
        <f t="shared" si="111"/>
        <v>0</v>
      </c>
      <c r="V113" s="153">
        <f t="shared" si="111"/>
        <v>680805071370</v>
      </c>
      <c r="W113" s="218">
        <f>+W115+W116</f>
        <v>0</v>
      </c>
      <c r="X113" s="219">
        <f t="shared" si="84"/>
        <v>0.66237916990449341</v>
      </c>
      <c r="Y113" s="155">
        <f t="shared" si="85"/>
        <v>0.66237916990449341</v>
      </c>
      <c r="Z113" s="155">
        <f t="shared" si="86"/>
        <v>0.66237916990449341</v>
      </c>
      <c r="AA113" s="155">
        <f t="shared" ref="AA113" si="112">+T113/Q113</f>
        <v>1</v>
      </c>
      <c r="AB113" s="156">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6">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7"/>
        <v>0</v>
      </c>
      <c r="L115" s="35">
        <f>+L119</f>
        <v>1027817755000</v>
      </c>
      <c r="M115" s="116">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6">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6">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6">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29">
        <f t="shared" ref="X118:X181" si="119">+Q118/L118</f>
        <v>0</v>
      </c>
      <c r="Y118" s="30">
        <f t="shared" ref="Y118:Y181" si="120">+T118/L118</f>
        <v>0</v>
      </c>
      <c r="Z118" s="30">
        <f t="shared" si="86"/>
        <v>0</v>
      </c>
      <c r="AA118" s="30" t="s">
        <v>267</v>
      </c>
      <c r="AB118" s="30" t="s">
        <v>267</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7"/>
        <v>0</v>
      </c>
      <c r="L119" s="35">
        <f>+L120</f>
        <v>1027817755000</v>
      </c>
      <c r="M119" s="116">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7"/>
        <v>0</v>
      </c>
      <c r="L120" s="43">
        <f>+F120+K120</f>
        <v>1027817755000</v>
      </c>
      <c r="M120" s="128">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29">
        <f t="shared" si="119"/>
        <v>0.66237916990449341</v>
      </c>
      <c r="Y120" s="129">
        <f t="shared" si="120"/>
        <v>0.66237916990449341</v>
      </c>
      <c r="Z120" s="129">
        <f t="shared" si="86"/>
        <v>0.66237916990449341</v>
      </c>
      <c r="AA120" s="30">
        <f t="shared" si="122"/>
        <v>1</v>
      </c>
      <c r="AB120" s="30">
        <f>+V120/T120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7"/>
        <v>0</v>
      </c>
      <c r="L121" s="153">
        <f>+L124</f>
        <v>25000000000</v>
      </c>
      <c r="M121" s="154">
        <f t="shared" si="87"/>
        <v>4.330824891228293E-3</v>
      </c>
      <c r="N121" s="153">
        <f t="shared" ref="N121:W121" si="123">+N124</f>
        <v>0</v>
      </c>
      <c r="O121" s="153">
        <f t="shared" si="123"/>
        <v>4357331701.8699999</v>
      </c>
      <c r="P121" s="153">
        <f t="shared" si="123"/>
        <v>20642668298.130001</v>
      </c>
      <c r="Q121" s="153">
        <f t="shared" si="123"/>
        <v>2199964783.96</v>
      </c>
      <c r="R121" s="153">
        <f t="shared" si="123"/>
        <v>22800035216.040001</v>
      </c>
      <c r="S121" s="153">
        <f t="shared" si="123"/>
        <v>2157366917.9099998</v>
      </c>
      <c r="T121" s="153">
        <f t="shared" si="123"/>
        <v>913743301.46000004</v>
      </c>
      <c r="U121" s="153">
        <f t="shared" si="123"/>
        <v>1286221482.5</v>
      </c>
      <c r="V121" s="153">
        <f t="shared" si="123"/>
        <v>913743301.46000004</v>
      </c>
      <c r="W121" s="153">
        <f t="shared" si="123"/>
        <v>0</v>
      </c>
      <c r="X121" s="219">
        <f t="shared" si="119"/>
        <v>8.7998591358400005E-2</v>
      </c>
      <c r="Y121" s="155">
        <f t="shared" si="120"/>
        <v>3.6549732058400002E-2</v>
      </c>
      <c r="Z121" s="155">
        <f t="shared" si="86"/>
        <v>3.6549732058400002E-2</v>
      </c>
      <c r="AA121" s="155">
        <f t="shared" si="122"/>
        <v>0.41534451284044455</v>
      </c>
      <c r="AB121" s="156">
        <f>+V121/T121</f>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7"/>
        <v>0</v>
      </c>
      <c r="L122" s="153">
        <f>+L125+L230+L240+L254+L264+L270</f>
        <v>4393946143700</v>
      </c>
      <c r="M122" s="154">
        <f t="shared" si="87"/>
        <v>0.76117645319410121</v>
      </c>
      <c r="N122" s="153">
        <f t="shared" ref="N122:W122" si="124">+N125+N230+N240+N254+N264+N270</f>
        <v>0</v>
      </c>
      <c r="O122" s="153">
        <f t="shared" si="124"/>
        <v>4276691747272.6099</v>
      </c>
      <c r="P122" s="153">
        <f t="shared" si="124"/>
        <v>117254396427.39</v>
      </c>
      <c r="Q122" s="153">
        <f t="shared" si="124"/>
        <v>4273022783048.0796</v>
      </c>
      <c r="R122" s="153">
        <f t="shared" si="124"/>
        <v>120923360651.92</v>
      </c>
      <c r="S122" s="153">
        <f t="shared" si="124"/>
        <v>3668964224.5299997</v>
      </c>
      <c r="T122" s="153">
        <f t="shared" si="124"/>
        <v>332260447212.89996</v>
      </c>
      <c r="U122" s="153">
        <f t="shared" si="124"/>
        <v>3940762335835.1797</v>
      </c>
      <c r="V122" s="153">
        <f t="shared" si="124"/>
        <v>332233702939.90997</v>
      </c>
      <c r="W122" s="153">
        <f t="shared" si="124"/>
        <v>26744272.989999771</v>
      </c>
      <c r="X122" s="219">
        <f t="shared" si="119"/>
        <v>0.9724795532996463</v>
      </c>
      <c r="Y122" s="155">
        <f t="shared" si="120"/>
        <v>7.5617778722502541E-2</v>
      </c>
      <c r="Z122" s="155">
        <f t="shared" si="86"/>
        <v>7.5611692104206513E-2</v>
      </c>
      <c r="AA122" s="155">
        <f t="shared" si="122"/>
        <v>7.7757705512603956E-2</v>
      </c>
      <c r="AB122" s="156">
        <f t="shared" ref="AB122:AB185" si="125">+V122/T122</f>
        <v>0.99991950810511954</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7"/>
        <v>0</v>
      </c>
      <c r="L123" s="153">
        <f>+L241+L271</f>
        <v>86235881312</v>
      </c>
      <c r="M123" s="154">
        <f t="shared" si="87"/>
        <v>1.4938900052120735E-2</v>
      </c>
      <c r="N123" s="153">
        <f t="shared" ref="N123:W123" si="126">+N241+N271</f>
        <v>0</v>
      </c>
      <c r="O123" s="153">
        <f t="shared" si="126"/>
        <v>65573446870.620003</v>
      </c>
      <c r="P123" s="153">
        <f t="shared" si="126"/>
        <v>20662434441.379997</v>
      </c>
      <c r="Q123" s="153">
        <f t="shared" si="126"/>
        <v>62335153984</v>
      </c>
      <c r="R123" s="153">
        <f t="shared" si="126"/>
        <v>23900727328</v>
      </c>
      <c r="S123" s="153">
        <f t="shared" si="126"/>
        <v>3238292886.6200027</v>
      </c>
      <c r="T123" s="153">
        <f t="shared" si="126"/>
        <v>8084396113.3000002</v>
      </c>
      <c r="U123" s="153">
        <f t="shared" si="126"/>
        <v>54250757870.699997</v>
      </c>
      <c r="V123" s="153">
        <f t="shared" si="126"/>
        <v>7759668538.3000002</v>
      </c>
      <c r="W123" s="153">
        <f t="shared" si="126"/>
        <v>324727575</v>
      </c>
      <c r="X123" s="219">
        <f t="shared" si="119"/>
        <v>0.72284474902590068</v>
      </c>
      <c r="Y123" s="155">
        <f t="shared" si="120"/>
        <v>9.3747474836498604E-2</v>
      </c>
      <c r="Z123" s="155">
        <f t="shared" si="86"/>
        <v>8.9981901039842646E-2</v>
      </c>
      <c r="AA123" s="156">
        <f t="shared" si="122"/>
        <v>0.12969240623637632</v>
      </c>
      <c r="AB123" s="221">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5">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6">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6">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6">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6">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6">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6">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8">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6">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6">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6">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8">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6">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6">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6">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8">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6">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6">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6">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8">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6">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6">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6">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6">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6">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6">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8">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6">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6">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6">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6">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6">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6">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6">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6">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6">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6">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6">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6">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6">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6">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6">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6">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6">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6">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6">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6">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6">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6">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8">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6">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6">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6">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8">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6">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6">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6">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8">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6">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6">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6">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6">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6">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8">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6">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6">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6">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8">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6">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6">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6">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6">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6">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8">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6">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6">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6">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8">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6">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6">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6">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6">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6">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6">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6">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8">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6">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6">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6">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6">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6">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8">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6">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6">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6">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45">
        <f t="shared" si="218"/>
        <v>3.4562800000000001E-6</v>
      </c>
      <c r="Z256" s="145">
        <f t="shared" si="187"/>
        <v>3.4562800000000001E-6</v>
      </c>
      <c r="AA256" s="145">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6">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45">
        <f t="shared" si="218"/>
        <v>3.4562800000000001E-6</v>
      </c>
      <c r="Z257" s="145">
        <f t="shared" si="187"/>
        <v>3.4562800000000001E-6</v>
      </c>
      <c r="AA257" s="145">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6">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45">
        <f t="shared" si="218"/>
        <v>3.4562800000000001E-6</v>
      </c>
      <c r="Z258" s="145">
        <f t="shared" si="187"/>
        <v>3.4562800000000001E-6</v>
      </c>
      <c r="AA258" s="145">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8">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6">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6">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6">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8">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6">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6">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6">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6">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6">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8">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6">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6">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6">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6">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2">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2">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2">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0">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6">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6">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6">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45">
        <f t="shared" si="217"/>
        <v>0.30905411853360654</v>
      </c>
      <c r="Y280" s="145">
        <f t="shared" si="218"/>
        <v>0.11776588463483607</v>
      </c>
      <c r="Z280" s="145">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6">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45">
        <f t="shared" si="217"/>
        <v>0</v>
      </c>
      <c r="Y281" s="145">
        <f t="shared" si="218"/>
        <v>0</v>
      </c>
      <c r="Z281" s="145">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6">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45">
        <f t="shared" si="217"/>
        <v>3.6384315000000001E-6</v>
      </c>
      <c r="Y282" s="145">
        <f t="shared" si="218"/>
        <v>3.6384315000000001E-6</v>
      </c>
      <c r="Z282" s="145">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6">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6">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8">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8">
        <f t="shared" si="240"/>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8">
        <f t="shared" si="240"/>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6">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6">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6">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8">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6">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6">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6">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8">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47" t="s">
        <v>172</v>
      </c>
      <c r="B296" s="248"/>
      <c r="C296" s="248"/>
      <c r="D296" s="248"/>
      <c r="E296" s="248"/>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4"/>
        <v>0</v>
      </c>
      <c r="L296" s="211">
        <f>+L7+L8+L112+L113+L121+L122+L123</f>
        <v>5772572345429</v>
      </c>
      <c r="M296" s="215">
        <f t="shared" si="240"/>
        <v>1</v>
      </c>
      <c r="N296" s="211">
        <f t="shared" ref="N296:W296" si="257">+N7+N8+N112+N113+N121+N122+N123</f>
        <v>7856453000</v>
      </c>
      <c r="O296" s="211">
        <f t="shared" si="257"/>
        <v>5093726316276.6699</v>
      </c>
      <c r="P296" s="211">
        <f t="shared" si="257"/>
        <v>678846029152.32996</v>
      </c>
      <c r="Q296" s="211">
        <f t="shared" si="257"/>
        <v>5057567860006.6797</v>
      </c>
      <c r="R296" s="211">
        <f t="shared" si="257"/>
        <v>715004485422.32007</v>
      </c>
      <c r="S296" s="211">
        <f t="shared" si="257"/>
        <v>36158456269.989998</v>
      </c>
      <c r="T296" s="211">
        <f t="shared" si="257"/>
        <v>1054181755120.72</v>
      </c>
      <c r="U296" s="211">
        <f t="shared" si="257"/>
        <v>4003386104885.96</v>
      </c>
      <c r="V296" s="211">
        <f t="shared" si="257"/>
        <v>1052706295034.73</v>
      </c>
      <c r="W296" s="211">
        <f t="shared" si="257"/>
        <v>1475460085.9899998</v>
      </c>
      <c r="X296" s="216">
        <f t="shared" si="217"/>
        <v>0.87613763108772558</v>
      </c>
      <c r="Y296" s="216">
        <f t="shared" si="218"/>
        <v>0.1826190633982217</v>
      </c>
      <c r="Z296" s="216">
        <f t="shared" si="238"/>
        <v>0.18236346502756495</v>
      </c>
      <c r="AA296" s="216">
        <f t="shared" si="219"/>
        <v>0.20843650234666899</v>
      </c>
      <c r="AB296" s="217">
        <f t="shared" si="223"/>
        <v>0.99860037410169267</v>
      </c>
    </row>
    <row r="297" spans="1:28" s="62" customFormat="1" ht="15" customHeight="1" thickBot="1" x14ac:dyDescent="0.3">
      <c r="A297" s="61" t="s">
        <v>173</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134.25" customHeight="1" thickBot="1" x14ac:dyDescent="0.3">
      <c r="A298" s="240" t="s">
        <v>487</v>
      </c>
      <c r="B298" s="241"/>
      <c r="C298" s="241"/>
      <c r="D298" s="241"/>
      <c r="E298" s="241"/>
      <c r="F298" s="241"/>
      <c r="G298" s="241"/>
      <c r="H298" s="241"/>
      <c r="I298" s="241"/>
      <c r="J298" s="241"/>
      <c r="K298" s="241"/>
      <c r="L298" s="241"/>
      <c r="M298" s="241"/>
      <c r="N298" s="242"/>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537</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C300"/>
  <sheetViews>
    <sheetView zoomScale="78" zoomScaleNormal="78" workbookViewId="0">
      <pane xSplit="4" ySplit="6" topLeftCell="E7" activePane="bottomRight" state="frozen"/>
      <selection activeCell="A298" sqref="A298:N298"/>
      <selection pane="topRight" activeCell="A298" sqref="A298:N298"/>
      <selection pane="bottomLeft" activeCell="A298" sqref="A298:N298"/>
      <selection pane="bottomRight" activeCell="AB9" sqref="AB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27">
        <v>14</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543</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3">+N9+N38+N93+N109</f>
        <v>864723932</v>
      </c>
      <c r="O8" s="153">
        <f t="shared" si="3"/>
        <v>68149197201.099998</v>
      </c>
      <c r="P8" s="153">
        <f t="shared" si="3"/>
        <v>30185745798.900002</v>
      </c>
      <c r="Q8" s="153">
        <f t="shared" si="3"/>
        <v>44704424016.049995</v>
      </c>
      <c r="R8" s="153">
        <f t="shared" si="3"/>
        <v>53630518983.949997</v>
      </c>
      <c r="S8" s="153">
        <f t="shared" si="3"/>
        <v>23444773185.050003</v>
      </c>
      <c r="T8" s="153">
        <f t="shared" si="3"/>
        <v>38564482363.599998</v>
      </c>
      <c r="U8" s="153">
        <f t="shared" si="3"/>
        <v>6139941652.4499989</v>
      </c>
      <c r="V8" s="153">
        <f t="shared" si="3"/>
        <v>37669063257.599998</v>
      </c>
      <c r="W8" s="218">
        <f t="shared" si="3"/>
        <v>895419106</v>
      </c>
      <c r="X8" s="219">
        <f t="shared" ref="X8:X71" si="4">+Q8/L8</f>
        <v>0.45461381938310569</v>
      </c>
      <c r="Y8" s="155">
        <f t="shared" ref="Y8:Y71" si="5">+T8/L8</f>
        <v>0.39217475687762382</v>
      </c>
      <c r="Z8" s="155">
        <f t="shared" ref="Z8:Z71" si="6">+V8/L8</f>
        <v>0.38306894892490045</v>
      </c>
      <c r="AA8" s="155">
        <f t="shared" ref="AA8:AA51" si="7">+T8/Q8</f>
        <v>0.86265471958109552</v>
      </c>
      <c r="AB8" s="156">
        <f>+V8/T8</f>
        <v>0.97678124919303566</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27499383318.209999</v>
      </c>
      <c r="R9" s="114">
        <f t="shared" si="8"/>
        <v>23964961681.790001</v>
      </c>
      <c r="S9" s="114">
        <f t="shared" si="8"/>
        <v>21682903681.790001</v>
      </c>
      <c r="T9" s="114">
        <f t="shared" si="8"/>
        <v>27499383318.209999</v>
      </c>
      <c r="U9" s="114">
        <f t="shared" si="8"/>
        <v>0</v>
      </c>
      <c r="V9" s="114">
        <f t="shared" si="8"/>
        <v>26609220788.209999</v>
      </c>
      <c r="W9" s="114">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1094598479</v>
      </c>
      <c r="R31" s="121">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6">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2">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2">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22">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19">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6">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2">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0">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4">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4">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2">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4">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0">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0">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4">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4">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4">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20">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0">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22">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4">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6">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22">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4">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4">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4">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4">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4">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8">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8">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4">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8">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8">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8">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8">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0">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8">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6">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0">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0">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19">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0">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0">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2">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2">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2">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6">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6">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8">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2">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2">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2">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0">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0">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2">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2">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2">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2">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0">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0">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0">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47" t="s">
        <v>12</v>
      </c>
      <c r="C109" s="147">
        <v>20</v>
      </c>
      <c r="D109" s="147"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6">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47" t="s">
        <v>12</v>
      </c>
      <c r="C110" s="147">
        <v>20</v>
      </c>
      <c r="D110" s="147"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6">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9"/>
        <v>0</v>
      </c>
      <c r="L111" s="42">
        <f>+F111+K111</f>
        <v>14051472000</v>
      </c>
      <c r="M111" s="128">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29">
        <f t="shared" si="76"/>
        <v>0</v>
      </c>
      <c r="AA111" s="30" t="s">
        <v>514</v>
      </c>
      <c r="AB111" s="30" t="s">
        <v>514</v>
      </c>
    </row>
    <row r="112" spans="1:28" s="2" customFormat="1" ht="28.5" customHeight="1" thickBot="1" x14ac:dyDescent="0.3">
      <c r="A112" s="150" t="s">
        <v>357</v>
      </c>
      <c r="B112" s="157" t="s">
        <v>67</v>
      </c>
      <c r="C112" s="158">
        <v>11</v>
      </c>
      <c r="D112" s="157" t="s">
        <v>366</v>
      </c>
      <c r="E112" s="152" t="s">
        <v>358</v>
      </c>
      <c r="F112" s="153">
        <f t="shared" ref="F112:J114" si="111">+F114</f>
        <v>139786580047</v>
      </c>
      <c r="G112" s="153">
        <f t="shared" si="111"/>
        <v>0</v>
      </c>
      <c r="H112" s="153">
        <f t="shared" si="111"/>
        <v>0</v>
      </c>
      <c r="I112" s="153">
        <f t="shared" si="111"/>
        <v>0</v>
      </c>
      <c r="J112" s="153">
        <f t="shared" si="111"/>
        <v>0</v>
      </c>
      <c r="K112" s="153">
        <f t="shared" si="79"/>
        <v>0</v>
      </c>
      <c r="L112" s="153">
        <f>+L114</f>
        <v>139786580047</v>
      </c>
      <c r="M112" s="154">
        <f t="shared" si="86"/>
        <v>2.4215648013088953E-2</v>
      </c>
      <c r="N112" s="153">
        <f t="shared" ref="N112:V114" si="112">+N114</f>
        <v>0</v>
      </c>
      <c r="O112" s="153">
        <f t="shared" si="112"/>
        <v>0</v>
      </c>
      <c r="P112" s="153">
        <f t="shared" si="112"/>
        <v>139786580047</v>
      </c>
      <c r="Q112" s="153">
        <f t="shared" si="112"/>
        <v>0</v>
      </c>
      <c r="R112" s="153">
        <f t="shared" si="112"/>
        <v>139786580047</v>
      </c>
      <c r="S112" s="153">
        <f t="shared" si="112"/>
        <v>0</v>
      </c>
      <c r="T112" s="153">
        <f t="shared" si="112"/>
        <v>0</v>
      </c>
      <c r="U112" s="153">
        <f t="shared" si="112"/>
        <v>0</v>
      </c>
      <c r="V112" s="153">
        <f t="shared" si="112"/>
        <v>0</v>
      </c>
      <c r="W112" s="153">
        <f>+W114+W115</f>
        <v>0</v>
      </c>
      <c r="X112" s="219">
        <f t="shared" ref="X112:X175" si="113">+Q112/L112</f>
        <v>0</v>
      </c>
      <c r="Y112" s="219">
        <f t="shared" si="75"/>
        <v>0</v>
      </c>
      <c r="Z112" s="219">
        <f t="shared" si="76"/>
        <v>0</v>
      </c>
      <c r="AA112" s="219" t="s">
        <v>514</v>
      </c>
      <c r="AB112" s="219" t="s">
        <v>514</v>
      </c>
    </row>
    <row r="113" spans="1:28" s="2" customFormat="1" ht="28.5" customHeight="1" thickBot="1" x14ac:dyDescent="0.3">
      <c r="A113" s="150" t="s">
        <v>357</v>
      </c>
      <c r="B113" s="157" t="s">
        <v>67</v>
      </c>
      <c r="C113" s="158">
        <v>11</v>
      </c>
      <c r="D113" s="157" t="s">
        <v>13</v>
      </c>
      <c r="E113" s="152" t="s">
        <v>358</v>
      </c>
      <c r="F113" s="153">
        <f t="shared" si="111"/>
        <v>1027817755000</v>
      </c>
      <c r="G113" s="153">
        <f t="shared" si="111"/>
        <v>0</v>
      </c>
      <c r="H113" s="153">
        <f t="shared" si="111"/>
        <v>0</v>
      </c>
      <c r="I113" s="153">
        <f t="shared" si="111"/>
        <v>0</v>
      </c>
      <c r="J113" s="153">
        <f t="shared" si="111"/>
        <v>0</v>
      </c>
      <c r="K113" s="153">
        <f t="shared" si="79"/>
        <v>0</v>
      </c>
      <c r="L113" s="153">
        <f>+L115</f>
        <v>1027817755000</v>
      </c>
      <c r="M113" s="154">
        <f t="shared" si="86"/>
        <v>0.17805194868001534</v>
      </c>
      <c r="N113" s="153">
        <f t="shared" si="112"/>
        <v>0</v>
      </c>
      <c r="O113" s="153">
        <f t="shared" si="112"/>
        <v>697064471822</v>
      </c>
      <c r="P113" s="153">
        <f t="shared" si="112"/>
        <v>330753283178</v>
      </c>
      <c r="Q113" s="153">
        <f t="shared" si="112"/>
        <v>697064471822</v>
      </c>
      <c r="R113" s="153">
        <f t="shared" si="112"/>
        <v>330753283178</v>
      </c>
      <c r="S113" s="153">
        <f t="shared" si="112"/>
        <v>0</v>
      </c>
      <c r="T113" s="153">
        <f t="shared" si="112"/>
        <v>697064471822</v>
      </c>
      <c r="U113" s="153">
        <f t="shared" si="112"/>
        <v>0</v>
      </c>
      <c r="V113" s="153">
        <f t="shared" si="112"/>
        <v>697064471822</v>
      </c>
      <c r="W113" s="218">
        <f>+W115+W116</f>
        <v>0</v>
      </c>
      <c r="X113" s="219">
        <f t="shared" si="113"/>
        <v>0.67819851177994095</v>
      </c>
      <c r="Y113" s="219">
        <f t="shared" si="75"/>
        <v>0.67819851177994095</v>
      </c>
      <c r="Z113" s="219">
        <f t="shared" si="76"/>
        <v>0.67819851177994095</v>
      </c>
      <c r="AA113" s="219">
        <f t="shared" ref="AA113:AA115" si="114">+T113/Q113</f>
        <v>1</v>
      </c>
      <c r="AB113" s="219">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6">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9"/>
        <v>0</v>
      </c>
      <c r="L115" s="35">
        <f>+L119</f>
        <v>1027817755000</v>
      </c>
      <c r="M115" s="116">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6">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6">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6">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9"/>
        <v>0</v>
      </c>
      <c r="L119" s="35">
        <f>+L120</f>
        <v>1027817755000</v>
      </c>
      <c r="M119" s="116">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9"/>
        <v>0</v>
      </c>
      <c r="L120" s="43">
        <f>+F120+K120</f>
        <v>1027817755000</v>
      </c>
      <c r="M120" s="128">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9"/>
        <v>0</v>
      </c>
      <c r="L121" s="153">
        <f>+L124</f>
        <v>25000000000</v>
      </c>
      <c r="M121" s="154">
        <f t="shared" si="86"/>
        <v>4.330824891228293E-3</v>
      </c>
      <c r="N121" s="153">
        <f t="shared" ref="N121:W121" si="122">+N124</f>
        <v>0</v>
      </c>
      <c r="O121" s="153">
        <f t="shared" si="122"/>
        <v>4388201801.8699999</v>
      </c>
      <c r="P121" s="153">
        <f t="shared" si="122"/>
        <v>20611798198.130001</v>
      </c>
      <c r="Q121" s="153">
        <f t="shared" si="122"/>
        <v>2305958516.48</v>
      </c>
      <c r="R121" s="153">
        <f t="shared" si="122"/>
        <v>22694041483.52</v>
      </c>
      <c r="S121" s="153">
        <f t="shared" si="122"/>
        <v>2082243285.3899999</v>
      </c>
      <c r="T121" s="153">
        <f t="shared" si="122"/>
        <v>1215962601.98</v>
      </c>
      <c r="U121" s="153">
        <f t="shared" si="122"/>
        <v>1089995914.5</v>
      </c>
      <c r="V121" s="153">
        <f t="shared" si="122"/>
        <v>1215962601.98</v>
      </c>
      <c r="W121" s="153">
        <f t="shared" si="122"/>
        <v>0</v>
      </c>
      <c r="X121" s="170">
        <f t="shared" si="113"/>
        <v>9.2238340659200002E-2</v>
      </c>
      <c r="Y121" s="170">
        <f t="shared" si="75"/>
        <v>4.86385040792E-2</v>
      </c>
      <c r="Z121" s="170">
        <f t="shared" si="76"/>
        <v>4.86385040792E-2</v>
      </c>
      <c r="AA121" s="170">
        <f t="shared" si="120"/>
        <v>0.52731330303206969</v>
      </c>
      <c r="AB121" s="223">
        <f t="shared" si="121"/>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9"/>
        <v>0</v>
      </c>
      <c r="L122" s="153">
        <f>+L125+L230+L240+L254+L264+L270</f>
        <v>4393946143700</v>
      </c>
      <c r="M122" s="154">
        <f t="shared" si="86"/>
        <v>0.76117645319410121</v>
      </c>
      <c r="N122" s="153">
        <f t="shared" ref="N122:W122" si="123">+N125+N230+N240+N254+N264+N270</f>
        <v>0</v>
      </c>
      <c r="O122" s="153">
        <f t="shared" si="123"/>
        <v>4277364152032.6099</v>
      </c>
      <c r="P122" s="153">
        <f t="shared" si="123"/>
        <v>116581991667.39</v>
      </c>
      <c r="Q122" s="153">
        <f t="shared" si="123"/>
        <v>4273953448613.0303</v>
      </c>
      <c r="R122" s="153">
        <f t="shared" si="123"/>
        <v>119992695086.97</v>
      </c>
      <c r="S122" s="153">
        <f t="shared" si="123"/>
        <v>3410703419.5800009</v>
      </c>
      <c r="T122" s="153">
        <f t="shared" si="123"/>
        <v>336196108744.39001</v>
      </c>
      <c r="U122" s="153">
        <f t="shared" si="123"/>
        <v>3937757339868.6406</v>
      </c>
      <c r="V122" s="153">
        <f t="shared" si="123"/>
        <v>335580044414.39001</v>
      </c>
      <c r="W122" s="153">
        <f t="shared" si="123"/>
        <v>616064330</v>
      </c>
      <c r="X122" s="170">
        <f t="shared" si="113"/>
        <v>0.9726913596200959</v>
      </c>
      <c r="Y122" s="170">
        <f t="shared" si="75"/>
        <v>7.6513479626149933E-2</v>
      </c>
      <c r="Z122" s="170">
        <f t="shared" si="76"/>
        <v>7.6373272097461101E-2</v>
      </c>
      <c r="AA122" s="170">
        <f t="shared" si="120"/>
        <v>7.866162156106106E-2</v>
      </c>
      <c r="AB122" s="223">
        <f t="shared" si="121"/>
        <v>0.99816754473363523</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9"/>
        <v>0</v>
      </c>
      <c r="L123" s="153">
        <f>+L241+L271</f>
        <v>86235881312</v>
      </c>
      <c r="M123" s="154">
        <f t="shared" si="86"/>
        <v>1.4938900052120735E-2</v>
      </c>
      <c r="N123" s="153">
        <f t="shared" ref="N123:W123" si="124">+N241+N271</f>
        <v>0</v>
      </c>
      <c r="O123" s="153">
        <f t="shared" si="124"/>
        <v>67875461101.620003</v>
      </c>
      <c r="P123" s="153">
        <f t="shared" si="124"/>
        <v>18360420210.379997</v>
      </c>
      <c r="Q123" s="153">
        <f t="shared" si="124"/>
        <v>66305133313.620003</v>
      </c>
      <c r="R123" s="153">
        <f t="shared" si="124"/>
        <v>19930747998.379997</v>
      </c>
      <c r="S123" s="153">
        <f t="shared" si="124"/>
        <v>1570327788</v>
      </c>
      <c r="T123" s="153">
        <f t="shared" si="124"/>
        <v>13077404464.309999</v>
      </c>
      <c r="U123" s="153">
        <f t="shared" si="124"/>
        <v>53227728849.310005</v>
      </c>
      <c r="V123" s="153">
        <f t="shared" si="124"/>
        <v>13077404464.309999</v>
      </c>
      <c r="W123" s="218">
        <f t="shared" si="124"/>
        <v>0</v>
      </c>
      <c r="X123" s="219">
        <f t="shared" si="113"/>
        <v>0.76888103078264047</v>
      </c>
      <c r="Y123" s="155">
        <f t="shared" si="75"/>
        <v>0.15164690457555788</v>
      </c>
      <c r="Z123" s="155">
        <f t="shared" si="76"/>
        <v>0.15164690457555788</v>
      </c>
      <c r="AA123" s="155">
        <f t="shared" si="120"/>
        <v>0.19723064883158478</v>
      </c>
      <c r="AB123" s="156">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5">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6">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6">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6">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6">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6">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6">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8">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6">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6">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6">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8">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6">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6">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6">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8">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6">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6">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6">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8">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6">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6">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6">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6">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6">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6">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8">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6">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6">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6">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6">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6">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6">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6">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6">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6">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6">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6">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6">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6">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6">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6">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6">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6">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6">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6">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6">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6">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6">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8">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6">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6">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6">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8">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6">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6">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6">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8">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6">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6">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6">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6">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6">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9"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8">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9"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6">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9"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6">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9"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6">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9"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8">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9"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6">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9"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6">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9"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6">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9"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6">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9"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6">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9"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8">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c r="AC235" s="224"/>
    </row>
    <row r="236" spans="1:29"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6">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9"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6">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9"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6">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9"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8">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9"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6">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6">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6">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6">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6">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6">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6">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8">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6">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6">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6">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6">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6">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8">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6">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6">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6">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45">
        <f t="shared" si="190"/>
        <v>3.4562800000000001E-6</v>
      </c>
      <c r="Z256" s="145">
        <f t="shared" si="180"/>
        <v>3.4562800000000001E-6</v>
      </c>
      <c r="AA256" s="145">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6">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45">
        <f t="shared" si="190"/>
        <v>3.4562800000000001E-6</v>
      </c>
      <c r="Z257" s="145">
        <f t="shared" si="180"/>
        <v>3.4562800000000001E-6</v>
      </c>
      <c r="AA257" s="145">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6">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45">
        <f t="shared" si="190"/>
        <v>3.4562800000000001E-6</v>
      </c>
      <c r="Z258" s="145">
        <f t="shared" si="180"/>
        <v>3.4562800000000001E-6</v>
      </c>
      <c r="AA258" s="145">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8">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6">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6">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6">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8">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6">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6">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6">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6">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6">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8">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6">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6">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6">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6">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2">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2">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2">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0">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6">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6">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6">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6">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6">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45">
        <f t="shared" si="215"/>
        <v>3.6384315000000001E-6</v>
      </c>
      <c r="Y282" s="145">
        <f t="shared" si="241"/>
        <v>3.6384315000000001E-6</v>
      </c>
      <c r="Z282" s="145">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6">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6">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8">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8">
        <f t="shared" si="242"/>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8">
        <f t="shared" si="242"/>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6">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6">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6">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8">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6">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6">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6">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8">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47" t="s">
        <v>172</v>
      </c>
      <c r="B296" s="248"/>
      <c r="C296" s="248"/>
      <c r="D296" s="248"/>
      <c r="E296" s="248"/>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6"/>
        <v>0</v>
      </c>
      <c r="L296" s="211">
        <f>+L7+L8+L112+L113+L121+L122+L123</f>
        <v>5772572345429</v>
      </c>
      <c r="M296" s="215">
        <f t="shared" si="242"/>
        <v>1</v>
      </c>
      <c r="N296" s="211">
        <f t="shared" ref="N296:W296" si="265">+N7+N8+N112+N113+N121+N122+N123</f>
        <v>864723932</v>
      </c>
      <c r="O296" s="211">
        <f t="shared" si="265"/>
        <v>5114841483959.2002</v>
      </c>
      <c r="P296" s="211">
        <f>+P7+P8+P112+P113+P121+P122+P123</f>
        <v>657730861469.80005</v>
      </c>
      <c r="Q296" s="211">
        <f t="shared" si="265"/>
        <v>5084333436281.1807</v>
      </c>
      <c r="R296" s="211">
        <f t="shared" si="265"/>
        <v>688238909147.82007</v>
      </c>
      <c r="S296" s="211">
        <f t="shared" si="265"/>
        <v>30508047678.020004</v>
      </c>
      <c r="T296" s="211">
        <f t="shared" si="265"/>
        <v>1086118429996.28</v>
      </c>
      <c r="U296" s="211">
        <f t="shared" si="265"/>
        <v>3998215006284.9009</v>
      </c>
      <c r="V296" s="211">
        <f t="shared" si="265"/>
        <v>1084606946560.28</v>
      </c>
      <c r="W296" s="211">
        <f t="shared" si="265"/>
        <v>1511483436</v>
      </c>
      <c r="X296" s="216">
        <f t="shared" si="215"/>
        <v>0.88077431204603263</v>
      </c>
      <c r="Y296" s="216">
        <f t="shared" si="241"/>
        <v>0.18815154925798735</v>
      </c>
      <c r="Z296" s="216">
        <f t="shared" si="232"/>
        <v>0.18788971045449501</v>
      </c>
      <c r="AA296" s="216">
        <f t="shared" si="263"/>
        <v>0.21362061391290194</v>
      </c>
      <c r="AB296" s="217">
        <f t="shared" si="264"/>
        <v>0.99860836222436156</v>
      </c>
    </row>
    <row r="297" spans="1:28" s="62" customFormat="1" ht="15" customHeight="1" thickBot="1" x14ac:dyDescent="0.3">
      <c r="A297" s="61" t="s">
        <v>594</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223.5" customHeight="1" thickBot="1" x14ac:dyDescent="0.3">
      <c r="A298" s="240" t="s">
        <v>595</v>
      </c>
      <c r="B298" s="241"/>
      <c r="C298" s="241"/>
      <c r="D298" s="241"/>
      <c r="E298" s="241"/>
      <c r="F298" s="241"/>
      <c r="G298" s="241"/>
      <c r="H298" s="241"/>
      <c r="I298" s="241"/>
      <c r="J298" s="241"/>
      <c r="K298" s="241"/>
      <c r="L298" s="241"/>
      <c r="M298" s="241"/>
      <c r="N298" s="242"/>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541</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296:E296"/>
    <mergeCell ref="A298:N298"/>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2534-2CF0-449F-85BA-0A80F6AD348F}">
  <sheetPr>
    <tabColor theme="0"/>
  </sheetPr>
  <dimension ref="A1:AB301"/>
  <sheetViews>
    <sheetView zoomScale="73" zoomScaleNormal="73" workbookViewId="0">
      <pane xSplit="4" ySplit="6" topLeftCell="J297" activePane="bottomRight" state="frozen"/>
      <selection activeCell="Y14" sqref="Y14"/>
      <selection pane="topRight" activeCell="Y14" sqref="Y14"/>
      <selection pane="bottomLeft" activeCell="Y14" sqref="Y14"/>
      <selection pane="bottomRight" activeCell="A3" sqref="A3:AB3"/>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27"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row>
    <row r="2" spans="1:28" s="106" customFormat="1" ht="24.95" customHeight="1" x14ac:dyDescent="0.25">
      <c r="A2" s="228" t="s">
        <v>219</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row>
    <row r="3" spans="1:28" ht="24.95" customHeight="1" x14ac:dyDescent="0.25">
      <c r="A3" s="229" t="s">
        <v>599</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row>
    <row r="4" spans="1:28"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28" ht="29.25" customHeight="1" x14ac:dyDescent="0.25">
      <c r="A5" s="230" t="s">
        <v>4</v>
      </c>
      <c r="B5" s="232" t="s">
        <v>5</v>
      </c>
      <c r="C5" s="232" t="s">
        <v>6</v>
      </c>
      <c r="D5" s="232" t="s">
        <v>7</v>
      </c>
      <c r="E5" s="232" t="s">
        <v>8</v>
      </c>
      <c r="F5" s="232" t="s">
        <v>221</v>
      </c>
      <c r="G5" s="232" t="s">
        <v>222</v>
      </c>
      <c r="H5" s="232"/>
      <c r="I5" s="232"/>
      <c r="J5" s="232"/>
      <c r="K5" s="232"/>
      <c r="L5" s="243" t="s">
        <v>223</v>
      </c>
      <c r="M5" s="245" t="s">
        <v>9</v>
      </c>
      <c r="N5" s="245" t="s">
        <v>224</v>
      </c>
      <c r="O5" s="236" t="s">
        <v>225</v>
      </c>
      <c r="P5" s="236" t="s">
        <v>226</v>
      </c>
      <c r="Q5" s="236" t="s">
        <v>227</v>
      </c>
      <c r="R5" s="236" t="s">
        <v>228</v>
      </c>
      <c r="S5" s="236" t="s">
        <v>229</v>
      </c>
      <c r="T5" s="236" t="s">
        <v>230</v>
      </c>
      <c r="U5" s="236" t="s">
        <v>231</v>
      </c>
      <c r="V5" s="236" t="s">
        <v>232</v>
      </c>
      <c r="W5" s="236" t="s">
        <v>233</v>
      </c>
      <c r="X5" s="234" t="s">
        <v>234</v>
      </c>
      <c r="Y5" s="234"/>
      <c r="Z5" s="234"/>
      <c r="AA5" s="234"/>
      <c r="AB5" s="235"/>
    </row>
    <row r="6" spans="1:28" ht="84.75" customHeight="1" thickBot="1" x14ac:dyDescent="0.3">
      <c r="A6" s="231"/>
      <c r="B6" s="233"/>
      <c r="C6" s="233"/>
      <c r="D6" s="233"/>
      <c r="E6" s="233"/>
      <c r="F6" s="233"/>
      <c r="G6" s="105" t="s">
        <v>235</v>
      </c>
      <c r="H6" s="105" t="s">
        <v>236</v>
      </c>
      <c r="I6" s="105" t="s">
        <v>237</v>
      </c>
      <c r="J6" s="105" t="s">
        <v>238</v>
      </c>
      <c r="K6" s="105" t="s">
        <v>239</v>
      </c>
      <c r="L6" s="244"/>
      <c r="M6" s="246"/>
      <c r="N6" s="246"/>
      <c r="O6" s="237"/>
      <c r="P6" s="237"/>
      <c r="Q6" s="237"/>
      <c r="R6" s="237"/>
      <c r="S6" s="237"/>
      <c r="T6" s="237"/>
      <c r="U6" s="237"/>
      <c r="V6" s="237"/>
      <c r="W6" s="237"/>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206664771</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426768532.60000002</v>
      </c>
      <c r="J8" s="153">
        <f>+J9+J39+J94+J110</f>
        <v>426768532.60000002</v>
      </c>
      <c r="K8" s="153">
        <f t="shared" si="0"/>
        <v>0</v>
      </c>
      <c r="L8" s="153">
        <f>+F8+K8</f>
        <v>98334943000</v>
      </c>
      <c r="M8" s="154">
        <f t="shared" si="1"/>
        <v>1.7034856752876616E-2</v>
      </c>
      <c r="N8" s="153">
        <f t="shared" ref="N8:W8" si="3">+N9+N39+N94+N110</f>
        <v>864723932</v>
      </c>
      <c r="O8" s="153">
        <f t="shared" si="3"/>
        <v>68919307997.979996</v>
      </c>
      <c r="P8" s="153">
        <f t="shared" si="3"/>
        <v>29415635002.02</v>
      </c>
      <c r="Q8" s="153">
        <f t="shared" si="3"/>
        <v>49170518791.320007</v>
      </c>
      <c r="R8" s="153">
        <f t="shared" si="3"/>
        <v>49164424208.68</v>
      </c>
      <c r="S8" s="153">
        <f t="shared" si="3"/>
        <v>19748789206.66</v>
      </c>
      <c r="T8" s="153">
        <f t="shared" si="3"/>
        <v>44561385595.300003</v>
      </c>
      <c r="U8" s="153">
        <f t="shared" si="3"/>
        <v>4609133196.0199986</v>
      </c>
      <c r="V8" s="153">
        <f t="shared" si="3"/>
        <v>43321505879.300003</v>
      </c>
      <c r="W8" s="218">
        <f t="shared" si="3"/>
        <v>1308767973.0000002</v>
      </c>
      <c r="X8" s="219">
        <f t="shared" ref="X8:X72" si="4">+Q8/L8</f>
        <v>0.50003098889598185</v>
      </c>
      <c r="Y8" s="155">
        <f t="shared" ref="Y8:Y72" si="5">+T8/L8</f>
        <v>0.45315921518660973</v>
      </c>
      <c r="Z8" s="155">
        <f t="shared" ref="Z8:Z72" si="6">+V8/L8</f>
        <v>0.44055047532086333</v>
      </c>
      <c r="AA8" s="155">
        <f t="shared" ref="AA8:AA52" si="7">+T8/Q8</f>
        <v>0.90626226223926587</v>
      </c>
      <c r="AB8" s="156">
        <f>+V8/T8</f>
        <v>0.97217591644792178</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31180192670.389999</v>
      </c>
      <c r="R9" s="114">
        <f t="shared" si="8"/>
        <v>20284152329.610001</v>
      </c>
      <c r="S9" s="114">
        <f t="shared" si="8"/>
        <v>18002094329.610001</v>
      </c>
      <c r="T9" s="114">
        <f t="shared" si="8"/>
        <v>31180192670.389999</v>
      </c>
      <c r="U9" s="114">
        <f t="shared" si="8"/>
        <v>0</v>
      </c>
      <c r="V9" s="114">
        <f t="shared" si="8"/>
        <v>30274485708.389999</v>
      </c>
      <c r="W9" s="114">
        <f t="shared" si="8"/>
        <v>905706962.00000024</v>
      </c>
      <c r="X9" s="19">
        <f t="shared" si="4"/>
        <v>0.60586008955112514</v>
      </c>
      <c r="Y9" s="19">
        <f t="shared" si="5"/>
        <v>0.60586008955112514</v>
      </c>
      <c r="Z9" s="19">
        <f t="shared" si="6"/>
        <v>0.58826136247124095</v>
      </c>
      <c r="AA9" s="19">
        <f t="shared" si="7"/>
        <v>1</v>
      </c>
      <c r="AB9" s="19">
        <f t="shared" ref="AB9:AB41" si="9">+V9/T9</f>
        <v>0.97095248988438432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31180192670.389999</v>
      </c>
      <c r="R10" s="23">
        <f t="shared" si="10"/>
        <v>20284152329.610001</v>
      </c>
      <c r="S10" s="23">
        <f t="shared" si="10"/>
        <v>18002094329.610001</v>
      </c>
      <c r="T10" s="23">
        <f t="shared" si="10"/>
        <v>31180192670.389999</v>
      </c>
      <c r="U10" s="23">
        <f t="shared" si="10"/>
        <v>0</v>
      </c>
      <c r="V10" s="23">
        <f t="shared" si="10"/>
        <v>30274485708.389999</v>
      </c>
      <c r="W10" s="23">
        <f t="shared" si="10"/>
        <v>905706962.00000024</v>
      </c>
      <c r="X10" s="24">
        <f t="shared" si="4"/>
        <v>0.60586008955112514</v>
      </c>
      <c r="Y10" s="24">
        <f t="shared" si="5"/>
        <v>0.60586008955112514</v>
      </c>
      <c r="Z10" s="24">
        <f t="shared" si="6"/>
        <v>0.58826136247124095</v>
      </c>
      <c r="AA10" s="24">
        <f t="shared" si="7"/>
        <v>1</v>
      </c>
      <c r="AB10" s="24">
        <f t="shared" si="9"/>
        <v>0.97095248988438432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20434114039.799999</v>
      </c>
      <c r="R11" s="23">
        <f t="shared" si="11"/>
        <v>12509363960.200001</v>
      </c>
      <c r="S11" s="23">
        <f t="shared" si="11"/>
        <v>12509363960.200001</v>
      </c>
      <c r="T11" s="23">
        <f t="shared" si="11"/>
        <v>20434114039.799999</v>
      </c>
      <c r="U11" s="23">
        <f t="shared" si="11"/>
        <v>0</v>
      </c>
      <c r="V11" s="23">
        <f t="shared" si="11"/>
        <v>20434114039.799999</v>
      </c>
      <c r="W11" s="23">
        <f t="shared" si="11"/>
        <v>0</v>
      </c>
      <c r="X11" s="24">
        <f t="shared" si="4"/>
        <v>0.6202779815719518</v>
      </c>
      <c r="Y11" s="24">
        <f t="shared" si="5"/>
        <v>0.6202779815719518</v>
      </c>
      <c r="Z11" s="24">
        <f t="shared" si="6"/>
        <v>0.6202779815719518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20434114039.799999</v>
      </c>
      <c r="R12" s="23">
        <f t="shared" si="12"/>
        <v>12509363960.200001</v>
      </c>
      <c r="S12" s="23">
        <f t="shared" si="12"/>
        <v>12509363960.200001</v>
      </c>
      <c r="T12" s="23">
        <f t="shared" si="12"/>
        <v>20434114039.799999</v>
      </c>
      <c r="U12" s="23">
        <f t="shared" si="12"/>
        <v>0</v>
      </c>
      <c r="V12" s="23">
        <f t="shared" si="12"/>
        <v>20434114039.799999</v>
      </c>
      <c r="W12" s="23">
        <f t="shared" si="12"/>
        <v>0</v>
      </c>
      <c r="X12" s="24">
        <f t="shared" si="4"/>
        <v>0.6202779815719518</v>
      </c>
      <c r="Y12" s="24">
        <f t="shared" si="5"/>
        <v>0.6202779815719518</v>
      </c>
      <c r="Z12" s="24">
        <f t="shared" si="6"/>
        <v>0.6202779815719518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16287323192.98</v>
      </c>
      <c r="R13" s="28">
        <f t="shared" ref="R13:R21" si="15">+L13-Q13</f>
        <v>8603986358.0200005</v>
      </c>
      <c r="S13" s="28">
        <f t="shared" ref="S13:S21" si="16">O13-Q13</f>
        <v>8603986358.0200005</v>
      </c>
      <c r="T13" s="28">
        <v>16287323192.98</v>
      </c>
      <c r="U13" s="28">
        <f t="shared" ref="U13:U21" si="17">+Q13-T13</f>
        <v>0</v>
      </c>
      <c r="V13" s="28">
        <v>16287323192.98</v>
      </c>
      <c r="W13" s="29">
        <f t="shared" ref="W13:W21" si="18">+T13-V13</f>
        <v>0</v>
      </c>
      <c r="X13" s="30">
        <f t="shared" si="4"/>
        <v>0.65433773822179886</v>
      </c>
      <c r="Y13" s="30">
        <f t="shared" si="5"/>
        <v>0.65433773822179886</v>
      </c>
      <c r="Z13" s="30">
        <f t="shared" si="6"/>
        <v>0.65433773822179886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1490869729</v>
      </c>
      <c r="R14" s="28">
        <f t="shared" si="15"/>
        <v>485738951</v>
      </c>
      <c r="S14" s="28">
        <f t="shared" si="16"/>
        <v>485738951</v>
      </c>
      <c r="T14" s="28">
        <v>1490869729</v>
      </c>
      <c r="U14" s="28">
        <f t="shared" si="17"/>
        <v>0</v>
      </c>
      <c r="V14" s="28">
        <v>1490869729</v>
      </c>
      <c r="W14" s="29">
        <f t="shared" si="18"/>
        <v>0</v>
      </c>
      <c r="X14" s="30">
        <f t="shared" si="4"/>
        <v>0.75425639079961948</v>
      </c>
      <c r="Y14" s="30">
        <f t="shared" si="5"/>
        <v>0.75425639079961948</v>
      </c>
      <c r="Z14" s="30">
        <f t="shared" si="6"/>
        <v>0.75425639079961948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1627153</v>
      </c>
      <c r="R15" s="28">
        <f t="shared" si="15"/>
        <v>2364040</v>
      </c>
      <c r="S15" s="28">
        <f t="shared" si="16"/>
        <v>2364040</v>
      </c>
      <c r="T15" s="28">
        <v>1627153</v>
      </c>
      <c r="U15" s="28">
        <f t="shared" si="17"/>
        <v>0</v>
      </c>
      <c r="V15" s="28">
        <v>1627153</v>
      </c>
      <c r="W15" s="29">
        <f t="shared" si="18"/>
        <v>0</v>
      </c>
      <c r="X15" s="30">
        <f t="shared" si="4"/>
        <v>0.4076858723694895</v>
      </c>
      <c r="Y15" s="30">
        <f t="shared" si="5"/>
        <v>0.4076858723694895</v>
      </c>
      <c r="Z15" s="30">
        <f t="shared" si="6"/>
        <v>0.4076858723694895</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2620748</v>
      </c>
      <c r="R16" s="28">
        <f t="shared" si="15"/>
        <v>1597452</v>
      </c>
      <c r="S16" s="28">
        <f t="shared" si="16"/>
        <v>1597452</v>
      </c>
      <c r="T16" s="28">
        <v>2620748</v>
      </c>
      <c r="U16" s="28">
        <f t="shared" si="17"/>
        <v>0</v>
      </c>
      <c r="V16" s="28">
        <v>2620748</v>
      </c>
      <c r="W16" s="29">
        <f t="shared" si="18"/>
        <v>0</v>
      </c>
      <c r="X16" s="30">
        <f t="shared" si="4"/>
        <v>0.62129533924422742</v>
      </c>
      <c r="Y16" s="30">
        <f t="shared" si="5"/>
        <v>0.62129533924422742</v>
      </c>
      <c r="Z16" s="30">
        <f t="shared" si="6"/>
        <v>0.62129533924422742</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1243695974</v>
      </c>
      <c r="R17" s="28">
        <f t="shared" si="15"/>
        <v>74043146</v>
      </c>
      <c r="S17" s="28">
        <f t="shared" si="16"/>
        <v>74043146</v>
      </c>
      <c r="T17" s="28">
        <v>1243695974</v>
      </c>
      <c r="U17" s="28">
        <f t="shared" si="17"/>
        <v>0</v>
      </c>
      <c r="V17" s="28">
        <v>1243695974</v>
      </c>
      <c r="W17" s="29">
        <f t="shared" si="18"/>
        <v>0</v>
      </c>
      <c r="X17" s="30">
        <f t="shared" si="4"/>
        <v>0.94381046682441971</v>
      </c>
      <c r="Y17" s="30">
        <f t="shared" si="5"/>
        <v>0.94381046682441971</v>
      </c>
      <c r="Z17" s="30">
        <f t="shared" si="6"/>
        <v>0.94381046682441971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470922402</v>
      </c>
      <c r="R18" s="28">
        <f t="shared" si="15"/>
        <v>388939077</v>
      </c>
      <c r="S18" s="28">
        <f t="shared" si="16"/>
        <v>388939077</v>
      </c>
      <c r="T18" s="28">
        <v>470922402</v>
      </c>
      <c r="U18" s="28">
        <f t="shared" si="17"/>
        <v>0</v>
      </c>
      <c r="V18" s="28">
        <v>470922402</v>
      </c>
      <c r="W18" s="29">
        <f t="shared" si="18"/>
        <v>0</v>
      </c>
      <c r="X18" s="30">
        <f t="shared" si="4"/>
        <v>0.54767240247542248</v>
      </c>
      <c r="Y18" s="30">
        <f t="shared" si="5"/>
        <v>0.54767240247542248</v>
      </c>
      <c r="Z18" s="30">
        <f t="shared" si="6"/>
        <v>0.54767240247542248</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57938050</v>
      </c>
      <c r="R19" s="28">
        <f t="shared" si="15"/>
        <v>71992130</v>
      </c>
      <c r="S19" s="28">
        <f t="shared" si="16"/>
        <v>71992130</v>
      </c>
      <c r="T19" s="28">
        <v>57938050</v>
      </c>
      <c r="U19" s="28">
        <f t="shared" si="17"/>
        <v>0</v>
      </c>
      <c r="V19" s="28">
        <v>57938050</v>
      </c>
      <c r="W19" s="29">
        <f t="shared" si="18"/>
        <v>0</v>
      </c>
      <c r="X19" s="30">
        <f t="shared" si="4"/>
        <v>0.44591679931483202</v>
      </c>
      <c r="Y19" s="30">
        <f t="shared" si="5"/>
        <v>0.44591679931483202</v>
      </c>
      <c r="Z19" s="30">
        <f t="shared" si="6"/>
        <v>0.44591679931483202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75138626.819999993</v>
      </c>
      <c r="R20" s="28">
        <f t="shared" si="15"/>
        <v>2034507070.1800001</v>
      </c>
      <c r="S20" s="28">
        <f t="shared" si="16"/>
        <v>2034507070.1800001</v>
      </c>
      <c r="T20" s="28">
        <v>75138626.819999993</v>
      </c>
      <c r="U20" s="28">
        <f t="shared" si="17"/>
        <v>0</v>
      </c>
      <c r="V20" s="28">
        <v>75138626.819999993</v>
      </c>
      <c r="W20" s="29">
        <f t="shared" si="18"/>
        <v>0</v>
      </c>
      <c r="X20" s="30">
        <f t="shared" si="4"/>
        <v>3.5616704229933065E-2</v>
      </c>
      <c r="Y20" s="30">
        <f t="shared" si="5"/>
        <v>3.5616704229933065E-2</v>
      </c>
      <c r="Z20" s="30">
        <f t="shared" si="6"/>
        <v>3.5616704229933065E-2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803978164</v>
      </c>
      <c r="R21" s="28">
        <f t="shared" si="15"/>
        <v>846195736</v>
      </c>
      <c r="S21" s="28">
        <f t="shared" si="16"/>
        <v>846195736</v>
      </c>
      <c r="T21" s="28">
        <v>803978164</v>
      </c>
      <c r="U21" s="28">
        <f t="shared" si="17"/>
        <v>0</v>
      </c>
      <c r="V21" s="28">
        <v>803978164</v>
      </c>
      <c r="W21" s="29">
        <f t="shared" si="18"/>
        <v>0</v>
      </c>
      <c r="X21" s="30">
        <f t="shared" si="4"/>
        <v>0.48720814454767464</v>
      </c>
      <c r="Y21" s="30">
        <f t="shared" si="5"/>
        <v>0.48720814454767464</v>
      </c>
      <c r="Z21" s="30">
        <f t="shared" si="6"/>
        <v>0.48720814454767464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7662429447.5899992</v>
      </c>
      <c r="R22" s="23">
        <f t="shared" si="20"/>
        <v>4260008552.4100003</v>
      </c>
      <c r="S22" s="23">
        <f t="shared" si="20"/>
        <v>4260008552.4100003</v>
      </c>
      <c r="T22" s="23">
        <f t="shared" si="20"/>
        <v>7662429447.5899992</v>
      </c>
      <c r="U22" s="23">
        <f t="shared" si="20"/>
        <v>0</v>
      </c>
      <c r="V22" s="23">
        <f>SUM(V23:V29)</f>
        <v>6756722485.5899992</v>
      </c>
      <c r="W22" s="23">
        <f t="shared" si="20"/>
        <v>905706962.00000024</v>
      </c>
      <c r="X22" s="24">
        <f t="shared" si="4"/>
        <v>0.64268981290487726</v>
      </c>
      <c r="Y22" s="24">
        <f t="shared" si="5"/>
        <v>0.64268981290487726</v>
      </c>
      <c r="Z22" s="24">
        <f t="shared" si="6"/>
        <v>0.56672322268230702</v>
      </c>
      <c r="AA22" s="24">
        <f t="shared" si="7"/>
        <v>1</v>
      </c>
      <c r="AB22" s="24">
        <f t="shared" si="9"/>
        <v>0.8817989818771037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2297785815.5900002</v>
      </c>
      <c r="R23" s="28">
        <f t="shared" ref="R23:R29" si="23">+L23-Q23</f>
        <v>1418076408.4099998</v>
      </c>
      <c r="S23" s="28">
        <f t="shared" ref="S23:S29" si="24">O23-Q23</f>
        <v>1418076408.4099998</v>
      </c>
      <c r="T23" s="28">
        <v>2297785815.5900002</v>
      </c>
      <c r="U23" s="28">
        <f t="shared" ref="U23:U29" si="25">+Q23-T23</f>
        <v>0</v>
      </c>
      <c r="V23" s="28">
        <v>2019567315.5899999</v>
      </c>
      <c r="W23" s="29">
        <f t="shared" ref="W23:W29" si="26">+T23-V23</f>
        <v>278218500.00000024</v>
      </c>
      <c r="X23" s="30">
        <f t="shared" si="4"/>
        <v>0.6183721777274378</v>
      </c>
      <c r="Y23" s="30">
        <f t="shared" si="5"/>
        <v>0.6183721777274378</v>
      </c>
      <c r="Z23" s="30">
        <f t="shared" si="6"/>
        <v>0.54349897650833889</v>
      </c>
      <c r="AA23" s="30">
        <f t="shared" si="7"/>
        <v>1</v>
      </c>
      <c r="AB23" s="30">
        <f t="shared" si="9"/>
        <v>0.87891887132719448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1627498267.2</v>
      </c>
      <c r="R24" s="28">
        <f t="shared" si="23"/>
        <v>1000251484.8</v>
      </c>
      <c r="S24" s="28">
        <f t="shared" si="24"/>
        <v>1000251484.8</v>
      </c>
      <c r="T24" s="28">
        <v>1627498267.2</v>
      </c>
      <c r="U24" s="28">
        <f t="shared" si="25"/>
        <v>0</v>
      </c>
      <c r="V24" s="28">
        <v>1430426867.2</v>
      </c>
      <c r="W24" s="29">
        <f t="shared" si="26"/>
        <v>197071400</v>
      </c>
      <c r="X24" s="30">
        <f t="shared" si="4"/>
        <v>0.61935055496106461</v>
      </c>
      <c r="Y24" s="30">
        <f t="shared" si="5"/>
        <v>0.61935055496106461</v>
      </c>
      <c r="Z24" s="30">
        <f t="shared" si="6"/>
        <v>0.5443542963371194</v>
      </c>
      <c r="AA24" s="30">
        <f t="shared" si="7"/>
        <v>1</v>
      </c>
      <c r="AB24" s="30">
        <f t="shared" si="9"/>
        <v>0.87891145325822806</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1815009624.8</v>
      </c>
      <c r="R25" s="28">
        <f t="shared" si="23"/>
        <v>705749223.20000005</v>
      </c>
      <c r="S25" s="28">
        <f t="shared" si="24"/>
        <v>705749223.20000005</v>
      </c>
      <c r="T25" s="28">
        <v>1815009624.8</v>
      </c>
      <c r="U25" s="28">
        <f t="shared" si="25"/>
        <v>0</v>
      </c>
      <c r="V25" s="28">
        <v>1601467662.8</v>
      </c>
      <c r="W25" s="29">
        <f t="shared" si="26"/>
        <v>213541962</v>
      </c>
      <c r="X25" s="30">
        <f t="shared" si="4"/>
        <v>0.72002509333252962</v>
      </c>
      <c r="Y25" s="30">
        <f t="shared" si="5"/>
        <v>0.72002509333252962</v>
      </c>
      <c r="Z25" s="30">
        <f t="shared" si="6"/>
        <v>0.63531172927177204</v>
      </c>
      <c r="AA25" s="30">
        <f t="shared" si="7"/>
        <v>1</v>
      </c>
      <c r="AB25" s="30">
        <f t="shared" si="9"/>
        <v>0.88234665035259485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812069135.20000005</v>
      </c>
      <c r="R26" s="28">
        <f t="shared" si="23"/>
        <v>478973022.79999995</v>
      </c>
      <c r="S26" s="28">
        <f t="shared" si="24"/>
        <v>478973022.79999995</v>
      </c>
      <c r="T26" s="28">
        <v>812069135.20000005</v>
      </c>
      <c r="U26" s="28">
        <f t="shared" si="25"/>
        <v>0</v>
      </c>
      <c r="V26" s="28">
        <v>720785735.20000005</v>
      </c>
      <c r="W26" s="29">
        <f t="shared" si="26"/>
        <v>91283400</v>
      </c>
      <c r="X26" s="30">
        <f t="shared" si="4"/>
        <v>0.62900280224621452</v>
      </c>
      <c r="Y26" s="30">
        <f t="shared" si="5"/>
        <v>0.62900280224621452</v>
      </c>
      <c r="Z26" s="30">
        <f t="shared" si="6"/>
        <v>0.55829759759092235</v>
      </c>
      <c r="AA26" s="30">
        <f t="shared" si="7"/>
        <v>1</v>
      </c>
      <c r="AB26" s="30">
        <f t="shared" si="9"/>
        <v>0.88759159036684931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94896645.200000003</v>
      </c>
      <c r="R27" s="28">
        <f t="shared" si="23"/>
        <v>58176682.799999997</v>
      </c>
      <c r="S27" s="28">
        <f t="shared" si="24"/>
        <v>58176682.799999997</v>
      </c>
      <c r="T27" s="28">
        <v>94896645.200000003</v>
      </c>
      <c r="U27" s="28">
        <f t="shared" si="25"/>
        <v>0</v>
      </c>
      <c r="V27" s="28">
        <v>83420145.200000003</v>
      </c>
      <c r="W27" s="29">
        <f t="shared" si="26"/>
        <v>11476500</v>
      </c>
      <c r="X27" s="30">
        <f t="shared" si="4"/>
        <v>0.61994239257671335</v>
      </c>
      <c r="Y27" s="30">
        <f t="shared" si="5"/>
        <v>0.61994239257671335</v>
      </c>
      <c r="Z27" s="30">
        <f t="shared" si="6"/>
        <v>0.54496852123055695</v>
      </c>
      <c r="AA27" s="30">
        <f t="shared" si="7"/>
        <v>1</v>
      </c>
      <c r="AB27" s="30">
        <f t="shared" si="9"/>
        <v>0.87906316418443842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609075293.20000005</v>
      </c>
      <c r="R28" s="28">
        <f t="shared" si="23"/>
        <v>359264598.79999995</v>
      </c>
      <c r="S28" s="28">
        <f t="shared" si="24"/>
        <v>359264598.79999995</v>
      </c>
      <c r="T28" s="28">
        <v>609075293.20000005</v>
      </c>
      <c r="U28" s="28">
        <f t="shared" si="25"/>
        <v>0</v>
      </c>
      <c r="V28" s="28">
        <v>540609393.20000005</v>
      </c>
      <c r="W28" s="29">
        <f t="shared" si="26"/>
        <v>68465900</v>
      </c>
      <c r="X28" s="30">
        <f t="shared" si="4"/>
        <v>0.62898915786896037</v>
      </c>
      <c r="Y28" s="30">
        <f t="shared" si="5"/>
        <v>0.62898915786896037</v>
      </c>
      <c r="Z28" s="30">
        <f t="shared" si="6"/>
        <v>0.55828474863658728</v>
      </c>
      <c r="AA28" s="30">
        <f t="shared" si="7"/>
        <v>1</v>
      </c>
      <c r="AB28" s="30">
        <f t="shared" si="9"/>
        <v>0.88759041654720661</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406094666.39999998</v>
      </c>
      <c r="R29" s="28">
        <f t="shared" si="23"/>
        <v>239517131.60000002</v>
      </c>
      <c r="S29" s="28">
        <f t="shared" si="24"/>
        <v>239517131.60000002</v>
      </c>
      <c r="T29" s="28">
        <v>406094666.39999998</v>
      </c>
      <c r="U29" s="28">
        <f t="shared" si="25"/>
        <v>0</v>
      </c>
      <c r="V29" s="28">
        <v>360445366.39999998</v>
      </c>
      <c r="W29" s="29">
        <f t="shared" si="26"/>
        <v>45649300</v>
      </c>
      <c r="X29" s="30">
        <f t="shared" si="4"/>
        <v>0.62900750521910376</v>
      </c>
      <c r="Y29" s="30">
        <f t="shared" si="5"/>
        <v>0.62900750521910376</v>
      </c>
      <c r="Z29" s="30">
        <f t="shared" si="6"/>
        <v>0.55830046401971112</v>
      </c>
      <c r="AA29" s="30">
        <f t="shared" si="7"/>
        <v>1</v>
      </c>
      <c r="AB29" s="30">
        <f t="shared" si="9"/>
        <v>0.88758951107465223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3083649183</v>
      </c>
      <c r="R30" s="23">
        <f t="shared" si="27"/>
        <v>1232721817</v>
      </c>
      <c r="S30" s="23">
        <f t="shared" si="27"/>
        <v>1232721817</v>
      </c>
      <c r="T30" s="23">
        <f t="shared" si="27"/>
        <v>3083649183</v>
      </c>
      <c r="U30" s="23">
        <f t="shared" si="27"/>
        <v>0</v>
      </c>
      <c r="V30" s="23">
        <f t="shared" si="27"/>
        <v>3083649183</v>
      </c>
      <c r="W30" s="23">
        <f t="shared" si="27"/>
        <v>0</v>
      </c>
      <c r="X30" s="24">
        <f t="shared" si="4"/>
        <v>0.71440781689062405</v>
      </c>
      <c r="Y30" s="24">
        <f t="shared" si="5"/>
        <v>0.71440781689062405</v>
      </c>
      <c r="Z30" s="24">
        <f t="shared" si="6"/>
        <v>0.71440781689062405</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1262090164</v>
      </c>
      <c r="R31" s="121">
        <f t="shared" si="28"/>
        <v>752001078</v>
      </c>
      <c r="S31" s="23">
        <f t="shared" si="28"/>
        <v>752001078</v>
      </c>
      <c r="T31" s="23">
        <f t="shared" si="28"/>
        <v>1262090164</v>
      </c>
      <c r="U31" s="23">
        <f t="shared" si="28"/>
        <v>0</v>
      </c>
      <c r="V31" s="23">
        <f t="shared" si="28"/>
        <v>1262090164</v>
      </c>
      <c r="W31" s="23">
        <f t="shared" si="28"/>
        <v>0</v>
      </c>
      <c r="X31" s="24">
        <f t="shared" si="4"/>
        <v>0.626630083921491</v>
      </c>
      <c r="Y31" s="24">
        <f t="shared" si="5"/>
        <v>0.626630083921491</v>
      </c>
      <c r="Z31" s="24">
        <f t="shared" si="6"/>
        <v>0.626630083921491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734255813</v>
      </c>
      <c r="R32" s="31">
        <f t="shared" ref="R32:R36" si="31">+L32-Q32</f>
        <v>16568446</v>
      </c>
      <c r="S32" s="28">
        <f t="shared" ref="S32:S36" si="32">O32-Q32</f>
        <v>16568446</v>
      </c>
      <c r="T32" s="28">
        <v>734255813</v>
      </c>
      <c r="U32" s="28">
        <f t="shared" ref="U32:U36" si="33">+Q32-T32</f>
        <v>0</v>
      </c>
      <c r="V32" s="28">
        <v>734255813</v>
      </c>
      <c r="W32" s="29">
        <f t="shared" ref="W32:W38" si="34">+T32-V32</f>
        <v>0</v>
      </c>
      <c r="X32" s="30">
        <f t="shared" si="4"/>
        <v>0.97793299057482908</v>
      </c>
      <c r="Y32" s="30">
        <f t="shared" si="5"/>
        <v>0.97793299057482908</v>
      </c>
      <c r="Z32" s="30">
        <f t="shared" si="6"/>
        <v>0.97793299057482908</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432433005</v>
      </c>
      <c r="R33" s="31">
        <f t="shared" si="31"/>
        <v>623008719</v>
      </c>
      <c r="S33" s="28">
        <f t="shared" si="32"/>
        <v>623008719</v>
      </c>
      <c r="T33" s="28">
        <v>432433005</v>
      </c>
      <c r="U33" s="28">
        <f t="shared" si="33"/>
        <v>0</v>
      </c>
      <c r="V33" s="28">
        <v>432433005</v>
      </c>
      <c r="W33" s="29">
        <f t="shared" si="34"/>
        <v>0</v>
      </c>
      <c r="X33" s="30">
        <f t="shared" si="4"/>
        <v>0.40971755727178361</v>
      </c>
      <c r="Y33" s="30">
        <f t="shared" si="5"/>
        <v>0.40971755727178361</v>
      </c>
      <c r="Z33" s="30">
        <f t="shared" si="6"/>
        <v>0.40971755727178361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95401346</v>
      </c>
      <c r="R34" s="28">
        <f t="shared" si="31"/>
        <v>112423913</v>
      </c>
      <c r="S34" s="28">
        <f t="shared" si="32"/>
        <v>112423913</v>
      </c>
      <c r="T34" s="28">
        <v>95401346</v>
      </c>
      <c r="U34" s="28">
        <f t="shared" si="33"/>
        <v>0</v>
      </c>
      <c r="V34" s="28">
        <v>95401346</v>
      </c>
      <c r="W34" s="29">
        <f t="shared" si="34"/>
        <v>0</v>
      </c>
      <c r="X34" s="30">
        <f t="shared" si="4"/>
        <v>0.45904596226197897</v>
      </c>
      <c r="Y34" s="30">
        <f t="shared" si="5"/>
        <v>0.45904596226197897</v>
      </c>
      <c r="Z34" s="30">
        <f t="shared" si="6"/>
        <v>0.45904596226197897</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1747544368</v>
      </c>
      <c r="R35" s="28">
        <f t="shared" si="31"/>
        <v>429343640</v>
      </c>
      <c r="S35" s="28">
        <f t="shared" si="32"/>
        <v>429343640</v>
      </c>
      <c r="T35" s="28">
        <v>1747544368</v>
      </c>
      <c r="U35" s="28">
        <f t="shared" si="33"/>
        <v>0</v>
      </c>
      <c r="V35" s="28">
        <v>1747544368</v>
      </c>
      <c r="W35" s="29">
        <f t="shared" si="34"/>
        <v>0</v>
      </c>
      <c r="X35" s="30">
        <f t="shared" si="4"/>
        <v>0.80277182913306766</v>
      </c>
      <c r="Y35" s="30">
        <f t="shared" si="5"/>
        <v>0.80277182913306766</v>
      </c>
      <c r="Z35" s="30">
        <f t="shared" si="6"/>
        <v>0.80277182913306766</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0</v>
      </c>
      <c r="P37" s="34">
        <f t="shared" si="30"/>
        <v>2282058000</v>
      </c>
      <c r="Q37" s="32">
        <f t="shared" si="36"/>
        <v>0</v>
      </c>
      <c r="R37" s="32">
        <f t="shared" si="36"/>
        <v>2282058000</v>
      </c>
      <c r="S37" s="32">
        <f t="shared" si="36"/>
        <v>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0</v>
      </c>
      <c r="P38" s="28">
        <f t="shared" si="30"/>
        <v>2282058000</v>
      </c>
      <c r="Q38" s="28">
        <v>0</v>
      </c>
      <c r="R38" s="28">
        <f t="shared" ref="R38" si="39">+L38-Q38</f>
        <v>2282058000</v>
      </c>
      <c r="S38" s="28">
        <f t="shared" ref="S38" si="40">O38-Q38</f>
        <v>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426768532.60000002</v>
      </c>
      <c r="J39" s="34">
        <f>+J40+J48</f>
        <v>426768532.60000002</v>
      </c>
      <c r="K39" s="34">
        <f t="shared" si="0"/>
        <v>0</v>
      </c>
      <c r="L39" s="34">
        <f>+L40+L48</f>
        <v>19419071000</v>
      </c>
      <c r="M39" s="116">
        <f t="shared" si="19"/>
        <v>3.3640238420531796E-3</v>
      </c>
      <c r="N39" s="34">
        <f t="shared" ref="N39:W39" si="42">+N40+N48</f>
        <v>0</v>
      </c>
      <c r="O39" s="34">
        <f t="shared" si="42"/>
        <v>16892912915.339998</v>
      </c>
      <c r="P39" s="34">
        <f t="shared" si="42"/>
        <v>2526158084.6600003</v>
      </c>
      <c r="Q39" s="34">
        <f t="shared" si="42"/>
        <v>15898931180.27</v>
      </c>
      <c r="R39" s="34">
        <f t="shared" si="42"/>
        <v>3520139819.7300005</v>
      </c>
      <c r="S39" s="34">
        <f t="shared" si="42"/>
        <v>993981735.07000017</v>
      </c>
      <c r="T39" s="34">
        <f t="shared" si="42"/>
        <v>11289797984.25</v>
      </c>
      <c r="U39" s="34">
        <f t="shared" si="42"/>
        <v>4609133196.0199986</v>
      </c>
      <c r="V39" s="34">
        <f t="shared" si="42"/>
        <v>11024513487.25</v>
      </c>
      <c r="W39" s="34">
        <f t="shared" si="42"/>
        <v>265284497</v>
      </c>
      <c r="X39" s="24">
        <f t="shared" si="4"/>
        <v>0.81872769198227868</v>
      </c>
      <c r="Y39" s="24">
        <f t="shared" si="5"/>
        <v>0.58137683230315185</v>
      </c>
      <c r="Z39" s="24">
        <f t="shared" si="6"/>
        <v>0.56771580305000169</v>
      </c>
      <c r="AA39" s="24">
        <f t="shared" si="7"/>
        <v>0.71009792144142569</v>
      </c>
      <c r="AB39" s="24">
        <f t="shared" si="9"/>
        <v>0.97650228131893158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64355800</v>
      </c>
      <c r="J40" s="33">
        <f t="shared" si="43"/>
        <v>0</v>
      </c>
      <c r="K40" s="33">
        <f t="shared" si="0"/>
        <v>64355800</v>
      </c>
      <c r="L40" s="33">
        <f>+L41</f>
        <v>64355800</v>
      </c>
      <c r="M40" s="116">
        <f t="shared" si="19"/>
        <v>1.1148548021396391E-5</v>
      </c>
      <c r="N40" s="33">
        <f t="shared" ref="N40:W40" si="44">+N41</f>
        <v>0</v>
      </c>
      <c r="O40" s="33">
        <f t="shared" si="44"/>
        <v>44361300.960000001</v>
      </c>
      <c r="P40" s="33">
        <f t="shared" si="44"/>
        <v>19994499.039999999</v>
      </c>
      <c r="Q40" s="33">
        <f t="shared" si="44"/>
        <v>43660376.579999998</v>
      </c>
      <c r="R40" s="33">
        <f t="shared" si="44"/>
        <v>20695423.420000002</v>
      </c>
      <c r="S40" s="33">
        <f t="shared" si="44"/>
        <v>700924.38</v>
      </c>
      <c r="T40" s="33">
        <f t="shared" si="44"/>
        <v>2236376.58</v>
      </c>
      <c r="U40" s="33">
        <f t="shared" si="44"/>
        <v>41424000</v>
      </c>
      <c r="V40" s="33">
        <f t="shared" si="44"/>
        <v>2236376.58</v>
      </c>
      <c r="W40" s="33">
        <f t="shared" si="44"/>
        <v>0</v>
      </c>
      <c r="X40" s="24">
        <f t="shared" si="4"/>
        <v>0.67842178296284095</v>
      </c>
      <c r="Y40" s="24">
        <f t="shared" si="5"/>
        <v>3.4750194698846104E-2</v>
      </c>
      <c r="Z40" s="24">
        <f t="shared" si="6"/>
        <v>3.4750194698846104E-2</v>
      </c>
      <c r="AA40" s="24">
        <f t="shared" si="7"/>
        <v>5.1222109271142714E-2</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64355800</v>
      </c>
      <c r="J41" s="34">
        <f t="shared" si="45"/>
        <v>0</v>
      </c>
      <c r="K41" s="34">
        <f t="shared" si="0"/>
        <v>64355800</v>
      </c>
      <c r="L41" s="34">
        <f t="shared" ref="L41" si="46">+L44+L42</f>
        <v>64355800</v>
      </c>
      <c r="M41" s="122">
        <f t="shared" si="19"/>
        <v>1.1148548021396391E-5</v>
      </c>
      <c r="N41" s="34">
        <f t="shared" ref="N41:W41" si="47">+N44+N42</f>
        <v>0</v>
      </c>
      <c r="O41" s="34">
        <f t="shared" si="47"/>
        <v>44361300.960000001</v>
      </c>
      <c r="P41" s="34">
        <f t="shared" si="47"/>
        <v>19994499.039999999</v>
      </c>
      <c r="Q41" s="34">
        <f t="shared" si="47"/>
        <v>43660376.579999998</v>
      </c>
      <c r="R41" s="34">
        <f t="shared" si="47"/>
        <v>20695423.420000002</v>
      </c>
      <c r="S41" s="34">
        <f t="shared" si="47"/>
        <v>700924.38</v>
      </c>
      <c r="T41" s="34">
        <f t="shared" si="47"/>
        <v>2236376.58</v>
      </c>
      <c r="U41" s="34">
        <f t="shared" si="47"/>
        <v>41424000</v>
      </c>
      <c r="V41" s="34">
        <f t="shared" si="47"/>
        <v>2236376.58</v>
      </c>
      <c r="W41" s="34">
        <f t="shared" si="47"/>
        <v>0</v>
      </c>
      <c r="X41" s="24">
        <f t="shared" si="4"/>
        <v>0.67842178296284095</v>
      </c>
      <c r="Y41" s="24">
        <f t="shared" si="5"/>
        <v>3.4750194698846104E-2</v>
      </c>
      <c r="Z41" s="24">
        <f t="shared" si="6"/>
        <v>3.4750194698846104E-2</v>
      </c>
      <c r="AA41" s="24">
        <f t="shared" si="7"/>
        <v>5.1222109271142714E-2</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41164000</v>
      </c>
      <c r="P42" s="34">
        <f t="shared" si="49"/>
        <v>18910800</v>
      </c>
      <c r="Q42" s="34">
        <f t="shared" si="49"/>
        <v>40464000</v>
      </c>
      <c r="R42" s="34">
        <f t="shared" si="49"/>
        <v>19610800</v>
      </c>
      <c r="S42" s="34">
        <f>+S43</f>
        <v>700000</v>
      </c>
      <c r="T42" s="34">
        <f t="shared" si="49"/>
        <v>0</v>
      </c>
      <c r="U42" s="34">
        <f t="shared" si="49"/>
        <v>40464000</v>
      </c>
      <c r="V42" s="34">
        <f t="shared" si="49"/>
        <v>0</v>
      </c>
      <c r="W42" s="34">
        <f t="shared" si="49"/>
        <v>0</v>
      </c>
      <c r="X42" s="24">
        <f t="shared" si="4"/>
        <v>0.67356029483244217</v>
      </c>
      <c r="Y42" s="24">
        <f t="shared" si="5"/>
        <v>0</v>
      </c>
      <c r="Z42" s="24">
        <f t="shared" si="6"/>
        <v>0</v>
      </c>
      <c r="AA42" s="24">
        <f t="shared" si="7"/>
        <v>0</v>
      </c>
      <c r="AB42" s="24" t="s">
        <v>514</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41164000</v>
      </c>
      <c r="P43" s="28">
        <f>L43-O43</f>
        <v>18910800</v>
      </c>
      <c r="Q43" s="31">
        <v>40464000</v>
      </c>
      <c r="R43" s="28">
        <f>+L43-Q43</f>
        <v>19610800</v>
      </c>
      <c r="S43" s="28">
        <f>O43-Q43</f>
        <v>700000</v>
      </c>
      <c r="T43" s="28">
        <v>0</v>
      </c>
      <c r="U43" s="28">
        <f>+Q43-T43</f>
        <v>40464000</v>
      </c>
      <c r="V43" s="28">
        <v>0</v>
      </c>
      <c r="W43" s="29">
        <f>+T43-V43</f>
        <v>0</v>
      </c>
      <c r="X43" s="30">
        <f t="shared" si="4"/>
        <v>0.67356029483244217</v>
      </c>
      <c r="Y43" s="30">
        <f t="shared" si="5"/>
        <v>0</v>
      </c>
      <c r="Z43" s="30">
        <f t="shared" si="6"/>
        <v>0</v>
      </c>
      <c r="AA43" s="30">
        <f t="shared" si="7"/>
        <v>0</v>
      </c>
      <c r="AB43" s="30" t="s">
        <v>514</v>
      </c>
    </row>
    <row r="44" spans="1:28" ht="27.75" customHeight="1" x14ac:dyDescent="0.25">
      <c r="A44" s="20" t="s">
        <v>493</v>
      </c>
      <c r="B44" s="21" t="s">
        <v>12</v>
      </c>
      <c r="C44" s="21">
        <v>20</v>
      </c>
      <c r="D44" s="21" t="s">
        <v>13</v>
      </c>
      <c r="E44" s="22" t="s">
        <v>494</v>
      </c>
      <c r="F44" s="34">
        <f>+F45+F47+F46</f>
        <v>0</v>
      </c>
      <c r="G44" s="34">
        <f>+G45+G47+G46</f>
        <v>0</v>
      </c>
      <c r="H44" s="34">
        <f>+H45+H47+H46</f>
        <v>0</v>
      </c>
      <c r="I44" s="34">
        <f>+I45+I47+I46</f>
        <v>4281000</v>
      </c>
      <c r="J44" s="34">
        <f>+J45+J47+J46</f>
        <v>0</v>
      </c>
      <c r="K44" s="34">
        <f t="shared" si="0"/>
        <v>4281000</v>
      </c>
      <c r="L44" s="34">
        <f>+L45+L47+L46</f>
        <v>4281000</v>
      </c>
      <c r="M44" s="222">
        <f t="shared" si="19"/>
        <v>7.416104543739329E-7</v>
      </c>
      <c r="N44" s="34">
        <f t="shared" ref="N44:W44" si="50">+N45+N47+N46</f>
        <v>0</v>
      </c>
      <c r="O44" s="34">
        <f t="shared" si="50"/>
        <v>3197300.96</v>
      </c>
      <c r="P44" s="34">
        <f>+P45+P47+P46</f>
        <v>1083699.04</v>
      </c>
      <c r="Q44" s="34">
        <f t="shared" si="50"/>
        <v>3196376.58</v>
      </c>
      <c r="R44" s="34">
        <f t="shared" si="50"/>
        <v>1084623.42</v>
      </c>
      <c r="S44" s="34">
        <f t="shared" si="50"/>
        <v>924.38000000000466</v>
      </c>
      <c r="T44" s="34">
        <f t="shared" si="50"/>
        <v>2236376.58</v>
      </c>
      <c r="U44" s="34">
        <f t="shared" si="50"/>
        <v>960000.00000000012</v>
      </c>
      <c r="V44" s="34">
        <f t="shared" si="50"/>
        <v>2236376.58</v>
      </c>
      <c r="W44" s="34">
        <f t="shared" si="50"/>
        <v>0</v>
      </c>
      <c r="X44" s="24">
        <f t="shared" si="4"/>
        <v>0.74664250875963567</v>
      </c>
      <c r="Y44" s="24">
        <f t="shared" si="5"/>
        <v>0.52239583742116324</v>
      </c>
      <c r="Z44" s="24">
        <f t="shared" si="6"/>
        <v>0.52239583742116324</v>
      </c>
      <c r="AA44" s="24">
        <f t="shared" si="7"/>
        <v>0.69965991929524152</v>
      </c>
      <c r="AB44" s="24">
        <f t="shared" ref="AB44:AB52" si="51">+V44/T44</f>
        <v>1</v>
      </c>
    </row>
    <row r="45" spans="1:28" ht="36.75" customHeight="1" x14ac:dyDescent="0.25">
      <c r="A45" s="25" t="s">
        <v>495</v>
      </c>
      <c r="B45" s="26" t="s">
        <v>12</v>
      </c>
      <c r="C45" s="26">
        <v>20</v>
      </c>
      <c r="D45" s="26" t="s">
        <v>13</v>
      </c>
      <c r="E45" s="27" t="s">
        <v>551</v>
      </c>
      <c r="F45" s="28">
        <v>0</v>
      </c>
      <c r="G45" s="28">
        <v>0</v>
      </c>
      <c r="H45" s="28">
        <v>0</v>
      </c>
      <c r="I45" s="28">
        <f>500000+501000</f>
        <v>1001000</v>
      </c>
      <c r="J45" s="28">
        <v>0</v>
      </c>
      <c r="K45" s="28">
        <f t="shared" si="0"/>
        <v>1001000</v>
      </c>
      <c r="L45" s="28">
        <f>+F45+K45</f>
        <v>1001000</v>
      </c>
      <c r="M45" s="119">
        <f t="shared" si="19"/>
        <v>1.7340622864478085E-7</v>
      </c>
      <c r="N45" s="28">
        <v>0</v>
      </c>
      <c r="O45" s="31">
        <v>573225.26</v>
      </c>
      <c r="P45" s="28">
        <f>L45-O45</f>
        <v>427774.74</v>
      </c>
      <c r="Q45" s="31">
        <v>572300.88</v>
      </c>
      <c r="R45" s="28">
        <f>+L45-Q45</f>
        <v>428699.12</v>
      </c>
      <c r="S45" s="28">
        <f>O45-Q45</f>
        <v>924.38000000000466</v>
      </c>
      <c r="T45" s="28">
        <v>572300.88</v>
      </c>
      <c r="U45" s="28">
        <f>+Q45-T45</f>
        <v>0</v>
      </c>
      <c r="V45" s="28">
        <v>572300.88</v>
      </c>
      <c r="W45" s="29">
        <f>+T45-V45</f>
        <v>0</v>
      </c>
      <c r="X45" s="30">
        <f t="shared" si="4"/>
        <v>0.57172915084915088</v>
      </c>
      <c r="Y45" s="30">
        <f t="shared" si="5"/>
        <v>0.57172915084915088</v>
      </c>
      <c r="Z45" s="30">
        <f t="shared" si="6"/>
        <v>0.57172915084915088</v>
      </c>
      <c r="AA45" s="30">
        <f t="shared" si="7"/>
        <v>1</v>
      </c>
      <c r="AB45" s="30">
        <f t="shared" si="51"/>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667568.6</v>
      </c>
      <c r="U46" s="28">
        <f>+Q46-T46</f>
        <v>960000.00000000012</v>
      </c>
      <c r="V46" s="28">
        <v>667568.6</v>
      </c>
      <c r="W46" s="29">
        <f>+T46-V46</f>
        <v>0</v>
      </c>
      <c r="X46" s="30">
        <f t="shared" si="4"/>
        <v>0.71384587719298254</v>
      </c>
      <c r="Y46" s="30">
        <f t="shared" si="5"/>
        <v>0.29279324561403508</v>
      </c>
      <c r="Z46" s="30">
        <f t="shared" si="6"/>
        <v>0.29279324561403508</v>
      </c>
      <c r="AA46" s="30">
        <f t="shared" si="7"/>
        <v>0.41016311078992307</v>
      </c>
      <c r="AB46" s="30">
        <f t="shared" si="51"/>
        <v>1</v>
      </c>
    </row>
    <row r="47" spans="1:28" ht="44.25" customHeight="1" x14ac:dyDescent="0.25">
      <c r="A47" s="25" t="s">
        <v>497</v>
      </c>
      <c r="B47" s="26" t="s">
        <v>12</v>
      </c>
      <c r="C47" s="26">
        <v>20</v>
      </c>
      <c r="D47" s="26" t="s">
        <v>13</v>
      </c>
      <c r="E47" s="27" t="s">
        <v>552</v>
      </c>
      <c r="F47" s="28">
        <v>0</v>
      </c>
      <c r="G47" s="28">
        <v>0</v>
      </c>
      <c r="H47" s="28">
        <v>0</v>
      </c>
      <c r="I47" s="28">
        <f>500000+500000</f>
        <v>1000000</v>
      </c>
      <c r="J47" s="28">
        <v>0</v>
      </c>
      <c r="K47" s="28">
        <f t="shared" si="0"/>
        <v>1000000</v>
      </c>
      <c r="L47" s="28">
        <f>+F47+K47</f>
        <v>1000000</v>
      </c>
      <c r="M47" s="119">
        <f t="shared" si="19"/>
        <v>1.732329956491317E-7</v>
      </c>
      <c r="N47" s="28">
        <v>0</v>
      </c>
      <c r="O47" s="31">
        <v>996507.1</v>
      </c>
      <c r="P47" s="28">
        <f>L47-O47</f>
        <v>3492.9000000000233</v>
      </c>
      <c r="Q47" s="31">
        <v>996507.1</v>
      </c>
      <c r="R47" s="28">
        <f>+L47-Q47</f>
        <v>3492.9000000000233</v>
      </c>
      <c r="S47" s="28">
        <f>O47-Q47</f>
        <v>0</v>
      </c>
      <c r="T47" s="28">
        <v>996507.1</v>
      </c>
      <c r="U47" s="28">
        <f>+Q47-T47</f>
        <v>0</v>
      </c>
      <c r="V47" s="28">
        <v>996507.1</v>
      </c>
      <c r="W47" s="29">
        <f>+T47-V47</f>
        <v>0</v>
      </c>
      <c r="X47" s="30">
        <f t="shared" si="4"/>
        <v>0.99650709999999998</v>
      </c>
      <c r="Y47" s="30">
        <f t="shared" si="5"/>
        <v>0.99650709999999998</v>
      </c>
      <c r="Z47" s="30">
        <f t="shared" si="6"/>
        <v>0.99650709999999998</v>
      </c>
      <c r="AA47" s="30">
        <f t="shared" si="7"/>
        <v>1</v>
      </c>
      <c r="AB47" s="30">
        <f t="shared" si="51"/>
        <v>1</v>
      </c>
    </row>
    <row r="48" spans="1:28" ht="30" customHeight="1" x14ac:dyDescent="0.25">
      <c r="A48" s="20" t="s">
        <v>16</v>
      </c>
      <c r="B48" s="21" t="s">
        <v>12</v>
      </c>
      <c r="C48" s="21">
        <v>20</v>
      </c>
      <c r="D48" s="21" t="s">
        <v>13</v>
      </c>
      <c r="E48" s="22" t="s">
        <v>17</v>
      </c>
      <c r="F48" s="33">
        <f>+F49+F65</f>
        <v>19419071000</v>
      </c>
      <c r="G48" s="33">
        <f>+G49+G65</f>
        <v>0</v>
      </c>
      <c r="H48" s="33">
        <f>+H49+H65</f>
        <v>0</v>
      </c>
      <c r="I48" s="33">
        <f>+I49+I65</f>
        <v>362412732.60000002</v>
      </c>
      <c r="J48" s="33">
        <f>+J49+J65</f>
        <v>426768532.60000002</v>
      </c>
      <c r="K48" s="33">
        <f t="shared" si="0"/>
        <v>-64355800</v>
      </c>
      <c r="L48" s="33">
        <f>+L49+L65</f>
        <v>19354715200</v>
      </c>
      <c r="M48" s="116">
        <f t="shared" si="19"/>
        <v>3.3528752940317832E-3</v>
      </c>
      <c r="N48" s="33">
        <f t="shared" ref="N48:W48" si="52">+N49+N65</f>
        <v>0</v>
      </c>
      <c r="O48" s="33">
        <f t="shared" si="52"/>
        <v>16848551614.379999</v>
      </c>
      <c r="P48" s="33">
        <f t="shared" si="52"/>
        <v>2506163585.6200004</v>
      </c>
      <c r="Q48" s="33">
        <f t="shared" si="52"/>
        <v>15855270803.690001</v>
      </c>
      <c r="R48" s="33">
        <f t="shared" si="52"/>
        <v>3499444396.3100004</v>
      </c>
      <c r="S48" s="33">
        <f t="shared" si="52"/>
        <v>993280810.69000018</v>
      </c>
      <c r="T48" s="33">
        <f t="shared" si="52"/>
        <v>11287561607.67</v>
      </c>
      <c r="U48" s="33">
        <f t="shared" si="52"/>
        <v>4567709196.0199986</v>
      </c>
      <c r="V48" s="33">
        <f t="shared" si="52"/>
        <v>11022277110.67</v>
      </c>
      <c r="W48" s="33">
        <f t="shared" si="52"/>
        <v>265284497</v>
      </c>
      <c r="X48" s="24">
        <f t="shared" si="4"/>
        <v>0.81919421907536005</v>
      </c>
      <c r="Y48" s="24">
        <f t="shared" si="5"/>
        <v>0.58319440462084404</v>
      </c>
      <c r="Z48" s="24">
        <f t="shared" si="6"/>
        <v>0.56948795147706432</v>
      </c>
      <c r="AA48" s="24">
        <f t="shared" si="7"/>
        <v>0.71191225602044228</v>
      </c>
      <c r="AB48" s="24">
        <f t="shared" si="51"/>
        <v>0.97649762577422061</v>
      </c>
    </row>
    <row r="49" spans="1:28" ht="24.75" customHeight="1" x14ac:dyDescent="0.25">
      <c r="A49" s="20" t="s">
        <v>18</v>
      </c>
      <c r="B49" s="21" t="s">
        <v>12</v>
      </c>
      <c r="C49" s="21">
        <v>20</v>
      </c>
      <c r="D49" s="21" t="s">
        <v>13</v>
      </c>
      <c r="E49" s="22" t="s">
        <v>19</v>
      </c>
      <c r="F49" s="34">
        <f>+F50+F54+F63</f>
        <v>189934492</v>
      </c>
      <c r="G49" s="34">
        <f t="shared" ref="G49:J49" si="53">+G50+G54+G63</f>
        <v>0</v>
      </c>
      <c r="H49" s="34">
        <f t="shared" si="53"/>
        <v>0</v>
      </c>
      <c r="I49" s="34">
        <f t="shared" si="53"/>
        <v>128564000.59999999</v>
      </c>
      <c r="J49" s="34">
        <f t="shared" si="53"/>
        <v>0</v>
      </c>
      <c r="K49" s="34">
        <f>+G49-H49+I49-J49</f>
        <v>128564000.59999999</v>
      </c>
      <c r="L49" s="34">
        <f t="shared" ref="L49" si="54">+L50+L54+L63</f>
        <v>318498492.60000002</v>
      </c>
      <c r="M49" s="116">
        <f t="shared" si="19"/>
        <v>5.5174447982830814E-5</v>
      </c>
      <c r="N49" s="34">
        <f t="shared" ref="N49:W49" si="55">+N50+N54+N63</f>
        <v>0</v>
      </c>
      <c r="O49" s="34">
        <f t="shared" si="55"/>
        <v>174819777</v>
      </c>
      <c r="P49" s="34">
        <f t="shared" si="55"/>
        <v>143678715.60000002</v>
      </c>
      <c r="Q49" s="34">
        <f t="shared" si="55"/>
        <v>174812067.34999999</v>
      </c>
      <c r="R49" s="34">
        <f t="shared" si="55"/>
        <v>143686425.25</v>
      </c>
      <c r="S49" s="34">
        <f t="shared" si="55"/>
        <v>7709.649999995192</v>
      </c>
      <c r="T49" s="34">
        <f t="shared" si="55"/>
        <v>51220966.779999994</v>
      </c>
      <c r="U49" s="34">
        <f t="shared" si="55"/>
        <v>123591100.57000001</v>
      </c>
      <c r="V49" s="34">
        <f t="shared" si="55"/>
        <v>50516245.779999994</v>
      </c>
      <c r="W49" s="34">
        <f t="shared" si="55"/>
        <v>704721.00000000047</v>
      </c>
      <c r="X49" s="24">
        <f t="shared" si="4"/>
        <v>0.54886309169929171</v>
      </c>
      <c r="Y49" s="24">
        <f t="shared" si="5"/>
        <v>0.16082012307771906</v>
      </c>
      <c r="Z49" s="24">
        <f t="shared" si="6"/>
        <v>0.15860748780196893</v>
      </c>
      <c r="AA49" s="24">
        <f t="shared" si="7"/>
        <v>0.29300589802789717</v>
      </c>
      <c r="AB49" s="24">
        <f t="shared" si="51"/>
        <v>0.98624155215525589</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6">+N51+N52+N53</f>
        <v>0</v>
      </c>
      <c r="O50" s="34">
        <f t="shared" si="56"/>
        <v>36101169.890000001</v>
      </c>
      <c r="P50" s="34">
        <f t="shared" si="56"/>
        <v>28743728.710000001</v>
      </c>
      <c r="Q50" s="34">
        <f t="shared" si="56"/>
        <v>36099215.560000002</v>
      </c>
      <c r="R50" s="34">
        <f t="shared" si="56"/>
        <v>28745683.040000003</v>
      </c>
      <c r="S50" s="34">
        <f t="shared" si="56"/>
        <v>1954.3300000010058</v>
      </c>
      <c r="T50" s="34">
        <f t="shared" si="56"/>
        <v>5332711.53</v>
      </c>
      <c r="U50" s="34">
        <f t="shared" si="56"/>
        <v>30766504.029999997</v>
      </c>
      <c r="V50" s="34">
        <f t="shared" si="56"/>
        <v>5332711.53</v>
      </c>
      <c r="W50" s="34">
        <f t="shared" si="56"/>
        <v>0</v>
      </c>
      <c r="X50" s="24">
        <f t="shared" si="4"/>
        <v>0.55670093314017455</v>
      </c>
      <c r="Y50" s="24">
        <f t="shared" si="5"/>
        <v>8.2237950018168429E-2</v>
      </c>
      <c r="Z50" s="24">
        <f t="shared" si="6"/>
        <v>8.2237950018168429E-2</v>
      </c>
      <c r="AA50" s="24">
        <f t="shared" si="7"/>
        <v>0.14772375098114182</v>
      </c>
      <c r="AB50" s="24">
        <f t="shared" si="51"/>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33277656.59</v>
      </c>
      <c r="P51" s="28">
        <f>L51-O51</f>
        <v>24939812.41</v>
      </c>
      <c r="Q51" s="31">
        <v>33276683.719999999</v>
      </c>
      <c r="R51" s="28">
        <f>+L51-Q51</f>
        <v>24940785.280000001</v>
      </c>
      <c r="S51" s="28">
        <f>O51-Q51</f>
        <v>972.87000000104308</v>
      </c>
      <c r="T51" s="28">
        <v>4000083.39</v>
      </c>
      <c r="U51" s="28">
        <f>+Q51-T51</f>
        <v>29276600.329999998</v>
      </c>
      <c r="V51" s="28">
        <v>4000083.39</v>
      </c>
      <c r="W51" s="29">
        <f>+T51-V51</f>
        <v>0</v>
      </c>
      <c r="X51" s="30">
        <f t="shared" si="4"/>
        <v>0.57159275886761751</v>
      </c>
      <c r="Y51" s="30">
        <f t="shared" si="5"/>
        <v>6.8709331729965795E-2</v>
      </c>
      <c r="Z51" s="30">
        <f t="shared" si="6"/>
        <v>6.8709331729965795E-2</v>
      </c>
      <c r="AA51" s="30">
        <f t="shared" si="7"/>
        <v>0.12020679174817725</v>
      </c>
      <c r="AB51" s="30">
        <f t="shared" si="51"/>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2823513.3</v>
      </c>
      <c r="P52" s="28">
        <f>L52-O52</f>
        <v>803916.30000000028</v>
      </c>
      <c r="Q52" s="31">
        <v>2822531.84</v>
      </c>
      <c r="R52" s="28">
        <f>+L52-Q52</f>
        <v>804897.76000000024</v>
      </c>
      <c r="S52" s="28">
        <f>O52-Q52</f>
        <v>981.45999999996275</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51"/>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7">+F56+F57+F59+F60+F62+F58+F55+F61</f>
        <v>167649178</v>
      </c>
      <c r="G54" s="34">
        <f t="shared" si="57"/>
        <v>0</v>
      </c>
      <c r="H54" s="34">
        <f t="shared" si="57"/>
        <v>0</v>
      </c>
      <c r="I54" s="34">
        <f t="shared" si="57"/>
        <v>77079416</v>
      </c>
      <c r="J54" s="34">
        <f>+J56+J57+J59+J60+J62+J58+J55+J61</f>
        <v>0</v>
      </c>
      <c r="K54" s="34">
        <f>+G54-H54+I54-J54</f>
        <v>77079416</v>
      </c>
      <c r="L54" s="34">
        <f>+L56+L57+L59+L60+L62+L58+L55+L61</f>
        <v>244728594</v>
      </c>
      <c r="M54" s="122">
        <f t="shared" si="19"/>
        <v>4.2395067459620121E-5</v>
      </c>
      <c r="N54" s="34">
        <f t="shared" ref="N54:W54" si="58">+N56+N57+N59+N60+N62+N58+N55+N61</f>
        <v>0</v>
      </c>
      <c r="O54" s="34">
        <f>+O56+O57+O59+O60+O62+O58+O55+O61</f>
        <v>137677357.10999998</v>
      </c>
      <c r="P54" s="34">
        <f t="shared" si="58"/>
        <v>107051236.89000002</v>
      </c>
      <c r="Q54" s="34">
        <f>+Q56+Q57+Q59+Q60+Q62+Q58+Q55+Q61</f>
        <v>137671601.78999999</v>
      </c>
      <c r="R54" s="34">
        <f t="shared" si="58"/>
        <v>107056992.21000001</v>
      </c>
      <c r="S54" s="34">
        <f t="shared" si="58"/>
        <v>5755.3199999941862</v>
      </c>
      <c r="T54" s="34">
        <f t="shared" si="58"/>
        <v>45555055.249999993</v>
      </c>
      <c r="U54" s="34">
        <f t="shared" si="58"/>
        <v>92116546.540000007</v>
      </c>
      <c r="V54" s="34">
        <f t="shared" si="58"/>
        <v>44850334.249999993</v>
      </c>
      <c r="W54" s="34">
        <f t="shared" si="58"/>
        <v>704721.00000000047</v>
      </c>
      <c r="X54" s="24">
        <f t="shared" si="4"/>
        <v>0.56254808455280048</v>
      </c>
      <c r="Y54" s="24">
        <f t="shared" si="5"/>
        <v>0.18614520888392794</v>
      </c>
      <c r="Z54" s="24">
        <f t="shared" si="6"/>
        <v>0.18326560667446973</v>
      </c>
      <c r="AA54" s="24">
        <f t="shared" ref="AA54:AA94" si="59">+T54/Q54</f>
        <v>0.33089652955072218</v>
      </c>
      <c r="AB54" s="24">
        <f t="shared" ref="AB54:AB94" si="60">+V54/T54</f>
        <v>0.98453034474148726</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1">+G55-H55+I55-J55</f>
        <v>7056000</v>
      </c>
      <c r="L55" s="28">
        <f>+F55+K55</f>
        <v>7056000</v>
      </c>
      <c r="M55" s="124">
        <f t="shared" si="19"/>
        <v>1.2223320173002733E-6</v>
      </c>
      <c r="N55" s="28">
        <v>0</v>
      </c>
      <c r="O55" s="31">
        <v>4608000</v>
      </c>
      <c r="P55" s="28">
        <f>L55-O55</f>
        <v>2448000</v>
      </c>
      <c r="Q55" s="31">
        <v>4608000</v>
      </c>
      <c r="R55" s="28">
        <f>+L55-Q55</f>
        <v>2448000</v>
      </c>
      <c r="S55" s="28">
        <f>O55-Q55</f>
        <v>0</v>
      </c>
      <c r="T55" s="28">
        <v>0</v>
      </c>
      <c r="U55" s="28">
        <f>+Q55-T55</f>
        <v>4608000</v>
      </c>
      <c r="V55" s="28">
        <v>0</v>
      </c>
      <c r="W55" s="29">
        <f>+T55-V55</f>
        <v>0</v>
      </c>
      <c r="X55" s="30">
        <f t="shared" si="4"/>
        <v>0.65306122448979587</v>
      </c>
      <c r="Y55" s="30">
        <f t="shared" si="5"/>
        <v>0</v>
      </c>
      <c r="Z55" s="30">
        <f t="shared" si="6"/>
        <v>0</v>
      </c>
      <c r="AA55" s="30">
        <f t="shared" si="59"/>
        <v>0</v>
      </c>
      <c r="AB55" s="30" t="s">
        <v>514</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2">+F56+K56</f>
        <v>97696672</v>
      </c>
      <c r="M56" s="120">
        <f t="shared" si="19"/>
        <v>1.6924287155510649E-5</v>
      </c>
      <c r="N56" s="28">
        <v>0</v>
      </c>
      <c r="O56" s="31">
        <v>9782046.2200000007</v>
      </c>
      <c r="P56" s="28">
        <f t="shared" ref="P56:P62" si="63">L56-O56</f>
        <v>87914625.780000001</v>
      </c>
      <c r="Q56" s="31">
        <v>9781059.0199999996</v>
      </c>
      <c r="R56" s="28">
        <f t="shared" ref="R56:R62" si="64">+L56-Q56</f>
        <v>87915612.980000004</v>
      </c>
      <c r="S56" s="28">
        <f t="shared" ref="S56:S62" si="65">O56-Q56</f>
        <v>987.20000000111759</v>
      </c>
      <c r="T56" s="28">
        <v>1675493.11</v>
      </c>
      <c r="U56" s="28">
        <f t="shared" ref="U56:U62" si="66">+Q56-T56</f>
        <v>8105565.9099999992</v>
      </c>
      <c r="V56" s="28">
        <v>1675493.11</v>
      </c>
      <c r="W56" s="29">
        <f t="shared" ref="W56:W62" si="67">+T56-V56</f>
        <v>0</v>
      </c>
      <c r="X56" s="30">
        <f t="shared" si="4"/>
        <v>0.10011660397193468</v>
      </c>
      <c r="Y56" s="30">
        <f t="shared" si="5"/>
        <v>1.7149950716847346E-2</v>
      </c>
      <c r="Z56" s="30">
        <f t="shared" si="6"/>
        <v>1.7149950716847346E-2</v>
      </c>
      <c r="AA56" s="30">
        <f t="shared" si="59"/>
        <v>0.17129976483875672</v>
      </c>
      <c r="AB56" s="30">
        <f t="shared" si="60"/>
        <v>1</v>
      </c>
    </row>
    <row r="57" spans="1:28" ht="46.5" customHeight="1" x14ac:dyDescent="0.25">
      <c r="A57" s="38" t="s">
        <v>308</v>
      </c>
      <c r="B57" s="26" t="s">
        <v>12</v>
      </c>
      <c r="C57" s="26">
        <v>20</v>
      </c>
      <c r="D57" s="26" t="s">
        <v>13</v>
      </c>
      <c r="E57" s="27" t="s">
        <v>309</v>
      </c>
      <c r="F57" s="28">
        <v>53360773</v>
      </c>
      <c r="G57" s="28">
        <v>0</v>
      </c>
      <c r="H57" s="28">
        <v>0</v>
      </c>
      <c r="I57" s="28">
        <v>0</v>
      </c>
      <c r="J57" s="28">
        <v>0</v>
      </c>
      <c r="K57" s="28">
        <f t="shared" si="0"/>
        <v>0</v>
      </c>
      <c r="L57" s="28">
        <f t="shared" si="62"/>
        <v>53360773</v>
      </c>
      <c r="M57" s="120">
        <f t="shared" si="19"/>
        <v>9.2438465569433044E-6</v>
      </c>
      <c r="N57" s="28">
        <v>0</v>
      </c>
      <c r="O57" s="31">
        <v>51243686</v>
      </c>
      <c r="P57" s="28">
        <f t="shared" si="63"/>
        <v>2117087</v>
      </c>
      <c r="Q57" s="31">
        <v>51242915.090000004</v>
      </c>
      <c r="R57" s="28">
        <f t="shared" si="64"/>
        <v>2117857.9099999964</v>
      </c>
      <c r="S57" s="28">
        <f t="shared" si="65"/>
        <v>770.90999999642372</v>
      </c>
      <c r="T57" s="28">
        <v>39076137.090000004</v>
      </c>
      <c r="U57" s="28">
        <f t="shared" si="66"/>
        <v>12166778</v>
      </c>
      <c r="V57" s="28">
        <v>39076137.090000004</v>
      </c>
      <c r="W57" s="29">
        <f t="shared" si="67"/>
        <v>0</v>
      </c>
      <c r="X57" s="30">
        <f t="shared" si="4"/>
        <v>0.96031058414389914</v>
      </c>
      <c r="Y57" s="30">
        <f t="shared" si="5"/>
        <v>0.73230080624956473</v>
      </c>
      <c r="Z57" s="30">
        <f t="shared" si="6"/>
        <v>0.73230080624956473</v>
      </c>
      <c r="AA57" s="30">
        <f t="shared" si="59"/>
        <v>0.76256663035990446</v>
      </c>
      <c r="AB57" s="30">
        <f t="shared" si="60"/>
        <v>1</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2"/>
        <v>3000000</v>
      </c>
      <c r="M58" s="124">
        <f t="shared" si="19"/>
        <v>5.1969898694739513E-7</v>
      </c>
      <c r="N58" s="28">
        <v>0</v>
      </c>
      <c r="O58" s="31">
        <v>282700</v>
      </c>
      <c r="P58" s="28">
        <f t="shared" si="63"/>
        <v>2717300</v>
      </c>
      <c r="Q58" s="31">
        <v>281712.44</v>
      </c>
      <c r="R58" s="28">
        <f t="shared" si="64"/>
        <v>2718287.56</v>
      </c>
      <c r="S58" s="28">
        <f t="shared" si="65"/>
        <v>987.55999999999767</v>
      </c>
      <c r="T58" s="28">
        <v>281712.44</v>
      </c>
      <c r="U58" s="28">
        <f t="shared" si="66"/>
        <v>0</v>
      </c>
      <c r="V58" s="28">
        <v>281712.44</v>
      </c>
      <c r="W58" s="29">
        <f t="shared" si="67"/>
        <v>0</v>
      </c>
      <c r="X58" s="30">
        <f t="shared" si="4"/>
        <v>9.3904146666666674E-2</v>
      </c>
      <c r="Y58" s="30">
        <f t="shared" si="5"/>
        <v>9.3904146666666674E-2</v>
      </c>
      <c r="Z58" s="30">
        <f t="shared" si="6"/>
        <v>9.3904146666666674E-2</v>
      </c>
      <c r="AA58" s="30">
        <f t="shared" si="59"/>
        <v>1</v>
      </c>
      <c r="AB58" s="30">
        <f t="shared" si="60"/>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2"/>
        <v>10059002</v>
      </c>
      <c r="M59" s="124">
        <f t="shared" si="19"/>
        <v>1.7425510497006073E-6</v>
      </c>
      <c r="N59" s="28">
        <v>0</v>
      </c>
      <c r="O59" s="31">
        <v>8061295.6699999999</v>
      </c>
      <c r="P59" s="28">
        <f t="shared" si="63"/>
        <v>1997706.33</v>
      </c>
      <c r="Q59" s="31">
        <v>8060298.5999999996</v>
      </c>
      <c r="R59" s="28">
        <f t="shared" si="64"/>
        <v>1998703.4000000004</v>
      </c>
      <c r="S59" s="28">
        <f t="shared" si="65"/>
        <v>997.07000000029802</v>
      </c>
      <c r="T59" s="28">
        <v>4520725.1900000004</v>
      </c>
      <c r="U59" s="28">
        <f t="shared" si="66"/>
        <v>3539573.4099999992</v>
      </c>
      <c r="V59" s="28">
        <v>3816004.19</v>
      </c>
      <c r="W59" s="29">
        <f t="shared" si="67"/>
        <v>704721.00000000047</v>
      </c>
      <c r="X59" s="30">
        <f t="shared" si="4"/>
        <v>0.8013020178343736</v>
      </c>
      <c r="Y59" s="30">
        <f t="shared" si="5"/>
        <v>0.44942084612370098</v>
      </c>
      <c r="Z59" s="30">
        <f t="shared" si="6"/>
        <v>0.37936210669806009</v>
      </c>
      <c r="AA59" s="30">
        <f t="shared" si="59"/>
        <v>0.56086324022784972</v>
      </c>
      <c r="AB59" s="30">
        <f t="shared" si="60"/>
        <v>0.8441132848422489</v>
      </c>
    </row>
    <row r="60" spans="1:28" ht="38.25" customHeight="1" x14ac:dyDescent="0.25">
      <c r="A60" s="38" t="s">
        <v>30</v>
      </c>
      <c r="B60" s="26" t="s">
        <v>12</v>
      </c>
      <c r="C60" s="26">
        <v>20</v>
      </c>
      <c r="D60" s="26" t="s">
        <v>13</v>
      </c>
      <c r="E60" s="27" t="s">
        <v>31</v>
      </c>
      <c r="F60" s="28">
        <v>8099616</v>
      </c>
      <c r="G60" s="28">
        <v>0</v>
      </c>
      <c r="H60" s="28">
        <v>0</v>
      </c>
      <c r="I60" s="28">
        <f>2546667+5098854</f>
        <v>7645521</v>
      </c>
      <c r="J60" s="28">
        <v>0</v>
      </c>
      <c r="K60" s="28">
        <f t="shared" si="0"/>
        <v>7645521</v>
      </c>
      <c r="L60" s="28">
        <f t="shared" si="62"/>
        <v>15745137</v>
      </c>
      <c r="M60" s="124">
        <f t="shared" si="19"/>
        <v>2.7275772494159829E-6</v>
      </c>
      <c r="N60" s="28">
        <v>0</v>
      </c>
      <c r="O60" s="31">
        <v>13181563.91</v>
      </c>
      <c r="P60" s="28">
        <f t="shared" si="63"/>
        <v>2563573.09</v>
      </c>
      <c r="Q60" s="31">
        <v>13180566.92</v>
      </c>
      <c r="R60" s="28">
        <f t="shared" si="64"/>
        <v>2564570.08</v>
      </c>
      <c r="S60" s="28">
        <f t="shared" si="65"/>
        <v>996.99000000022352</v>
      </c>
      <c r="T60" s="28">
        <v>3.01</v>
      </c>
      <c r="U60" s="28">
        <f t="shared" si="66"/>
        <v>13180563.91</v>
      </c>
      <c r="V60" s="28">
        <v>3.01</v>
      </c>
      <c r="W60" s="29">
        <f t="shared" si="67"/>
        <v>0</v>
      </c>
      <c r="X60" s="30">
        <f t="shared" si="4"/>
        <v>0.83711986246928183</v>
      </c>
      <c r="Y60" s="30">
        <f t="shared" si="5"/>
        <v>1.911701371667963E-7</v>
      </c>
      <c r="Z60" s="30">
        <f t="shared" si="6"/>
        <v>1.911701371667963E-7</v>
      </c>
      <c r="AA60" s="30">
        <f t="shared" si="59"/>
        <v>2.2836650489082299E-7</v>
      </c>
      <c r="AB60" s="30">
        <f t="shared" si="60"/>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2"/>
        <v>223350</v>
      </c>
      <c r="M61" s="220">
        <f t="shared" si="19"/>
        <v>3.8691589578233571E-8</v>
      </c>
      <c r="N61" s="28">
        <v>0</v>
      </c>
      <c r="O61" s="31">
        <v>145072.41</v>
      </c>
      <c r="P61" s="28">
        <f t="shared" si="63"/>
        <v>78277.59</v>
      </c>
      <c r="Q61" s="31">
        <v>145072.41</v>
      </c>
      <c r="R61" s="28">
        <f t="shared" si="64"/>
        <v>78277.59</v>
      </c>
      <c r="S61" s="28">
        <f t="shared" si="65"/>
        <v>0</v>
      </c>
      <c r="T61" s="28">
        <v>0</v>
      </c>
      <c r="U61" s="28">
        <f t="shared" si="66"/>
        <v>145072.41</v>
      </c>
      <c r="V61" s="28">
        <v>0</v>
      </c>
      <c r="W61" s="29">
        <f t="shared" si="67"/>
        <v>0</v>
      </c>
      <c r="X61" s="30">
        <f t="shared" si="4"/>
        <v>0.64952948287441237</v>
      </c>
      <c r="Y61" s="30">
        <f t="shared" si="5"/>
        <v>0</v>
      </c>
      <c r="Z61" s="30">
        <f t="shared" si="6"/>
        <v>0</v>
      </c>
      <c r="AA61" s="30">
        <f t="shared" si="59"/>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2"/>
        <v>57587660</v>
      </c>
      <c r="M62" s="120">
        <f t="shared" si="19"/>
        <v>9.9760828542236759E-6</v>
      </c>
      <c r="N62" s="28">
        <v>0</v>
      </c>
      <c r="O62" s="31">
        <v>50372992.899999999</v>
      </c>
      <c r="P62" s="28">
        <f t="shared" si="63"/>
        <v>7214667.1000000015</v>
      </c>
      <c r="Q62" s="31">
        <v>50371977.310000002</v>
      </c>
      <c r="R62" s="28">
        <f t="shared" si="64"/>
        <v>7215682.6899999976</v>
      </c>
      <c r="S62" s="28">
        <f t="shared" si="65"/>
        <v>1015.5899999961257</v>
      </c>
      <c r="T62" s="28">
        <v>984.41</v>
      </c>
      <c r="U62" s="28">
        <f t="shared" si="66"/>
        <v>50370992.900000006</v>
      </c>
      <c r="V62" s="28">
        <v>984.41</v>
      </c>
      <c r="W62" s="29">
        <f t="shared" si="67"/>
        <v>0</v>
      </c>
      <c r="X62" s="30">
        <f t="shared" si="4"/>
        <v>0.87470088748179731</v>
      </c>
      <c r="Y62" s="30">
        <f t="shared" si="5"/>
        <v>1.7094113565302012E-5</v>
      </c>
      <c r="Z62" s="30">
        <f t="shared" si="6"/>
        <v>1.7094113565302012E-5</v>
      </c>
      <c r="AA62" s="30">
        <f t="shared" si="59"/>
        <v>1.954281035945301E-5</v>
      </c>
      <c r="AB62" s="30">
        <f t="shared" si="60"/>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8">+N64</f>
        <v>0</v>
      </c>
      <c r="O63" s="34">
        <f t="shared" si="68"/>
        <v>1041250</v>
      </c>
      <c r="P63" s="34">
        <f t="shared" si="68"/>
        <v>7883750</v>
      </c>
      <c r="Q63" s="34">
        <f t="shared" si="68"/>
        <v>1041250</v>
      </c>
      <c r="R63" s="34">
        <f t="shared" si="68"/>
        <v>7883750</v>
      </c>
      <c r="S63" s="34">
        <f t="shared" si="68"/>
        <v>0</v>
      </c>
      <c r="T63" s="34">
        <f t="shared" si="68"/>
        <v>333200</v>
      </c>
      <c r="U63" s="34">
        <f t="shared" si="68"/>
        <v>708050</v>
      </c>
      <c r="V63" s="34">
        <f t="shared" si="68"/>
        <v>333200</v>
      </c>
      <c r="W63" s="34">
        <f t="shared" si="68"/>
        <v>0</v>
      </c>
      <c r="X63" s="24">
        <f t="shared" si="4"/>
        <v>0.11666666666666667</v>
      </c>
      <c r="Y63" s="24">
        <f t="shared" si="5"/>
        <v>3.7333333333333336E-2</v>
      </c>
      <c r="Z63" s="24">
        <f t="shared" si="6"/>
        <v>3.7333333333333336E-2</v>
      </c>
      <c r="AA63" s="24">
        <f t="shared" si="59"/>
        <v>0.32</v>
      </c>
      <c r="AB63" s="24">
        <f t="shared" si="60"/>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9"/>
        <v>0.32</v>
      </c>
      <c r="AB64" s="30">
        <f t="shared" si="60"/>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233848732</v>
      </c>
      <c r="J65" s="34">
        <f t="shared" ref="J65" si="69">+J68+J79+J86+J92+J75+J66</f>
        <v>426768532.60000002</v>
      </c>
      <c r="K65" s="34">
        <f t="shared" si="0"/>
        <v>-192919800.60000002</v>
      </c>
      <c r="L65" s="34">
        <f>+L68+L79+L86+L92+L75+L66</f>
        <v>19036216707.400002</v>
      </c>
      <c r="M65" s="116">
        <f t="shared" si="19"/>
        <v>3.2977008460489529E-3</v>
      </c>
      <c r="N65" s="34">
        <f t="shared" ref="N65:W65" si="70">+N68+N79+N86+N92+N75+N66</f>
        <v>0</v>
      </c>
      <c r="O65" s="34">
        <f t="shared" si="70"/>
        <v>16673731837.379999</v>
      </c>
      <c r="P65" s="34">
        <f t="shared" si="70"/>
        <v>2362484870.0200005</v>
      </c>
      <c r="Q65" s="34">
        <f t="shared" si="70"/>
        <v>15680458736.34</v>
      </c>
      <c r="R65" s="34">
        <f t="shared" si="70"/>
        <v>3355757971.0600004</v>
      </c>
      <c r="S65" s="34">
        <f t="shared" si="70"/>
        <v>993273101.0400002</v>
      </c>
      <c r="T65" s="34">
        <f t="shared" si="70"/>
        <v>11236340640.889999</v>
      </c>
      <c r="U65" s="34">
        <f t="shared" si="70"/>
        <v>4444118095.4499989</v>
      </c>
      <c r="V65" s="34">
        <f t="shared" si="70"/>
        <v>10971760864.889999</v>
      </c>
      <c r="W65" s="34">
        <f t="shared" si="70"/>
        <v>264579776</v>
      </c>
      <c r="X65" s="24">
        <f t="shared" si="4"/>
        <v>0.82371717959296464</v>
      </c>
      <c r="Y65" s="24">
        <f t="shared" si="5"/>
        <v>0.59026122751177057</v>
      </c>
      <c r="Z65" s="24">
        <f t="shared" si="6"/>
        <v>0.57636246915727307</v>
      </c>
      <c r="AA65" s="24">
        <f t="shared" si="59"/>
        <v>0.71658239276185176</v>
      </c>
      <c r="AB65" s="24">
        <f t="shared" si="60"/>
        <v>0.9764532079921846</v>
      </c>
    </row>
    <row r="66" spans="1:28" ht="39.75" customHeight="1" x14ac:dyDescent="0.25">
      <c r="A66" s="20" t="s">
        <v>525</v>
      </c>
      <c r="B66" s="21" t="s">
        <v>12</v>
      </c>
      <c r="C66" s="21">
        <v>20</v>
      </c>
      <c r="D66" s="21" t="s">
        <v>13</v>
      </c>
      <c r="E66" s="22" t="s">
        <v>526</v>
      </c>
      <c r="F66" s="34">
        <f>+F67</f>
        <v>0</v>
      </c>
      <c r="G66" s="34">
        <f>+G67</f>
        <v>0</v>
      </c>
      <c r="H66" s="34">
        <f>+H67</f>
        <v>0</v>
      </c>
      <c r="I66" s="34">
        <f>+I67</f>
        <v>10000000</v>
      </c>
      <c r="J66" s="34">
        <f>+J67</f>
        <v>0</v>
      </c>
      <c r="K66" s="34">
        <f>+G66-H66+I66-J66</f>
        <v>10000000</v>
      </c>
      <c r="L66" s="34">
        <f>+L67</f>
        <v>10000000</v>
      </c>
      <c r="M66" s="222">
        <f t="shared" si="19"/>
        <v>1.7323299564913172E-6</v>
      </c>
      <c r="N66" s="34">
        <f t="shared" ref="N66:W66" si="71">+N67</f>
        <v>0</v>
      </c>
      <c r="O66" s="34">
        <f t="shared" si="71"/>
        <v>10000000</v>
      </c>
      <c r="P66" s="34">
        <f t="shared" si="71"/>
        <v>0</v>
      </c>
      <c r="Q66" s="34">
        <f t="shared" si="71"/>
        <v>10000000</v>
      </c>
      <c r="R66" s="34">
        <f t="shared" si="71"/>
        <v>0</v>
      </c>
      <c r="S66" s="34">
        <f t="shared" si="71"/>
        <v>0</v>
      </c>
      <c r="T66" s="34">
        <f t="shared" si="71"/>
        <v>6569140.3399999999</v>
      </c>
      <c r="U66" s="34">
        <f t="shared" si="71"/>
        <v>3430859.66</v>
      </c>
      <c r="V66" s="34">
        <f t="shared" si="71"/>
        <v>6569140.3399999999</v>
      </c>
      <c r="W66" s="34">
        <f t="shared" si="71"/>
        <v>0</v>
      </c>
      <c r="X66" s="24">
        <f t="shared" si="4"/>
        <v>1</v>
      </c>
      <c r="Y66" s="24">
        <f t="shared" si="5"/>
        <v>0.65691403400000004</v>
      </c>
      <c r="Z66" s="24">
        <f t="shared" si="6"/>
        <v>0.65691403400000004</v>
      </c>
      <c r="AA66" s="24">
        <f t="shared" si="59"/>
        <v>0.65691403400000004</v>
      </c>
      <c r="AB66" s="24">
        <f t="shared" si="60"/>
        <v>1</v>
      </c>
    </row>
    <row r="67" spans="1:28" ht="36.75" customHeight="1" x14ac:dyDescent="0.25">
      <c r="A67" s="25" t="s">
        <v>527</v>
      </c>
      <c r="B67" s="26" t="s">
        <v>12</v>
      </c>
      <c r="C67" s="26">
        <v>20</v>
      </c>
      <c r="D67" s="26" t="s">
        <v>13</v>
      </c>
      <c r="E67" s="27" t="s">
        <v>528</v>
      </c>
      <c r="F67" s="28">
        <v>0</v>
      </c>
      <c r="G67" s="28">
        <v>0</v>
      </c>
      <c r="H67" s="28">
        <v>0</v>
      </c>
      <c r="I67" s="28">
        <v>10000000</v>
      </c>
      <c r="J67" s="28">
        <v>0</v>
      </c>
      <c r="K67" s="28">
        <f>+G67-H67+I67-J67</f>
        <v>10000000</v>
      </c>
      <c r="L67" s="28">
        <f>+F67+K67</f>
        <v>10000000</v>
      </c>
      <c r="M67" s="124">
        <f t="shared" si="19"/>
        <v>1.7323299564913172E-6</v>
      </c>
      <c r="N67" s="28">
        <v>0</v>
      </c>
      <c r="O67" s="31">
        <v>10000000</v>
      </c>
      <c r="P67" s="28">
        <f>L67-O67</f>
        <v>0</v>
      </c>
      <c r="Q67" s="31">
        <v>10000000</v>
      </c>
      <c r="R67" s="28">
        <f>+L67-Q67</f>
        <v>0</v>
      </c>
      <c r="S67" s="28">
        <f>O67-Q67</f>
        <v>0</v>
      </c>
      <c r="T67" s="28">
        <v>6569140.3399999999</v>
      </c>
      <c r="U67" s="28">
        <f>+Q67-T67</f>
        <v>3430859.66</v>
      </c>
      <c r="V67" s="28">
        <v>6569140.3399999999</v>
      </c>
      <c r="W67" s="29">
        <f>+T67-V67</f>
        <v>0</v>
      </c>
      <c r="X67" s="30">
        <f t="shared" si="4"/>
        <v>1</v>
      </c>
      <c r="Y67" s="30">
        <f t="shared" si="5"/>
        <v>0.65691403400000004</v>
      </c>
      <c r="Z67" s="30">
        <f t="shared" si="6"/>
        <v>0.65691403400000004</v>
      </c>
      <c r="AA67" s="30">
        <f t="shared" si="59"/>
        <v>0.65691403400000004</v>
      </c>
      <c r="AB67" s="30">
        <f t="shared" si="60"/>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2">+N69+N72+N73+N74+N71+N70</f>
        <v>0</v>
      </c>
      <c r="O68" s="34">
        <f t="shared" si="72"/>
        <v>852146380.42000008</v>
      </c>
      <c r="P68" s="34">
        <f t="shared" si="72"/>
        <v>145006944.57999998</v>
      </c>
      <c r="Q68" s="34">
        <f t="shared" si="72"/>
        <v>639940058.38999999</v>
      </c>
      <c r="R68" s="34">
        <f t="shared" si="72"/>
        <v>357213266.60999995</v>
      </c>
      <c r="S68" s="34">
        <f t="shared" si="72"/>
        <v>212206322.02999997</v>
      </c>
      <c r="T68" s="34">
        <f t="shared" si="72"/>
        <v>410732658.76999998</v>
      </c>
      <c r="U68" s="34">
        <f t="shared" si="72"/>
        <v>229207399.62000003</v>
      </c>
      <c r="V68" s="34">
        <f t="shared" si="72"/>
        <v>410732658.76999998</v>
      </c>
      <c r="W68" s="34">
        <f t="shared" si="72"/>
        <v>0</v>
      </c>
      <c r="X68" s="24">
        <f t="shared" si="4"/>
        <v>0.64176696035185965</v>
      </c>
      <c r="Y68" s="24">
        <f t="shared" si="5"/>
        <v>0.41190521905946609</v>
      </c>
      <c r="Z68" s="24">
        <f t="shared" si="6"/>
        <v>0.41190521905946609</v>
      </c>
      <c r="AA68" s="24">
        <f t="shared" si="59"/>
        <v>0.64182989232358123</v>
      </c>
      <c r="AB68" s="24">
        <f t="shared" si="60"/>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3">+F69+K69</f>
        <v>16420000</v>
      </c>
      <c r="M69" s="124">
        <f t="shared" si="19"/>
        <v>2.8444857885587429E-6</v>
      </c>
      <c r="N69" s="28">
        <v>0</v>
      </c>
      <c r="O69" s="31">
        <v>5977010.29</v>
      </c>
      <c r="P69" s="28">
        <f t="shared" ref="P69:P74" si="74">L69-O69</f>
        <v>10442989.710000001</v>
      </c>
      <c r="Q69" s="31">
        <v>5977010.29</v>
      </c>
      <c r="R69" s="28">
        <f t="shared" ref="R69:R74" si="75">+L69-Q69</f>
        <v>10442989.710000001</v>
      </c>
      <c r="S69" s="28">
        <f t="shared" ref="S69:S74" si="76">O69-Q69</f>
        <v>0</v>
      </c>
      <c r="T69" s="28">
        <v>5977010.29</v>
      </c>
      <c r="U69" s="28">
        <f t="shared" ref="U69:U74" si="77">+Q69-T69</f>
        <v>0</v>
      </c>
      <c r="V69" s="28">
        <v>5977010.29</v>
      </c>
      <c r="W69" s="29">
        <f t="shared" ref="W69:W74" si="78">+T69-V69</f>
        <v>0</v>
      </c>
      <c r="X69" s="30">
        <f t="shared" si="4"/>
        <v>0.36400793483556637</v>
      </c>
      <c r="Y69" s="30">
        <f t="shared" si="5"/>
        <v>0.36400793483556637</v>
      </c>
      <c r="Z69" s="30">
        <f t="shared" si="6"/>
        <v>0.36400793483556637</v>
      </c>
      <c r="AA69" s="30">
        <f t="shared" si="59"/>
        <v>1</v>
      </c>
      <c r="AB69" s="30">
        <f t="shared" si="60"/>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3"/>
        <v>131852600</v>
      </c>
      <c r="M70" s="124">
        <f t="shared" si="19"/>
        <v>2.2841220882126704E-5</v>
      </c>
      <c r="N70" s="28">
        <v>0</v>
      </c>
      <c r="O70" s="31">
        <v>130539048</v>
      </c>
      <c r="P70" s="28">
        <f t="shared" si="74"/>
        <v>1313552</v>
      </c>
      <c r="Q70" s="31">
        <v>130538104.54000001</v>
      </c>
      <c r="R70" s="28">
        <f t="shared" si="75"/>
        <v>1314495.4599999934</v>
      </c>
      <c r="S70" s="28">
        <f t="shared" si="76"/>
        <v>943.45999999344349</v>
      </c>
      <c r="T70" s="28">
        <v>130538104.54000001</v>
      </c>
      <c r="U70" s="28">
        <f t="shared" si="77"/>
        <v>0</v>
      </c>
      <c r="V70" s="28">
        <v>130538104.54000001</v>
      </c>
      <c r="W70" s="29">
        <f t="shared" si="78"/>
        <v>0</v>
      </c>
      <c r="X70" s="30">
        <f t="shared" si="4"/>
        <v>0.99003056852879656</v>
      </c>
      <c r="Y70" s="30">
        <f t="shared" si="5"/>
        <v>0.99003056852879656</v>
      </c>
      <c r="Z70" s="30">
        <f t="shared" si="6"/>
        <v>0.99003056852879656</v>
      </c>
      <c r="AA70" s="30">
        <f t="shared" si="59"/>
        <v>1</v>
      </c>
      <c r="AB70" s="30">
        <f t="shared" si="60"/>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3"/>
        <v>15717514</v>
      </c>
      <c r="M71" s="124">
        <f t="shared" si="19"/>
        <v>2.7227920343771669E-6</v>
      </c>
      <c r="N71" s="28">
        <v>0</v>
      </c>
      <c r="O71" s="31">
        <v>2942570</v>
      </c>
      <c r="P71" s="28">
        <f t="shared" si="74"/>
        <v>12774944</v>
      </c>
      <c r="Q71" s="31">
        <v>2941589.37</v>
      </c>
      <c r="R71" s="28">
        <f t="shared" si="75"/>
        <v>12775924.629999999</v>
      </c>
      <c r="S71" s="28">
        <f t="shared" si="76"/>
        <v>980.62999999988824</v>
      </c>
      <c r="T71" s="28">
        <v>818012.71</v>
      </c>
      <c r="U71" s="28">
        <f t="shared" si="77"/>
        <v>2123576.66</v>
      </c>
      <c r="V71" s="28">
        <v>818012.71</v>
      </c>
      <c r="W71" s="29">
        <f t="shared" si="78"/>
        <v>0</v>
      </c>
      <c r="X71" s="30">
        <f t="shared" si="4"/>
        <v>0.18715360266260939</v>
      </c>
      <c r="Y71" s="30">
        <f t="shared" si="5"/>
        <v>5.204466240653579E-2</v>
      </c>
      <c r="Z71" s="30">
        <f t="shared" si="6"/>
        <v>5.204466240653579E-2</v>
      </c>
      <c r="AA71" s="30">
        <f t="shared" si="59"/>
        <v>0.27808528217519357</v>
      </c>
      <c r="AB71" s="30">
        <f t="shared" si="60"/>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3"/>
        <v>25215211</v>
      </c>
      <c r="M72" s="124">
        <f t="shared" si="19"/>
        <v>4.3681065374549381E-6</v>
      </c>
      <c r="N72" s="28">
        <v>0</v>
      </c>
      <c r="O72" s="31">
        <v>7769336.1299999999</v>
      </c>
      <c r="P72" s="28">
        <f t="shared" si="74"/>
        <v>17445874.870000001</v>
      </c>
      <c r="Q72" s="31">
        <v>7768372.2199999997</v>
      </c>
      <c r="R72" s="28">
        <f t="shared" si="75"/>
        <v>17446838.780000001</v>
      </c>
      <c r="S72" s="28">
        <f t="shared" si="76"/>
        <v>963.91000000014901</v>
      </c>
      <c r="T72" s="28">
        <v>7586272.2599999998</v>
      </c>
      <c r="U72" s="28">
        <f t="shared" si="77"/>
        <v>182099.95999999996</v>
      </c>
      <c r="V72" s="28">
        <v>7586272.2599999998</v>
      </c>
      <c r="W72" s="29">
        <f t="shared" si="78"/>
        <v>0</v>
      </c>
      <c r="X72" s="30">
        <f t="shared" si="4"/>
        <v>0.30808277670172973</v>
      </c>
      <c r="Y72" s="30">
        <f t="shared" si="5"/>
        <v>0.30086094698949772</v>
      </c>
      <c r="Z72" s="30">
        <f t="shared" si="6"/>
        <v>0.30086094698949772</v>
      </c>
      <c r="AA72" s="30">
        <f t="shared" si="59"/>
        <v>0.97655880088608837</v>
      </c>
      <c r="AB72" s="30">
        <f t="shared" si="60"/>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3"/>
        <v>421698000</v>
      </c>
      <c r="M73" s="118">
        <f t="shared" si="19"/>
        <v>7.305200779924754E-5</v>
      </c>
      <c r="N73" s="28">
        <v>0</v>
      </c>
      <c r="O73" s="31">
        <v>318668416</v>
      </c>
      <c r="P73" s="28">
        <f t="shared" si="74"/>
        <v>103029584</v>
      </c>
      <c r="Q73" s="31">
        <v>318581840.97000003</v>
      </c>
      <c r="R73" s="28">
        <f t="shared" si="75"/>
        <v>103116159.02999997</v>
      </c>
      <c r="S73" s="28">
        <f t="shared" si="76"/>
        <v>86575.02999997139</v>
      </c>
      <c r="T73" s="28">
        <v>91680117.969999999</v>
      </c>
      <c r="U73" s="28">
        <f t="shared" si="77"/>
        <v>226901723.00000003</v>
      </c>
      <c r="V73" s="28">
        <v>91680117.969999999</v>
      </c>
      <c r="W73" s="29">
        <f t="shared" si="78"/>
        <v>0</v>
      </c>
      <c r="X73" s="30">
        <f t="shared" ref="X73:X111" si="79">+Q73/L73</f>
        <v>0.75547391965340127</v>
      </c>
      <c r="Y73" s="30">
        <f t="shared" ref="Y73:Y144" si="80">+T73/L73</f>
        <v>0.21740704952359272</v>
      </c>
      <c r="Z73" s="30">
        <f t="shared" ref="Z73:Z144" si="81">+V73/L73</f>
        <v>0.21740704952359272</v>
      </c>
      <c r="AA73" s="30">
        <f t="shared" si="59"/>
        <v>0.28777571782138472</v>
      </c>
      <c r="AB73" s="30">
        <f t="shared" si="60"/>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3"/>
        <v>386250000</v>
      </c>
      <c r="M74" s="118">
        <f t="shared" si="19"/>
        <v>6.6911244569477121E-5</v>
      </c>
      <c r="N74" s="28">
        <v>0</v>
      </c>
      <c r="O74" s="31">
        <v>386250000</v>
      </c>
      <c r="P74" s="28">
        <f t="shared" si="74"/>
        <v>0</v>
      </c>
      <c r="Q74" s="31">
        <v>174133141</v>
      </c>
      <c r="R74" s="28">
        <f t="shared" si="75"/>
        <v>212116859</v>
      </c>
      <c r="S74" s="28">
        <f t="shared" si="76"/>
        <v>212116859</v>
      </c>
      <c r="T74" s="28">
        <v>174133141</v>
      </c>
      <c r="U74" s="28">
        <f t="shared" si="77"/>
        <v>0</v>
      </c>
      <c r="V74" s="28">
        <v>174133141</v>
      </c>
      <c r="W74" s="29">
        <f t="shared" si="78"/>
        <v>0</v>
      </c>
      <c r="X74" s="30">
        <f t="shared" si="79"/>
        <v>0.45083013851132686</v>
      </c>
      <c r="Y74" s="30">
        <f t="shared" si="80"/>
        <v>0.45083013851132686</v>
      </c>
      <c r="Z74" s="30">
        <f t="shared" si="81"/>
        <v>0.45083013851132686</v>
      </c>
      <c r="AA74" s="30">
        <f t="shared" si="59"/>
        <v>1</v>
      </c>
      <c r="AB74" s="30">
        <f t="shared" si="60"/>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16575932</v>
      </c>
      <c r="J75" s="34">
        <f>+J76+J77+J78</f>
        <v>147903467</v>
      </c>
      <c r="K75" s="34">
        <f t="shared" si="0"/>
        <v>-131327535</v>
      </c>
      <c r="L75" s="34">
        <f>+L76+L77+L78</f>
        <v>9861309817</v>
      </c>
      <c r="M75" s="116">
        <f t="shared" si="19"/>
        <v>1.7083042406231008E-3</v>
      </c>
      <c r="N75" s="34">
        <f t="shared" ref="N75:W75" si="82">+N76+N77+N78</f>
        <v>0</v>
      </c>
      <c r="O75" s="34">
        <f t="shared" si="82"/>
        <v>8325966077.5999994</v>
      </c>
      <c r="P75" s="34">
        <f t="shared" si="82"/>
        <v>1535343739.4000003</v>
      </c>
      <c r="Q75" s="34">
        <f t="shared" si="82"/>
        <v>7939092663.46</v>
      </c>
      <c r="R75" s="34">
        <f t="shared" si="82"/>
        <v>1922217153.5400004</v>
      </c>
      <c r="S75" s="34">
        <f t="shared" si="82"/>
        <v>386873414.13999999</v>
      </c>
      <c r="T75" s="34">
        <f t="shared" si="82"/>
        <v>6469280634.2399998</v>
      </c>
      <c r="U75" s="34">
        <f t="shared" si="82"/>
        <v>1469812029.2199993</v>
      </c>
      <c r="V75" s="34">
        <f t="shared" si="82"/>
        <v>6469280634.2399998</v>
      </c>
      <c r="W75" s="34">
        <f t="shared" si="82"/>
        <v>0</v>
      </c>
      <c r="X75" s="24">
        <f t="shared" si="79"/>
        <v>0.80507486437285714</v>
      </c>
      <c r="Y75" s="24">
        <f t="shared" si="80"/>
        <v>0.6560265070556397</v>
      </c>
      <c r="Z75" s="24">
        <f t="shared" si="81"/>
        <v>0.6560265070556397</v>
      </c>
      <c r="AA75" s="24">
        <f t="shared" si="59"/>
        <v>0.81486397860238236</v>
      </c>
      <c r="AB75" s="24">
        <f t="shared" si="60"/>
        <v>1</v>
      </c>
    </row>
    <row r="76" spans="1:28" ht="28.5" customHeight="1" x14ac:dyDescent="0.25">
      <c r="A76" s="25" t="s">
        <v>320</v>
      </c>
      <c r="B76" s="26" t="s">
        <v>12</v>
      </c>
      <c r="C76" s="26">
        <v>20</v>
      </c>
      <c r="D76" s="26" t="s">
        <v>13</v>
      </c>
      <c r="E76" s="27" t="s">
        <v>321</v>
      </c>
      <c r="F76" s="28">
        <v>1637544870</v>
      </c>
      <c r="G76" s="28">
        <v>0</v>
      </c>
      <c r="H76" s="28">
        <v>0</v>
      </c>
      <c r="I76" s="28">
        <v>0</v>
      </c>
      <c r="J76" s="28">
        <v>0</v>
      </c>
      <c r="K76" s="28">
        <f t="shared" si="0"/>
        <v>0</v>
      </c>
      <c r="L76" s="28">
        <f>+F76+K76</f>
        <v>1637544870</v>
      </c>
      <c r="M76" s="118">
        <f t="shared" si="19"/>
        <v>2.8367680333996797E-4</v>
      </c>
      <c r="N76" s="28">
        <v>0</v>
      </c>
      <c r="O76" s="28">
        <v>1197156390</v>
      </c>
      <c r="P76" s="28">
        <f>L76-O76</f>
        <v>440388480</v>
      </c>
      <c r="Q76" s="28">
        <v>1197156390</v>
      </c>
      <c r="R76" s="28">
        <f>+L76-Q76</f>
        <v>440388480</v>
      </c>
      <c r="S76" s="28">
        <f>O76-Q76</f>
        <v>0</v>
      </c>
      <c r="T76" s="28">
        <v>1192770594.99</v>
      </c>
      <c r="U76" s="28">
        <f>+Q76-T76</f>
        <v>4385795.0099999905</v>
      </c>
      <c r="V76" s="28">
        <v>1192770594.99</v>
      </c>
      <c r="W76" s="29">
        <f>+T76-V76</f>
        <v>0</v>
      </c>
      <c r="X76" s="30">
        <f t="shared" si="79"/>
        <v>0.73106783938079201</v>
      </c>
      <c r="Y76" s="30">
        <f t="shared" si="80"/>
        <v>0.72838956467189808</v>
      </c>
      <c r="Z76" s="30">
        <f t="shared" si="81"/>
        <v>0.72838956467189808</v>
      </c>
      <c r="AA76" s="30">
        <f t="shared" si="59"/>
        <v>0.99633648949574583</v>
      </c>
      <c r="AB76" s="30">
        <f t="shared" si="60"/>
        <v>1</v>
      </c>
    </row>
    <row r="77" spans="1:28" ht="28.5" customHeight="1" x14ac:dyDescent="0.25">
      <c r="A77" s="25" t="s">
        <v>322</v>
      </c>
      <c r="B77" s="26" t="s">
        <v>12</v>
      </c>
      <c r="C77" s="26">
        <v>20</v>
      </c>
      <c r="D77" s="26" t="s">
        <v>13</v>
      </c>
      <c r="E77" s="27" t="s">
        <v>323</v>
      </c>
      <c r="F77" s="28">
        <v>8350831932</v>
      </c>
      <c r="G77" s="28">
        <v>0</v>
      </c>
      <c r="H77" s="28">
        <v>0</v>
      </c>
      <c r="I77" s="28"/>
      <c r="J77" s="28">
        <f>48021000+99882467</f>
        <v>147903467</v>
      </c>
      <c r="K77" s="28">
        <f t="shared" si="0"/>
        <v>-147903467</v>
      </c>
      <c r="L77" s="28">
        <f>+F77+K77</f>
        <v>8202928465</v>
      </c>
      <c r="M77" s="118">
        <f t="shared" si="19"/>
        <v>1.4210178710874837E-3</v>
      </c>
      <c r="N77" s="28">
        <v>0</v>
      </c>
      <c r="O77" s="28">
        <v>7114796195.6099997</v>
      </c>
      <c r="P77" s="28">
        <f>L77-O77</f>
        <v>1088132269.3900003</v>
      </c>
      <c r="Q77" s="28">
        <v>6727924774.1099997</v>
      </c>
      <c r="R77" s="28">
        <f>+L77-Q77</f>
        <v>1475003690.8900003</v>
      </c>
      <c r="S77" s="28">
        <f>O77-Q77</f>
        <v>386871421.5</v>
      </c>
      <c r="T77" s="28">
        <v>5275970812.3500004</v>
      </c>
      <c r="U77" s="28">
        <f>+Q77-T77</f>
        <v>1451953961.7599993</v>
      </c>
      <c r="V77" s="28">
        <v>5275970812.3500004</v>
      </c>
      <c r="W77" s="29">
        <f>+T77-V77</f>
        <v>0</v>
      </c>
      <c r="X77" s="30">
        <f t="shared" si="79"/>
        <v>0.82018571816351926</v>
      </c>
      <c r="Y77" s="30">
        <f t="shared" si="80"/>
        <v>0.64318137539067277</v>
      </c>
      <c r="Z77" s="30">
        <f t="shared" si="81"/>
        <v>0.64318137539067277</v>
      </c>
      <c r="AA77" s="30">
        <f t="shared" si="59"/>
        <v>0.78418992326618719</v>
      </c>
      <c r="AB77" s="30">
        <f t="shared" si="60"/>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14013491.99</v>
      </c>
      <c r="P78" s="28">
        <f>L78-O78</f>
        <v>6822990.0099999998</v>
      </c>
      <c r="Q78" s="28">
        <v>14011499.35</v>
      </c>
      <c r="R78" s="28">
        <f>+L78-Q78</f>
        <v>6824982.6500000004</v>
      </c>
      <c r="S78" s="28">
        <f>O78-Q78</f>
        <v>1992.640000000596</v>
      </c>
      <c r="T78" s="28">
        <v>539226.9</v>
      </c>
      <c r="U78" s="28">
        <f>+Q78-T78</f>
        <v>13472272.449999999</v>
      </c>
      <c r="V78" s="28">
        <v>539226.9</v>
      </c>
      <c r="W78" s="29">
        <f>+T78-V78</f>
        <v>0</v>
      </c>
      <c r="X78" s="30">
        <f t="shared" si="79"/>
        <v>0.67245033734581483</v>
      </c>
      <c r="Y78" s="30">
        <f t="shared" si="80"/>
        <v>2.5878979954485602E-2</v>
      </c>
      <c r="Z78" s="30">
        <f t="shared" si="81"/>
        <v>2.5878979954485602E-2</v>
      </c>
      <c r="AA78" s="30">
        <f t="shared" si="59"/>
        <v>3.8484596582449258E-2</v>
      </c>
      <c r="AB78" s="30">
        <f t="shared" si="60"/>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70000000</v>
      </c>
      <c r="J79" s="34">
        <f>SUM(J80:J85)</f>
        <v>206612265.59999999</v>
      </c>
      <c r="K79" s="34">
        <f t="shared" si="0"/>
        <v>-136612265.59999999</v>
      </c>
      <c r="L79" s="34">
        <f>SUM(L80:L85)</f>
        <v>7514833565.3999996</v>
      </c>
      <c r="M79" s="116">
        <f t="shared" si="19"/>
        <v>1.3018171303388871E-3</v>
      </c>
      <c r="N79" s="34">
        <f t="shared" ref="N79:W79" si="83">SUM(N80:N85)</f>
        <v>0</v>
      </c>
      <c r="O79" s="34">
        <f t="shared" si="83"/>
        <v>6906206005.7399998</v>
      </c>
      <c r="P79" s="34">
        <f t="shared" si="83"/>
        <v>608627559.66000009</v>
      </c>
      <c r="Q79" s="34">
        <f t="shared" si="83"/>
        <v>6542198712.96</v>
      </c>
      <c r="R79" s="34">
        <f t="shared" si="83"/>
        <v>972634852.4400003</v>
      </c>
      <c r="S79" s="34">
        <f t="shared" si="83"/>
        <v>364007292.78000021</v>
      </c>
      <c r="T79" s="34">
        <f t="shared" si="83"/>
        <v>4077578276.0100007</v>
      </c>
      <c r="U79" s="34">
        <f t="shared" si="83"/>
        <v>2464620436.9499998</v>
      </c>
      <c r="V79" s="34">
        <f t="shared" si="83"/>
        <v>3812998500.0100007</v>
      </c>
      <c r="W79" s="34">
        <f t="shared" si="83"/>
        <v>264579776</v>
      </c>
      <c r="X79" s="24">
        <f t="shared" si="79"/>
        <v>0.87057133814403675</v>
      </c>
      <c r="Y79" s="24">
        <f t="shared" si="80"/>
        <v>0.54260393667054674</v>
      </c>
      <c r="Z79" s="24">
        <f t="shared" si="81"/>
        <v>0.50739626723949172</v>
      </c>
      <c r="AA79" s="24">
        <f t="shared" si="59"/>
        <v>0.62327337565157992</v>
      </c>
      <c r="AB79" s="24">
        <f t="shared" si="60"/>
        <v>0.93511350166920715</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4">+G80-H80+I80-J80</f>
        <v>-70000000</v>
      </c>
      <c r="L80" s="28">
        <f t="shared" ref="L80:L85" si="85">+F80+K80</f>
        <v>2114505767</v>
      </c>
      <c r="M80" s="118">
        <f t="shared" si="19"/>
        <v>3.6630216833477493E-4</v>
      </c>
      <c r="N80" s="28">
        <v>0</v>
      </c>
      <c r="O80" s="28">
        <v>1981375246.26</v>
      </c>
      <c r="P80" s="28">
        <f t="shared" ref="P80:P85" si="86">L80-O80</f>
        <v>133130520.74000001</v>
      </c>
      <c r="Q80" s="28">
        <v>1981178153.79</v>
      </c>
      <c r="R80" s="28">
        <f t="shared" ref="R80:R85" si="87">+L80-Q80</f>
        <v>133327613.21000004</v>
      </c>
      <c r="S80" s="28">
        <f t="shared" ref="S80:S85" si="88">O80-Q80</f>
        <v>197092.47000002861</v>
      </c>
      <c r="T80" s="28">
        <v>1308946453.79</v>
      </c>
      <c r="U80" s="28">
        <f t="shared" ref="U80:U85" si="89">+Q80-T80</f>
        <v>672231700</v>
      </c>
      <c r="V80" s="28">
        <v>1142956525.79</v>
      </c>
      <c r="W80" s="29">
        <f t="shared" ref="W80:W85" si="90">+T80-V80</f>
        <v>165989928</v>
      </c>
      <c r="X80" s="30">
        <f t="shared" si="79"/>
        <v>0.93694620497575587</v>
      </c>
      <c r="Y80" s="30">
        <f t="shared" si="80"/>
        <v>0.61903186750211403</v>
      </c>
      <c r="Z80" s="30">
        <f t="shared" si="81"/>
        <v>0.54053128803313399</v>
      </c>
      <c r="AA80" s="30">
        <f t="shared" si="59"/>
        <v>0.66069093851352101</v>
      </c>
      <c r="AB80" s="30">
        <f t="shared" si="60"/>
        <v>0.87318814492419983</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4"/>
        <v>70000000</v>
      </c>
      <c r="L81" s="28">
        <f t="shared" si="85"/>
        <v>3138205231</v>
      </c>
      <c r="M81" s="118">
        <f t="shared" ref="M81:M144" si="91">L81/$L$297</f>
        <v>5.4364069312790541E-4</v>
      </c>
      <c r="N81" s="28">
        <v>0</v>
      </c>
      <c r="O81" s="28">
        <v>3105519519</v>
      </c>
      <c r="P81" s="28">
        <f t="shared" si="86"/>
        <v>32685712</v>
      </c>
      <c r="Q81" s="28">
        <v>2995878343.1399999</v>
      </c>
      <c r="R81" s="28">
        <f t="shared" si="87"/>
        <v>142326887.86000013</v>
      </c>
      <c r="S81" s="28">
        <f t="shared" si="88"/>
        <v>109641175.86000013</v>
      </c>
      <c r="T81" s="28">
        <v>1826818279.1400001</v>
      </c>
      <c r="U81" s="28">
        <f t="shared" si="89"/>
        <v>1169060063.9999998</v>
      </c>
      <c r="V81" s="28">
        <v>1730915125.1400001</v>
      </c>
      <c r="W81" s="29">
        <f t="shared" si="90"/>
        <v>95903154</v>
      </c>
      <c r="X81" s="30">
        <f t="shared" si="79"/>
        <v>0.95464704269368417</v>
      </c>
      <c r="Y81" s="30">
        <f t="shared" si="80"/>
        <v>0.58212199160660949</v>
      </c>
      <c r="Z81" s="30">
        <f t="shared" si="81"/>
        <v>0.55156211838587688</v>
      </c>
      <c r="AA81" s="30">
        <f t="shared" si="59"/>
        <v>0.60977719049342294</v>
      </c>
      <c r="AB81" s="30">
        <f t="shared" si="60"/>
        <v>0.94750263061460727</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4"/>
        <v>0</v>
      </c>
      <c r="L82" s="28">
        <f t="shared" si="85"/>
        <v>373553600</v>
      </c>
      <c r="M82" s="118">
        <f t="shared" si="91"/>
        <v>6.4711809163517492E-5</v>
      </c>
      <c r="N82" s="28">
        <v>0</v>
      </c>
      <c r="O82" s="28">
        <v>233224600</v>
      </c>
      <c r="P82" s="28">
        <f t="shared" si="86"/>
        <v>140329000</v>
      </c>
      <c r="Q82" s="28">
        <v>85483198.709999993</v>
      </c>
      <c r="R82" s="28">
        <f t="shared" si="87"/>
        <v>288070401.29000002</v>
      </c>
      <c r="S82" s="28">
        <f t="shared" si="88"/>
        <v>147741401.29000002</v>
      </c>
      <c r="T82" s="28">
        <v>62608666.710000001</v>
      </c>
      <c r="U82" s="28">
        <f t="shared" si="89"/>
        <v>22874531.999999993</v>
      </c>
      <c r="V82" s="28">
        <v>62608666.710000001</v>
      </c>
      <c r="W82" s="29">
        <f t="shared" si="90"/>
        <v>0</v>
      </c>
      <c r="X82" s="30">
        <f t="shared" si="79"/>
        <v>0.22883783936227625</v>
      </c>
      <c r="Y82" s="30">
        <f t="shared" si="80"/>
        <v>0.16760290011928677</v>
      </c>
      <c r="Z82" s="30">
        <f t="shared" si="81"/>
        <v>0.16760290011928677</v>
      </c>
      <c r="AA82" s="30">
        <f t="shared" si="59"/>
        <v>0.73240903071957597</v>
      </c>
      <c r="AB82" s="30">
        <f t="shared" si="60"/>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4"/>
        <v>-87612265.599999994</v>
      </c>
      <c r="L83" s="28">
        <f t="shared" si="85"/>
        <v>1265547251.4000001</v>
      </c>
      <c r="M83" s="118">
        <f t="shared" si="91"/>
        <v>2.1923454149554682E-4</v>
      </c>
      <c r="N83" s="28">
        <v>0</v>
      </c>
      <c r="O83" s="28">
        <v>1108854640.48</v>
      </c>
      <c r="P83" s="28">
        <f t="shared" si="86"/>
        <v>156692610.92000008</v>
      </c>
      <c r="Q83" s="28">
        <v>1108776482.3</v>
      </c>
      <c r="R83" s="28">
        <f t="shared" si="87"/>
        <v>156770769.10000014</v>
      </c>
      <c r="S83" s="28">
        <f t="shared" si="88"/>
        <v>78158.180000066757</v>
      </c>
      <c r="T83" s="28">
        <v>630028736.54999995</v>
      </c>
      <c r="U83" s="28">
        <f t="shared" si="89"/>
        <v>478747745.75</v>
      </c>
      <c r="V83" s="28">
        <v>627342042.54999995</v>
      </c>
      <c r="W83" s="29">
        <f t="shared" si="90"/>
        <v>2686694</v>
      </c>
      <c r="X83" s="30">
        <f t="shared" si="79"/>
        <v>0.87612412817729723</v>
      </c>
      <c r="Y83" s="30">
        <f t="shared" si="80"/>
        <v>0.49783106545649436</v>
      </c>
      <c r="Z83" s="30">
        <f t="shared" si="81"/>
        <v>0.49570811509092888</v>
      </c>
      <c r="AA83" s="30">
        <f t="shared" si="59"/>
        <v>0.56821978695209563</v>
      </c>
      <c r="AB83" s="30">
        <f t="shared" si="60"/>
        <v>0.99573560086368096</v>
      </c>
    </row>
    <row r="84" spans="1:28" ht="50.25" customHeight="1" x14ac:dyDescent="0.25">
      <c r="A84" s="25" t="s">
        <v>56</v>
      </c>
      <c r="B84" s="26" t="s">
        <v>12</v>
      </c>
      <c r="C84" s="26">
        <v>20</v>
      </c>
      <c r="D84" s="26" t="s">
        <v>13</v>
      </c>
      <c r="E84" s="27" t="s">
        <v>565</v>
      </c>
      <c r="F84" s="28">
        <v>213650000</v>
      </c>
      <c r="G84" s="28">
        <v>0</v>
      </c>
      <c r="H84" s="28">
        <v>0</v>
      </c>
      <c r="I84" s="28">
        <v>0</v>
      </c>
      <c r="J84" s="28">
        <v>49000000</v>
      </c>
      <c r="K84" s="28">
        <f t="shared" si="84"/>
        <v>-49000000</v>
      </c>
      <c r="L84" s="28">
        <f t="shared" si="85"/>
        <v>164650000</v>
      </c>
      <c r="M84" s="120">
        <f t="shared" si="91"/>
        <v>2.8522812733629537E-5</v>
      </c>
      <c r="N84" s="28">
        <v>0</v>
      </c>
      <c r="O84" s="28">
        <v>152808000</v>
      </c>
      <c r="P84" s="28">
        <f t="shared" si="86"/>
        <v>11842000</v>
      </c>
      <c r="Q84" s="28">
        <v>152762052.40000001</v>
      </c>
      <c r="R84" s="28">
        <f t="shared" si="87"/>
        <v>11887947.599999994</v>
      </c>
      <c r="S84" s="28">
        <f t="shared" si="88"/>
        <v>45947.59999999404</v>
      </c>
      <c r="T84" s="28">
        <v>78285180.400000006</v>
      </c>
      <c r="U84" s="28">
        <f t="shared" si="89"/>
        <v>74476872</v>
      </c>
      <c r="V84" s="28">
        <v>78285180.400000006</v>
      </c>
      <c r="W84" s="29">
        <f t="shared" si="90"/>
        <v>0</v>
      </c>
      <c r="X84" s="30">
        <f t="shared" si="79"/>
        <v>0.92779867840874586</v>
      </c>
      <c r="Y84" s="30">
        <f t="shared" si="80"/>
        <v>0.47546419921044641</v>
      </c>
      <c r="Z84" s="30">
        <f t="shared" si="81"/>
        <v>0.47546419921044641</v>
      </c>
      <c r="AA84" s="30">
        <f t="shared" si="59"/>
        <v>0.51246483776621476</v>
      </c>
      <c r="AB84" s="30">
        <f t="shared" si="60"/>
        <v>1</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4"/>
        <v>0</v>
      </c>
      <c r="L85" s="28">
        <f t="shared" si="85"/>
        <v>458371716</v>
      </c>
      <c r="M85" s="118">
        <f t="shared" si="91"/>
        <v>7.9405105483513041E-5</v>
      </c>
      <c r="N85" s="28">
        <v>0</v>
      </c>
      <c r="O85" s="28">
        <v>324424000</v>
      </c>
      <c r="P85" s="28">
        <f t="shared" si="86"/>
        <v>133947716</v>
      </c>
      <c r="Q85" s="28">
        <v>218120482.62</v>
      </c>
      <c r="R85" s="28">
        <f t="shared" si="87"/>
        <v>240251233.38</v>
      </c>
      <c r="S85" s="28">
        <f t="shared" si="88"/>
        <v>106303517.38</v>
      </c>
      <c r="T85" s="28">
        <v>170890959.41999999</v>
      </c>
      <c r="U85" s="28">
        <f t="shared" si="89"/>
        <v>47229523.200000018</v>
      </c>
      <c r="V85" s="28">
        <v>170890959.41999999</v>
      </c>
      <c r="W85" s="29">
        <f t="shared" si="90"/>
        <v>0</v>
      </c>
      <c r="X85" s="30">
        <f t="shared" si="79"/>
        <v>0.47585938443898229</v>
      </c>
      <c r="Y85" s="30">
        <f t="shared" si="80"/>
        <v>0.3728217807836991</v>
      </c>
      <c r="Z85" s="30">
        <f t="shared" si="81"/>
        <v>0.3728217807836991</v>
      </c>
      <c r="AA85" s="30">
        <f t="shared" si="59"/>
        <v>0.78347048093469862</v>
      </c>
      <c r="AB85" s="30">
        <f t="shared" si="60"/>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4"/>
        <v>20020000</v>
      </c>
      <c r="L86" s="34">
        <f>SUM(L87:L91)</f>
        <v>607920000</v>
      </c>
      <c r="M86" s="116">
        <f t="shared" si="91"/>
        <v>1.0531180271502015E-4</v>
      </c>
      <c r="N86" s="34">
        <f t="shared" ref="N86:W86" si="92">SUM(N87:N91)</f>
        <v>0</v>
      </c>
      <c r="O86" s="34">
        <f t="shared" si="92"/>
        <v>565183400</v>
      </c>
      <c r="P86" s="34">
        <f t="shared" si="92"/>
        <v>42736600</v>
      </c>
      <c r="Q86" s="34">
        <f t="shared" si="92"/>
        <v>534997327.91000003</v>
      </c>
      <c r="R86" s="34">
        <f t="shared" si="92"/>
        <v>72922672.090000004</v>
      </c>
      <c r="S86" s="34">
        <f t="shared" si="92"/>
        <v>30186072.090000004</v>
      </c>
      <c r="T86" s="34">
        <f t="shared" si="92"/>
        <v>257949957.91</v>
      </c>
      <c r="U86" s="34">
        <f t="shared" si="92"/>
        <v>277047370</v>
      </c>
      <c r="V86" s="34">
        <f t="shared" si="92"/>
        <v>257949957.91</v>
      </c>
      <c r="W86" s="34">
        <f t="shared" si="92"/>
        <v>0</v>
      </c>
      <c r="X86" s="24">
        <f t="shared" si="79"/>
        <v>0.8800456111165943</v>
      </c>
      <c r="Y86" s="24">
        <f t="shared" si="80"/>
        <v>0.42431563019805235</v>
      </c>
      <c r="Z86" s="24">
        <f t="shared" si="81"/>
        <v>0.42431563019805235</v>
      </c>
      <c r="AA86" s="24">
        <f t="shared" si="59"/>
        <v>0.48215186217414835</v>
      </c>
      <c r="AB86" s="24">
        <f t="shared" si="60"/>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4"/>
        <v>20000000</v>
      </c>
      <c r="L87" s="28">
        <f t="shared" ref="L87:L92" si="93">+F87+K87</f>
        <v>302000000</v>
      </c>
      <c r="M87" s="120">
        <f t="shared" si="91"/>
        <v>5.2316364686037775E-5</v>
      </c>
      <c r="N87" s="28">
        <v>0</v>
      </c>
      <c r="O87" s="28">
        <v>302000000</v>
      </c>
      <c r="P87" s="28">
        <f t="shared" ref="P87:P92" si="94">L87-O87</f>
        <v>0</v>
      </c>
      <c r="Q87" s="28">
        <v>278631400</v>
      </c>
      <c r="R87" s="28">
        <f t="shared" ref="R87:R92" si="95">+L87-Q87</f>
        <v>23368600</v>
      </c>
      <c r="S87" s="28">
        <f t="shared" ref="S87:S92" si="96">O87-Q87</f>
        <v>23368600</v>
      </c>
      <c r="T87" s="28">
        <v>201431400</v>
      </c>
      <c r="U87" s="28">
        <f t="shared" ref="U87:U92" si="97">+Q87-T87</f>
        <v>77200000</v>
      </c>
      <c r="V87" s="28">
        <v>201431400</v>
      </c>
      <c r="W87" s="29">
        <f t="shared" ref="W87:W92" si="98">+T87-V87</f>
        <v>0</v>
      </c>
      <c r="X87" s="30">
        <f t="shared" si="79"/>
        <v>0.92262052980132447</v>
      </c>
      <c r="Y87" s="30">
        <f t="shared" si="80"/>
        <v>0.6669913907284768</v>
      </c>
      <c r="Z87" s="30">
        <f t="shared" si="81"/>
        <v>0.6669913907284768</v>
      </c>
      <c r="AA87" s="30">
        <f t="shared" si="59"/>
        <v>0.72293144275914345</v>
      </c>
      <c r="AB87" s="30">
        <f t="shared" si="60"/>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4"/>
        <v>0</v>
      </c>
      <c r="L88" s="28">
        <f t="shared" si="93"/>
        <v>35000000</v>
      </c>
      <c r="M88" s="120">
        <f t="shared" si="91"/>
        <v>6.0631548477196096E-6</v>
      </c>
      <c r="N88" s="28">
        <v>0</v>
      </c>
      <c r="O88" s="28">
        <v>31612600</v>
      </c>
      <c r="P88" s="28">
        <f t="shared" si="94"/>
        <v>3387400</v>
      </c>
      <c r="Q88" s="28">
        <v>25860776.5</v>
      </c>
      <c r="R88" s="28">
        <f t="shared" si="95"/>
        <v>9139223.5</v>
      </c>
      <c r="S88" s="28">
        <f t="shared" si="96"/>
        <v>5751823.5</v>
      </c>
      <c r="T88" s="28">
        <v>408.5</v>
      </c>
      <c r="U88" s="28">
        <f t="shared" si="97"/>
        <v>25860368</v>
      </c>
      <c r="V88" s="28">
        <v>408.5</v>
      </c>
      <c r="W88" s="29">
        <f t="shared" si="98"/>
        <v>0</v>
      </c>
      <c r="X88" s="30">
        <f t="shared" si="79"/>
        <v>0.73887932857142857</v>
      </c>
      <c r="Y88" s="30">
        <f t="shared" si="80"/>
        <v>1.1671428571428572E-5</v>
      </c>
      <c r="Z88" s="30">
        <f t="shared" si="81"/>
        <v>1.1671428571428572E-5</v>
      </c>
      <c r="AA88" s="30">
        <f t="shared" si="59"/>
        <v>1.5796122749833131E-5</v>
      </c>
      <c r="AB88" s="30">
        <f t="shared" si="60"/>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4"/>
        <v>10000</v>
      </c>
      <c r="L89" s="28">
        <f t="shared" si="93"/>
        <v>1510000</v>
      </c>
      <c r="M89" s="119">
        <f t="shared" si="91"/>
        <v>2.6158182343018891E-7</v>
      </c>
      <c r="N89" s="28">
        <v>0</v>
      </c>
      <c r="O89" s="28">
        <v>1510000</v>
      </c>
      <c r="P89" s="28">
        <f t="shared" si="94"/>
        <v>0</v>
      </c>
      <c r="Q89" s="28">
        <v>499185</v>
      </c>
      <c r="R89" s="28">
        <f t="shared" si="95"/>
        <v>1010815</v>
      </c>
      <c r="S89" s="28">
        <f t="shared" si="96"/>
        <v>1010815</v>
      </c>
      <c r="T89" s="28">
        <v>499185</v>
      </c>
      <c r="U89" s="28">
        <f t="shared" si="97"/>
        <v>0</v>
      </c>
      <c r="V89" s="28">
        <v>499185</v>
      </c>
      <c r="W89" s="29">
        <f t="shared" si="98"/>
        <v>0</v>
      </c>
      <c r="X89" s="30">
        <f t="shared" si="79"/>
        <v>0.33058609271523176</v>
      </c>
      <c r="Y89" s="30">
        <f t="shared" si="80"/>
        <v>0.33058609271523176</v>
      </c>
      <c r="Z89" s="30">
        <f t="shared" si="81"/>
        <v>0.33058609271523176</v>
      </c>
      <c r="AA89" s="30">
        <f t="shared" si="59"/>
        <v>1</v>
      </c>
      <c r="AB89" s="30">
        <f t="shared" si="60"/>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4"/>
        <v>-72252800</v>
      </c>
      <c r="L90" s="31">
        <f t="shared" si="93"/>
        <v>167147200</v>
      </c>
      <c r="M90" s="120">
        <f t="shared" si="91"/>
        <v>2.8955410170364548E-5</v>
      </c>
      <c r="N90" s="28">
        <v>0</v>
      </c>
      <c r="O90" s="28">
        <v>127798000</v>
      </c>
      <c r="P90" s="28">
        <f t="shared" si="94"/>
        <v>39349200</v>
      </c>
      <c r="Q90" s="28">
        <v>127751934.09</v>
      </c>
      <c r="R90" s="28">
        <f t="shared" si="95"/>
        <v>39395265.909999996</v>
      </c>
      <c r="S90" s="28">
        <f t="shared" si="96"/>
        <v>46065.909999996424</v>
      </c>
      <c r="T90" s="28">
        <v>44206732.090000004</v>
      </c>
      <c r="U90" s="28">
        <f t="shared" si="97"/>
        <v>83545202</v>
      </c>
      <c r="V90" s="28">
        <v>44206732.090000004</v>
      </c>
      <c r="W90" s="29">
        <f t="shared" si="98"/>
        <v>0</v>
      </c>
      <c r="X90" s="30">
        <f t="shared" si="79"/>
        <v>0.76430795185321687</v>
      </c>
      <c r="Y90" s="30">
        <f t="shared" si="80"/>
        <v>0.26447785000287172</v>
      </c>
      <c r="Z90" s="30">
        <f t="shared" si="81"/>
        <v>0.26447785000287172</v>
      </c>
      <c r="AA90" s="30">
        <f t="shared" si="59"/>
        <v>0.3460357168358546</v>
      </c>
      <c r="AB90" s="30">
        <f t="shared" si="60"/>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4"/>
        <v>72262800</v>
      </c>
      <c r="L91" s="31">
        <f t="shared" si="93"/>
        <v>102262800</v>
      </c>
      <c r="M91" s="120">
        <f t="shared" si="91"/>
        <v>1.7715291187468027E-5</v>
      </c>
      <c r="N91" s="28">
        <v>0</v>
      </c>
      <c r="O91" s="28">
        <v>102262800</v>
      </c>
      <c r="P91" s="28">
        <f t="shared" si="94"/>
        <v>0</v>
      </c>
      <c r="Q91" s="28">
        <v>102254032.31999999</v>
      </c>
      <c r="R91" s="28">
        <f t="shared" si="95"/>
        <v>8767.6800000071526</v>
      </c>
      <c r="S91" s="28">
        <f t="shared" si="96"/>
        <v>8767.6800000071526</v>
      </c>
      <c r="T91" s="28">
        <v>11812232.32</v>
      </c>
      <c r="U91" s="28">
        <f t="shared" si="97"/>
        <v>90441800</v>
      </c>
      <c r="V91" s="28">
        <v>11812232.32</v>
      </c>
      <c r="W91" s="29">
        <f t="shared" si="98"/>
        <v>0</v>
      </c>
      <c r="X91" s="30">
        <f t="shared" si="79"/>
        <v>0.99991426325115285</v>
      </c>
      <c r="Y91" s="30">
        <f t="shared" si="80"/>
        <v>0.11550859471870514</v>
      </c>
      <c r="Z91" s="30">
        <f t="shared" si="81"/>
        <v>0.11550859471870514</v>
      </c>
      <c r="AA91" s="30">
        <f t="shared" si="59"/>
        <v>0.11551849889923246</v>
      </c>
      <c r="AB91" s="30">
        <f t="shared" si="60"/>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4"/>
        <v>0</v>
      </c>
      <c r="L92" s="34">
        <f t="shared" si="93"/>
        <v>45000000</v>
      </c>
      <c r="M92" s="122">
        <f t="shared" si="91"/>
        <v>7.795484804210927E-6</v>
      </c>
      <c r="N92" s="34">
        <v>0</v>
      </c>
      <c r="O92" s="34">
        <v>14229973.619999999</v>
      </c>
      <c r="P92" s="34">
        <f t="shared" si="94"/>
        <v>30770026.380000003</v>
      </c>
      <c r="Q92" s="34">
        <v>14229973.619999999</v>
      </c>
      <c r="R92" s="34">
        <f t="shared" si="95"/>
        <v>30770026.380000003</v>
      </c>
      <c r="S92" s="34">
        <f t="shared" si="96"/>
        <v>0</v>
      </c>
      <c r="T92" s="34">
        <v>14229973.619999999</v>
      </c>
      <c r="U92" s="34">
        <f t="shared" si="97"/>
        <v>0</v>
      </c>
      <c r="V92" s="34">
        <v>14229973.619999999</v>
      </c>
      <c r="W92" s="35">
        <f t="shared" si="98"/>
        <v>0</v>
      </c>
      <c r="X92" s="24">
        <f t="shared" si="79"/>
        <v>0.31622163599999997</v>
      </c>
      <c r="Y92" s="24">
        <f t="shared" si="80"/>
        <v>0.31622163599999997</v>
      </c>
      <c r="Z92" s="24">
        <f t="shared" si="81"/>
        <v>0.31622163599999997</v>
      </c>
      <c r="AA92" s="24">
        <f t="shared" si="59"/>
        <v>1</v>
      </c>
      <c r="AB92" s="24">
        <f t="shared" si="60"/>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4"/>
        <v>0</v>
      </c>
      <c r="L93" s="34">
        <f>+L105</f>
        <v>1451042370</v>
      </c>
      <c r="M93" s="122">
        <f t="shared" si="91"/>
        <v>2.5136841656891578E-4</v>
      </c>
      <c r="N93" s="34">
        <f t="shared" ref="N93:W93" si="99">+N105</f>
        <v>0</v>
      </c>
      <c r="O93" s="34">
        <f t="shared" si="99"/>
        <v>0</v>
      </c>
      <c r="P93" s="34">
        <f t="shared" si="99"/>
        <v>1451042370</v>
      </c>
      <c r="Q93" s="34">
        <f t="shared" si="99"/>
        <v>0</v>
      </c>
      <c r="R93" s="34">
        <f t="shared" si="99"/>
        <v>1451042370</v>
      </c>
      <c r="S93" s="34">
        <f t="shared" si="99"/>
        <v>0</v>
      </c>
      <c r="T93" s="34">
        <f t="shared" si="99"/>
        <v>0</v>
      </c>
      <c r="U93" s="34">
        <f t="shared" si="99"/>
        <v>0</v>
      </c>
      <c r="V93" s="34">
        <f t="shared" si="99"/>
        <v>0</v>
      </c>
      <c r="W93" s="34">
        <f t="shared" si="99"/>
        <v>68888257</v>
      </c>
      <c r="X93" s="24">
        <f t="shared" si="79"/>
        <v>0</v>
      </c>
      <c r="Y93" s="24">
        <f t="shared" si="80"/>
        <v>0</v>
      </c>
      <c r="Z93" s="24">
        <f t="shared" si="81"/>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4"/>
        <v>0</v>
      </c>
      <c r="L94" s="34">
        <f>+L95+L98+L104</f>
        <v>13400055000</v>
      </c>
      <c r="M94" s="122">
        <f t="shared" si="91"/>
        <v>2.3213316695131258E-3</v>
      </c>
      <c r="N94" s="34">
        <f t="shared" ref="N94:W94" si="100">+N95+N98+N104</f>
        <v>864723932</v>
      </c>
      <c r="O94" s="34">
        <f t="shared" si="100"/>
        <v>2844108082.6400003</v>
      </c>
      <c r="P94" s="34">
        <f t="shared" si="100"/>
        <v>10555946917.360001</v>
      </c>
      <c r="Q94" s="34">
        <f t="shared" si="100"/>
        <v>2091394940.6599998</v>
      </c>
      <c r="R94" s="34">
        <f t="shared" si="100"/>
        <v>11308660059.34</v>
      </c>
      <c r="S94" s="34">
        <f t="shared" si="100"/>
        <v>752713141.98000014</v>
      </c>
      <c r="T94" s="34">
        <f t="shared" si="100"/>
        <v>2091394940.6599998</v>
      </c>
      <c r="U94" s="34">
        <f t="shared" si="100"/>
        <v>0</v>
      </c>
      <c r="V94" s="34">
        <f t="shared" si="100"/>
        <v>2022506683.6599998</v>
      </c>
      <c r="W94" s="34">
        <f t="shared" si="100"/>
        <v>137776514</v>
      </c>
      <c r="X94" s="24">
        <f t="shared" si="79"/>
        <v>0.15607360870235232</v>
      </c>
      <c r="Y94" s="24">
        <f t="shared" si="80"/>
        <v>0.15607360870235232</v>
      </c>
      <c r="Z94" s="24">
        <f t="shared" si="81"/>
        <v>0.15093271510154249</v>
      </c>
      <c r="AA94" s="24">
        <f t="shared" si="59"/>
        <v>1</v>
      </c>
      <c r="AB94" s="24">
        <f t="shared" si="60"/>
        <v>0.96706109608438651</v>
      </c>
    </row>
    <row r="95" spans="1:28" ht="26.25" customHeight="1" x14ac:dyDescent="0.25">
      <c r="A95" s="20" t="s">
        <v>334</v>
      </c>
      <c r="B95" s="21" t="s">
        <v>12</v>
      </c>
      <c r="C95" s="21">
        <v>20</v>
      </c>
      <c r="D95" s="21" t="s">
        <v>13</v>
      </c>
      <c r="E95" s="22" t="s">
        <v>335</v>
      </c>
      <c r="F95" s="34">
        <f t="shared" ref="F95:J96" si="101">+F96</f>
        <v>5574395000</v>
      </c>
      <c r="G95" s="34">
        <f t="shared" si="101"/>
        <v>0</v>
      </c>
      <c r="H95" s="34">
        <f t="shared" si="101"/>
        <v>0</v>
      </c>
      <c r="I95" s="34">
        <f t="shared" si="101"/>
        <v>0</v>
      </c>
      <c r="J95" s="34">
        <f t="shared" si="101"/>
        <v>0</v>
      </c>
      <c r="K95" s="34">
        <f t="shared" si="84"/>
        <v>0</v>
      </c>
      <c r="L95" s="34">
        <f>+L96</f>
        <v>5574395000</v>
      </c>
      <c r="M95" s="116">
        <f t="shared" si="91"/>
        <v>9.6566914478154152E-4</v>
      </c>
      <c r="N95" s="34">
        <f t="shared" ref="N95:W96" si="102">+N96</f>
        <v>864723932</v>
      </c>
      <c r="O95" s="34">
        <f t="shared" si="102"/>
        <v>0</v>
      </c>
      <c r="P95" s="34">
        <f t="shared" si="102"/>
        <v>5574395000</v>
      </c>
      <c r="Q95" s="34">
        <f t="shared" si="102"/>
        <v>0</v>
      </c>
      <c r="R95" s="34">
        <f t="shared" si="102"/>
        <v>5574395000</v>
      </c>
      <c r="S95" s="34">
        <f t="shared" si="102"/>
        <v>0</v>
      </c>
      <c r="T95" s="34">
        <f t="shared" si="102"/>
        <v>0</v>
      </c>
      <c r="U95" s="34">
        <f t="shared" si="102"/>
        <v>0</v>
      </c>
      <c r="V95" s="34">
        <f t="shared" si="102"/>
        <v>0</v>
      </c>
      <c r="W95" s="34">
        <f t="shared" si="102"/>
        <v>0</v>
      </c>
      <c r="X95" s="24">
        <f t="shared" si="79"/>
        <v>0</v>
      </c>
      <c r="Y95" s="24">
        <f t="shared" si="80"/>
        <v>0</v>
      </c>
      <c r="Z95" s="24">
        <f t="shared" si="81"/>
        <v>0</v>
      </c>
      <c r="AA95" s="24" t="s">
        <v>514</v>
      </c>
      <c r="AB95" s="24" t="s">
        <v>514</v>
      </c>
    </row>
    <row r="96" spans="1:28" ht="33.75" customHeight="1" x14ac:dyDescent="0.25">
      <c r="A96" s="20" t="s">
        <v>336</v>
      </c>
      <c r="B96" s="21" t="s">
        <v>12</v>
      </c>
      <c r="C96" s="21">
        <v>20</v>
      </c>
      <c r="D96" s="21" t="s">
        <v>13</v>
      </c>
      <c r="E96" s="22" t="s">
        <v>337</v>
      </c>
      <c r="F96" s="34">
        <f t="shared" si="101"/>
        <v>5574395000</v>
      </c>
      <c r="G96" s="34">
        <f t="shared" si="101"/>
        <v>0</v>
      </c>
      <c r="H96" s="34">
        <f t="shared" si="101"/>
        <v>0</v>
      </c>
      <c r="I96" s="34">
        <f t="shared" si="101"/>
        <v>0</v>
      </c>
      <c r="J96" s="34">
        <f t="shared" si="101"/>
        <v>0</v>
      </c>
      <c r="K96" s="34">
        <f t="shared" si="84"/>
        <v>0</v>
      </c>
      <c r="L96" s="34">
        <f>+L97</f>
        <v>5574395000</v>
      </c>
      <c r="M96" s="116">
        <f t="shared" si="91"/>
        <v>9.6566914478154152E-4</v>
      </c>
      <c r="N96" s="34">
        <f t="shared" si="102"/>
        <v>864723932</v>
      </c>
      <c r="O96" s="34">
        <f t="shared" si="102"/>
        <v>0</v>
      </c>
      <c r="P96" s="34">
        <f t="shared" si="102"/>
        <v>5574395000</v>
      </c>
      <c r="Q96" s="34">
        <f t="shared" si="102"/>
        <v>0</v>
      </c>
      <c r="R96" s="34">
        <f t="shared" si="102"/>
        <v>5574395000</v>
      </c>
      <c r="S96" s="34">
        <f t="shared" si="102"/>
        <v>0</v>
      </c>
      <c r="T96" s="34">
        <f t="shared" si="102"/>
        <v>0</v>
      </c>
      <c r="U96" s="34">
        <f t="shared" si="102"/>
        <v>0</v>
      </c>
      <c r="V96" s="34">
        <f t="shared" si="102"/>
        <v>0</v>
      </c>
      <c r="W96" s="34">
        <f t="shared" si="102"/>
        <v>0</v>
      </c>
      <c r="X96" s="24">
        <f t="shared" si="79"/>
        <v>0</v>
      </c>
      <c r="Y96" s="24">
        <f t="shared" si="80"/>
        <v>0</v>
      </c>
      <c r="Z96" s="24">
        <f t="shared" si="81"/>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4"/>
        <v>0</v>
      </c>
      <c r="L97" s="28">
        <f>+F97+K97</f>
        <v>5574395000</v>
      </c>
      <c r="M97" s="118">
        <f t="shared" si="91"/>
        <v>9.6566914478154152E-4</v>
      </c>
      <c r="N97" s="39">
        <v>864723932</v>
      </c>
      <c r="O97" s="28">
        <v>0</v>
      </c>
      <c r="P97" s="28">
        <f>L97-O97</f>
        <v>5574395000</v>
      </c>
      <c r="Q97" s="28">
        <v>0</v>
      </c>
      <c r="R97" s="28">
        <f>+L97-Q97</f>
        <v>5574395000</v>
      </c>
      <c r="S97" s="28">
        <f>O97-Q97</f>
        <v>0</v>
      </c>
      <c r="T97" s="28">
        <v>0</v>
      </c>
      <c r="U97" s="28">
        <f>+Q97-T97</f>
        <v>0</v>
      </c>
      <c r="V97" s="28">
        <v>0</v>
      </c>
      <c r="W97" s="29">
        <f>+T97-V97</f>
        <v>0</v>
      </c>
      <c r="X97" s="30">
        <f t="shared" si="79"/>
        <v>0</v>
      </c>
      <c r="Y97" s="30">
        <f t="shared" si="80"/>
        <v>0</v>
      </c>
      <c r="Z97" s="30">
        <f t="shared" si="81"/>
        <v>0</v>
      </c>
      <c r="AA97" s="30" t="s">
        <v>514</v>
      </c>
      <c r="AB97" s="30" t="s">
        <v>514</v>
      </c>
    </row>
    <row r="98" spans="1:28" ht="31.5" customHeight="1" x14ac:dyDescent="0.25">
      <c r="A98" s="20" t="s">
        <v>341</v>
      </c>
      <c r="B98" s="21" t="s">
        <v>12</v>
      </c>
      <c r="C98" s="21">
        <v>20</v>
      </c>
      <c r="D98" s="21" t="s">
        <v>13</v>
      </c>
      <c r="E98" s="22" t="s">
        <v>342</v>
      </c>
      <c r="F98" s="34">
        <f t="shared" ref="F98:J99" si="103">+F99</f>
        <v>193264000</v>
      </c>
      <c r="G98" s="34">
        <f t="shared" si="103"/>
        <v>0</v>
      </c>
      <c r="H98" s="34">
        <f t="shared" si="103"/>
        <v>0</v>
      </c>
      <c r="I98" s="34">
        <f t="shared" si="103"/>
        <v>0</v>
      </c>
      <c r="J98" s="34">
        <f t="shared" si="103"/>
        <v>0</v>
      </c>
      <c r="K98" s="34">
        <f t="shared" si="84"/>
        <v>0</v>
      </c>
      <c r="L98" s="34">
        <f>+L99</f>
        <v>193264000</v>
      </c>
      <c r="M98" s="122">
        <f t="shared" si="91"/>
        <v>3.3479701671133789E-5</v>
      </c>
      <c r="N98" s="34">
        <f t="shared" ref="N98:W99" si="104">+N99</f>
        <v>0</v>
      </c>
      <c r="O98" s="34">
        <f t="shared" si="104"/>
        <v>193264000</v>
      </c>
      <c r="P98" s="34">
        <f t="shared" si="104"/>
        <v>0</v>
      </c>
      <c r="Q98" s="34">
        <f t="shared" si="104"/>
        <v>20277837</v>
      </c>
      <c r="R98" s="34">
        <f t="shared" si="104"/>
        <v>172986163</v>
      </c>
      <c r="S98" s="34">
        <f t="shared" si="104"/>
        <v>172986163</v>
      </c>
      <c r="T98" s="34">
        <f t="shared" si="104"/>
        <v>20277837</v>
      </c>
      <c r="U98" s="34">
        <f t="shared" si="104"/>
        <v>0</v>
      </c>
      <c r="V98" s="34">
        <f t="shared" si="104"/>
        <v>20277837</v>
      </c>
      <c r="W98" s="34">
        <f t="shared" si="104"/>
        <v>0</v>
      </c>
      <c r="X98" s="24">
        <f t="shared" si="79"/>
        <v>0.10492299134862157</v>
      </c>
      <c r="Y98" s="24">
        <f t="shared" si="80"/>
        <v>0.10492299134862157</v>
      </c>
      <c r="Z98" s="24">
        <f t="shared" si="81"/>
        <v>0.10492299134862157</v>
      </c>
      <c r="AA98" s="24">
        <f t="shared" ref="AA98:AA102" si="105">+T98/Q98</f>
        <v>1</v>
      </c>
      <c r="AB98" s="24">
        <f t="shared" ref="AB98:AB102" si="106">+V98/T98</f>
        <v>1</v>
      </c>
    </row>
    <row r="99" spans="1:28" ht="31.5" customHeight="1" x14ac:dyDescent="0.25">
      <c r="A99" s="20" t="s">
        <v>343</v>
      </c>
      <c r="B99" s="21" t="s">
        <v>12</v>
      </c>
      <c r="C99" s="21">
        <v>20</v>
      </c>
      <c r="D99" s="21" t="s">
        <v>13</v>
      </c>
      <c r="E99" s="22" t="s">
        <v>344</v>
      </c>
      <c r="F99" s="34">
        <f t="shared" si="103"/>
        <v>193264000</v>
      </c>
      <c r="G99" s="34">
        <f t="shared" si="103"/>
        <v>0</v>
      </c>
      <c r="H99" s="34">
        <f t="shared" si="103"/>
        <v>0</v>
      </c>
      <c r="I99" s="34">
        <f t="shared" si="103"/>
        <v>0</v>
      </c>
      <c r="J99" s="34">
        <f t="shared" si="103"/>
        <v>0</v>
      </c>
      <c r="K99" s="34">
        <f t="shared" si="84"/>
        <v>0</v>
      </c>
      <c r="L99" s="34">
        <f>+L100</f>
        <v>193264000</v>
      </c>
      <c r="M99" s="122">
        <f t="shared" si="91"/>
        <v>3.3479701671133789E-5</v>
      </c>
      <c r="N99" s="34">
        <f t="shared" si="104"/>
        <v>0</v>
      </c>
      <c r="O99" s="34">
        <f t="shared" si="104"/>
        <v>193264000</v>
      </c>
      <c r="P99" s="34">
        <f t="shared" si="104"/>
        <v>0</v>
      </c>
      <c r="Q99" s="34">
        <f t="shared" si="104"/>
        <v>20277837</v>
      </c>
      <c r="R99" s="34">
        <f t="shared" si="104"/>
        <v>172986163</v>
      </c>
      <c r="S99" s="34">
        <f t="shared" si="104"/>
        <v>172986163</v>
      </c>
      <c r="T99" s="34">
        <f t="shared" si="104"/>
        <v>20277837</v>
      </c>
      <c r="U99" s="34">
        <f t="shared" si="104"/>
        <v>0</v>
      </c>
      <c r="V99" s="34">
        <f t="shared" si="104"/>
        <v>20277837</v>
      </c>
      <c r="W99" s="34">
        <f t="shared" si="104"/>
        <v>0</v>
      </c>
      <c r="X99" s="24">
        <f t="shared" si="79"/>
        <v>0.10492299134862157</v>
      </c>
      <c r="Y99" s="24">
        <f t="shared" si="80"/>
        <v>0.10492299134862157</v>
      </c>
      <c r="Z99" s="24">
        <f t="shared" si="81"/>
        <v>0.10492299134862157</v>
      </c>
      <c r="AA99" s="24">
        <f t="shared" si="105"/>
        <v>1</v>
      </c>
      <c r="AB99" s="24">
        <f t="shared" si="106"/>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4"/>
        <v>0</v>
      </c>
      <c r="L100" s="34">
        <f>+L101+L102</f>
        <v>193264000</v>
      </c>
      <c r="M100" s="122">
        <f t="shared" si="91"/>
        <v>3.3479701671133789E-5</v>
      </c>
      <c r="N100" s="34">
        <f t="shared" ref="N100:W100" si="107">+N101+N102</f>
        <v>0</v>
      </c>
      <c r="O100" s="34">
        <f t="shared" si="107"/>
        <v>193264000</v>
      </c>
      <c r="P100" s="34">
        <f t="shared" si="107"/>
        <v>0</v>
      </c>
      <c r="Q100" s="34">
        <f t="shared" si="107"/>
        <v>20277837</v>
      </c>
      <c r="R100" s="34">
        <f t="shared" si="107"/>
        <v>172986163</v>
      </c>
      <c r="S100" s="34">
        <f t="shared" si="107"/>
        <v>172986163</v>
      </c>
      <c r="T100" s="34">
        <f t="shared" si="107"/>
        <v>20277837</v>
      </c>
      <c r="U100" s="34">
        <f t="shared" si="107"/>
        <v>0</v>
      </c>
      <c r="V100" s="34">
        <f t="shared" si="107"/>
        <v>20277837</v>
      </c>
      <c r="W100" s="34">
        <f t="shared" si="107"/>
        <v>0</v>
      </c>
      <c r="X100" s="24">
        <f t="shared" si="79"/>
        <v>0.10492299134862157</v>
      </c>
      <c r="Y100" s="24">
        <f t="shared" si="80"/>
        <v>0.10492299134862157</v>
      </c>
      <c r="Z100" s="24">
        <f t="shared" si="81"/>
        <v>0.10492299134862157</v>
      </c>
      <c r="AA100" s="24">
        <f t="shared" si="105"/>
        <v>1</v>
      </c>
      <c r="AB100" s="24">
        <f t="shared" si="106"/>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4"/>
        <v>0</v>
      </c>
      <c r="L101" s="28">
        <f t="shared" ref="L101:L109" si="108">+F101+K101</f>
        <v>92662153</v>
      </c>
      <c r="M101" s="120">
        <f t="shared" si="91"/>
        <v>1.6052142347488179E-5</v>
      </c>
      <c r="N101" s="28">
        <v>0</v>
      </c>
      <c r="O101" s="28">
        <v>92662153</v>
      </c>
      <c r="P101" s="28">
        <f>L101-O101</f>
        <v>0</v>
      </c>
      <c r="Q101" s="28">
        <v>6121400</v>
      </c>
      <c r="R101" s="28">
        <f>+L101-Q101</f>
        <v>86540753</v>
      </c>
      <c r="S101" s="28">
        <f>O101-Q101</f>
        <v>86540753</v>
      </c>
      <c r="T101" s="28">
        <v>6121400</v>
      </c>
      <c r="U101" s="28">
        <f>+Q101-T101</f>
        <v>0</v>
      </c>
      <c r="V101" s="28">
        <v>6121400</v>
      </c>
      <c r="W101" s="29">
        <f>+T101-V101</f>
        <v>0</v>
      </c>
      <c r="X101" s="30">
        <f t="shared" si="79"/>
        <v>6.6061491146228821E-2</v>
      </c>
      <c r="Y101" s="30">
        <f t="shared" si="80"/>
        <v>6.6061491146228821E-2</v>
      </c>
      <c r="Z101" s="30">
        <f t="shared" si="81"/>
        <v>6.6061491146228821E-2</v>
      </c>
      <c r="AA101" s="30">
        <f t="shared" si="105"/>
        <v>1</v>
      </c>
      <c r="AB101" s="30">
        <f t="shared" si="106"/>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4"/>
        <v>0</v>
      </c>
      <c r="L102" s="28">
        <f t="shared" si="108"/>
        <v>100601847</v>
      </c>
      <c r="M102" s="120">
        <f t="shared" si="91"/>
        <v>1.7427559323645614E-5</v>
      </c>
      <c r="N102" s="28">
        <v>0</v>
      </c>
      <c r="O102" s="28">
        <v>100601847</v>
      </c>
      <c r="P102" s="28">
        <f>L102-O102</f>
        <v>0</v>
      </c>
      <c r="Q102" s="28">
        <v>14156437</v>
      </c>
      <c r="R102" s="28">
        <f>+L102-Q102</f>
        <v>86445410</v>
      </c>
      <c r="S102" s="28">
        <f>O102-Q102</f>
        <v>86445410</v>
      </c>
      <c r="T102" s="28">
        <v>14156437</v>
      </c>
      <c r="U102" s="28">
        <f>+Q102-T102</f>
        <v>0</v>
      </c>
      <c r="V102" s="28">
        <v>14156437</v>
      </c>
      <c r="W102" s="29">
        <f>+T102-V102</f>
        <v>0</v>
      </c>
      <c r="X102" s="30">
        <f t="shared" si="79"/>
        <v>0.14071746615149122</v>
      </c>
      <c r="Y102" s="30">
        <f t="shared" si="80"/>
        <v>0.14071746615149122</v>
      </c>
      <c r="Z102" s="30">
        <f t="shared" si="81"/>
        <v>0.14071746615149122</v>
      </c>
      <c r="AA102" s="30">
        <f t="shared" si="105"/>
        <v>1</v>
      </c>
      <c r="AB102" s="30">
        <f t="shared" si="106"/>
        <v>1</v>
      </c>
    </row>
    <row r="103" spans="1:28" ht="29.25" customHeight="1" x14ac:dyDescent="0.25">
      <c r="A103" s="20" t="s">
        <v>66</v>
      </c>
      <c r="B103" s="21" t="s">
        <v>67</v>
      </c>
      <c r="C103" s="21">
        <v>10</v>
      </c>
      <c r="D103" s="21" t="s">
        <v>13</v>
      </c>
      <c r="E103" s="22" t="s">
        <v>68</v>
      </c>
      <c r="F103" s="34">
        <f t="shared" ref="F103:J105" si="109">+F105</f>
        <v>1451042370</v>
      </c>
      <c r="G103" s="34">
        <f t="shared" si="109"/>
        <v>0</v>
      </c>
      <c r="H103" s="34">
        <f t="shared" si="109"/>
        <v>0</v>
      </c>
      <c r="I103" s="34">
        <f t="shared" si="109"/>
        <v>0</v>
      </c>
      <c r="J103" s="34">
        <f t="shared" si="109"/>
        <v>0</v>
      </c>
      <c r="K103" s="34">
        <f t="shared" si="84"/>
        <v>0</v>
      </c>
      <c r="L103" s="34">
        <f t="shared" si="108"/>
        <v>1451042370</v>
      </c>
      <c r="M103" s="122">
        <f t="shared" si="91"/>
        <v>2.5136841656891578E-4</v>
      </c>
      <c r="N103" s="34">
        <f t="shared" ref="N103:V105" si="110">+N105</f>
        <v>0</v>
      </c>
      <c r="O103" s="34">
        <f t="shared" si="110"/>
        <v>0</v>
      </c>
      <c r="P103" s="34">
        <f t="shared" si="110"/>
        <v>1451042370</v>
      </c>
      <c r="Q103" s="34">
        <f t="shared" si="110"/>
        <v>0</v>
      </c>
      <c r="R103" s="34">
        <f t="shared" si="110"/>
        <v>1451042370</v>
      </c>
      <c r="S103" s="34">
        <f t="shared" si="110"/>
        <v>0</v>
      </c>
      <c r="T103" s="34">
        <f t="shared" si="110"/>
        <v>0</v>
      </c>
      <c r="U103" s="34">
        <f t="shared" si="110"/>
        <v>0</v>
      </c>
      <c r="V103" s="34">
        <f t="shared" si="110"/>
        <v>0</v>
      </c>
      <c r="W103" s="34">
        <f>+W104+W105</f>
        <v>206664771</v>
      </c>
      <c r="X103" s="24">
        <f t="shared" si="79"/>
        <v>0</v>
      </c>
      <c r="Y103" s="24">
        <f t="shared" si="80"/>
        <v>0</v>
      </c>
      <c r="Z103" s="24">
        <f t="shared" si="81"/>
        <v>0</v>
      </c>
      <c r="AA103" s="24" t="s">
        <v>514</v>
      </c>
      <c r="AB103" s="24" t="s">
        <v>514</v>
      </c>
    </row>
    <row r="104" spans="1:28" ht="29.25" customHeight="1" x14ac:dyDescent="0.25">
      <c r="A104" s="20" t="s">
        <v>66</v>
      </c>
      <c r="B104" s="21" t="s">
        <v>12</v>
      </c>
      <c r="C104" s="21">
        <v>20</v>
      </c>
      <c r="D104" s="21" t="s">
        <v>13</v>
      </c>
      <c r="E104" s="22" t="s">
        <v>68</v>
      </c>
      <c r="F104" s="34">
        <f t="shared" si="109"/>
        <v>7632396000</v>
      </c>
      <c r="G104" s="34">
        <f t="shared" si="109"/>
        <v>0</v>
      </c>
      <c r="H104" s="34">
        <f t="shared" si="109"/>
        <v>0</v>
      </c>
      <c r="I104" s="34">
        <f t="shared" si="109"/>
        <v>0</v>
      </c>
      <c r="J104" s="34">
        <f t="shared" si="109"/>
        <v>0</v>
      </c>
      <c r="K104" s="34">
        <f t="shared" si="84"/>
        <v>0</v>
      </c>
      <c r="L104" s="34">
        <f t="shared" si="108"/>
        <v>7632396000</v>
      </c>
      <c r="M104" s="122">
        <f t="shared" si="91"/>
        <v>1.3221828230604502E-3</v>
      </c>
      <c r="N104" s="34">
        <f t="shared" si="110"/>
        <v>0</v>
      </c>
      <c r="O104" s="34">
        <f t="shared" si="110"/>
        <v>2650844082.6400003</v>
      </c>
      <c r="P104" s="34">
        <f t="shared" si="110"/>
        <v>4981551917.3599997</v>
      </c>
      <c r="Q104" s="34">
        <f t="shared" si="110"/>
        <v>2071117103.6599998</v>
      </c>
      <c r="R104" s="34">
        <f t="shared" si="110"/>
        <v>5561278896.3400002</v>
      </c>
      <c r="S104" s="34">
        <f t="shared" si="110"/>
        <v>579726978.98000014</v>
      </c>
      <c r="T104" s="34">
        <f t="shared" si="110"/>
        <v>2071117103.6599998</v>
      </c>
      <c r="U104" s="34">
        <f t="shared" si="110"/>
        <v>0</v>
      </c>
      <c r="V104" s="34">
        <f t="shared" si="110"/>
        <v>2002228846.6599998</v>
      </c>
      <c r="W104" s="34">
        <f>+W105+W106</f>
        <v>137776514</v>
      </c>
      <c r="X104" s="24">
        <f t="shared" si="79"/>
        <v>0.27135870618610458</v>
      </c>
      <c r="Y104" s="24">
        <f t="shared" si="80"/>
        <v>0.27135870618610458</v>
      </c>
      <c r="Z104" s="24">
        <f t="shared" si="81"/>
        <v>0.26233293537966318</v>
      </c>
      <c r="AA104" s="24">
        <f t="shared" ref="AA104:AA109" si="111">+T104/Q104</f>
        <v>1</v>
      </c>
      <c r="AB104" s="24">
        <f t="shared" ref="AB104:AB109" si="112">+V104/T104</f>
        <v>0.96673859875993329</v>
      </c>
    </row>
    <row r="105" spans="1:28" ht="29.25" customHeight="1" x14ac:dyDescent="0.25">
      <c r="A105" s="20" t="s">
        <v>189</v>
      </c>
      <c r="B105" s="21" t="s">
        <v>67</v>
      </c>
      <c r="C105" s="21">
        <v>10</v>
      </c>
      <c r="D105" s="21" t="s">
        <v>13</v>
      </c>
      <c r="E105" s="22" t="s">
        <v>190</v>
      </c>
      <c r="F105" s="34">
        <f t="shared" si="109"/>
        <v>1451042370</v>
      </c>
      <c r="G105" s="34">
        <f t="shared" si="109"/>
        <v>0</v>
      </c>
      <c r="H105" s="34">
        <f t="shared" si="109"/>
        <v>0</v>
      </c>
      <c r="I105" s="34">
        <f t="shared" si="109"/>
        <v>0</v>
      </c>
      <c r="J105" s="34">
        <f t="shared" si="109"/>
        <v>0</v>
      </c>
      <c r="K105" s="34">
        <f t="shared" si="84"/>
        <v>0</v>
      </c>
      <c r="L105" s="34">
        <f t="shared" si="108"/>
        <v>1451042370</v>
      </c>
      <c r="M105" s="122">
        <f t="shared" si="91"/>
        <v>2.5136841656891578E-4</v>
      </c>
      <c r="N105" s="34">
        <f t="shared" si="110"/>
        <v>0</v>
      </c>
      <c r="O105" s="34">
        <f t="shared" si="110"/>
        <v>0</v>
      </c>
      <c r="P105" s="34">
        <f t="shared" si="110"/>
        <v>1451042370</v>
      </c>
      <c r="Q105" s="34">
        <f t="shared" si="110"/>
        <v>0</v>
      </c>
      <c r="R105" s="34">
        <f t="shared" si="110"/>
        <v>1451042370</v>
      </c>
      <c r="S105" s="34">
        <f t="shared" si="110"/>
        <v>0</v>
      </c>
      <c r="T105" s="34">
        <f t="shared" si="110"/>
        <v>0</v>
      </c>
      <c r="U105" s="34">
        <f t="shared" si="110"/>
        <v>0</v>
      </c>
      <c r="V105" s="34">
        <f t="shared" si="110"/>
        <v>0</v>
      </c>
      <c r="W105" s="34">
        <f>+W106+W107</f>
        <v>68888257</v>
      </c>
      <c r="X105" s="24">
        <f t="shared" si="79"/>
        <v>0</v>
      </c>
      <c r="Y105" s="24">
        <f t="shared" si="80"/>
        <v>0</v>
      </c>
      <c r="Z105" s="24">
        <f t="shared" si="81"/>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4"/>
        <v>0</v>
      </c>
      <c r="L106" s="34">
        <f t="shared" si="108"/>
        <v>7632396000</v>
      </c>
      <c r="M106" s="122">
        <f t="shared" si="91"/>
        <v>1.3221828230604502E-3</v>
      </c>
      <c r="N106" s="34">
        <f t="shared" ref="N106:V106" si="113">+N108+N109</f>
        <v>0</v>
      </c>
      <c r="O106" s="34">
        <f t="shared" si="113"/>
        <v>2650844082.6400003</v>
      </c>
      <c r="P106" s="34">
        <f t="shared" si="113"/>
        <v>4981551917.3599997</v>
      </c>
      <c r="Q106" s="34">
        <f t="shared" si="113"/>
        <v>2071117103.6599998</v>
      </c>
      <c r="R106" s="34">
        <f t="shared" si="113"/>
        <v>5561278896.3400002</v>
      </c>
      <c r="S106" s="34">
        <f t="shared" si="113"/>
        <v>579726978.98000014</v>
      </c>
      <c r="T106" s="34">
        <f t="shared" si="113"/>
        <v>2071117103.6599998</v>
      </c>
      <c r="U106" s="34">
        <f t="shared" si="113"/>
        <v>0</v>
      </c>
      <c r="V106" s="34">
        <f t="shared" si="113"/>
        <v>2002228846.6599998</v>
      </c>
      <c r="W106" s="34">
        <f>+W107+W108</f>
        <v>68888257</v>
      </c>
      <c r="X106" s="24">
        <f t="shared" si="79"/>
        <v>0.27135870618610458</v>
      </c>
      <c r="Y106" s="24">
        <f t="shared" si="80"/>
        <v>0.27135870618610458</v>
      </c>
      <c r="Z106" s="24">
        <f t="shared" si="81"/>
        <v>0.26233293537966318</v>
      </c>
      <c r="AA106" s="24">
        <f t="shared" si="111"/>
        <v>1</v>
      </c>
      <c r="AB106" s="24">
        <f t="shared" si="112"/>
        <v>0.96673859875993329</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4"/>
        <v>0</v>
      </c>
      <c r="L107" s="28">
        <f t="shared" si="108"/>
        <v>1451042370</v>
      </c>
      <c r="M107" s="120">
        <f t="shared" si="91"/>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9"/>
        <v>0</v>
      </c>
      <c r="Y107" s="30">
        <f t="shared" si="80"/>
        <v>0</v>
      </c>
      <c r="Z107" s="30">
        <f t="shared" si="81"/>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4"/>
        <v>0</v>
      </c>
      <c r="L108" s="28">
        <f t="shared" si="108"/>
        <v>3100000000</v>
      </c>
      <c r="M108" s="120">
        <f t="shared" si="91"/>
        <v>5.370222865123083E-4</v>
      </c>
      <c r="N108" s="28">
        <v>0</v>
      </c>
      <c r="O108" s="28">
        <v>1589880619.6400001</v>
      </c>
      <c r="P108" s="28">
        <f>L108-O108</f>
        <v>1510119380.3599999</v>
      </c>
      <c r="Q108" s="28">
        <v>1011008555.3</v>
      </c>
      <c r="R108" s="28">
        <f>+L108-Q108</f>
        <v>2088991444.7</v>
      </c>
      <c r="S108" s="28">
        <f>O108-Q108</f>
        <v>578872064.34000015</v>
      </c>
      <c r="T108" s="28">
        <v>1011008555.3</v>
      </c>
      <c r="U108" s="28">
        <f>+Q108-T108</f>
        <v>0</v>
      </c>
      <c r="V108" s="28">
        <v>942120298.29999995</v>
      </c>
      <c r="W108" s="29">
        <f>+T108-V108</f>
        <v>68888257</v>
      </c>
      <c r="X108" s="30">
        <f t="shared" si="79"/>
        <v>0.32613179203225806</v>
      </c>
      <c r="Y108" s="30">
        <f t="shared" si="80"/>
        <v>0.32613179203225806</v>
      </c>
      <c r="Z108" s="30">
        <f t="shared" si="81"/>
        <v>0.30390977364516125</v>
      </c>
      <c r="AA108" s="30">
        <f t="shared" si="111"/>
        <v>1</v>
      </c>
      <c r="AB108" s="30">
        <f t="shared" si="112"/>
        <v>0.93186184564030861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4"/>
        <v>0</v>
      </c>
      <c r="L109" s="28">
        <f t="shared" si="108"/>
        <v>4532396000</v>
      </c>
      <c r="M109" s="120">
        <f t="shared" si="91"/>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9"/>
        <v>0.23389583530653543</v>
      </c>
      <c r="Y109" s="30">
        <f t="shared" si="80"/>
        <v>0.23389583530653543</v>
      </c>
      <c r="Z109" s="30">
        <f t="shared" si="81"/>
        <v>0.23389583530653543</v>
      </c>
      <c r="AA109" s="30">
        <f t="shared" si="111"/>
        <v>1</v>
      </c>
      <c r="AB109" s="30">
        <f t="shared" si="112"/>
        <v>1</v>
      </c>
    </row>
    <row r="110" spans="1:28" ht="33" customHeight="1" x14ac:dyDescent="0.25">
      <c r="A110" s="20" t="s">
        <v>351</v>
      </c>
      <c r="B110" s="147" t="s">
        <v>12</v>
      </c>
      <c r="C110" s="147">
        <v>20</v>
      </c>
      <c r="D110" s="147" t="s">
        <v>13</v>
      </c>
      <c r="E110" s="22" t="s">
        <v>570</v>
      </c>
      <c r="F110" s="34">
        <f t="shared" ref="F110:J111" si="114">+F111</f>
        <v>14051472000</v>
      </c>
      <c r="G110" s="34">
        <f t="shared" si="114"/>
        <v>0</v>
      </c>
      <c r="H110" s="34">
        <f t="shared" si="114"/>
        <v>0</v>
      </c>
      <c r="I110" s="34">
        <f t="shared" si="114"/>
        <v>0</v>
      </c>
      <c r="J110" s="34">
        <f t="shared" si="114"/>
        <v>0</v>
      </c>
      <c r="K110" s="34">
        <f t="shared" si="84"/>
        <v>0</v>
      </c>
      <c r="L110" s="34">
        <f>+L111</f>
        <v>14051472000</v>
      </c>
      <c r="M110" s="116">
        <f t="shared" si="91"/>
        <v>2.4341785878398961E-3</v>
      </c>
      <c r="N110" s="34">
        <f t="shared" ref="N110:W111" si="115">+N111</f>
        <v>0</v>
      </c>
      <c r="O110" s="34">
        <f t="shared" si="115"/>
        <v>0</v>
      </c>
      <c r="P110" s="34">
        <f t="shared" si="115"/>
        <v>14051472000</v>
      </c>
      <c r="Q110" s="34">
        <f t="shared" si="115"/>
        <v>0</v>
      </c>
      <c r="R110" s="34">
        <f t="shared" si="115"/>
        <v>14051472000</v>
      </c>
      <c r="S110" s="34">
        <f t="shared" si="115"/>
        <v>0</v>
      </c>
      <c r="T110" s="34">
        <f t="shared" si="115"/>
        <v>0</v>
      </c>
      <c r="U110" s="34">
        <f t="shared" si="115"/>
        <v>0</v>
      </c>
      <c r="V110" s="34">
        <f t="shared" si="115"/>
        <v>0</v>
      </c>
      <c r="W110" s="34">
        <f t="shared" si="115"/>
        <v>0</v>
      </c>
      <c r="X110" s="24">
        <f t="shared" si="79"/>
        <v>0</v>
      </c>
      <c r="Y110" s="24">
        <f t="shared" si="80"/>
        <v>0</v>
      </c>
      <c r="Z110" s="24">
        <f t="shared" si="81"/>
        <v>0</v>
      </c>
      <c r="AA110" s="24" t="s">
        <v>514</v>
      </c>
      <c r="AB110" s="24" t="s">
        <v>514</v>
      </c>
    </row>
    <row r="111" spans="1:28" ht="33" customHeight="1" x14ac:dyDescent="0.25">
      <c r="A111" s="20" t="s">
        <v>353</v>
      </c>
      <c r="B111" s="147" t="s">
        <v>12</v>
      </c>
      <c r="C111" s="147">
        <v>20</v>
      </c>
      <c r="D111" s="147" t="s">
        <v>13</v>
      </c>
      <c r="E111" s="22" t="s">
        <v>354</v>
      </c>
      <c r="F111" s="34">
        <f t="shared" si="114"/>
        <v>14051472000</v>
      </c>
      <c r="G111" s="34">
        <f t="shared" si="114"/>
        <v>0</v>
      </c>
      <c r="H111" s="34">
        <f t="shared" si="114"/>
        <v>0</v>
      </c>
      <c r="I111" s="34">
        <f t="shared" si="114"/>
        <v>0</v>
      </c>
      <c r="J111" s="34">
        <f t="shared" si="114"/>
        <v>0</v>
      </c>
      <c r="K111" s="34">
        <f t="shared" si="84"/>
        <v>0</v>
      </c>
      <c r="L111" s="34">
        <f>+L112</f>
        <v>14051472000</v>
      </c>
      <c r="M111" s="116">
        <f t="shared" si="91"/>
        <v>2.4341785878398961E-3</v>
      </c>
      <c r="N111" s="34">
        <f t="shared" si="115"/>
        <v>0</v>
      </c>
      <c r="O111" s="34">
        <f t="shared" si="115"/>
        <v>0</v>
      </c>
      <c r="P111" s="34">
        <f t="shared" si="115"/>
        <v>14051472000</v>
      </c>
      <c r="Q111" s="34">
        <f t="shared" si="115"/>
        <v>0</v>
      </c>
      <c r="R111" s="34">
        <f t="shared" si="115"/>
        <v>14051472000</v>
      </c>
      <c r="S111" s="34">
        <f t="shared" si="115"/>
        <v>0</v>
      </c>
      <c r="T111" s="34">
        <f t="shared" si="115"/>
        <v>0</v>
      </c>
      <c r="U111" s="34">
        <f t="shared" si="115"/>
        <v>0</v>
      </c>
      <c r="V111" s="34">
        <f t="shared" si="115"/>
        <v>0</v>
      </c>
      <c r="W111" s="34">
        <f t="shared" si="115"/>
        <v>0</v>
      </c>
      <c r="X111" s="24">
        <f t="shared" si="79"/>
        <v>0</v>
      </c>
      <c r="Y111" s="24">
        <f t="shared" si="80"/>
        <v>0</v>
      </c>
      <c r="Z111" s="24">
        <f t="shared" si="81"/>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4"/>
        <v>0</v>
      </c>
      <c r="L112" s="42">
        <f>+F112+K112</f>
        <v>14051472000</v>
      </c>
      <c r="M112" s="128">
        <f t="shared" si="91"/>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80"/>
        <v>0</v>
      </c>
      <c r="Z112" s="129">
        <f t="shared" si="81"/>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6">+F115</f>
        <v>139786580047</v>
      </c>
      <c r="G113" s="153">
        <f t="shared" si="116"/>
        <v>0</v>
      </c>
      <c r="H113" s="153">
        <f t="shared" si="116"/>
        <v>0</v>
      </c>
      <c r="I113" s="153">
        <f t="shared" si="116"/>
        <v>0</v>
      </c>
      <c r="J113" s="153">
        <f t="shared" si="116"/>
        <v>0</v>
      </c>
      <c r="K113" s="153">
        <f t="shared" si="84"/>
        <v>0</v>
      </c>
      <c r="L113" s="153">
        <f>+L115</f>
        <v>139786580047</v>
      </c>
      <c r="M113" s="154">
        <f t="shared" si="91"/>
        <v>2.4215648013088953E-2</v>
      </c>
      <c r="N113" s="153">
        <f t="shared" ref="N113:V115" si="117">+N115</f>
        <v>0</v>
      </c>
      <c r="O113" s="153">
        <f t="shared" si="117"/>
        <v>0</v>
      </c>
      <c r="P113" s="153">
        <f t="shared" si="117"/>
        <v>139786580047</v>
      </c>
      <c r="Q113" s="153">
        <f t="shared" si="117"/>
        <v>0</v>
      </c>
      <c r="R113" s="153">
        <f t="shared" si="117"/>
        <v>139786580047</v>
      </c>
      <c r="S113" s="153">
        <f t="shared" si="117"/>
        <v>0</v>
      </c>
      <c r="T113" s="153">
        <f t="shared" si="117"/>
        <v>0</v>
      </c>
      <c r="U113" s="153">
        <f t="shared" si="117"/>
        <v>0</v>
      </c>
      <c r="V113" s="153">
        <f t="shared" si="117"/>
        <v>0</v>
      </c>
      <c r="W113" s="153">
        <f>+W115+W116</f>
        <v>0</v>
      </c>
      <c r="X113" s="219">
        <f t="shared" ref="X113:X176" si="118">+Q113/L113</f>
        <v>0</v>
      </c>
      <c r="Y113" s="219">
        <f t="shared" si="80"/>
        <v>0</v>
      </c>
      <c r="Z113" s="219">
        <f t="shared" si="81"/>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6"/>
        <v>1027817755000</v>
      </c>
      <c r="G114" s="153">
        <f t="shared" si="116"/>
        <v>0</v>
      </c>
      <c r="H114" s="153">
        <f t="shared" si="116"/>
        <v>0</v>
      </c>
      <c r="I114" s="153">
        <f t="shared" si="116"/>
        <v>0</v>
      </c>
      <c r="J114" s="153">
        <f t="shared" si="116"/>
        <v>0</v>
      </c>
      <c r="K114" s="153">
        <f t="shared" si="84"/>
        <v>0</v>
      </c>
      <c r="L114" s="153">
        <f>+L116</f>
        <v>1027817755000</v>
      </c>
      <c r="M114" s="154">
        <f t="shared" si="91"/>
        <v>0.17805194868001534</v>
      </c>
      <c r="N114" s="153">
        <f t="shared" si="117"/>
        <v>0</v>
      </c>
      <c r="O114" s="153">
        <f t="shared" si="117"/>
        <v>697064471822</v>
      </c>
      <c r="P114" s="153">
        <f t="shared" si="117"/>
        <v>330753283178</v>
      </c>
      <c r="Q114" s="153">
        <f t="shared" si="117"/>
        <v>697064471822</v>
      </c>
      <c r="R114" s="153">
        <f t="shared" si="117"/>
        <v>330753283178</v>
      </c>
      <c r="S114" s="153">
        <f t="shared" si="117"/>
        <v>0</v>
      </c>
      <c r="T114" s="153">
        <f t="shared" si="117"/>
        <v>697064471822</v>
      </c>
      <c r="U114" s="153">
        <f t="shared" si="117"/>
        <v>0</v>
      </c>
      <c r="V114" s="153">
        <f t="shared" si="117"/>
        <v>697064471822</v>
      </c>
      <c r="W114" s="218">
        <f>+W116+W117</f>
        <v>0</v>
      </c>
      <c r="X114" s="219">
        <f t="shared" si="118"/>
        <v>0.67819851177994095</v>
      </c>
      <c r="Y114" s="219">
        <f t="shared" si="80"/>
        <v>0.67819851177994095</v>
      </c>
      <c r="Z114" s="219">
        <f t="shared" si="81"/>
        <v>0.67819851177994095</v>
      </c>
      <c r="AA114" s="219">
        <f t="shared" ref="AA114:AA116" si="119">+T114/Q114</f>
        <v>1</v>
      </c>
      <c r="AB114" s="219">
        <f t="shared" ref="AB114:AB116" si="120">+V114/T114</f>
        <v>1</v>
      </c>
    </row>
    <row r="115" spans="1:28" ht="23.25" customHeight="1" x14ac:dyDescent="0.25">
      <c r="A115" s="20" t="s">
        <v>359</v>
      </c>
      <c r="B115" s="21" t="s">
        <v>67</v>
      </c>
      <c r="C115" s="21">
        <v>11</v>
      </c>
      <c r="D115" s="21" t="s">
        <v>366</v>
      </c>
      <c r="E115" s="22" t="s">
        <v>360</v>
      </c>
      <c r="F115" s="35">
        <f t="shared" si="116"/>
        <v>139786580047</v>
      </c>
      <c r="G115" s="35">
        <f t="shared" si="116"/>
        <v>0</v>
      </c>
      <c r="H115" s="35">
        <f t="shared" si="116"/>
        <v>0</v>
      </c>
      <c r="I115" s="35">
        <f t="shared" si="116"/>
        <v>0</v>
      </c>
      <c r="J115" s="35">
        <f t="shared" si="116"/>
        <v>0</v>
      </c>
      <c r="K115" s="35">
        <f t="shared" si="84"/>
        <v>0</v>
      </c>
      <c r="L115" s="35">
        <f>+L117</f>
        <v>139786580047</v>
      </c>
      <c r="M115" s="116">
        <f t="shared" si="91"/>
        <v>2.4215648013088953E-2</v>
      </c>
      <c r="N115" s="35">
        <f t="shared" si="117"/>
        <v>0</v>
      </c>
      <c r="O115" s="35">
        <f t="shared" si="117"/>
        <v>0</v>
      </c>
      <c r="P115" s="35">
        <f t="shared" si="117"/>
        <v>139786580047</v>
      </c>
      <c r="Q115" s="35">
        <f t="shared" si="117"/>
        <v>0</v>
      </c>
      <c r="R115" s="35">
        <f t="shared" si="117"/>
        <v>139786580047</v>
      </c>
      <c r="S115" s="35">
        <f t="shared" si="117"/>
        <v>0</v>
      </c>
      <c r="T115" s="35">
        <f t="shared" si="117"/>
        <v>0</v>
      </c>
      <c r="U115" s="35">
        <f t="shared" si="117"/>
        <v>0</v>
      </c>
      <c r="V115" s="35">
        <f t="shared" si="117"/>
        <v>0</v>
      </c>
      <c r="W115" s="35">
        <f>+W117</f>
        <v>0</v>
      </c>
      <c r="X115" s="24">
        <f t="shared" si="118"/>
        <v>0</v>
      </c>
      <c r="Y115" s="24">
        <f t="shared" si="80"/>
        <v>0</v>
      </c>
      <c r="Z115" s="24">
        <f t="shared" si="81"/>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4"/>
        <v>0</v>
      </c>
      <c r="L116" s="35">
        <f>+L120</f>
        <v>1027817755000</v>
      </c>
      <c r="M116" s="116">
        <f t="shared" si="91"/>
        <v>0.17805194868001534</v>
      </c>
      <c r="N116" s="35">
        <f t="shared" ref="N116:W116" si="121">+N120</f>
        <v>0</v>
      </c>
      <c r="O116" s="35">
        <f t="shared" si="121"/>
        <v>697064471822</v>
      </c>
      <c r="P116" s="35">
        <f t="shared" si="121"/>
        <v>330753283178</v>
      </c>
      <c r="Q116" s="35">
        <f t="shared" si="121"/>
        <v>697064471822</v>
      </c>
      <c r="R116" s="35">
        <f t="shared" si="121"/>
        <v>330753283178</v>
      </c>
      <c r="S116" s="35">
        <f t="shared" si="121"/>
        <v>0</v>
      </c>
      <c r="T116" s="35">
        <f t="shared" si="121"/>
        <v>697064471822</v>
      </c>
      <c r="U116" s="35">
        <f t="shared" si="121"/>
        <v>0</v>
      </c>
      <c r="V116" s="35">
        <f t="shared" si="121"/>
        <v>697064471822</v>
      </c>
      <c r="W116" s="35">
        <f t="shared" si="121"/>
        <v>0</v>
      </c>
      <c r="X116" s="24">
        <f t="shared" si="118"/>
        <v>0.67819851177994095</v>
      </c>
      <c r="Y116" s="24">
        <f t="shared" si="80"/>
        <v>0.67819851177994095</v>
      </c>
      <c r="Z116" s="24">
        <f t="shared" si="81"/>
        <v>0.67819851177994095</v>
      </c>
      <c r="AA116" s="24">
        <f t="shared" si="119"/>
        <v>1</v>
      </c>
      <c r="AB116" s="24">
        <f t="shared" si="120"/>
        <v>1</v>
      </c>
    </row>
    <row r="117" spans="1:28" ht="23.25" customHeight="1" x14ac:dyDescent="0.25">
      <c r="A117" s="20" t="s">
        <v>361</v>
      </c>
      <c r="B117" s="21" t="s">
        <v>67</v>
      </c>
      <c r="C117" s="21">
        <v>11</v>
      </c>
      <c r="D117" s="21" t="s">
        <v>366</v>
      </c>
      <c r="E117" s="22" t="s">
        <v>362</v>
      </c>
      <c r="F117" s="35">
        <f t="shared" ref="F117:J118" si="122">+F118</f>
        <v>139786580047</v>
      </c>
      <c r="G117" s="35">
        <f t="shared" si="122"/>
        <v>0</v>
      </c>
      <c r="H117" s="35">
        <f t="shared" si="122"/>
        <v>0</v>
      </c>
      <c r="I117" s="35">
        <f t="shared" si="122"/>
        <v>0</v>
      </c>
      <c r="J117" s="35">
        <f t="shared" si="122"/>
        <v>0</v>
      </c>
      <c r="K117" s="35">
        <f t="shared" si="84"/>
        <v>0</v>
      </c>
      <c r="L117" s="35">
        <f>+L118</f>
        <v>139786580047</v>
      </c>
      <c r="M117" s="116">
        <f t="shared" si="91"/>
        <v>2.4215648013088953E-2</v>
      </c>
      <c r="N117" s="35">
        <f>+N118+N120</f>
        <v>0</v>
      </c>
      <c r="O117" s="35">
        <f t="shared" ref="O117:R118" si="123">+O118</f>
        <v>0</v>
      </c>
      <c r="P117" s="35">
        <f t="shared" si="123"/>
        <v>139786580047</v>
      </c>
      <c r="Q117" s="35">
        <f t="shared" si="123"/>
        <v>0</v>
      </c>
      <c r="R117" s="35">
        <f t="shared" si="123"/>
        <v>139786580047</v>
      </c>
      <c r="S117" s="35">
        <f>+S118+S120</f>
        <v>0</v>
      </c>
      <c r="T117" s="35">
        <f>+T118</f>
        <v>0</v>
      </c>
      <c r="U117" s="35">
        <f>+U118+U120</f>
        <v>0</v>
      </c>
      <c r="V117" s="35">
        <f>+V118</f>
        <v>0</v>
      </c>
      <c r="W117" s="35">
        <f>+W118+W120</f>
        <v>0</v>
      </c>
      <c r="X117" s="24">
        <f t="shared" si="118"/>
        <v>0</v>
      </c>
      <c r="Y117" s="24">
        <f t="shared" si="80"/>
        <v>0</v>
      </c>
      <c r="Z117" s="24">
        <f t="shared" si="81"/>
        <v>0</v>
      </c>
      <c r="AA117" s="24" t="s">
        <v>514</v>
      </c>
      <c r="AB117" s="24" t="s">
        <v>514</v>
      </c>
    </row>
    <row r="118" spans="1:28" s="2" customFormat="1" ht="23.25" customHeight="1" x14ac:dyDescent="0.25">
      <c r="A118" s="20" t="s">
        <v>363</v>
      </c>
      <c r="B118" s="21" t="s">
        <v>67</v>
      </c>
      <c r="C118" s="21">
        <v>11</v>
      </c>
      <c r="D118" s="21" t="s">
        <v>366</v>
      </c>
      <c r="E118" s="22" t="s">
        <v>364</v>
      </c>
      <c r="F118" s="35">
        <f t="shared" si="122"/>
        <v>139786580047</v>
      </c>
      <c r="G118" s="35">
        <f t="shared" si="122"/>
        <v>0</v>
      </c>
      <c r="H118" s="35">
        <f t="shared" si="122"/>
        <v>0</v>
      </c>
      <c r="I118" s="35">
        <f t="shared" si="122"/>
        <v>0</v>
      </c>
      <c r="J118" s="35">
        <f t="shared" si="122"/>
        <v>0</v>
      </c>
      <c r="K118" s="35">
        <f t="shared" si="84"/>
        <v>0</v>
      </c>
      <c r="L118" s="35">
        <f>+L119</f>
        <v>139786580047</v>
      </c>
      <c r="M118" s="116">
        <f t="shared" si="91"/>
        <v>2.4215648013088953E-2</v>
      </c>
      <c r="N118" s="35">
        <f>+N119</f>
        <v>0</v>
      </c>
      <c r="O118" s="35">
        <f t="shared" si="123"/>
        <v>0</v>
      </c>
      <c r="P118" s="35">
        <f t="shared" si="123"/>
        <v>139786580047</v>
      </c>
      <c r="Q118" s="35">
        <f t="shared" si="123"/>
        <v>0</v>
      </c>
      <c r="R118" s="35">
        <f t="shared" si="123"/>
        <v>139786580047</v>
      </c>
      <c r="S118" s="35">
        <f>+S119</f>
        <v>0</v>
      </c>
      <c r="T118" s="35">
        <f>+T119</f>
        <v>0</v>
      </c>
      <c r="U118" s="35">
        <f>+U119</f>
        <v>0</v>
      </c>
      <c r="V118" s="35">
        <f>+V119</f>
        <v>0</v>
      </c>
      <c r="W118" s="35">
        <f>+W119</f>
        <v>0</v>
      </c>
      <c r="X118" s="24">
        <f t="shared" si="118"/>
        <v>0</v>
      </c>
      <c r="Y118" s="24">
        <f t="shared" si="80"/>
        <v>0</v>
      </c>
      <c r="Z118" s="24">
        <f t="shared" si="81"/>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4"/>
        <v>0</v>
      </c>
      <c r="L119" s="29">
        <f>+F119+K119</f>
        <v>139786580047</v>
      </c>
      <c r="M119" s="116">
        <f t="shared" si="91"/>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8"/>
        <v>0</v>
      </c>
      <c r="Y119" s="30">
        <f t="shared" si="80"/>
        <v>0</v>
      </c>
      <c r="Z119" s="30">
        <f t="shared" si="81"/>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4"/>
        <v>0</v>
      </c>
      <c r="L120" s="35">
        <f>+L121</f>
        <v>1027817755000</v>
      </c>
      <c r="M120" s="116">
        <f t="shared" si="91"/>
        <v>0.17805194868001534</v>
      </c>
      <c r="N120" s="35">
        <f t="shared" ref="N120:W120" si="124">+N121</f>
        <v>0</v>
      </c>
      <c r="O120" s="35">
        <f t="shared" si="124"/>
        <v>697064471822</v>
      </c>
      <c r="P120" s="35">
        <f t="shared" si="124"/>
        <v>330753283178</v>
      </c>
      <c r="Q120" s="35">
        <f t="shared" si="124"/>
        <v>697064471822</v>
      </c>
      <c r="R120" s="35">
        <f t="shared" si="124"/>
        <v>330753283178</v>
      </c>
      <c r="S120" s="35">
        <f t="shared" si="124"/>
        <v>0</v>
      </c>
      <c r="T120" s="35">
        <f t="shared" si="124"/>
        <v>697064471822</v>
      </c>
      <c r="U120" s="35">
        <f t="shared" si="124"/>
        <v>0</v>
      </c>
      <c r="V120" s="35">
        <f t="shared" si="124"/>
        <v>697064471822</v>
      </c>
      <c r="W120" s="35">
        <f t="shared" si="124"/>
        <v>0</v>
      </c>
      <c r="X120" s="24">
        <f t="shared" si="118"/>
        <v>0.67819851177994095</v>
      </c>
      <c r="Y120" s="24">
        <f t="shared" si="80"/>
        <v>0.67819851177994095</v>
      </c>
      <c r="Z120" s="24">
        <f t="shared" si="81"/>
        <v>0.67819851177994095</v>
      </c>
      <c r="AA120" s="24">
        <f t="shared" ref="AA120:AA183" si="125">+T120/Q120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4"/>
        <v>0</v>
      </c>
      <c r="L121" s="43">
        <f>+F121+K121</f>
        <v>1027817755000</v>
      </c>
      <c r="M121" s="128">
        <f t="shared" si="91"/>
        <v>0.17805194868001534</v>
      </c>
      <c r="N121" s="43">
        <v>0</v>
      </c>
      <c r="O121" s="28">
        <v>697064471822</v>
      </c>
      <c r="P121" s="43">
        <f>L121-O121</f>
        <v>330753283178</v>
      </c>
      <c r="Q121" s="28">
        <v>697064471822</v>
      </c>
      <c r="R121" s="43">
        <f>+L121-Q121</f>
        <v>330753283178</v>
      </c>
      <c r="S121" s="28">
        <f>O121-Q121</f>
        <v>0</v>
      </c>
      <c r="T121" s="28">
        <v>697064471822</v>
      </c>
      <c r="U121" s="43">
        <f>+Q121-T121</f>
        <v>0</v>
      </c>
      <c r="V121" s="28">
        <v>697064471822</v>
      </c>
      <c r="W121" s="43">
        <f>+T121-V121</f>
        <v>0</v>
      </c>
      <c r="X121" s="30">
        <f t="shared" si="118"/>
        <v>0.67819851177994095</v>
      </c>
      <c r="Y121" s="30">
        <f t="shared" si="80"/>
        <v>0.67819851177994095</v>
      </c>
      <c r="Z121" s="30">
        <f t="shared" si="81"/>
        <v>0.67819851177994095</v>
      </c>
      <c r="AA121" s="30">
        <f t="shared" si="125"/>
        <v>1</v>
      </c>
      <c r="AB121" s="30">
        <f t="shared" ref="AB121:AB132" si="126">+V121/T121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4"/>
        <v>0</v>
      </c>
      <c r="L122" s="153">
        <f>+L125</f>
        <v>25000000000</v>
      </c>
      <c r="M122" s="154">
        <f t="shared" si="91"/>
        <v>4.330824891228293E-3</v>
      </c>
      <c r="N122" s="153">
        <f t="shared" ref="N122:W122" si="127">+N125</f>
        <v>0</v>
      </c>
      <c r="O122" s="153">
        <f t="shared" si="127"/>
        <v>4391290743.8699999</v>
      </c>
      <c r="P122" s="153">
        <f t="shared" si="127"/>
        <v>20608709256.130001</v>
      </c>
      <c r="Q122" s="153">
        <f t="shared" si="127"/>
        <v>2303964423.7199998</v>
      </c>
      <c r="R122" s="153">
        <f t="shared" si="127"/>
        <v>22696035576.279999</v>
      </c>
      <c r="S122" s="153">
        <f t="shared" si="127"/>
        <v>2087326320.1500001</v>
      </c>
      <c r="T122" s="153">
        <f t="shared" si="127"/>
        <v>1413785948.22</v>
      </c>
      <c r="U122" s="153">
        <f t="shared" si="127"/>
        <v>890178475.49999976</v>
      </c>
      <c r="V122" s="153">
        <f t="shared" si="127"/>
        <v>1215968509.22</v>
      </c>
      <c r="W122" s="153">
        <f t="shared" si="127"/>
        <v>197817439</v>
      </c>
      <c r="X122" s="170">
        <f t="shared" si="118"/>
        <v>9.2158576948799989E-2</v>
      </c>
      <c r="Y122" s="170">
        <f t="shared" si="80"/>
        <v>5.6551437928799998E-2</v>
      </c>
      <c r="Z122" s="170">
        <f t="shared" si="81"/>
        <v>4.8638740368800004E-2</v>
      </c>
      <c r="AA122" s="170">
        <f t="shared" si="125"/>
        <v>0.61363184850627583</v>
      </c>
      <c r="AB122" s="223">
        <f t="shared" si="126"/>
        <v>0.86007963988533187</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4"/>
        <v>0</v>
      </c>
      <c r="L123" s="153">
        <f>+L126+L231+L241+L255+L265+L271</f>
        <v>4393946143700</v>
      </c>
      <c r="M123" s="154">
        <f t="shared" si="91"/>
        <v>0.76117645319410121</v>
      </c>
      <c r="N123" s="153">
        <f t="shared" ref="N123:W123" si="128">+N126+N231+N241+N255+N265+N271</f>
        <v>0</v>
      </c>
      <c r="O123" s="153">
        <f t="shared" si="128"/>
        <v>4278468547305.8994</v>
      </c>
      <c r="P123" s="153">
        <f t="shared" si="128"/>
        <v>115477596394.10001</v>
      </c>
      <c r="Q123" s="153">
        <f t="shared" si="128"/>
        <v>4275424963048.7197</v>
      </c>
      <c r="R123" s="153">
        <f t="shared" si="128"/>
        <v>118521180651.28</v>
      </c>
      <c r="S123" s="153">
        <f t="shared" si="128"/>
        <v>3043584257.1800013</v>
      </c>
      <c r="T123" s="153">
        <f t="shared" si="128"/>
        <v>340309213141.07001</v>
      </c>
      <c r="U123" s="153">
        <f t="shared" si="128"/>
        <v>3935115749907.6499</v>
      </c>
      <c r="V123" s="153">
        <f t="shared" si="128"/>
        <v>340121413739.07001</v>
      </c>
      <c r="W123" s="153">
        <f t="shared" si="128"/>
        <v>187799402</v>
      </c>
      <c r="X123" s="170">
        <f t="shared" si="118"/>
        <v>0.97302625549445687</v>
      </c>
      <c r="Y123" s="170">
        <f t="shared" si="80"/>
        <v>7.7449564016391567E-2</v>
      </c>
      <c r="Z123" s="170">
        <f t="shared" si="81"/>
        <v>7.740682352848885E-2</v>
      </c>
      <c r="AA123" s="170">
        <f t="shared" si="125"/>
        <v>7.9596581879524397E-2</v>
      </c>
      <c r="AB123" s="223">
        <f t="shared" si="126"/>
        <v>0.99944815069722448</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4"/>
        <v>0</v>
      </c>
      <c r="L124" s="153">
        <f>+L242+L272</f>
        <v>86235881312</v>
      </c>
      <c r="M124" s="154">
        <f t="shared" si="91"/>
        <v>1.4938900052120735E-2</v>
      </c>
      <c r="N124" s="153">
        <f t="shared" ref="N124:W124" si="129">+N242+N272</f>
        <v>0</v>
      </c>
      <c r="O124" s="153">
        <f t="shared" si="129"/>
        <v>67875461101.620003</v>
      </c>
      <c r="P124" s="153">
        <f t="shared" si="129"/>
        <v>18360420210.379997</v>
      </c>
      <c r="Q124" s="153">
        <f t="shared" si="129"/>
        <v>66305133313.620003</v>
      </c>
      <c r="R124" s="153">
        <f t="shared" si="129"/>
        <v>19930747998.379997</v>
      </c>
      <c r="S124" s="153">
        <f t="shared" si="129"/>
        <v>1570327788</v>
      </c>
      <c r="T124" s="153">
        <f t="shared" si="129"/>
        <v>16340887254.129999</v>
      </c>
      <c r="U124" s="153">
        <f t="shared" si="129"/>
        <v>49964246059.490005</v>
      </c>
      <c r="V124" s="153">
        <f t="shared" si="129"/>
        <v>16340887254.129999</v>
      </c>
      <c r="W124" s="218">
        <f t="shared" si="129"/>
        <v>0</v>
      </c>
      <c r="X124" s="219">
        <f t="shared" si="118"/>
        <v>0.76888103078264047</v>
      </c>
      <c r="Y124" s="155">
        <f t="shared" si="80"/>
        <v>0.18949058101475114</v>
      </c>
      <c r="Z124" s="155">
        <f t="shared" si="81"/>
        <v>0.18949058101475114</v>
      </c>
      <c r="AA124" s="155">
        <f t="shared" si="125"/>
        <v>0.24644980618375972</v>
      </c>
      <c r="AB124" s="156">
        <f t="shared" si="126"/>
        <v>1</v>
      </c>
    </row>
    <row r="125" spans="1:28" ht="24" customHeight="1" x14ac:dyDescent="0.25">
      <c r="A125" s="16" t="s">
        <v>71</v>
      </c>
      <c r="B125" s="17" t="s">
        <v>67</v>
      </c>
      <c r="C125" s="17">
        <v>11</v>
      </c>
      <c r="D125" s="17" t="s">
        <v>13</v>
      </c>
      <c r="E125" s="18" t="s">
        <v>72</v>
      </c>
      <c r="F125" s="45">
        <f t="shared" ref="F125:J126" si="130">+F127</f>
        <v>25000000000</v>
      </c>
      <c r="G125" s="45">
        <f t="shared" si="130"/>
        <v>0</v>
      </c>
      <c r="H125" s="45">
        <f t="shared" si="130"/>
        <v>0</v>
      </c>
      <c r="I125" s="45">
        <f t="shared" si="130"/>
        <v>0</v>
      </c>
      <c r="J125" s="45">
        <f t="shared" si="130"/>
        <v>0</v>
      </c>
      <c r="K125" s="45">
        <f t="shared" si="84"/>
        <v>0</v>
      </c>
      <c r="L125" s="45">
        <f>+L127</f>
        <v>25000000000</v>
      </c>
      <c r="M125" s="115">
        <f t="shared" si="91"/>
        <v>4.330824891228293E-3</v>
      </c>
      <c r="N125" s="45">
        <f t="shared" ref="N125:W126" si="131">+N127</f>
        <v>0</v>
      </c>
      <c r="O125" s="45">
        <f t="shared" si="131"/>
        <v>4391290743.8699999</v>
      </c>
      <c r="P125" s="45">
        <f t="shared" si="131"/>
        <v>20608709256.130001</v>
      </c>
      <c r="Q125" s="45">
        <f t="shared" si="131"/>
        <v>2303964423.7199998</v>
      </c>
      <c r="R125" s="45">
        <f t="shared" si="131"/>
        <v>22696035576.279999</v>
      </c>
      <c r="S125" s="45">
        <f t="shared" si="131"/>
        <v>2087326320.1500001</v>
      </c>
      <c r="T125" s="45">
        <f t="shared" si="131"/>
        <v>1413785948.22</v>
      </c>
      <c r="U125" s="45">
        <f t="shared" si="131"/>
        <v>890178475.49999976</v>
      </c>
      <c r="V125" s="45">
        <f t="shared" si="131"/>
        <v>1215968509.22</v>
      </c>
      <c r="W125" s="45">
        <f t="shared" si="131"/>
        <v>197817439</v>
      </c>
      <c r="X125" s="24">
        <f t="shared" si="118"/>
        <v>9.2158576948799989E-2</v>
      </c>
      <c r="Y125" s="24">
        <f t="shared" si="80"/>
        <v>5.6551437928799998E-2</v>
      </c>
      <c r="Z125" s="24">
        <f t="shared" si="81"/>
        <v>4.8638740368800004E-2</v>
      </c>
      <c r="AA125" s="24">
        <f t="shared" si="125"/>
        <v>0.61363184850627583</v>
      </c>
      <c r="AB125" s="24">
        <f t="shared" si="126"/>
        <v>0.86007963988533187</v>
      </c>
    </row>
    <row r="126" spans="1:28" ht="24" customHeight="1" x14ac:dyDescent="0.25">
      <c r="A126" s="20" t="s">
        <v>71</v>
      </c>
      <c r="B126" s="21" t="s">
        <v>67</v>
      </c>
      <c r="C126" s="21">
        <v>13</v>
      </c>
      <c r="D126" s="21" t="s">
        <v>13</v>
      </c>
      <c r="E126" s="22" t="s">
        <v>72</v>
      </c>
      <c r="F126" s="34">
        <f t="shared" si="130"/>
        <v>4326815240292</v>
      </c>
      <c r="G126" s="34">
        <f t="shared" si="130"/>
        <v>0</v>
      </c>
      <c r="H126" s="34">
        <f t="shared" si="130"/>
        <v>0</v>
      </c>
      <c r="I126" s="34">
        <f t="shared" si="130"/>
        <v>0</v>
      </c>
      <c r="J126" s="34">
        <f t="shared" si="130"/>
        <v>0</v>
      </c>
      <c r="K126" s="34">
        <f t="shared" si="84"/>
        <v>0</v>
      </c>
      <c r="L126" s="34">
        <f>+L128</f>
        <v>4326815240292</v>
      </c>
      <c r="M126" s="116">
        <f t="shared" si="91"/>
        <v>0.7495471656961008</v>
      </c>
      <c r="N126" s="34">
        <f t="shared" si="131"/>
        <v>0</v>
      </c>
      <c r="O126" s="34">
        <f t="shared" si="131"/>
        <v>4246110873686.5898</v>
      </c>
      <c r="P126" s="34">
        <f t="shared" si="131"/>
        <v>80704366605.410004</v>
      </c>
      <c r="Q126" s="34">
        <f t="shared" si="131"/>
        <v>4245657921569.1797</v>
      </c>
      <c r="R126" s="34">
        <f t="shared" si="131"/>
        <v>81157318722.820007</v>
      </c>
      <c r="S126" s="34">
        <f t="shared" si="131"/>
        <v>452952117.40999985</v>
      </c>
      <c r="T126" s="34">
        <f t="shared" si="131"/>
        <v>323973781731.33997</v>
      </c>
      <c r="U126" s="34">
        <f t="shared" si="131"/>
        <v>3921684139837.8398</v>
      </c>
      <c r="V126" s="34">
        <f t="shared" si="131"/>
        <v>323915903911.33997</v>
      </c>
      <c r="W126" s="34">
        <f t="shared" si="131"/>
        <v>57877820</v>
      </c>
      <c r="X126" s="24">
        <f t="shared" si="118"/>
        <v>0.98124317443299403</v>
      </c>
      <c r="Y126" s="24">
        <f t="shared" si="80"/>
        <v>7.4875806739895884E-2</v>
      </c>
      <c r="Z126" s="24">
        <f t="shared" si="81"/>
        <v>7.4862430199233596E-2</v>
      </c>
      <c r="AA126" s="24">
        <f t="shared" si="125"/>
        <v>7.630708543084895E-2</v>
      </c>
      <c r="AB126" s="24">
        <f t="shared" si="126"/>
        <v>0.99982135029664843</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4"/>
        <v>0</v>
      </c>
      <c r="L127" s="34">
        <f>+L223</f>
        <v>25000000000</v>
      </c>
      <c r="M127" s="116">
        <f t="shared" si="91"/>
        <v>4.330824891228293E-3</v>
      </c>
      <c r="N127" s="34">
        <f t="shared" ref="N127:W127" si="132">+N223</f>
        <v>0</v>
      </c>
      <c r="O127" s="34">
        <f t="shared" si="132"/>
        <v>4391290743.8699999</v>
      </c>
      <c r="P127" s="34">
        <f t="shared" si="132"/>
        <v>20608709256.130001</v>
      </c>
      <c r="Q127" s="34">
        <f t="shared" si="132"/>
        <v>2303964423.7199998</v>
      </c>
      <c r="R127" s="34">
        <f t="shared" si="132"/>
        <v>22696035576.279999</v>
      </c>
      <c r="S127" s="34">
        <f t="shared" si="132"/>
        <v>2087326320.1500001</v>
      </c>
      <c r="T127" s="34">
        <f t="shared" si="132"/>
        <v>1413785948.22</v>
      </c>
      <c r="U127" s="34">
        <f t="shared" si="132"/>
        <v>890178475.49999976</v>
      </c>
      <c r="V127" s="34">
        <f t="shared" si="132"/>
        <v>1215968509.22</v>
      </c>
      <c r="W127" s="34">
        <f t="shared" si="132"/>
        <v>197817439</v>
      </c>
      <c r="X127" s="24">
        <f t="shared" si="118"/>
        <v>9.2158576948799989E-2</v>
      </c>
      <c r="Y127" s="24">
        <f t="shared" si="80"/>
        <v>5.6551437928799998E-2</v>
      </c>
      <c r="Z127" s="24">
        <f t="shared" si="81"/>
        <v>4.8638740368800004E-2</v>
      </c>
      <c r="AA127" s="24">
        <f t="shared" si="125"/>
        <v>0.61363184850627583</v>
      </c>
      <c r="AB127" s="24">
        <f t="shared" si="126"/>
        <v>0.86007963988533187</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4"/>
        <v>0</v>
      </c>
      <c r="L128" s="34">
        <f>+L130+L134+L138+L142+L146+L150+L154+L158+L162+L166+L170+L174+L178+L182+L186+L190+L194+L199+L202+L206+L210+L214+L218+L222</f>
        <v>4326815240292</v>
      </c>
      <c r="M128" s="116">
        <f t="shared" si="91"/>
        <v>0.7495471656961008</v>
      </c>
      <c r="N128" s="34">
        <f t="shared" ref="N128:W128" si="133">+N130+N134+N138+N142+N146+N150+N154+N158+N162+N166+N170+N174+N178+N182+N186+N190+N194+N199+N202+N206+N210+N214+N218+N222</f>
        <v>0</v>
      </c>
      <c r="O128" s="34">
        <f t="shared" si="133"/>
        <v>4246110873686.5898</v>
      </c>
      <c r="P128" s="34">
        <f t="shared" si="133"/>
        <v>80704366605.410004</v>
      </c>
      <c r="Q128" s="34">
        <f t="shared" si="133"/>
        <v>4245657921569.1797</v>
      </c>
      <c r="R128" s="34">
        <f t="shared" si="133"/>
        <v>81157318722.820007</v>
      </c>
      <c r="S128" s="34">
        <f t="shared" si="133"/>
        <v>452952117.40999985</v>
      </c>
      <c r="T128" s="34">
        <f t="shared" si="133"/>
        <v>323973781731.33997</v>
      </c>
      <c r="U128" s="34">
        <f t="shared" si="133"/>
        <v>3921684139837.8398</v>
      </c>
      <c r="V128" s="34">
        <f t="shared" si="133"/>
        <v>323915903911.33997</v>
      </c>
      <c r="W128" s="34">
        <f t="shared" si="133"/>
        <v>57877820</v>
      </c>
      <c r="X128" s="24">
        <f t="shared" si="118"/>
        <v>0.98124317443299403</v>
      </c>
      <c r="Y128" s="24">
        <f t="shared" si="80"/>
        <v>7.4875806739895884E-2</v>
      </c>
      <c r="Z128" s="24">
        <f t="shared" si="81"/>
        <v>7.4862430199233596E-2</v>
      </c>
      <c r="AA128" s="24">
        <f t="shared" si="125"/>
        <v>7.630708543084895E-2</v>
      </c>
      <c r="AB128" s="24">
        <f t="shared" si="126"/>
        <v>0.99982135029664843</v>
      </c>
    </row>
    <row r="129" spans="1:28" ht="54" customHeight="1" x14ac:dyDescent="0.25">
      <c r="A129" s="20" t="s">
        <v>371</v>
      </c>
      <c r="B129" s="21" t="s">
        <v>67</v>
      </c>
      <c r="C129" s="21">
        <v>13</v>
      </c>
      <c r="D129" s="21" t="s">
        <v>13</v>
      </c>
      <c r="E129" s="22" t="s">
        <v>571</v>
      </c>
      <c r="F129" s="34">
        <f t="shared" ref="F129:J131" si="134">+F130</f>
        <v>199229942693</v>
      </c>
      <c r="G129" s="34">
        <f t="shared" si="134"/>
        <v>0</v>
      </c>
      <c r="H129" s="34">
        <f t="shared" si="134"/>
        <v>0</v>
      </c>
      <c r="I129" s="34">
        <f t="shared" si="134"/>
        <v>0</v>
      </c>
      <c r="J129" s="34">
        <f t="shared" si="134"/>
        <v>0</v>
      </c>
      <c r="K129" s="34">
        <f t="shared" si="84"/>
        <v>0</v>
      </c>
      <c r="L129" s="34">
        <f>+L130</f>
        <v>199229942693</v>
      </c>
      <c r="M129" s="116">
        <f t="shared" si="91"/>
        <v>3.4513199795713233E-2</v>
      </c>
      <c r="N129" s="34">
        <f t="shared" ref="N129:W131" si="135">+N130</f>
        <v>0</v>
      </c>
      <c r="O129" s="34">
        <f t="shared" si="135"/>
        <v>199229942693</v>
      </c>
      <c r="P129" s="34">
        <f t="shared" si="135"/>
        <v>0</v>
      </c>
      <c r="Q129" s="34">
        <f t="shared" si="135"/>
        <v>199229942693</v>
      </c>
      <c r="R129" s="34">
        <f t="shared" si="135"/>
        <v>0</v>
      </c>
      <c r="S129" s="34">
        <f t="shared" si="135"/>
        <v>0</v>
      </c>
      <c r="T129" s="34">
        <f t="shared" si="135"/>
        <v>667460180</v>
      </c>
      <c r="U129" s="34">
        <f t="shared" si="135"/>
        <v>198562482513</v>
      </c>
      <c r="V129" s="34">
        <f t="shared" si="135"/>
        <v>667460180</v>
      </c>
      <c r="W129" s="34">
        <f t="shared" si="135"/>
        <v>0</v>
      </c>
      <c r="X129" s="24">
        <f t="shared" si="118"/>
        <v>1</v>
      </c>
      <c r="Y129" s="24">
        <f t="shared" si="80"/>
        <v>3.350200130451834E-3</v>
      </c>
      <c r="Z129" s="24">
        <f t="shared" si="81"/>
        <v>3.350200130451834E-3</v>
      </c>
      <c r="AA129" s="24">
        <f t="shared" si="125"/>
        <v>3.350200130451834E-3</v>
      </c>
      <c r="AB129" s="24">
        <f t="shared" si="126"/>
        <v>1</v>
      </c>
    </row>
    <row r="130" spans="1:28" ht="54" customHeight="1" x14ac:dyDescent="0.25">
      <c r="A130" s="20" t="s">
        <v>373</v>
      </c>
      <c r="B130" s="21" t="s">
        <v>67</v>
      </c>
      <c r="C130" s="21">
        <v>13</v>
      </c>
      <c r="D130" s="21" t="s">
        <v>13</v>
      </c>
      <c r="E130" s="22" t="s">
        <v>571</v>
      </c>
      <c r="F130" s="34">
        <f t="shared" si="134"/>
        <v>199229942693</v>
      </c>
      <c r="G130" s="34">
        <f t="shared" si="134"/>
        <v>0</v>
      </c>
      <c r="H130" s="34">
        <f t="shared" si="134"/>
        <v>0</v>
      </c>
      <c r="I130" s="34">
        <f t="shared" si="134"/>
        <v>0</v>
      </c>
      <c r="J130" s="34">
        <f t="shared" si="134"/>
        <v>0</v>
      </c>
      <c r="K130" s="34">
        <f t="shared" si="84"/>
        <v>0</v>
      </c>
      <c r="L130" s="34">
        <f>+L131</f>
        <v>199229942693</v>
      </c>
      <c r="M130" s="116">
        <f t="shared" si="91"/>
        <v>3.4513199795713233E-2</v>
      </c>
      <c r="N130" s="34">
        <f t="shared" si="135"/>
        <v>0</v>
      </c>
      <c r="O130" s="34">
        <f t="shared" si="135"/>
        <v>199229942693</v>
      </c>
      <c r="P130" s="34">
        <f t="shared" si="135"/>
        <v>0</v>
      </c>
      <c r="Q130" s="34">
        <f t="shared" si="135"/>
        <v>199229942693</v>
      </c>
      <c r="R130" s="34">
        <f t="shared" si="135"/>
        <v>0</v>
      </c>
      <c r="S130" s="34">
        <f t="shared" si="135"/>
        <v>0</v>
      </c>
      <c r="T130" s="34">
        <f t="shared" si="135"/>
        <v>667460180</v>
      </c>
      <c r="U130" s="34">
        <f t="shared" si="135"/>
        <v>198562482513</v>
      </c>
      <c r="V130" s="34">
        <f t="shared" si="135"/>
        <v>667460180</v>
      </c>
      <c r="W130" s="34">
        <f t="shared" si="135"/>
        <v>0</v>
      </c>
      <c r="X130" s="24">
        <f t="shared" si="118"/>
        <v>1</v>
      </c>
      <c r="Y130" s="24">
        <f t="shared" si="80"/>
        <v>3.350200130451834E-3</v>
      </c>
      <c r="Z130" s="24">
        <f t="shared" si="81"/>
        <v>3.350200130451834E-3</v>
      </c>
      <c r="AA130" s="24">
        <f t="shared" si="125"/>
        <v>3.350200130451834E-3</v>
      </c>
      <c r="AB130" s="24">
        <f t="shared" si="126"/>
        <v>1</v>
      </c>
    </row>
    <row r="131" spans="1:28" ht="30" customHeight="1" x14ac:dyDescent="0.25">
      <c r="A131" s="20" t="s">
        <v>374</v>
      </c>
      <c r="B131" s="21" t="s">
        <v>67</v>
      </c>
      <c r="C131" s="21">
        <v>13</v>
      </c>
      <c r="D131" s="21" t="s">
        <v>13</v>
      </c>
      <c r="E131" s="22" t="s">
        <v>375</v>
      </c>
      <c r="F131" s="34">
        <f t="shared" si="134"/>
        <v>199229942693</v>
      </c>
      <c r="G131" s="34">
        <f t="shared" si="134"/>
        <v>0</v>
      </c>
      <c r="H131" s="34">
        <f t="shared" si="134"/>
        <v>0</v>
      </c>
      <c r="I131" s="34">
        <f t="shared" si="134"/>
        <v>0</v>
      </c>
      <c r="J131" s="34">
        <f t="shared" si="134"/>
        <v>0</v>
      </c>
      <c r="K131" s="34">
        <f t="shared" si="84"/>
        <v>0</v>
      </c>
      <c r="L131" s="34">
        <f>+L132</f>
        <v>199229942693</v>
      </c>
      <c r="M131" s="116">
        <f t="shared" si="91"/>
        <v>3.4513199795713233E-2</v>
      </c>
      <c r="N131" s="34">
        <f t="shared" si="135"/>
        <v>0</v>
      </c>
      <c r="O131" s="34">
        <f t="shared" si="135"/>
        <v>199229942693</v>
      </c>
      <c r="P131" s="34">
        <f t="shared" si="135"/>
        <v>0</v>
      </c>
      <c r="Q131" s="34">
        <f t="shared" si="135"/>
        <v>199229942693</v>
      </c>
      <c r="R131" s="34">
        <f t="shared" si="135"/>
        <v>0</v>
      </c>
      <c r="S131" s="34">
        <f t="shared" si="135"/>
        <v>0</v>
      </c>
      <c r="T131" s="34">
        <f t="shared" si="135"/>
        <v>667460180</v>
      </c>
      <c r="U131" s="34">
        <f t="shared" si="135"/>
        <v>198562482513</v>
      </c>
      <c r="V131" s="34">
        <f t="shared" si="135"/>
        <v>667460180</v>
      </c>
      <c r="W131" s="34">
        <f t="shared" si="135"/>
        <v>0</v>
      </c>
      <c r="X131" s="24">
        <f t="shared" si="118"/>
        <v>1</v>
      </c>
      <c r="Y131" s="24">
        <f t="shared" si="80"/>
        <v>3.350200130451834E-3</v>
      </c>
      <c r="Z131" s="24">
        <f t="shared" si="81"/>
        <v>3.350200130451834E-3</v>
      </c>
      <c r="AA131" s="24">
        <f t="shared" si="125"/>
        <v>3.350200130451834E-3</v>
      </c>
      <c r="AB131" s="24">
        <f t="shared" si="126"/>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4"/>
        <v>0</v>
      </c>
      <c r="L132" s="28">
        <f>+F132+K132</f>
        <v>199229942693</v>
      </c>
      <c r="M132" s="118">
        <f t="shared" si="91"/>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8"/>
        <v>1</v>
      </c>
      <c r="Y132" s="30">
        <f t="shared" si="80"/>
        <v>3.350200130451834E-3</v>
      </c>
      <c r="Z132" s="30">
        <f t="shared" si="81"/>
        <v>3.350200130451834E-3</v>
      </c>
      <c r="AA132" s="30">
        <f t="shared" si="125"/>
        <v>3.350200130451834E-3</v>
      </c>
      <c r="AB132" s="30">
        <f t="shared" si="126"/>
        <v>1</v>
      </c>
    </row>
    <row r="133" spans="1:28" ht="49.5" customHeight="1" x14ac:dyDescent="0.25">
      <c r="A133" s="20" t="s">
        <v>377</v>
      </c>
      <c r="B133" s="21" t="s">
        <v>67</v>
      </c>
      <c r="C133" s="21">
        <v>13</v>
      </c>
      <c r="D133" s="21" t="s">
        <v>13</v>
      </c>
      <c r="E133" s="22" t="s">
        <v>572</v>
      </c>
      <c r="F133" s="34">
        <f t="shared" ref="F133:J135" si="136">+F134</f>
        <v>3111246158</v>
      </c>
      <c r="G133" s="34">
        <f t="shared" si="136"/>
        <v>0</v>
      </c>
      <c r="H133" s="34">
        <f t="shared" si="136"/>
        <v>0</v>
      </c>
      <c r="I133" s="34">
        <f t="shared" si="136"/>
        <v>0</v>
      </c>
      <c r="J133" s="34">
        <f t="shared" si="136"/>
        <v>0</v>
      </c>
      <c r="K133" s="34">
        <f t="shared" si="84"/>
        <v>0</v>
      </c>
      <c r="L133" s="34">
        <f>+L134</f>
        <v>3111246158</v>
      </c>
      <c r="M133" s="116">
        <f t="shared" si="91"/>
        <v>5.3897049215219177E-4</v>
      </c>
      <c r="N133" s="34">
        <f t="shared" ref="N133:R135" si="137">+N134</f>
        <v>0</v>
      </c>
      <c r="O133" s="34">
        <f t="shared" si="137"/>
        <v>3111246158</v>
      </c>
      <c r="P133" s="34">
        <f t="shared" si="137"/>
        <v>0</v>
      </c>
      <c r="Q133" s="34">
        <f t="shared" si="137"/>
        <v>3111246158</v>
      </c>
      <c r="R133" s="34">
        <f t="shared" si="137"/>
        <v>0</v>
      </c>
      <c r="S133" s="34">
        <v>0</v>
      </c>
      <c r="T133" s="34">
        <f t="shared" ref="T133:W135" si="138">+T134</f>
        <v>0</v>
      </c>
      <c r="U133" s="34">
        <f t="shared" si="138"/>
        <v>3111246158</v>
      </c>
      <c r="V133" s="34">
        <f t="shared" si="138"/>
        <v>0</v>
      </c>
      <c r="W133" s="34">
        <f t="shared" si="138"/>
        <v>0</v>
      </c>
      <c r="X133" s="24">
        <f t="shared" si="118"/>
        <v>1</v>
      </c>
      <c r="Y133" s="24">
        <f t="shared" si="80"/>
        <v>0</v>
      </c>
      <c r="Z133" s="24">
        <f t="shared" si="81"/>
        <v>0</v>
      </c>
      <c r="AA133" s="24">
        <f t="shared" si="125"/>
        <v>0</v>
      </c>
      <c r="AB133" s="24" t="s">
        <v>514</v>
      </c>
    </row>
    <row r="134" spans="1:28" ht="49.5" customHeight="1" x14ac:dyDescent="0.25">
      <c r="A134" s="20" t="s">
        <v>379</v>
      </c>
      <c r="B134" s="21" t="s">
        <v>67</v>
      </c>
      <c r="C134" s="21">
        <v>13</v>
      </c>
      <c r="D134" s="21" t="s">
        <v>13</v>
      </c>
      <c r="E134" s="47" t="s">
        <v>572</v>
      </c>
      <c r="F134" s="34">
        <f t="shared" si="136"/>
        <v>3111246158</v>
      </c>
      <c r="G134" s="34">
        <f t="shared" si="136"/>
        <v>0</v>
      </c>
      <c r="H134" s="34">
        <f t="shared" si="136"/>
        <v>0</v>
      </c>
      <c r="I134" s="34">
        <f t="shared" si="136"/>
        <v>0</v>
      </c>
      <c r="J134" s="34">
        <f t="shared" si="136"/>
        <v>0</v>
      </c>
      <c r="K134" s="34">
        <f t="shared" si="84"/>
        <v>0</v>
      </c>
      <c r="L134" s="34">
        <f>+L135</f>
        <v>3111246158</v>
      </c>
      <c r="M134" s="116">
        <f t="shared" si="91"/>
        <v>5.3897049215219177E-4</v>
      </c>
      <c r="N134" s="34">
        <f t="shared" si="137"/>
        <v>0</v>
      </c>
      <c r="O134" s="34">
        <f t="shared" si="137"/>
        <v>3111246158</v>
      </c>
      <c r="P134" s="34">
        <f t="shared" si="137"/>
        <v>0</v>
      </c>
      <c r="Q134" s="34">
        <f t="shared" si="137"/>
        <v>3111246158</v>
      </c>
      <c r="R134" s="34">
        <f t="shared" si="137"/>
        <v>0</v>
      </c>
      <c r="S134" s="34">
        <v>0</v>
      </c>
      <c r="T134" s="34">
        <f t="shared" si="138"/>
        <v>0</v>
      </c>
      <c r="U134" s="34">
        <f t="shared" si="138"/>
        <v>3111246158</v>
      </c>
      <c r="V134" s="34">
        <f t="shared" si="138"/>
        <v>0</v>
      </c>
      <c r="W134" s="34">
        <f t="shared" si="138"/>
        <v>0</v>
      </c>
      <c r="X134" s="24">
        <f t="shared" si="118"/>
        <v>1</v>
      </c>
      <c r="Y134" s="24">
        <f t="shared" si="80"/>
        <v>0</v>
      </c>
      <c r="Z134" s="24">
        <f t="shared" si="81"/>
        <v>0</v>
      </c>
      <c r="AA134" s="24">
        <f t="shared" si="125"/>
        <v>0</v>
      </c>
      <c r="AB134" s="24" t="s">
        <v>514</v>
      </c>
    </row>
    <row r="135" spans="1:28" ht="32.25" customHeight="1" x14ac:dyDescent="0.25">
      <c r="A135" s="20" t="s">
        <v>380</v>
      </c>
      <c r="B135" s="21" t="s">
        <v>67</v>
      </c>
      <c r="C135" s="21">
        <v>13</v>
      </c>
      <c r="D135" s="21" t="s">
        <v>13</v>
      </c>
      <c r="E135" s="22" t="s">
        <v>375</v>
      </c>
      <c r="F135" s="34">
        <f t="shared" si="136"/>
        <v>3111246158</v>
      </c>
      <c r="G135" s="34">
        <f t="shared" si="136"/>
        <v>0</v>
      </c>
      <c r="H135" s="34">
        <f t="shared" si="136"/>
        <v>0</v>
      </c>
      <c r="I135" s="34">
        <f t="shared" si="136"/>
        <v>0</v>
      </c>
      <c r="J135" s="34">
        <f t="shared" si="136"/>
        <v>0</v>
      </c>
      <c r="K135" s="34">
        <f t="shared" si="84"/>
        <v>0</v>
      </c>
      <c r="L135" s="34">
        <f>+L136</f>
        <v>3111246158</v>
      </c>
      <c r="M135" s="116">
        <f t="shared" si="91"/>
        <v>5.3897049215219177E-4</v>
      </c>
      <c r="N135" s="34">
        <f t="shared" si="137"/>
        <v>0</v>
      </c>
      <c r="O135" s="34">
        <f t="shared" si="137"/>
        <v>3111246158</v>
      </c>
      <c r="P135" s="34">
        <f t="shared" si="137"/>
        <v>0</v>
      </c>
      <c r="Q135" s="34">
        <f t="shared" si="137"/>
        <v>3111246158</v>
      </c>
      <c r="R135" s="34">
        <f t="shared" si="137"/>
        <v>0</v>
      </c>
      <c r="S135" s="34">
        <v>0</v>
      </c>
      <c r="T135" s="34">
        <f t="shared" si="138"/>
        <v>0</v>
      </c>
      <c r="U135" s="34">
        <f t="shared" si="138"/>
        <v>3111246158</v>
      </c>
      <c r="V135" s="34">
        <f t="shared" si="138"/>
        <v>0</v>
      </c>
      <c r="W135" s="34">
        <f t="shared" si="138"/>
        <v>0</v>
      </c>
      <c r="X135" s="24">
        <f t="shared" si="118"/>
        <v>1</v>
      </c>
      <c r="Y135" s="24">
        <f t="shared" si="80"/>
        <v>0</v>
      </c>
      <c r="Z135" s="24">
        <f t="shared" si="81"/>
        <v>0</v>
      </c>
      <c r="AA135" s="24">
        <f t="shared" si="125"/>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4"/>
        <v>0</v>
      </c>
      <c r="L136" s="28">
        <f>+F136+K136</f>
        <v>3111246158</v>
      </c>
      <c r="M136" s="118">
        <f t="shared" si="91"/>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8"/>
        <v>1</v>
      </c>
      <c r="Y136" s="30">
        <f t="shared" si="80"/>
        <v>0</v>
      </c>
      <c r="Z136" s="30">
        <f t="shared" si="81"/>
        <v>0</v>
      </c>
      <c r="AA136" s="30">
        <f t="shared" si="125"/>
        <v>0</v>
      </c>
      <c r="AB136" s="30" t="s">
        <v>514</v>
      </c>
    </row>
    <row r="137" spans="1:28" ht="87" customHeight="1" x14ac:dyDescent="0.25">
      <c r="A137" s="20" t="s">
        <v>382</v>
      </c>
      <c r="B137" s="21" t="s">
        <v>67</v>
      </c>
      <c r="C137" s="21">
        <v>13</v>
      </c>
      <c r="D137" s="21" t="s">
        <v>13</v>
      </c>
      <c r="E137" s="22" t="s">
        <v>573</v>
      </c>
      <c r="F137" s="34">
        <f t="shared" ref="F137:J139" si="139">+F138</f>
        <v>267568660974</v>
      </c>
      <c r="G137" s="34">
        <f t="shared" si="139"/>
        <v>0</v>
      </c>
      <c r="H137" s="34">
        <f t="shared" si="139"/>
        <v>0</v>
      </c>
      <c r="I137" s="34">
        <f t="shared" si="139"/>
        <v>0</v>
      </c>
      <c r="J137" s="34">
        <f t="shared" si="139"/>
        <v>0</v>
      </c>
      <c r="K137" s="34">
        <f t="shared" si="84"/>
        <v>0</v>
      </c>
      <c r="L137" s="34">
        <f>+L138</f>
        <v>267568660974</v>
      </c>
      <c r="M137" s="116">
        <f t="shared" si="91"/>
        <v>4.6351720682352937E-2</v>
      </c>
      <c r="N137" s="34">
        <f t="shared" ref="N137:R139" si="140">+N138</f>
        <v>0</v>
      </c>
      <c r="O137" s="34">
        <f t="shared" si="140"/>
        <v>267568660974</v>
      </c>
      <c r="P137" s="34">
        <f t="shared" si="140"/>
        <v>0</v>
      </c>
      <c r="Q137" s="34">
        <f t="shared" si="140"/>
        <v>267568660974</v>
      </c>
      <c r="R137" s="34">
        <f t="shared" si="140"/>
        <v>0</v>
      </c>
      <c r="S137" s="34">
        <v>0</v>
      </c>
      <c r="T137" s="34">
        <f t="shared" ref="T137:W139" si="141">+T138</f>
        <v>515340818</v>
      </c>
      <c r="U137" s="34">
        <f t="shared" si="141"/>
        <v>267053320156</v>
      </c>
      <c r="V137" s="34">
        <f t="shared" si="141"/>
        <v>515340818</v>
      </c>
      <c r="W137" s="34">
        <f t="shared" si="141"/>
        <v>0</v>
      </c>
      <c r="X137" s="24">
        <f t="shared" si="118"/>
        <v>1</v>
      </c>
      <c r="Y137" s="24">
        <f t="shared" si="80"/>
        <v>1.9260133683969677E-3</v>
      </c>
      <c r="Z137" s="24">
        <f t="shared" si="81"/>
        <v>1.9260133683969677E-3</v>
      </c>
      <c r="AA137" s="24">
        <f t="shared" si="125"/>
        <v>1.9260133683969677E-3</v>
      </c>
      <c r="AB137" s="24">
        <f>+V137/T137</f>
        <v>1</v>
      </c>
    </row>
    <row r="138" spans="1:28" ht="84" customHeight="1" x14ac:dyDescent="0.25">
      <c r="A138" s="20" t="s">
        <v>384</v>
      </c>
      <c r="B138" s="21" t="s">
        <v>67</v>
      </c>
      <c r="C138" s="21">
        <v>13</v>
      </c>
      <c r="D138" s="21" t="s">
        <v>13</v>
      </c>
      <c r="E138" s="22" t="s">
        <v>573</v>
      </c>
      <c r="F138" s="34">
        <f t="shared" si="139"/>
        <v>267568660974</v>
      </c>
      <c r="G138" s="34">
        <f t="shared" si="139"/>
        <v>0</v>
      </c>
      <c r="H138" s="34">
        <f t="shared" si="139"/>
        <v>0</v>
      </c>
      <c r="I138" s="34">
        <f t="shared" si="139"/>
        <v>0</v>
      </c>
      <c r="J138" s="34">
        <f t="shared" si="139"/>
        <v>0</v>
      </c>
      <c r="K138" s="34">
        <f t="shared" si="84"/>
        <v>0</v>
      </c>
      <c r="L138" s="34">
        <f>+L139</f>
        <v>267568660974</v>
      </c>
      <c r="M138" s="116">
        <f t="shared" si="91"/>
        <v>4.6351720682352937E-2</v>
      </c>
      <c r="N138" s="34">
        <f t="shared" si="140"/>
        <v>0</v>
      </c>
      <c r="O138" s="34">
        <f t="shared" si="140"/>
        <v>267568660974</v>
      </c>
      <c r="P138" s="34">
        <f t="shared" si="140"/>
        <v>0</v>
      </c>
      <c r="Q138" s="34">
        <f t="shared" si="140"/>
        <v>267568660974</v>
      </c>
      <c r="R138" s="34">
        <f t="shared" si="140"/>
        <v>0</v>
      </c>
      <c r="S138" s="34">
        <v>0</v>
      </c>
      <c r="T138" s="34">
        <f t="shared" si="141"/>
        <v>515340818</v>
      </c>
      <c r="U138" s="34">
        <f t="shared" si="141"/>
        <v>267053320156</v>
      </c>
      <c r="V138" s="34">
        <f t="shared" si="141"/>
        <v>515340818</v>
      </c>
      <c r="W138" s="34">
        <f t="shared" si="141"/>
        <v>0</v>
      </c>
      <c r="X138" s="24">
        <f t="shared" si="118"/>
        <v>1</v>
      </c>
      <c r="Y138" s="24">
        <f t="shared" si="80"/>
        <v>1.9260133683969677E-3</v>
      </c>
      <c r="Z138" s="24">
        <f t="shared" si="81"/>
        <v>1.9260133683969677E-3</v>
      </c>
      <c r="AA138" s="24">
        <f t="shared" si="125"/>
        <v>1.9260133683969677E-3</v>
      </c>
      <c r="AB138" s="24">
        <f t="shared" ref="AB138:AB195" si="142">+V138/T138</f>
        <v>1</v>
      </c>
    </row>
    <row r="139" spans="1:28" ht="32.25" customHeight="1" x14ac:dyDescent="0.25">
      <c r="A139" s="20" t="s">
        <v>385</v>
      </c>
      <c r="B139" s="21" t="s">
        <v>67</v>
      </c>
      <c r="C139" s="21">
        <v>13</v>
      </c>
      <c r="D139" s="21" t="s">
        <v>13</v>
      </c>
      <c r="E139" s="22" t="s">
        <v>76</v>
      </c>
      <c r="F139" s="34">
        <f t="shared" si="139"/>
        <v>267568660974</v>
      </c>
      <c r="G139" s="34">
        <f t="shared" si="139"/>
        <v>0</v>
      </c>
      <c r="H139" s="34">
        <f t="shared" si="139"/>
        <v>0</v>
      </c>
      <c r="I139" s="34">
        <f t="shared" si="139"/>
        <v>0</v>
      </c>
      <c r="J139" s="34">
        <f t="shared" si="139"/>
        <v>0</v>
      </c>
      <c r="K139" s="34">
        <f t="shared" si="84"/>
        <v>0</v>
      </c>
      <c r="L139" s="34">
        <f>+L140</f>
        <v>267568660974</v>
      </c>
      <c r="M139" s="116">
        <f t="shared" si="91"/>
        <v>4.6351720682352937E-2</v>
      </c>
      <c r="N139" s="34">
        <f t="shared" si="140"/>
        <v>0</v>
      </c>
      <c r="O139" s="34">
        <f t="shared" si="140"/>
        <v>267568660974</v>
      </c>
      <c r="P139" s="34">
        <f t="shared" si="140"/>
        <v>0</v>
      </c>
      <c r="Q139" s="34">
        <f t="shared" si="140"/>
        <v>267568660974</v>
      </c>
      <c r="R139" s="34">
        <f t="shared" si="140"/>
        <v>0</v>
      </c>
      <c r="S139" s="34">
        <v>0</v>
      </c>
      <c r="T139" s="34">
        <f t="shared" si="141"/>
        <v>515340818</v>
      </c>
      <c r="U139" s="34">
        <f t="shared" si="141"/>
        <v>267053320156</v>
      </c>
      <c r="V139" s="34">
        <f t="shared" si="141"/>
        <v>515340818</v>
      </c>
      <c r="W139" s="34">
        <f t="shared" si="141"/>
        <v>0</v>
      </c>
      <c r="X139" s="24">
        <f t="shared" si="118"/>
        <v>1</v>
      </c>
      <c r="Y139" s="24">
        <f t="shared" si="80"/>
        <v>1.9260133683969677E-3</v>
      </c>
      <c r="Z139" s="24">
        <f t="shared" si="81"/>
        <v>1.9260133683969677E-3</v>
      </c>
      <c r="AA139" s="24">
        <f t="shared" si="125"/>
        <v>1.9260133683969677E-3</v>
      </c>
      <c r="AB139" s="24">
        <f t="shared" si="142"/>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4"/>
        <v>0</v>
      </c>
      <c r="L140" s="28">
        <f>+F140+K140</f>
        <v>267568660974</v>
      </c>
      <c r="M140" s="118">
        <f t="shared" si="91"/>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8"/>
        <v>1</v>
      </c>
      <c r="Y140" s="30">
        <f t="shared" si="80"/>
        <v>1.9260133683969677E-3</v>
      </c>
      <c r="Z140" s="30">
        <f t="shared" si="81"/>
        <v>1.9260133683969677E-3</v>
      </c>
      <c r="AA140" s="30">
        <f t="shared" si="125"/>
        <v>1.9260133683969677E-3</v>
      </c>
      <c r="AB140" s="30">
        <f t="shared" si="142"/>
        <v>1</v>
      </c>
    </row>
    <row r="141" spans="1:28" ht="80.25" customHeight="1" x14ac:dyDescent="0.25">
      <c r="A141" s="20" t="s">
        <v>387</v>
      </c>
      <c r="B141" s="21" t="s">
        <v>67</v>
      </c>
      <c r="C141" s="21">
        <v>13</v>
      </c>
      <c r="D141" s="21" t="s">
        <v>13</v>
      </c>
      <c r="E141" s="47" t="s">
        <v>574</v>
      </c>
      <c r="F141" s="34">
        <f t="shared" ref="F141:J143" si="143">+F142</f>
        <v>175859178607</v>
      </c>
      <c r="G141" s="34">
        <f t="shared" si="143"/>
        <v>0</v>
      </c>
      <c r="H141" s="34">
        <f t="shared" si="143"/>
        <v>0</v>
      </c>
      <c r="I141" s="34">
        <f t="shared" si="143"/>
        <v>0</v>
      </c>
      <c r="J141" s="34">
        <f t="shared" si="143"/>
        <v>0</v>
      </c>
      <c r="K141" s="34">
        <f t="shared" si="84"/>
        <v>0</v>
      </c>
      <c r="L141" s="34">
        <f>+L142</f>
        <v>175859178607</v>
      </c>
      <c r="M141" s="116">
        <f t="shared" si="91"/>
        <v>3.0464612322486307E-2</v>
      </c>
      <c r="N141" s="34">
        <f t="shared" ref="N141:W143" si="144">+N142</f>
        <v>0</v>
      </c>
      <c r="O141" s="34">
        <f t="shared" si="144"/>
        <v>175859178607</v>
      </c>
      <c r="P141" s="34">
        <f t="shared" si="144"/>
        <v>0</v>
      </c>
      <c r="Q141" s="34">
        <f t="shared" si="144"/>
        <v>175859178607</v>
      </c>
      <c r="R141" s="34">
        <f t="shared" si="144"/>
        <v>0</v>
      </c>
      <c r="S141" s="34">
        <f t="shared" si="144"/>
        <v>0</v>
      </c>
      <c r="T141" s="34">
        <f t="shared" si="144"/>
        <v>589163443</v>
      </c>
      <c r="U141" s="34">
        <f t="shared" si="144"/>
        <v>175270015164</v>
      </c>
      <c r="V141" s="34">
        <f t="shared" si="144"/>
        <v>589163443</v>
      </c>
      <c r="W141" s="34">
        <f t="shared" si="144"/>
        <v>0</v>
      </c>
      <c r="X141" s="24">
        <f t="shared" si="118"/>
        <v>1</v>
      </c>
      <c r="Y141" s="24">
        <f t="shared" si="80"/>
        <v>3.3502001298244925E-3</v>
      </c>
      <c r="Z141" s="24">
        <f t="shared" si="81"/>
        <v>3.3502001298244925E-3</v>
      </c>
      <c r="AA141" s="24">
        <f t="shared" si="125"/>
        <v>3.3502001298244925E-3</v>
      </c>
      <c r="AB141" s="24">
        <f t="shared" si="142"/>
        <v>1</v>
      </c>
    </row>
    <row r="142" spans="1:28" ht="80.25" customHeight="1" x14ac:dyDescent="0.25">
      <c r="A142" s="20" t="s">
        <v>389</v>
      </c>
      <c r="B142" s="21" t="s">
        <v>67</v>
      </c>
      <c r="C142" s="21">
        <v>13</v>
      </c>
      <c r="D142" s="21" t="s">
        <v>13</v>
      </c>
      <c r="E142" s="47" t="s">
        <v>574</v>
      </c>
      <c r="F142" s="34">
        <f t="shared" si="143"/>
        <v>175859178607</v>
      </c>
      <c r="G142" s="34">
        <f t="shared" si="143"/>
        <v>0</v>
      </c>
      <c r="H142" s="34">
        <f t="shared" si="143"/>
        <v>0</v>
      </c>
      <c r="I142" s="34">
        <f t="shared" si="143"/>
        <v>0</v>
      </c>
      <c r="J142" s="34">
        <f t="shared" si="143"/>
        <v>0</v>
      </c>
      <c r="K142" s="34">
        <f t="shared" si="84"/>
        <v>0</v>
      </c>
      <c r="L142" s="34">
        <f>+L143</f>
        <v>175859178607</v>
      </c>
      <c r="M142" s="116">
        <f t="shared" si="91"/>
        <v>3.0464612322486307E-2</v>
      </c>
      <c r="N142" s="34">
        <f t="shared" si="144"/>
        <v>0</v>
      </c>
      <c r="O142" s="34">
        <f t="shared" si="144"/>
        <v>175859178607</v>
      </c>
      <c r="P142" s="34">
        <f t="shared" si="144"/>
        <v>0</v>
      </c>
      <c r="Q142" s="34">
        <f t="shared" si="144"/>
        <v>175859178607</v>
      </c>
      <c r="R142" s="34">
        <f t="shared" si="144"/>
        <v>0</v>
      </c>
      <c r="S142" s="34">
        <f t="shared" si="144"/>
        <v>0</v>
      </c>
      <c r="T142" s="34">
        <f t="shared" si="144"/>
        <v>589163443</v>
      </c>
      <c r="U142" s="34">
        <f t="shared" si="144"/>
        <v>175270015164</v>
      </c>
      <c r="V142" s="34">
        <f t="shared" si="144"/>
        <v>589163443</v>
      </c>
      <c r="W142" s="34">
        <f t="shared" si="144"/>
        <v>0</v>
      </c>
      <c r="X142" s="24">
        <f t="shared" si="118"/>
        <v>1</v>
      </c>
      <c r="Y142" s="24">
        <f t="shared" si="80"/>
        <v>3.3502001298244925E-3</v>
      </c>
      <c r="Z142" s="24">
        <f t="shared" si="81"/>
        <v>3.3502001298244925E-3</v>
      </c>
      <c r="AA142" s="24">
        <f t="shared" si="125"/>
        <v>3.3502001298244925E-3</v>
      </c>
      <c r="AB142" s="24">
        <f t="shared" si="142"/>
        <v>1</v>
      </c>
    </row>
    <row r="143" spans="1:28" ht="28.5" customHeight="1" x14ac:dyDescent="0.25">
      <c r="A143" s="20" t="s">
        <v>390</v>
      </c>
      <c r="B143" s="21" t="s">
        <v>67</v>
      </c>
      <c r="C143" s="21">
        <v>13</v>
      </c>
      <c r="D143" s="21" t="s">
        <v>13</v>
      </c>
      <c r="E143" s="22" t="s">
        <v>76</v>
      </c>
      <c r="F143" s="34">
        <f t="shared" si="143"/>
        <v>175859178607</v>
      </c>
      <c r="G143" s="34">
        <f t="shared" si="143"/>
        <v>0</v>
      </c>
      <c r="H143" s="34">
        <f t="shared" si="143"/>
        <v>0</v>
      </c>
      <c r="I143" s="34">
        <f t="shared" si="143"/>
        <v>0</v>
      </c>
      <c r="J143" s="34">
        <f t="shared" si="143"/>
        <v>0</v>
      </c>
      <c r="K143" s="34">
        <f t="shared" si="84"/>
        <v>0</v>
      </c>
      <c r="L143" s="34">
        <f>+L144</f>
        <v>175859178607</v>
      </c>
      <c r="M143" s="116">
        <f t="shared" si="91"/>
        <v>3.0464612322486307E-2</v>
      </c>
      <c r="N143" s="34">
        <f t="shared" si="144"/>
        <v>0</v>
      </c>
      <c r="O143" s="34">
        <f t="shared" si="144"/>
        <v>175859178607</v>
      </c>
      <c r="P143" s="34">
        <f t="shared" si="144"/>
        <v>0</v>
      </c>
      <c r="Q143" s="34">
        <f t="shared" si="144"/>
        <v>175859178607</v>
      </c>
      <c r="R143" s="34">
        <f t="shared" si="144"/>
        <v>0</v>
      </c>
      <c r="S143" s="34">
        <f t="shared" si="144"/>
        <v>0</v>
      </c>
      <c r="T143" s="34">
        <f t="shared" si="144"/>
        <v>589163443</v>
      </c>
      <c r="U143" s="34">
        <f t="shared" si="144"/>
        <v>175270015164</v>
      </c>
      <c r="V143" s="34">
        <f t="shared" si="144"/>
        <v>589163443</v>
      </c>
      <c r="W143" s="34">
        <f t="shared" si="144"/>
        <v>0</v>
      </c>
      <c r="X143" s="24">
        <f t="shared" si="118"/>
        <v>1</v>
      </c>
      <c r="Y143" s="24">
        <f t="shared" si="80"/>
        <v>3.3502001298244925E-3</v>
      </c>
      <c r="Z143" s="24">
        <f t="shared" si="81"/>
        <v>3.3502001298244925E-3</v>
      </c>
      <c r="AA143" s="24">
        <f t="shared" si="125"/>
        <v>3.3502001298244925E-3</v>
      </c>
      <c r="AB143" s="24">
        <f t="shared" si="142"/>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5">+G144-H144+I144-J144</f>
        <v>0</v>
      </c>
      <c r="L144" s="28">
        <f>+F144+K144</f>
        <v>175859178607</v>
      </c>
      <c r="M144" s="118">
        <f t="shared" si="91"/>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8"/>
        <v>1</v>
      </c>
      <c r="Y144" s="30">
        <f t="shared" si="80"/>
        <v>3.3502001298244925E-3</v>
      </c>
      <c r="Z144" s="30">
        <f t="shared" si="81"/>
        <v>3.3502001298244925E-3</v>
      </c>
      <c r="AA144" s="30">
        <f t="shared" si="125"/>
        <v>3.3502001298244925E-3</v>
      </c>
      <c r="AB144" s="30">
        <f t="shared" si="142"/>
        <v>1</v>
      </c>
    </row>
    <row r="145" spans="1:28" ht="61.5" customHeight="1" x14ac:dyDescent="0.25">
      <c r="A145" s="20" t="s">
        <v>392</v>
      </c>
      <c r="B145" s="21" t="s">
        <v>67</v>
      </c>
      <c r="C145" s="21">
        <v>13</v>
      </c>
      <c r="D145" s="21" t="s">
        <v>13</v>
      </c>
      <c r="E145" s="22" t="s">
        <v>393</v>
      </c>
      <c r="F145" s="34">
        <f t="shared" ref="F145:J147" si="146">+F146</f>
        <v>253083219752</v>
      </c>
      <c r="G145" s="34">
        <f t="shared" si="146"/>
        <v>0</v>
      </c>
      <c r="H145" s="34">
        <f t="shared" si="146"/>
        <v>0</v>
      </c>
      <c r="I145" s="34">
        <f t="shared" si="146"/>
        <v>0</v>
      </c>
      <c r="J145" s="34">
        <f t="shared" si="146"/>
        <v>0</v>
      </c>
      <c r="K145" s="34">
        <f t="shared" si="145"/>
        <v>0</v>
      </c>
      <c r="L145" s="34">
        <f>+L146</f>
        <v>253083219752</v>
      </c>
      <c r="M145" s="116">
        <f t="shared" ref="M145:M208" si="147">L145/$L$297</f>
        <v>4.3842364306166462E-2</v>
      </c>
      <c r="N145" s="34">
        <f t="shared" ref="N145:R147" si="148">+N146</f>
        <v>0</v>
      </c>
      <c r="O145" s="34">
        <f t="shared" si="148"/>
        <v>253083219752</v>
      </c>
      <c r="P145" s="34">
        <f t="shared" si="148"/>
        <v>0</v>
      </c>
      <c r="Q145" s="34">
        <f t="shared" si="148"/>
        <v>253083219752</v>
      </c>
      <c r="R145" s="34">
        <f t="shared" si="148"/>
        <v>0</v>
      </c>
      <c r="S145" s="34">
        <v>0</v>
      </c>
      <c r="T145" s="34">
        <f t="shared" ref="T145:W147" si="149">+T146</f>
        <v>8076357952</v>
      </c>
      <c r="U145" s="34">
        <f t="shared" si="149"/>
        <v>245006861800</v>
      </c>
      <c r="V145" s="34">
        <f t="shared" si="149"/>
        <v>8076357952</v>
      </c>
      <c r="W145" s="34">
        <f t="shared" si="149"/>
        <v>0</v>
      </c>
      <c r="X145" s="24">
        <f t="shared" si="118"/>
        <v>1</v>
      </c>
      <c r="Y145" s="24">
        <f t="shared" ref="Y145:Y208" si="150">+T145/L145</f>
        <v>3.1911866618079786E-2</v>
      </c>
      <c r="Z145" s="24">
        <f t="shared" ref="Z145:Z195" si="151">+V145/L145</f>
        <v>3.1911866618079786E-2</v>
      </c>
      <c r="AA145" s="24">
        <f t="shared" si="125"/>
        <v>3.1911866618079786E-2</v>
      </c>
      <c r="AB145" s="24">
        <f t="shared" si="142"/>
        <v>1</v>
      </c>
    </row>
    <row r="146" spans="1:28" ht="61.5" customHeight="1" x14ac:dyDescent="0.25">
      <c r="A146" s="20" t="s">
        <v>394</v>
      </c>
      <c r="B146" s="21" t="s">
        <v>67</v>
      </c>
      <c r="C146" s="21">
        <v>13</v>
      </c>
      <c r="D146" s="21" t="s">
        <v>13</v>
      </c>
      <c r="E146" s="47" t="s">
        <v>393</v>
      </c>
      <c r="F146" s="34">
        <f t="shared" si="146"/>
        <v>253083219752</v>
      </c>
      <c r="G146" s="34">
        <f t="shared" si="146"/>
        <v>0</v>
      </c>
      <c r="H146" s="34">
        <f t="shared" si="146"/>
        <v>0</v>
      </c>
      <c r="I146" s="34">
        <f t="shared" si="146"/>
        <v>0</v>
      </c>
      <c r="J146" s="34">
        <f t="shared" si="146"/>
        <v>0</v>
      </c>
      <c r="K146" s="34">
        <f t="shared" si="145"/>
        <v>0</v>
      </c>
      <c r="L146" s="34">
        <f>+L147</f>
        <v>253083219752</v>
      </c>
      <c r="M146" s="116">
        <f t="shared" si="147"/>
        <v>4.3842364306166462E-2</v>
      </c>
      <c r="N146" s="34">
        <f t="shared" si="148"/>
        <v>0</v>
      </c>
      <c r="O146" s="34">
        <f t="shared" si="148"/>
        <v>253083219752</v>
      </c>
      <c r="P146" s="34">
        <f t="shared" si="148"/>
        <v>0</v>
      </c>
      <c r="Q146" s="34">
        <f t="shared" si="148"/>
        <v>253083219752</v>
      </c>
      <c r="R146" s="34">
        <f t="shared" si="148"/>
        <v>0</v>
      </c>
      <c r="S146" s="34">
        <v>0</v>
      </c>
      <c r="T146" s="34">
        <f t="shared" si="149"/>
        <v>8076357952</v>
      </c>
      <c r="U146" s="34">
        <f t="shared" si="149"/>
        <v>245006861800</v>
      </c>
      <c r="V146" s="34">
        <f t="shared" si="149"/>
        <v>8076357952</v>
      </c>
      <c r="W146" s="34">
        <f t="shared" si="149"/>
        <v>0</v>
      </c>
      <c r="X146" s="24">
        <f t="shared" si="118"/>
        <v>1</v>
      </c>
      <c r="Y146" s="24">
        <f t="shared" si="150"/>
        <v>3.1911866618079786E-2</v>
      </c>
      <c r="Z146" s="24">
        <f t="shared" si="151"/>
        <v>3.1911866618079786E-2</v>
      </c>
      <c r="AA146" s="24">
        <f t="shared" si="125"/>
        <v>3.1911866618079786E-2</v>
      </c>
      <c r="AB146" s="24">
        <f t="shared" si="142"/>
        <v>1</v>
      </c>
    </row>
    <row r="147" spans="1:28" ht="35.25" customHeight="1" x14ac:dyDescent="0.25">
      <c r="A147" s="20" t="s">
        <v>395</v>
      </c>
      <c r="B147" s="21" t="s">
        <v>67</v>
      </c>
      <c r="C147" s="21">
        <v>13</v>
      </c>
      <c r="D147" s="21" t="s">
        <v>13</v>
      </c>
      <c r="E147" s="22" t="s">
        <v>76</v>
      </c>
      <c r="F147" s="34">
        <f t="shared" si="146"/>
        <v>253083219752</v>
      </c>
      <c r="G147" s="34">
        <f t="shared" si="146"/>
        <v>0</v>
      </c>
      <c r="H147" s="34">
        <f t="shared" si="146"/>
        <v>0</v>
      </c>
      <c r="I147" s="34">
        <f t="shared" si="146"/>
        <v>0</v>
      </c>
      <c r="J147" s="34">
        <f t="shared" si="146"/>
        <v>0</v>
      </c>
      <c r="K147" s="34">
        <f t="shared" si="145"/>
        <v>0</v>
      </c>
      <c r="L147" s="34">
        <f>+L148</f>
        <v>253083219752</v>
      </c>
      <c r="M147" s="116">
        <f t="shared" si="147"/>
        <v>4.3842364306166462E-2</v>
      </c>
      <c r="N147" s="34">
        <f t="shared" si="148"/>
        <v>0</v>
      </c>
      <c r="O147" s="34">
        <f t="shared" si="148"/>
        <v>253083219752</v>
      </c>
      <c r="P147" s="34">
        <f t="shared" si="148"/>
        <v>0</v>
      </c>
      <c r="Q147" s="34">
        <f t="shared" si="148"/>
        <v>253083219752</v>
      </c>
      <c r="R147" s="34">
        <f t="shared" si="148"/>
        <v>0</v>
      </c>
      <c r="S147" s="34">
        <v>0</v>
      </c>
      <c r="T147" s="34">
        <f t="shared" si="149"/>
        <v>8076357952</v>
      </c>
      <c r="U147" s="34">
        <f t="shared" si="149"/>
        <v>245006861800</v>
      </c>
      <c r="V147" s="34">
        <f t="shared" si="149"/>
        <v>8076357952</v>
      </c>
      <c r="W147" s="34">
        <f t="shared" si="149"/>
        <v>0</v>
      </c>
      <c r="X147" s="24">
        <f t="shared" si="118"/>
        <v>1</v>
      </c>
      <c r="Y147" s="24">
        <f t="shared" si="150"/>
        <v>3.1911866618079786E-2</v>
      </c>
      <c r="Z147" s="24">
        <f t="shared" si="151"/>
        <v>3.1911866618079786E-2</v>
      </c>
      <c r="AA147" s="24">
        <f t="shared" si="125"/>
        <v>3.1911866618079786E-2</v>
      </c>
      <c r="AB147" s="24">
        <f t="shared" si="142"/>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5"/>
        <v>0</v>
      </c>
      <c r="L148" s="28">
        <f>+F148+K148</f>
        <v>253083219752</v>
      </c>
      <c r="M148" s="118">
        <f t="shared" si="147"/>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8"/>
        <v>1</v>
      </c>
      <c r="Y148" s="30">
        <f t="shared" si="150"/>
        <v>3.1911866618079786E-2</v>
      </c>
      <c r="Z148" s="30">
        <f t="shared" si="151"/>
        <v>3.1911866618079786E-2</v>
      </c>
      <c r="AA148" s="30">
        <f t="shared" si="125"/>
        <v>3.1911866618079786E-2</v>
      </c>
      <c r="AB148" s="30">
        <f t="shared" si="142"/>
        <v>1</v>
      </c>
    </row>
    <row r="149" spans="1:28" ht="81.75" customHeight="1" x14ac:dyDescent="0.25">
      <c r="A149" s="20" t="s">
        <v>397</v>
      </c>
      <c r="B149" s="21" t="s">
        <v>67</v>
      </c>
      <c r="C149" s="21">
        <v>13</v>
      </c>
      <c r="D149" s="21" t="s">
        <v>13</v>
      </c>
      <c r="E149" s="22" t="s">
        <v>575</v>
      </c>
      <c r="F149" s="34">
        <f t="shared" ref="F149:J151" si="152">+F150</f>
        <v>243923443489</v>
      </c>
      <c r="G149" s="34">
        <f t="shared" si="152"/>
        <v>0</v>
      </c>
      <c r="H149" s="34">
        <f t="shared" si="152"/>
        <v>0</v>
      </c>
      <c r="I149" s="34">
        <f t="shared" si="152"/>
        <v>0</v>
      </c>
      <c r="J149" s="34">
        <f t="shared" si="152"/>
        <v>0</v>
      </c>
      <c r="K149" s="34">
        <f t="shared" si="145"/>
        <v>0</v>
      </c>
      <c r="L149" s="34">
        <f>+L150</f>
        <v>243923443489</v>
      </c>
      <c r="M149" s="116">
        <f t="shared" si="147"/>
        <v>4.2255588824651164E-2</v>
      </c>
      <c r="N149" s="34">
        <f t="shared" ref="N149:R151" si="153">+N150</f>
        <v>0</v>
      </c>
      <c r="O149" s="34">
        <f t="shared" si="153"/>
        <v>243923443489</v>
      </c>
      <c r="P149" s="34">
        <f t="shared" si="153"/>
        <v>0</v>
      </c>
      <c r="Q149" s="34">
        <f t="shared" si="153"/>
        <v>243923443489</v>
      </c>
      <c r="R149" s="34">
        <f t="shared" si="153"/>
        <v>0</v>
      </c>
      <c r="S149" s="34">
        <v>0</v>
      </c>
      <c r="T149" s="34">
        <f t="shared" ref="T149:W151" si="154">+T150</f>
        <v>21653320129</v>
      </c>
      <c r="U149" s="34">
        <f t="shared" si="154"/>
        <v>222270123360</v>
      </c>
      <c r="V149" s="34">
        <f t="shared" si="154"/>
        <v>21653320129</v>
      </c>
      <c r="W149" s="34">
        <f t="shared" si="154"/>
        <v>0</v>
      </c>
      <c r="X149" s="24">
        <f t="shared" si="118"/>
        <v>1</v>
      </c>
      <c r="Y149" s="24">
        <f t="shared" si="150"/>
        <v>8.8770967723635311E-2</v>
      </c>
      <c r="Z149" s="24">
        <f t="shared" si="151"/>
        <v>8.8770967723635311E-2</v>
      </c>
      <c r="AA149" s="24">
        <f t="shared" si="125"/>
        <v>8.8770967723635311E-2</v>
      </c>
      <c r="AB149" s="24">
        <f t="shared" si="142"/>
        <v>1</v>
      </c>
    </row>
    <row r="150" spans="1:28" ht="78.75" customHeight="1" x14ac:dyDescent="0.25">
      <c r="A150" s="20" t="s">
        <v>399</v>
      </c>
      <c r="B150" s="21" t="s">
        <v>67</v>
      </c>
      <c r="C150" s="21">
        <v>13</v>
      </c>
      <c r="D150" s="21" t="s">
        <v>13</v>
      </c>
      <c r="E150" s="22" t="s">
        <v>575</v>
      </c>
      <c r="F150" s="34">
        <f t="shared" si="152"/>
        <v>243923443489</v>
      </c>
      <c r="G150" s="34">
        <f t="shared" si="152"/>
        <v>0</v>
      </c>
      <c r="H150" s="34">
        <f t="shared" si="152"/>
        <v>0</v>
      </c>
      <c r="I150" s="34">
        <f t="shared" si="152"/>
        <v>0</v>
      </c>
      <c r="J150" s="34">
        <f t="shared" si="152"/>
        <v>0</v>
      </c>
      <c r="K150" s="34">
        <f t="shared" si="145"/>
        <v>0</v>
      </c>
      <c r="L150" s="34">
        <f>+L151</f>
        <v>243923443489</v>
      </c>
      <c r="M150" s="116">
        <f t="shared" si="147"/>
        <v>4.2255588824651164E-2</v>
      </c>
      <c r="N150" s="34">
        <f t="shared" si="153"/>
        <v>0</v>
      </c>
      <c r="O150" s="34">
        <f t="shared" si="153"/>
        <v>243923443489</v>
      </c>
      <c r="P150" s="34">
        <f t="shared" si="153"/>
        <v>0</v>
      </c>
      <c r="Q150" s="34">
        <f t="shared" si="153"/>
        <v>243923443489</v>
      </c>
      <c r="R150" s="34">
        <f t="shared" si="153"/>
        <v>0</v>
      </c>
      <c r="S150" s="34">
        <v>0</v>
      </c>
      <c r="T150" s="34">
        <f t="shared" si="154"/>
        <v>21653320129</v>
      </c>
      <c r="U150" s="34">
        <f t="shared" si="154"/>
        <v>222270123360</v>
      </c>
      <c r="V150" s="34">
        <f t="shared" si="154"/>
        <v>21653320129</v>
      </c>
      <c r="W150" s="34">
        <f t="shared" si="154"/>
        <v>0</v>
      </c>
      <c r="X150" s="24">
        <f t="shared" si="118"/>
        <v>1</v>
      </c>
      <c r="Y150" s="24">
        <f t="shared" si="150"/>
        <v>8.8770967723635311E-2</v>
      </c>
      <c r="Z150" s="24">
        <f t="shared" si="151"/>
        <v>8.8770967723635311E-2</v>
      </c>
      <c r="AA150" s="24">
        <f t="shared" si="125"/>
        <v>8.8770967723635311E-2</v>
      </c>
      <c r="AB150" s="24">
        <f t="shared" si="142"/>
        <v>1</v>
      </c>
    </row>
    <row r="151" spans="1:28" ht="40.5" customHeight="1" x14ac:dyDescent="0.25">
      <c r="A151" s="20" t="s">
        <v>400</v>
      </c>
      <c r="B151" s="21" t="s">
        <v>67</v>
      </c>
      <c r="C151" s="21">
        <v>13</v>
      </c>
      <c r="D151" s="21" t="s">
        <v>13</v>
      </c>
      <c r="E151" s="22" t="s">
        <v>76</v>
      </c>
      <c r="F151" s="34">
        <f t="shared" si="152"/>
        <v>243923443489</v>
      </c>
      <c r="G151" s="34">
        <f t="shared" si="152"/>
        <v>0</v>
      </c>
      <c r="H151" s="34">
        <f t="shared" si="152"/>
        <v>0</v>
      </c>
      <c r="I151" s="34">
        <f t="shared" si="152"/>
        <v>0</v>
      </c>
      <c r="J151" s="34">
        <f t="shared" si="152"/>
        <v>0</v>
      </c>
      <c r="K151" s="34">
        <f t="shared" si="145"/>
        <v>0</v>
      </c>
      <c r="L151" s="34">
        <f>+L152</f>
        <v>243923443489</v>
      </c>
      <c r="M151" s="116">
        <f t="shared" si="147"/>
        <v>4.2255588824651164E-2</v>
      </c>
      <c r="N151" s="34">
        <f t="shared" si="153"/>
        <v>0</v>
      </c>
      <c r="O151" s="34">
        <f t="shared" si="153"/>
        <v>243923443489</v>
      </c>
      <c r="P151" s="34">
        <f t="shared" si="153"/>
        <v>0</v>
      </c>
      <c r="Q151" s="34">
        <f t="shared" si="153"/>
        <v>243923443489</v>
      </c>
      <c r="R151" s="34">
        <f t="shared" si="153"/>
        <v>0</v>
      </c>
      <c r="S151" s="34">
        <v>0</v>
      </c>
      <c r="T151" s="34">
        <f t="shared" si="154"/>
        <v>21653320129</v>
      </c>
      <c r="U151" s="34">
        <f t="shared" si="154"/>
        <v>222270123360</v>
      </c>
      <c r="V151" s="34">
        <f t="shared" si="154"/>
        <v>21653320129</v>
      </c>
      <c r="W151" s="34">
        <f t="shared" si="154"/>
        <v>0</v>
      </c>
      <c r="X151" s="24">
        <f t="shared" si="118"/>
        <v>1</v>
      </c>
      <c r="Y151" s="24">
        <f t="shared" si="150"/>
        <v>8.8770967723635311E-2</v>
      </c>
      <c r="Z151" s="24">
        <f t="shared" si="151"/>
        <v>8.8770967723635311E-2</v>
      </c>
      <c r="AA151" s="24">
        <f t="shared" si="125"/>
        <v>8.8770967723635311E-2</v>
      </c>
      <c r="AB151" s="24">
        <f t="shared" si="142"/>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5"/>
        <v>0</v>
      </c>
      <c r="L152" s="28">
        <f>+F152+K152</f>
        <v>243923443489</v>
      </c>
      <c r="M152" s="118">
        <f t="shared" si="147"/>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8"/>
        <v>1</v>
      </c>
      <c r="Y152" s="30">
        <f t="shared" si="150"/>
        <v>8.8770967723635311E-2</v>
      </c>
      <c r="Z152" s="30">
        <f t="shared" si="151"/>
        <v>8.8770967723635311E-2</v>
      </c>
      <c r="AA152" s="30">
        <f t="shared" si="125"/>
        <v>8.8770967723635311E-2</v>
      </c>
      <c r="AB152" s="30">
        <f t="shared" si="142"/>
        <v>1</v>
      </c>
    </row>
    <row r="153" spans="1:28" ht="72.75" customHeight="1" x14ac:dyDescent="0.25">
      <c r="A153" s="20" t="s">
        <v>402</v>
      </c>
      <c r="B153" s="21" t="s">
        <v>67</v>
      </c>
      <c r="C153" s="21">
        <v>13</v>
      </c>
      <c r="D153" s="21" t="s">
        <v>13</v>
      </c>
      <c r="E153" s="22" t="s">
        <v>576</v>
      </c>
      <c r="F153" s="34">
        <f t="shared" ref="F153:J155" si="155">+F154</f>
        <v>173754342655</v>
      </c>
      <c r="G153" s="34">
        <f t="shared" si="155"/>
        <v>0</v>
      </c>
      <c r="H153" s="34">
        <f t="shared" si="155"/>
        <v>0</v>
      </c>
      <c r="I153" s="34">
        <f t="shared" si="155"/>
        <v>0</v>
      </c>
      <c r="J153" s="34">
        <f t="shared" si="155"/>
        <v>0</v>
      </c>
      <c r="K153" s="34">
        <f t="shared" si="145"/>
        <v>0</v>
      </c>
      <c r="L153" s="34">
        <f>+L154</f>
        <v>173754342655</v>
      </c>
      <c r="M153" s="116">
        <f t="shared" si="147"/>
        <v>3.0099985285171355E-2</v>
      </c>
      <c r="N153" s="34">
        <f t="shared" ref="N153:R155" si="156">+N154</f>
        <v>0</v>
      </c>
      <c r="O153" s="34">
        <f t="shared" si="156"/>
        <v>173754342655</v>
      </c>
      <c r="P153" s="34">
        <f t="shared" si="156"/>
        <v>0</v>
      </c>
      <c r="Q153" s="34">
        <f t="shared" si="156"/>
        <v>173754342655</v>
      </c>
      <c r="R153" s="34">
        <f t="shared" si="156"/>
        <v>0</v>
      </c>
      <c r="S153" s="34">
        <v>0</v>
      </c>
      <c r="T153" s="34">
        <f t="shared" ref="T153:W155" si="157">+T154</f>
        <v>26218470693</v>
      </c>
      <c r="U153" s="34">
        <f t="shared" si="157"/>
        <v>147535871962</v>
      </c>
      <c r="V153" s="34">
        <f t="shared" si="157"/>
        <v>26218470693</v>
      </c>
      <c r="W153" s="34">
        <f t="shared" si="157"/>
        <v>0</v>
      </c>
      <c r="X153" s="24">
        <f t="shared" si="118"/>
        <v>1</v>
      </c>
      <c r="Y153" s="24">
        <f t="shared" si="150"/>
        <v>0.15089390165665326</v>
      </c>
      <c r="Z153" s="24">
        <f t="shared" si="151"/>
        <v>0.15089390165665326</v>
      </c>
      <c r="AA153" s="24">
        <f t="shared" si="125"/>
        <v>0.15089390165665326</v>
      </c>
      <c r="AB153" s="24">
        <f t="shared" si="142"/>
        <v>1</v>
      </c>
    </row>
    <row r="154" spans="1:28" ht="72.75" customHeight="1" x14ac:dyDescent="0.25">
      <c r="A154" s="20" t="s">
        <v>404</v>
      </c>
      <c r="B154" s="21" t="s">
        <v>67</v>
      </c>
      <c r="C154" s="21">
        <v>13</v>
      </c>
      <c r="D154" s="21" t="s">
        <v>13</v>
      </c>
      <c r="E154" s="47" t="s">
        <v>576</v>
      </c>
      <c r="F154" s="34">
        <f t="shared" si="155"/>
        <v>173754342655</v>
      </c>
      <c r="G154" s="34">
        <f t="shared" si="155"/>
        <v>0</v>
      </c>
      <c r="H154" s="34">
        <f t="shared" si="155"/>
        <v>0</v>
      </c>
      <c r="I154" s="34">
        <f t="shared" si="155"/>
        <v>0</v>
      </c>
      <c r="J154" s="34">
        <f t="shared" si="155"/>
        <v>0</v>
      </c>
      <c r="K154" s="34">
        <f t="shared" si="145"/>
        <v>0</v>
      </c>
      <c r="L154" s="34">
        <f>+L155</f>
        <v>173754342655</v>
      </c>
      <c r="M154" s="116">
        <f t="shared" si="147"/>
        <v>3.0099985285171355E-2</v>
      </c>
      <c r="N154" s="34">
        <f t="shared" si="156"/>
        <v>0</v>
      </c>
      <c r="O154" s="34">
        <f t="shared" si="156"/>
        <v>173754342655</v>
      </c>
      <c r="P154" s="34">
        <f t="shared" si="156"/>
        <v>0</v>
      </c>
      <c r="Q154" s="34">
        <f t="shared" si="156"/>
        <v>173754342655</v>
      </c>
      <c r="R154" s="34">
        <f t="shared" si="156"/>
        <v>0</v>
      </c>
      <c r="S154" s="34">
        <v>0</v>
      </c>
      <c r="T154" s="34">
        <f t="shared" si="157"/>
        <v>26218470693</v>
      </c>
      <c r="U154" s="34">
        <f t="shared" si="157"/>
        <v>147535871962</v>
      </c>
      <c r="V154" s="34">
        <f t="shared" si="157"/>
        <v>26218470693</v>
      </c>
      <c r="W154" s="34">
        <f t="shared" si="157"/>
        <v>0</v>
      </c>
      <c r="X154" s="24">
        <f t="shared" si="118"/>
        <v>1</v>
      </c>
      <c r="Y154" s="24">
        <f t="shared" si="150"/>
        <v>0.15089390165665326</v>
      </c>
      <c r="Z154" s="24">
        <f t="shared" si="151"/>
        <v>0.15089390165665326</v>
      </c>
      <c r="AA154" s="24">
        <f t="shared" si="125"/>
        <v>0.15089390165665326</v>
      </c>
      <c r="AB154" s="24">
        <f t="shared" si="142"/>
        <v>1</v>
      </c>
    </row>
    <row r="155" spans="1:28" ht="32.25" customHeight="1" x14ac:dyDescent="0.25">
      <c r="A155" s="20" t="s">
        <v>405</v>
      </c>
      <c r="B155" s="21" t="s">
        <v>67</v>
      </c>
      <c r="C155" s="21">
        <v>13</v>
      </c>
      <c r="D155" s="21" t="s">
        <v>13</v>
      </c>
      <c r="E155" s="22" t="s">
        <v>76</v>
      </c>
      <c r="F155" s="34">
        <f t="shared" si="155"/>
        <v>173754342655</v>
      </c>
      <c r="G155" s="34">
        <f t="shared" si="155"/>
        <v>0</v>
      </c>
      <c r="H155" s="34">
        <f t="shared" si="155"/>
        <v>0</v>
      </c>
      <c r="I155" s="34">
        <f t="shared" si="155"/>
        <v>0</v>
      </c>
      <c r="J155" s="34">
        <f t="shared" si="155"/>
        <v>0</v>
      </c>
      <c r="K155" s="34">
        <f t="shared" si="145"/>
        <v>0</v>
      </c>
      <c r="L155" s="34">
        <f>+L156</f>
        <v>173754342655</v>
      </c>
      <c r="M155" s="116">
        <f t="shared" si="147"/>
        <v>3.0099985285171355E-2</v>
      </c>
      <c r="N155" s="34">
        <f t="shared" si="156"/>
        <v>0</v>
      </c>
      <c r="O155" s="34">
        <f t="shared" si="156"/>
        <v>173754342655</v>
      </c>
      <c r="P155" s="34">
        <f t="shared" si="156"/>
        <v>0</v>
      </c>
      <c r="Q155" s="34">
        <f t="shared" si="156"/>
        <v>173754342655</v>
      </c>
      <c r="R155" s="34">
        <f t="shared" si="156"/>
        <v>0</v>
      </c>
      <c r="S155" s="34">
        <v>0</v>
      </c>
      <c r="T155" s="34">
        <f t="shared" si="157"/>
        <v>26218470693</v>
      </c>
      <c r="U155" s="34">
        <f t="shared" si="157"/>
        <v>147535871962</v>
      </c>
      <c r="V155" s="34">
        <f t="shared" si="157"/>
        <v>26218470693</v>
      </c>
      <c r="W155" s="34">
        <f t="shared" si="157"/>
        <v>0</v>
      </c>
      <c r="X155" s="24">
        <f t="shared" si="118"/>
        <v>1</v>
      </c>
      <c r="Y155" s="24">
        <f t="shared" si="150"/>
        <v>0.15089390165665326</v>
      </c>
      <c r="Z155" s="24">
        <f t="shared" si="151"/>
        <v>0.15089390165665326</v>
      </c>
      <c r="AA155" s="24">
        <f t="shared" si="125"/>
        <v>0.15089390165665326</v>
      </c>
      <c r="AB155" s="24">
        <f t="shared" si="142"/>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5"/>
        <v>0</v>
      </c>
      <c r="L156" s="28">
        <f>+F156+K156</f>
        <v>173754342655</v>
      </c>
      <c r="M156" s="118">
        <f t="shared" si="147"/>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8"/>
        <v>1</v>
      </c>
      <c r="Y156" s="30">
        <f t="shared" si="150"/>
        <v>0.15089390165665326</v>
      </c>
      <c r="Z156" s="30">
        <f t="shared" si="151"/>
        <v>0.15089390165665326</v>
      </c>
      <c r="AA156" s="30">
        <f t="shared" si="125"/>
        <v>0.15089390165665326</v>
      </c>
      <c r="AB156" s="30">
        <f t="shared" si="142"/>
        <v>1</v>
      </c>
    </row>
    <row r="157" spans="1:28" ht="87" customHeight="1" x14ac:dyDescent="0.25">
      <c r="A157" s="20" t="s">
        <v>407</v>
      </c>
      <c r="B157" s="21" t="s">
        <v>67</v>
      </c>
      <c r="C157" s="21">
        <v>13</v>
      </c>
      <c r="D157" s="21" t="s">
        <v>13</v>
      </c>
      <c r="E157" s="22" t="s">
        <v>577</v>
      </c>
      <c r="F157" s="34">
        <f t="shared" ref="F157:J159" si="158">+F158</f>
        <v>188036887431</v>
      </c>
      <c r="G157" s="34">
        <f t="shared" si="158"/>
        <v>0</v>
      </c>
      <c r="H157" s="34">
        <f t="shared" si="158"/>
        <v>0</v>
      </c>
      <c r="I157" s="34">
        <f t="shared" si="158"/>
        <v>0</v>
      </c>
      <c r="J157" s="34">
        <f t="shared" si="158"/>
        <v>0</v>
      </c>
      <c r="K157" s="34">
        <f t="shared" si="145"/>
        <v>0</v>
      </c>
      <c r="L157" s="34">
        <f>+L158</f>
        <v>188036887431</v>
      </c>
      <c r="M157" s="116">
        <f t="shared" si="147"/>
        <v>3.2574193302210695E-2</v>
      </c>
      <c r="N157" s="34">
        <f t="shared" ref="N157:R159" si="159">+N158</f>
        <v>0</v>
      </c>
      <c r="O157" s="34">
        <f t="shared" si="159"/>
        <v>188036887431</v>
      </c>
      <c r="P157" s="34">
        <f t="shared" si="159"/>
        <v>0</v>
      </c>
      <c r="Q157" s="34">
        <f t="shared" si="159"/>
        <v>188036887431</v>
      </c>
      <c r="R157" s="34">
        <f t="shared" si="159"/>
        <v>0</v>
      </c>
      <c r="S157" s="34">
        <v>0</v>
      </c>
      <c r="T157" s="34">
        <f t="shared" ref="T157:W159" si="160">+T158</f>
        <v>31914916292</v>
      </c>
      <c r="U157" s="34">
        <f t="shared" si="160"/>
        <v>156121971139</v>
      </c>
      <c r="V157" s="34">
        <f t="shared" si="160"/>
        <v>31914916292</v>
      </c>
      <c r="W157" s="34">
        <f t="shared" si="160"/>
        <v>0</v>
      </c>
      <c r="X157" s="24">
        <f t="shared" si="118"/>
        <v>1</v>
      </c>
      <c r="Y157" s="24">
        <f t="shared" si="150"/>
        <v>0.1697268909735126</v>
      </c>
      <c r="Z157" s="24">
        <f t="shared" si="151"/>
        <v>0.1697268909735126</v>
      </c>
      <c r="AA157" s="24">
        <f t="shared" si="125"/>
        <v>0.1697268909735126</v>
      </c>
      <c r="AB157" s="24">
        <f t="shared" si="142"/>
        <v>1</v>
      </c>
    </row>
    <row r="158" spans="1:28" ht="85.5" customHeight="1" x14ac:dyDescent="0.25">
      <c r="A158" s="20" t="s">
        <v>409</v>
      </c>
      <c r="B158" s="21" t="s">
        <v>67</v>
      </c>
      <c r="C158" s="21">
        <v>13</v>
      </c>
      <c r="D158" s="21" t="s">
        <v>13</v>
      </c>
      <c r="E158" s="47" t="s">
        <v>577</v>
      </c>
      <c r="F158" s="34">
        <f t="shared" si="158"/>
        <v>188036887431</v>
      </c>
      <c r="G158" s="34">
        <f t="shared" si="158"/>
        <v>0</v>
      </c>
      <c r="H158" s="34">
        <f t="shared" si="158"/>
        <v>0</v>
      </c>
      <c r="I158" s="34">
        <f t="shared" si="158"/>
        <v>0</v>
      </c>
      <c r="J158" s="34">
        <f t="shared" si="158"/>
        <v>0</v>
      </c>
      <c r="K158" s="34">
        <f t="shared" si="145"/>
        <v>0</v>
      </c>
      <c r="L158" s="34">
        <f>+L159</f>
        <v>188036887431</v>
      </c>
      <c r="M158" s="116">
        <f t="shared" si="147"/>
        <v>3.2574193302210695E-2</v>
      </c>
      <c r="N158" s="34">
        <f t="shared" si="159"/>
        <v>0</v>
      </c>
      <c r="O158" s="34">
        <f t="shared" si="159"/>
        <v>188036887431</v>
      </c>
      <c r="P158" s="34">
        <f t="shared" si="159"/>
        <v>0</v>
      </c>
      <c r="Q158" s="34">
        <f t="shared" si="159"/>
        <v>188036887431</v>
      </c>
      <c r="R158" s="34">
        <f t="shared" si="159"/>
        <v>0</v>
      </c>
      <c r="S158" s="34">
        <v>0</v>
      </c>
      <c r="T158" s="34">
        <f t="shared" si="160"/>
        <v>31914916292</v>
      </c>
      <c r="U158" s="34">
        <f t="shared" si="160"/>
        <v>156121971139</v>
      </c>
      <c r="V158" s="34">
        <f t="shared" si="160"/>
        <v>31914916292</v>
      </c>
      <c r="W158" s="34">
        <f t="shared" si="160"/>
        <v>0</v>
      </c>
      <c r="X158" s="24">
        <f t="shared" si="118"/>
        <v>1</v>
      </c>
      <c r="Y158" s="24">
        <f t="shared" si="150"/>
        <v>0.1697268909735126</v>
      </c>
      <c r="Z158" s="24">
        <f t="shared" si="151"/>
        <v>0.1697268909735126</v>
      </c>
      <c r="AA158" s="24">
        <f t="shared" si="125"/>
        <v>0.1697268909735126</v>
      </c>
      <c r="AB158" s="24">
        <f t="shared" si="142"/>
        <v>1</v>
      </c>
    </row>
    <row r="159" spans="1:28" ht="31.5" customHeight="1" x14ac:dyDescent="0.25">
      <c r="A159" s="20" t="s">
        <v>410</v>
      </c>
      <c r="B159" s="21" t="s">
        <v>67</v>
      </c>
      <c r="C159" s="21">
        <v>13</v>
      </c>
      <c r="D159" s="21" t="s">
        <v>13</v>
      </c>
      <c r="E159" s="22" t="s">
        <v>76</v>
      </c>
      <c r="F159" s="34">
        <f t="shared" si="158"/>
        <v>188036887431</v>
      </c>
      <c r="G159" s="34">
        <f t="shared" si="158"/>
        <v>0</v>
      </c>
      <c r="H159" s="34">
        <f t="shared" si="158"/>
        <v>0</v>
      </c>
      <c r="I159" s="34">
        <f t="shared" si="158"/>
        <v>0</v>
      </c>
      <c r="J159" s="34">
        <f t="shared" si="158"/>
        <v>0</v>
      </c>
      <c r="K159" s="34">
        <f t="shared" si="145"/>
        <v>0</v>
      </c>
      <c r="L159" s="34">
        <f>+L160</f>
        <v>188036887431</v>
      </c>
      <c r="M159" s="116">
        <f t="shared" si="147"/>
        <v>3.2574193302210695E-2</v>
      </c>
      <c r="N159" s="34">
        <f t="shared" si="159"/>
        <v>0</v>
      </c>
      <c r="O159" s="34">
        <f t="shared" si="159"/>
        <v>188036887431</v>
      </c>
      <c r="P159" s="34">
        <f t="shared" si="159"/>
        <v>0</v>
      </c>
      <c r="Q159" s="34">
        <f t="shared" si="159"/>
        <v>188036887431</v>
      </c>
      <c r="R159" s="34">
        <f t="shared" si="159"/>
        <v>0</v>
      </c>
      <c r="S159" s="34">
        <v>0</v>
      </c>
      <c r="T159" s="34">
        <f t="shared" si="160"/>
        <v>31914916292</v>
      </c>
      <c r="U159" s="34">
        <f t="shared" si="160"/>
        <v>156121971139</v>
      </c>
      <c r="V159" s="34">
        <f t="shared" si="160"/>
        <v>31914916292</v>
      </c>
      <c r="W159" s="34">
        <f t="shared" si="160"/>
        <v>0</v>
      </c>
      <c r="X159" s="24">
        <f t="shared" si="118"/>
        <v>1</v>
      </c>
      <c r="Y159" s="24">
        <f t="shared" si="150"/>
        <v>0.1697268909735126</v>
      </c>
      <c r="Z159" s="24">
        <f t="shared" si="151"/>
        <v>0.1697268909735126</v>
      </c>
      <c r="AA159" s="24">
        <f t="shared" si="125"/>
        <v>0.1697268909735126</v>
      </c>
      <c r="AB159" s="24">
        <f t="shared" si="142"/>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5"/>
        <v>0</v>
      </c>
      <c r="L160" s="28">
        <f>+F160+K160</f>
        <v>188036887431</v>
      </c>
      <c r="M160" s="118">
        <f t="shared" si="147"/>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8"/>
        <v>1</v>
      </c>
      <c r="Y160" s="30">
        <f t="shared" si="150"/>
        <v>0.1697268909735126</v>
      </c>
      <c r="Z160" s="30">
        <f t="shared" si="151"/>
        <v>0.1697268909735126</v>
      </c>
      <c r="AA160" s="30">
        <f t="shared" si="125"/>
        <v>0.1697268909735126</v>
      </c>
      <c r="AB160" s="30">
        <f t="shared" si="142"/>
        <v>1</v>
      </c>
    </row>
    <row r="161" spans="1:28" ht="65.25" customHeight="1" x14ac:dyDescent="0.25">
      <c r="A161" s="20" t="s">
        <v>412</v>
      </c>
      <c r="B161" s="21" t="s">
        <v>67</v>
      </c>
      <c r="C161" s="21">
        <v>13</v>
      </c>
      <c r="D161" s="21" t="s">
        <v>13</v>
      </c>
      <c r="E161" s="22" t="s">
        <v>578</v>
      </c>
      <c r="F161" s="34">
        <f t="shared" ref="F161:J163" si="161">+F162</f>
        <v>230526549416</v>
      </c>
      <c r="G161" s="34">
        <f t="shared" si="161"/>
        <v>0</v>
      </c>
      <c r="H161" s="34">
        <f t="shared" si="161"/>
        <v>0</v>
      </c>
      <c r="I161" s="34">
        <f t="shared" si="161"/>
        <v>0</v>
      </c>
      <c r="J161" s="34">
        <f t="shared" si="161"/>
        <v>0</v>
      </c>
      <c r="K161" s="34">
        <f t="shared" si="145"/>
        <v>0</v>
      </c>
      <c r="L161" s="34">
        <f>+L162</f>
        <v>230526549416</v>
      </c>
      <c r="M161" s="116">
        <f t="shared" si="147"/>
        <v>3.9934804731991277E-2</v>
      </c>
      <c r="N161" s="34">
        <f t="shared" ref="N161:R163" si="162">+N162</f>
        <v>0</v>
      </c>
      <c r="O161" s="34">
        <f t="shared" si="162"/>
        <v>230526549416</v>
      </c>
      <c r="P161" s="34">
        <f t="shared" si="162"/>
        <v>0</v>
      </c>
      <c r="Q161" s="34">
        <f t="shared" si="162"/>
        <v>230526549416</v>
      </c>
      <c r="R161" s="34">
        <f t="shared" si="162"/>
        <v>0</v>
      </c>
      <c r="S161" s="34">
        <v>0</v>
      </c>
      <c r="T161" s="34">
        <f t="shared" ref="T161:W163" si="163">+T162</f>
        <v>27184528940</v>
      </c>
      <c r="U161" s="34">
        <f t="shared" si="163"/>
        <v>203342020476</v>
      </c>
      <c r="V161" s="34">
        <f t="shared" si="163"/>
        <v>27184528940</v>
      </c>
      <c r="W161" s="34">
        <f t="shared" si="163"/>
        <v>0</v>
      </c>
      <c r="X161" s="24">
        <f t="shared" si="118"/>
        <v>1</v>
      </c>
      <c r="Y161" s="24">
        <f t="shared" si="150"/>
        <v>0.11792363616627848</v>
      </c>
      <c r="Z161" s="24">
        <f t="shared" si="151"/>
        <v>0.11792363616627848</v>
      </c>
      <c r="AA161" s="24">
        <f t="shared" si="125"/>
        <v>0.11792363616627848</v>
      </c>
      <c r="AB161" s="24">
        <f t="shared" si="142"/>
        <v>1</v>
      </c>
    </row>
    <row r="162" spans="1:28" ht="63.75" customHeight="1" x14ac:dyDescent="0.25">
      <c r="A162" s="20" t="s">
        <v>414</v>
      </c>
      <c r="B162" s="21" t="s">
        <v>67</v>
      </c>
      <c r="C162" s="21">
        <v>13</v>
      </c>
      <c r="D162" s="21" t="s">
        <v>13</v>
      </c>
      <c r="E162" s="47" t="s">
        <v>578</v>
      </c>
      <c r="F162" s="34">
        <f t="shared" si="161"/>
        <v>230526549416</v>
      </c>
      <c r="G162" s="34">
        <f t="shared" si="161"/>
        <v>0</v>
      </c>
      <c r="H162" s="34">
        <f t="shared" si="161"/>
        <v>0</v>
      </c>
      <c r="I162" s="34">
        <f t="shared" si="161"/>
        <v>0</v>
      </c>
      <c r="J162" s="34">
        <f t="shared" si="161"/>
        <v>0</v>
      </c>
      <c r="K162" s="34">
        <f t="shared" si="145"/>
        <v>0</v>
      </c>
      <c r="L162" s="34">
        <f>+L163</f>
        <v>230526549416</v>
      </c>
      <c r="M162" s="116">
        <f t="shared" si="147"/>
        <v>3.9934804731991277E-2</v>
      </c>
      <c r="N162" s="34">
        <f t="shared" si="162"/>
        <v>0</v>
      </c>
      <c r="O162" s="34">
        <f t="shared" si="162"/>
        <v>230526549416</v>
      </c>
      <c r="P162" s="34">
        <f t="shared" si="162"/>
        <v>0</v>
      </c>
      <c r="Q162" s="34">
        <f t="shared" si="162"/>
        <v>230526549416</v>
      </c>
      <c r="R162" s="34">
        <f t="shared" si="162"/>
        <v>0</v>
      </c>
      <c r="S162" s="34">
        <v>0</v>
      </c>
      <c r="T162" s="34">
        <f t="shared" si="163"/>
        <v>27184528940</v>
      </c>
      <c r="U162" s="34">
        <f t="shared" si="163"/>
        <v>203342020476</v>
      </c>
      <c r="V162" s="34">
        <f t="shared" si="163"/>
        <v>27184528940</v>
      </c>
      <c r="W162" s="34">
        <f t="shared" si="163"/>
        <v>0</v>
      </c>
      <c r="X162" s="24">
        <f t="shared" si="118"/>
        <v>1</v>
      </c>
      <c r="Y162" s="24">
        <f t="shared" si="150"/>
        <v>0.11792363616627848</v>
      </c>
      <c r="Z162" s="24">
        <f t="shared" si="151"/>
        <v>0.11792363616627848</v>
      </c>
      <c r="AA162" s="24">
        <f t="shared" si="125"/>
        <v>0.11792363616627848</v>
      </c>
      <c r="AB162" s="24">
        <f t="shared" si="142"/>
        <v>1</v>
      </c>
    </row>
    <row r="163" spans="1:28" ht="38.25" customHeight="1" x14ac:dyDescent="0.25">
      <c r="A163" s="20" t="s">
        <v>415</v>
      </c>
      <c r="B163" s="21" t="s">
        <v>67</v>
      </c>
      <c r="C163" s="21">
        <v>13</v>
      </c>
      <c r="D163" s="21" t="s">
        <v>13</v>
      </c>
      <c r="E163" s="22" t="s">
        <v>76</v>
      </c>
      <c r="F163" s="34">
        <f t="shared" si="161"/>
        <v>230526549416</v>
      </c>
      <c r="G163" s="34">
        <f t="shared" si="161"/>
        <v>0</v>
      </c>
      <c r="H163" s="34">
        <f t="shared" si="161"/>
        <v>0</v>
      </c>
      <c r="I163" s="34">
        <f t="shared" si="161"/>
        <v>0</v>
      </c>
      <c r="J163" s="34">
        <f t="shared" si="161"/>
        <v>0</v>
      </c>
      <c r="K163" s="34">
        <f t="shared" si="145"/>
        <v>0</v>
      </c>
      <c r="L163" s="34">
        <f>+L164</f>
        <v>230526549416</v>
      </c>
      <c r="M163" s="116">
        <f t="shared" si="147"/>
        <v>3.9934804731991277E-2</v>
      </c>
      <c r="N163" s="34">
        <f t="shared" si="162"/>
        <v>0</v>
      </c>
      <c r="O163" s="34">
        <f t="shared" si="162"/>
        <v>230526549416</v>
      </c>
      <c r="P163" s="34">
        <f t="shared" si="162"/>
        <v>0</v>
      </c>
      <c r="Q163" s="34">
        <f t="shared" si="162"/>
        <v>230526549416</v>
      </c>
      <c r="R163" s="34">
        <f t="shared" si="162"/>
        <v>0</v>
      </c>
      <c r="S163" s="34">
        <v>0</v>
      </c>
      <c r="T163" s="34">
        <f t="shared" si="163"/>
        <v>27184528940</v>
      </c>
      <c r="U163" s="34">
        <f t="shared" si="163"/>
        <v>203342020476</v>
      </c>
      <c r="V163" s="34">
        <f t="shared" si="163"/>
        <v>27184528940</v>
      </c>
      <c r="W163" s="34">
        <f t="shared" si="163"/>
        <v>0</v>
      </c>
      <c r="X163" s="24">
        <f t="shared" si="118"/>
        <v>1</v>
      </c>
      <c r="Y163" s="24">
        <f t="shared" si="150"/>
        <v>0.11792363616627848</v>
      </c>
      <c r="Z163" s="24">
        <f t="shared" si="151"/>
        <v>0.11792363616627848</v>
      </c>
      <c r="AA163" s="24">
        <f t="shared" si="125"/>
        <v>0.11792363616627848</v>
      </c>
      <c r="AB163" s="24">
        <f t="shared" si="142"/>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5"/>
        <v>0</v>
      </c>
      <c r="L164" s="28">
        <f>+F164+K164</f>
        <v>230526549416</v>
      </c>
      <c r="M164" s="118">
        <f t="shared" si="147"/>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8"/>
        <v>1</v>
      </c>
      <c r="Y164" s="30">
        <f t="shared" si="150"/>
        <v>0.11792363616627848</v>
      </c>
      <c r="Z164" s="30">
        <f t="shared" si="151"/>
        <v>0.11792363616627848</v>
      </c>
      <c r="AA164" s="30">
        <f t="shared" si="125"/>
        <v>0.11792363616627848</v>
      </c>
      <c r="AB164" s="30">
        <f t="shared" si="142"/>
        <v>1</v>
      </c>
    </row>
    <row r="165" spans="1:28" ht="49.5" customHeight="1" x14ac:dyDescent="0.25">
      <c r="A165" s="49" t="s">
        <v>77</v>
      </c>
      <c r="B165" s="21" t="s">
        <v>67</v>
      </c>
      <c r="C165" s="21">
        <v>13</v>
      </c>
      <c r="D165" s="21" t="s">
        <v>13</v>
      </c>
      <c r="E165" s="22" t="s">
        <v>78</v>
      </c>
      <c r="F165" s="34">
        <f t="shared" ref="F165:J166" si="164">+F166</f>
        <v>12654096592</v>
      </c>
      <c r="G165" s="34">
        <f t="shared" si="164"/>
        <v>0</v>
      </c>
      <c r="H165" s="34">
        <f t="shared" si="164"/>
        <v>0</v>
      </c>
      <c r="I165" s="34">
        <f t="shared" si="164"/>
        <v>0</v>
      </c>
      <c r="J165" s="34">
        <f t="shared" si="164"/>
        <v>0</v>
      </c>
      <c r="K165" s="34">
        <f t="shared" si="145"/>
        <v>0</v>
      </c>
      <c r="L165" s="34">
        <f>+F165+K165</f>
        <v>12654096592</v>
      </c>
      <c r="M165" s="116">
        <f t="shared" si="147"/>
        <v>2.1921070598656285E-3</v>
      </c>
      <c r="N165" s="34">
        <f>+N166</f>
        <v>0</v>
      </c>
      <c r="O165" s="34">
        <f>+O166</f>
        <v>11949729986.59</v>
      </c>
      <c r="P165" s="34">
        <f>L165-O165</f>
        <v>704366605.40999985</v>
      </c>
      <c r="Q165" s="34">
        <f>+Q166</f>
        <v>11496777869.18</v>
      </c>
      <c r="R165" s="34">
        <f>+L165-Q165</f>
        <v>1157318722.8199997</v>
      </c>
      <c r="S165" s="34">
        <f t="shared" ref="S165:W166" si="165">+S166</f>
        <v>452952117.40999985</v>
      </c>
      <c r="T165" s="34">
        <f t="shared" si="165"/>
        <v>6708678522.3400002</v>
      </c>
      <c r="U165" s="34">
        <f t="shared" si="165"/>
        <v>4788099346.8400002</v>
      </c>
      <c r="V165" s="34">
        <f t="shared" si="165"/>
        <v>6650800702.3400002</v>
      </c>
      <c r="W165" s="34">
        <f t="shared" si="165"/>
        <v>57877820</v>
      </c>
      <c r="X165" s="24">
        <f t="shared" si="118"/>
        <v>0.90854197181079965</v>
      </c>
      <c r="Y165" s="24">
        <f t="shared" si="150"/>
        <v>0.53015863073000957</v>
      </c>
      <c r="Z165" s="24">
        <f t="shared" si="151"/>
        <v>0.52558479018918491</v>
      </c>
      <c r="AA165" s="24">
        <f t="shared" si="125"/>
        <v>0.58352684540633748</v>
      </c>
      <c r="AB165" s="24">
        <f t="shared" si="142"/>
        <v>0.99137269436786013</v>
      </c>
    </row>
    <row r="166" spans="1:28" ht="49.5" customHeight="1" x14ac:dyDescent="0.25">
      <c r="A166" s="20" t="s">
        <v>79</v>
      </c>
      <c r="B166" s="21" t="s">
        <v>67</v>
      </c>
      <c r="C166" s="21">
        <v>13</v>
      </c>
      <c r="D166" s="21" t="s">
        <v>13</v>
      </c>
      <c r="E166" s="22" t="s">
        <v>78</v>
      </c>
      <c r="F166" s="34">
        <f t="shared" si="164"/>
        <v>12654096592</v>
      </c>
      <c r="G166" s="34">
        <f t="shared" si="164"/>
        <v>0</v>
      </c>
      <c r="H166" s="34">
        <f t="shared" si="164"/>
        <v>0</v>
      </c>
      <c r="I166" s="34">
        <f t="shared" si="164"/>
        <v>0</v>
      </c>
      <c r="J166" s="34">
        <f t="shared" si="164"/>
        <v>0</v>
      </c>
      <c r="K166" s="34">
        <f t="shared" si="145"/>
        <v>0</v>
      </c>
      <c r="L166" s="34">
        <f>+L167</f>
        <v>12654096592</v>
      </c>
      <c r="M166" s="116">
        <f t="shared" si="147"/>
        <v>2.1921070598656285E-3</v>
      </c>
      <c r="N166" s="34">
        <f>+N167</f>
        <v>0</v>
      </c>
      <c r="O166" s="34">
        <f>+O167</f>
        <v>11949729986.59</v>
      </c>
      <c r="P166" s="34">
        <f>+P167</f>
        <v>704366605.40999985</v>
      </c>
      <c r="Q166" s="34">
        <f>+Q167</f>
        <v>11496777869.18</v>
      </c>
      <c r="R166" s="34">
        <f>+R167</f>
        <v>1157318722.8199997</v>
      </c>
      <c r="S166" s="34">
        <f t="shared" si="165"/>
        <v>452952117.40999985</v>
      </c>
      <c r="T166" s="34">
        <f t="shared" si="165"/>
        <v>6708678522.3400002</v>
      </c>
      <c r="U166" s="34">
        <f t="shared" si="165"/>
        <v>4788099346.8400002</v>
      </c>
      <c r="V166" s="34">
        <f t="shared" si="165"/>
        <v>6650800702.3400002</v>
      </c>
      <c r="W166" s="34">
        <f t="shared" si="165"/>
        <v>57877820</v>
      </c>
      <c r="X166" s="24">
        <f t="shared" si="118"/>
        <v>0.90854197181079965</v>
      </c>
      <c r="Y166" s="24">
        <f t="shared" si="150"/>
        <v>0.53015863073000957</v>
      </c>
      <c r="Z166" s="24">
        <f t="shared" si="151"/>
        <v>0.52558479018918491</v>
      </c>
      <c r="AA166" s="24">
        <f t="shared" si="125"/>
        <v>0.58352684540633748</v>
      </c>
      <c r="AB166" s="24">
        <f t="shared" si="142"/>
        <v>0.99137269436786013</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5"/>
        <v>0</v>
      </c>
      <c r="L167" s="34">
        <f>SUM(L168:L168)</f>
        <v>12654096592</v>
      </c>
      <c r="M167" s="116">
        <f t="shared" si="147"/>
        <v>2.1921070598656285E-3</v>
      </c>
      <c r="N167" s="34">
        <f t="shared" ref="N167:W167" si="166">SUM(N168:N168)</f>
        <v>0</v>
      </c>
      <c r="O167" s="34">
        <f t="shared" si="166"/>
        <v>11949729986.59</v>
      </c>
      <c r="P167" s="34">
        <f t="shared" si="166"/>
        <v>704366605.40999985</v>
      </c>
      <c r="Q167" s="34">
        <f t="shared" si="166"/>
        <v>11496777869.18</v>
      </c>
      <c r="R167" s="34">
        <f t="shared" si="166"/>
        <v>1157318722.8199997</v>
      </c>
      <c r="S167" s="34">
        <f t="shared" si="166"/>
        <v>452952117.40999985</v>
      </c>
      <c r="T167" s="34">
        <f t="shared" si="166"/>
        <v>6708678522.3400002</v>
      </c>
      <c r="U167" s="34">
        <f t="shared" si="166"/>
        <v>4788099346.8400002</v>
      </c>
      <c r="V167" s="34">
        <f t="shared" si="166"/>
        <v>6650800702.3400002</v>
      </c>
      <c r="W167" s="34">
        <f t="shared" si="166"/>
        <v>57877820</v>
      </c>
      <c r="X167" s="24">
        <f t="shared" si="118"/>
        <v>0.90854197181079965</v>
      </c>
      <c r="Y167" s="24">
        <f t="shared" si="150"/>
        <v>0.53015863073000957</v>
      </c>
      <c r="Z167" s="24">
        <f t="shared" si="151"/>
        <v>0.52558479018918491</v>
      </c>
      <c r="AA167" s="24">
        <f t="shared" si="125"/>
        <v>0.58352684540633748</v>
      </c>
      <c r="AB167" s="24">
        <f t="shared" si="142"/>
        <v>0.99137269436786013</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5"/>
        <v>0</v>
      </c>
      <c r="L168" s="28">
        <f>+F168+K168</f>
        <v>12654096592</v>
      </c>
      <c r="M168" s="118">
        <f t="shared" si="147"/>
        <v>2.1921070598656285E-3</v>
      </c>
      <c r="N168" s="28">
        <v>0</v>
      </c>
      <c r="O168" s="226">
        <v>11949729986.59</v>
      </c>
      <c r="P168" s="28">
        <f>L168-O168</f>
        <v>704366605.40999985</v>
      </c>
      <c r="Q168" s="28">
        <v>11496777869.18</v>
      </c>
      <c r="R168" s="28">
        <f>+L168-Q168</f>
        <v>1157318722.8199997</v>
      </c>
      <c r="S168" s="28">
        <f>O168-Q168</f>
        <v>452952117.40999985</v>
      </c>
      <c r="T168" s="28">
        <v>6708678522.3400002</v>
      </c>
      <c r="U168" s="28">
        <f>+Q168-T168</f>
        <v>4788099346.8400002</v>
      </c>
      <c r="V168" s="28">
        <v>6650800702.3400002</v>
      </c>
      <c r="W168" s="29">
        <f>+T168-V168</f>
        <v>57877820</v>
      </c>
      <c r="X168" s="30">
        <f t="shared" si="118"/>
        <v>0.90854197181079965</v>
      </c>
      <c r="Y168" s="30">
        <f t="shared" si="150"/>
        <v>0.53015863073000957</v>
      </c>
      <c r="Z168" s="30">
        <f t="shared" si="151"/>
        <v>0.52558479018918491</v>
      </c>
      <c r="AA168" s="30">
        <f t="shared" si="125"/>
        <v>0.58352684540633748</v>
      </c>
      <c r="AB168" s="30">
        <f t="shared" si="142"/>
        <v>0.99137269436786013</v>
      </c>
    </row>
    <row r="169" spans="1:28" ht="69.75" customHeight="1" x14ac:dyDescent="0.25">
      <c r="A169" s="20" t="s">
        <v>417</v>
      </c>
      <c r="B169" s="21" t="s">
        <v>67</v>
      </c>
      <c r="C169" s="21">
        <v>13</v>
      </c>
      <c r="D169" s="21" t="s">
        <v>13</v>
      </c>
      <c r="E169" s="22" t="s">
        <v>579</v>
      </c>
      <c r="F169" s="34">
        <f t="shared" ref="F169:J171" si="167">+F170</f>
        <v>222571821813</v>
      </c>
      <c r="G169" s="34">
        <f t="shared" si="167"/>
        <v>0</v>
      </c>
      <c r="H169" s="34">
        <f t="shared" si="167"/>
        <v>0</v>
      </c>
      <c r="I169" s="34">
        <f t="shared" si="167"/>
        <v>0</v>
      </c>
      <c r="J169" s="34">
        <f t="shared" si="167"/>
        <v>0</v>
      </c>
      <c r="K169" s="34">
        <f t="shared" si="145"/>
        <v>0</v>
      </c>
      <c r="L169" s="34">
        <f>+L170</f>
        <v>222571821813</v>
      </c>
      <c r="M169" s="116">
        <f t="shared" si="147"/>
        <v>3.8556783439750747E-2</v>
      </c>
      <c r="N169" s="34">
        <f t="shared" ref="N169:W171" si="168">+N170</f>
        <v>0</v>
      </c>
      <c r="O169" s="34">
        <f t="shared" si="168"/>
        <v>222571821813</v>
      </c>
      <c r="P169" s="34">
        <f t="shared" si="168"/>
        <v>0</v>
      </c>
      <c r="Q169" s="34">
        <f t="shared" si="168"/>
        <v>222571821813</v>
      </c>
      <c r="R169" s="34">
        <f t="shared" si="168"/>
        <v>0</v>
      </c>
      <c r="S169" s="34">
        <f t="shared" si="168"/>
        <v>0</v>
      </c>
      <c r="T169" s="34">
        <f t="shared" si="168"/>
        <v>7839829655</v>
      </c>
      <c r="U169" s="34">
        <f t="shared" si="168"/>
        <v>214731992158</v>
      </c>
      <c r="V169" s="34">
        <f t="shared" si="168"/>
        <v>7839829655</v>
      </c>
      <c r="W169" s="34">
        <f t="shared" si="168"/>
        <v>0</v>
      </c>
      <c r="X169" s="24">
        <f t="shared" si="118"/>
        <v>1</v>
      </c>
      <c r="Y169" s="24">
        <f t="shared" si="150"/>
        <v>3.522381939968508E-2</v>
      </c>
      <c r="Z169" s="24">
        <f t="shared" si="151"/>
        <v>3.522381939968508E-2</v>
      </c>
      <c r="AA169" s="24">
        <f t="shared" si="125"/>
        <v>3.522381939968508E-2</v>
      </c>
      <c r="AB169" s="24">
        <f t="shared" si="142"/>
        <v>1</v>
      </c>
    </row>
    <row r="170" spans="1:28" ht="70.5" customHeight="1" x14ac:dyDescent="0.25">
      <c r="A170" s="20" t="s">
        <v>419</v>
      </c>
      <c r="B170" s="21" t="s">
        <v>67</v>
      </c>
      <c r="C170" s="21">
        <v>13</v>
      </c>
      <c r="D170" s="21" t="s">
        <v>13</v>
      </c>
      <c r="E170" s="47" t="s">
        <v>579</v>
      </c>
      <c r="F170" s="34">
        <f t="shared" si="167"/>
        <v>222571821813</v>
      </c>
      <c r="G170" s="34">
        <f t="shared" si="167"/>
        <v>0</v>
      </c>
      <c r="H170" s="34">
        <f t="shared" si="167"/>
        <v>0</v>
      </c>
      <c r="I170" s="34">
        <f t="shared" si="167"/>
        <v>0</v>
      </c>
      <c r="J170" s="34">
        <f t="shared" si="167"/>
        <v>0</v>
      </c>
      <c r="K170" s="34">
        <f t="shared" si="145"/>
        <v>0</v>
      </c>
      <c r="L170" s="34">
        <f>+L171</f>
        <v>222571821813</v>
      </c>
      <c r="M170" s="116">
        <f t="shared" si="147"/>
        <v>3.8556783439750747E-2</v>
      </c>
      <c r="N170" s="34">
        <f t="shared" si="168"/>
        <v>0</v>
      </c>
      <c r="O170" s="34">
        <f t="shared" si="168"/>
        <v>222571821813</v>
      </c>
      <c r="P170" s="34">
        <f t="shared" si="168"/>
        <v>0</v>
      </c>
      <c r="Q170" s="34">
        <f t="shared" si="168"/>
        <v>222571821813</v>
      </c>
      <c r="R170" s="34">
        <f t="shared" si="168"/>
        <v>0</v>
      </c>
      <c r="S170" s="34">
        <f t="shared" si="168"/>
        <v>0</v>
      </c>
      <c r="T170" s="34">
        <f t="shared" si="168"/>
        <v>7839829655</v>
      </c>
      <c r="U170" s="34">
        <f t="shared" si="168"/>
        <v>214731992158</v>
      </c>
      <c r="V170" s="34">
        <f t="shared" si="168"/>
        <v>7839829655</v>
      </c>
      <c r="W170" s="34">
        <f t="shared" si="168"/>
        <v>0</v>
      </c>
      <c r="X170" s="24">
        <f t="shared" si="118"/>
        <v>1</v>
      </c>
      <c r="Y170" s="24">
        <f t="shared" si="150"/>
        <v>3.522381939968508E-2</v>
      </c>
      <c r="Z170" s="24">
        <f t="shared" si="151"/>
        <v>3.522381939968508E-2</v>
      </c>
      <c r="AA170" s="24">
        <f t="shared" si="125"/>
        <v>3.522381939968508E-2</v>
      </c>
      <c r="AB170" s="24">
        <f t="shared" si="142"/>
        <v>1</v>
      </c>
    </row>
    <row r="171" spans="1:28" ht="29.25" customHeight="1" x14ac:dyDescent="0.25">
      <c r="A171" s="20" t="s">
        <v>420</v>
      </c>
      <c r="B171" s="21" t="s">
        <v>67</v>
      </c>
      <c r="C171" s="21">
        <v>13</v>
      </c>
      <c r="D171" s="21" t="s">
        <v>13</v>
      </c>
      <c r="E171" s="22" t="s">
        <v>76</v>
      </c>
      <c r="F171" s="34">
        <f t="shared" si="167"/>
        <v>222571821813</v>
      </c>
      <c r="G171" s="34">
        <f t="shared" si="167"/>
        <v>0</v>
      </c>
      <c r="H171" s="34">
        <f t="shared" si="167"/>
        <v>0</v>
      </c>
      <c r="I171" s="34">
        <f t="shared" si="167"/>
        <v>0</v>
      </c>
      <c r="J171" s="34">
        <f t="shared" si="167"/>
        <v>0</v>
      </c>
      <c r="K171" s="34">
        <f t="shared" si="145"/>
        <v>0</v>
      </c>
      <c r="L171" s="34">
        <f>+L172</f>
        <v>222571821813</v>
      </c>
      <c r="M171" s="116">
        <f t="shared" si="147"/>
        <v>3.8556783439750747E-2</v>
      </c>
      <c r="N171" s="34">
        <f t="shared" si="168"/>
        <v>0</v>
      </c>
      <c r="O171" s="34">
        <f t="shared" si="168"/>
        <v>222571821813</v>
      </c>
      <c r="P171" s="34">
        <f t="shared" si="168"/>
        <v>0</v>
      </c>
      <c r="Q171" s="34">
        <f t="shared" si="168"/>
        <v>222571821813</v>
      </c>
      <c r="R171" s="34">
        <f t="shared" si="168"/>
        <v>0</v>
      </c>
      <c r="S171" s="34">
        <f t="shared" si="168"/>
        <v>0</v>
      </c>
      <c r="T171" s="34">
        <f t="shared" si="168"/>
        <v>7839829655</v>
      </c>
      <c r="U171" s="34">
        <f t="shared" si="168"/>
        <v>214731992158</v>
      </c>
      <c r="V171" s="34">
        <f t="shared" si="168"/>
        <v>7839829655</v>
      </c>
      <c r="W171" s="34">
        <f t="shared" si="168"/>
        <v>0</v>
      </c>
      <c r="X171" s="24">
        <f t="shared" si="118"/>
        <v>1</v>
      </c>
      <c r="Y171" s="24">
        <f t="shared" si="150"/>
        <v>3.522381939968508E-2</v>
      </c>
      <c r="Z171" s="24">
        <f t="shared" si="151"/>
        <v>3.522381939968508E-2</v>
      </c>
      <c r="AA171" s="24">
        <f t="shared" si="125"/>
        <v>3.522381939968508E-2</v>
      </c>
      <c r="AB171" s="24">
        <f t="shared" si="142"/>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5"/>
        <v>0</v>
      </c>
      <c r="L172" s="28">
        <f>+F172+K172</f>
        <v>222571821813</v>
      </c>
      <c r="M172" s="116">
        <f t="shared" si="147"/>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8"/>
        <v>1</v>
      </c>
      <c r="Y172" s="30">
        <f t="shared" si="150"/>
        <v>3.522381939968508E-2</v>
      </c>
      <c r="Z172" s="30">
        <f t="shared" si="151"/>
        <v>3.522381939968508E-2</v>
      </c>
      <c r="AA172" s="30">
        <f t="shared" si="125"/>
        <v>3.522381939968508E-2</v>
      </c>
      <c r="AB172" s="30">
        <f t="shared" si="142"/>
        <v>1</v>
      </c>
    </row>
    <row r="173" spans="1:28" ht="49.5" customHeight="1" x14ac:dyDescent="0.25">
      <c r="A173" s="20" t="s">
        <v>422</v>
      </c>
      <c r="B173" s="21" t="s">
        <v>67</v>
      </c>
      <c r="C173" s="21">
        <v>13</v>
      </c>
      <c r="D173" s="21" t="s">
        <v>13</v>
      </c>
      <c r="E173" s="22" t="s">
        <v>580</v>
      </c>
      <c r="F173" s="34">
        <f t="shared" ref="F173:J175" si="169">+F174</f>
        <v>256174672458</v>
      </c>
      <c r="G173" s="34">
        <f t="shared" si="169"/>
        <v>0</v>
      </c>
      <c r="H173" s="34">
        <f t="shared" si="169"/>
        <v>0</v>
      </c>
      <c r="I173" s="34">
        <f t="shared" si="169"/>
        <v>0</v>
      </c>
      <c r="J173" s="34">
        <f t="shared" si="169"/>
        <v>0</v>
      </c>
      <c r="K173" s="34">
        <f t="shared" si="145"/>
        <v>0</v>
      </c>
      <c r="L173" s="34">
        <f>+L174</f>
        <v>256174672458</v>
      </c>
      <c r="M173" s="116">
        <f t="shared" si="147"/>
        <v>4.4377905919334458E-2</v>
      </c>
      <c r="N173" s="34">
        <f t="shared" ref="N173:W175" si="170">+N174</f>
        <v>0</v>
      </c>
      <c r="O173" s="34">
        <f t="shared" si="170"/>
        <v>256174672458</v>
      </c>
      <c r="P173" s="34">
        <f t="shared" si="170"/>
        <v>0</v>
      </c>
      <c r="Q173" s="34">
        <f t="shared" si="170"/>
        <v>256174672458</v>
      </c>
      <c r="R173" s="34">
        <f t="shared" si="170"/>
        <v>0</v>
      </c>
      <c r="S173" s="34">
        <f t="shared" si="170"/>
        <v>0</v>
      </c>
      <c r="T173" s="34">
        <f t="shared" si="170"/>
        <v>783848182</v>
      </c>
      <c r="U173" s="34">
        <f t="shared" si="170"/>
        <v>255390824276</v>
      </c>
      <c r="V173" s="34">
        <f t="shared" si="170"/>
        <v>783848182</v>
      </c>
      <c r="W173" s="34">
        <f t="shared" si="170"/>
        <v>0</v>
      </c>
      <c r="X173" s="24">
        <f t="shared" si="118"/>
        <v>1</v>
      </c>
      <c r="Y173" s="24">
        <f t="shared" si="150"/>
        <v>3.0598192025736363E-3</v>
      </c>
      <c r="Z173" s="24">
        <f t="shared" si="151"/>
        <v>3.0598192025736363E-3</v>
      </c>
      <c r="AA173" s="24">
        <f t="shared" si="125"/>
        <v>3.0598192025736363E-3</v>
      </c>
      <c r="AB173" s="24">
        <f t="shared" si="142"/>
        <v>1</v>
      </c>
    </row>
    <row r="174" spans="1:28" ht="49.5" customHeight="1" x14ac:dyDescent="0.25">
      <c r="A174" s="20" t="s">
        <v>424</v>
      </c>
      <c r="B174" s="21" t="s">
        <v>67</v>
      </c>
      <c r="C174" s="21">
        <v>13</v>
      </c>
      <c r="D174" s="21" t="s">
        <v>13</v>
      </c>
      <c r="E174" s="22" t="s">
        <v>580</v>
      </c>
      <c r="F174" s="34">
        <f t="shared" si="169"/>
        <v>256174672458</v>
      </c>
      <c r="G174" s="34">
        <f t="shared" si="169"/>
        <v>0</v>
      </c>
      <c r="H174" s="34">
        <f t="shared" si="169"/>
        <v>0</v>
      </c>
      <c r="I174" s="34">
        <f t="shared" si="169"/>
        <v>0</v>
      </c>
      <c r="J174" s="34">
        <f t="shared" si="169"/>
        <v>0</v>
      </c>
      <c r="K174" s="34">
        <f t="shared" si="145"/>
        <v>0</v>
      </c>
      <c r="L174" s="34">
        <f>+L175</f>
        <v>256174672458</v>
      </c>
      <c r="M174" s="116">
        <f t="shared" si="147"/>
        <v>4.4377905919334458E-2</v>
      </c>
      <c r="N174" s="34">
        <f t="shared" si="170"/>
        <v>0</v>
      </c>
      <c r="O174" s="34">
        <f t="shared" si="170"/>
        <v>256174672458</v>
      </c>
      <c r="P174" s="34">
        <f t="shared" si="170"/>
        <v>0</v>
      </c>
      <c r="Q174" s="34">
        <f t="shared" si="170"/>
        <v>256174672458</v>
      </c>
      <c r="R174" s="34">
        <f t="shared" si="170"/>
        <v>0</v>
      </c>
      <c r="S174" s="34">
        <f t="shared" si="170"/>
        <v>0</v>
      </c>
      <c r="T174" s="34">
        <f t="shared" si="170"/>
        <v>783848182</v>
      </c>
      <c r="U174" s="34">
        <f t="shared" si="170"/>
        <v>255390824276</v>
      </c>
      <c r="V174" s="34">
        <f t="shared" si="170"/>
        <v>783848182</v>
      </c>
      <c r="W174" s="34">
        <f t="shared" si="170"/>
        <v>0</v>
      </c>
      <c r="X174" s="24">
        <f t="shared" si="118"/>
        <v>1</v>
      </c>
      <c r="Y174" s="24">
        <f t="shared" si="150"/>
        <v>3.0598192025736363E-3</v>
      </c>
      <c r="Z174" s="24">
        <f t="shared" si="151"/>
        <v>3.0598192025736363E-3</v>
      </c>
      <c r="AA174" s="24">
        <f t="shared" si="125"/>
        <v>3.0598192025736363E-3</v>
      </c>
      <c r="AB174" s="24">
        <f t="shared" si="142"/>
        <v>1</v>
      </c>
    </row>
    <row r="175" spans="1:28" ht="32.25" customHeight="1" x14ac:dyDescent="0.25">
      <c r="A175" s="20" t="s">
        <v>425</v>
      </c>
      <c r="B175" s="21" t="s">
        <v>67</v>
      </c>
      <c r="C175" s="21">
        <v>13</v>
      </c>
      <c r="D175" s="21" t="s">
        <v>13</v>
      </c>
      <c r="E175" s="22" t="s">
        <v>76</v>
      </c>
      <c r="F175" s="34">
        <f t="shared" si="169"/>
        <v>256174672458</v>
      </c>
      <c r="G175" s="34">
        <f t="shared" si="169"/>
        <v>0</v>
      </c>
      <c r="H175" s="34">
        <f t="shared" si="169"/>
        <v>0</v>
      </c>
      <c r="I175" s="34">
        <f t="shared" si="169"/>
        <v>0</v>
      </c>
      <c r="J175" s="34">
        <f t="shared" si="169"/>
        <v>0</v>
      </c>
      <c r="K175" s="34">
        <f t="shared" si="145"/>
        <v>0</v>
      </c>
      <c r="L175" s="34">
        <f>+L176</f>
        <v>256174672458</v>
      </c>
      <c r="M175" s="116">
        <f t="shared" si="147"/>
        <v>4.4377905919334458E-2</v>
      </c>
      <c r="N175" s="34">
        <f t="shared" si="170"/>
        <v>0</v>
      </c>
      <c r="O175" s="34">
        <f t="shared" si="170"/>
        <v>256174672458</v>
      </c>
      <c r="P175" s="34">
        <f t="shared" si="170"/>
        <v>0</v>
      </c>
      <c r="Q175" s="34">
        <f t="shared" si="170"/>
        <v>256174672458</v>
      </c>
      <c r="R175" s="34">
        <f t="shared" si="170"/>
        <v>0</v>
      </c>
      <c r="S175" s="34">
        <f t="shared" si="170"/>
        <v>0</v>
      </c>
      <c r="T175" s="34">
        <f t="shared" si="170"/>
        <v>783848182</v>
      </c>
      <c r="U175" s="34">
        <f t="shared" si="170"/>
        <v>255390824276</v>
      </c>
      <c r="V175" s="34">
        <f t="shared" si="170"/>
        <v>783848182</v>
      </c>
      <c r="W175" s="34">
        <f t="shared" si="170"/>
        <v>0</v>
      </c>
      <c r="X175" s="24">
        <f t="shared" si="118"/>
        <v>1</v>
      </c>
      <c r="Y175" s="24">
        <f t="shared" si="150"/>
        <v>3.0598192025736363E-3</v>
      </c>
      <c r="Z175" s="24">
        <f t="shared" si="151"/>
        <v>3.0598192025736363E-3</v>
      </c>
      <c r="AA175" s="24">
        <f t="shared" si="125"/>
        <v>3.0598192025736363E-3</v>
      </c>
      <c r="AB175" s="24">
        <f t="shared" si="142"/>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5"/>
        <v>0</v>
      </c>
      <c r="L176" s="28">
        <f>+F176+K176</f>
        <v>256174672458</v>
      </c>
      <c r="M176" s="118">
        <f t="shared" si="147"/>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8"/>
        <v>1</v>
      </c>
      <c r="Y176" s="30">
        <f t="shared" si="150"/>
        <v>3.0598192025736363E-3</v>
      </c>
      <c r="Z176" s="30">
        <f t="shared" si="151"/>
        <v>3.0598192025736363E-3</v>
      </c>
      <c r="AA176" s="30">
        <f t="shared" si="125"/>
        <v>3.0598192025736363E-3</v>
      </c>
      <c r="AB176" s="30">
        <f t="shared" si="142"/>
        <v>1</v>
      </c>
    </row>
    <row r="177" spans="1:28" ht="66.75" customHeight="1" x14ac:dyDescent="0.25">
      <c r="A177" s="20" t="s">
        <v>427</v>
      </c>
      <c r="B177" s="21" t="s">
        <v>67</v>
      </c>
      <c r="C177" s="21">
        <v>13</v>
      </c>
      <c r="D177" s="21" t="s">
        <v>13</v>
      </c>
      <c r="E177" s="22" t="s">
        <v>581</v>
      </c>
      <c r="F177" s="34">
        <f t="shared" ref="F177:J179" si="171">+F178</f>
        <v>133566456234</v>
      </c>
      <c r="G177" s="34">
        <f t="shared" si="171"/>
        <v>0</v>
      </c>
      <c r="H177" s="34">
        <f t="shared" si="171"/>
        <v>0</v>
      </c>
      <c r="I177" s="34">
        <f t="shared" si="171"/>
        <v>0</v>
      </c>
      <c r="J177" s="34">
        <f t="shared" si="171"/>
        <v>0</v>
      </c>
      <c r="K177" s="34">
        <f t="shared" si="145"/>
        <v>0</v>
      </c>
      <c r="L177" s="34">
        <f>+L178</f>
        <v>133566456234</v>
      </c>
      <c r="M177" s="116">
        <f t="shared" si="147"/>
        <v>2.3138117331654464E-2</v>
      </c>
      <c r="N177" s="34">
        <f t="shared" ref="N177:W179" si="172">+N178</f>
        <v>0</v>
      </c>
      <c r="O177" s="34">
        <f t="shared" si="172"/>
        <v>133566456234</v>
      </c>
      <c r="P177" s="34">
        <f t="shared" si="172"/>
        <v>0</v>
      </c>
      <c r="Q177" s="34">
        <f t="shared" si="172"/>
        <v>133566456234</v>
      </c>
      <c r="R177" s="34">
        <f t="shared" si="172"/>
        <v>0</v>
      </c>
      <c r="S177" s="34">
        <f t="shared" si="172"/>
        <v>0</v>
      </c>
      <c r="T177" s="34">
        <f t="shared" si="172"/>
        <v>426302018</v>
      </c>
      <c r="U177" s="34">
        <f t="shared" si="172"/>
        <v>133140154216</v>
      </c>
      <c r="V177" s="34">
        <f t="shared" si="172"/>
        <v>426302018</v>
      </c>
      <c r="W177" s="34">
        <f t="shared" si="172"/>
        <v>0</v>
      </c>
      <c r="X177" s="24">
        <f t="shared" ref="X177:X240" si="173">+Q177/L177</f>
        <v>1</v>
      </c>
      <c r="Y177" s="24">
        <f t="shared" si="150"/>
        <v>3.1916847239934687E-3</v>
      </c>
      <c r="Z177" s="24">
        <f t="shared" si="151"/>
        <v>3.1916847239934687E-3</v>
      </c>
      <c r="AA177" s="24">
        <f t="shared" si="125"/>
        <v>3.1916847239934687E-3</v>
      </c>
      <c r="AB177" s="24">
        <f t="shared" si="142"/>
        <v>1</v>
      </c>
    </row>
    <row r="178" spans="1:28" ht="66.75" customHeight="1" x14ac:dyDescent="0.25">
      <c r="A178" s="20" t="s">
        <v>429</v>
      </c>
      <c r="B178" s="21" t="s">
        <v>67</v>
      </c>
      <c r="C178" s="21">
        <v>13</v>
      </c>
      <c r="D178" s="21" t="s">
        <v>13</v>
      </c>
      <c r="E178" s="47" t="s">
        <v>581</v>
      </c>
      <c r="F178" s="34">
        <f t="shared" si="171"/>
        <v>133566456234</v>
      </c>
      <c r="G178" s="34">
        <f t="shared" si="171"/>
        <v>0</v>
      </c>
      <c r="H178" s="34">
        <f t="shared" si="171"/>
        <v>0</v>
      </c>
      <c r="I178" s="34">
        <f t="shared" si="171"/>
        <v>0</v>
      </c>
      <c r="J178" s="34">
        <f t="shared" si="171"/>
        <v>0</v>
      </c>
      <c r="K178" s="34">
        <f t="shared" si="145"/>
        <v>0</v>
      </c>
      <c r="L178" s="34">
        <f>+L179</f>
        <v>133566456234</v>
      </c>
      <c r="M178" s="116">
        <f t="shared" si="147"/>
        <v>2.3138117331654464E-2</v>
      </c>
      <c r="N178" s="34">
        <f t="shared" si="172"/>
        <v>0</v>
      </c>
      <c r="O178" s="34">
        <f t="shared" si="172"/>
        <v>133566456234</v>
      </c>
      <c r="P178" s="34">
        <f t="shared" si="172"/>
        <v>0</v>
      </c>
      <c r="Q178" s="34">
        <f t="shared" si="172"/>
        <v>133566456234</v>
      </c>
      <c r="R178" s="34">
        <f t="shared" si="172"/>
        <v>0</v>
      </c>
      <c r="S178" s="34">
        <f t="shared" si="172"/>
        <v>0</v>
      </c>
      <c r="T178" s="34">
        <f t="shared" si="172"/>
        <v>426302018</v>
      </c>
      <c r="U178" s="34">
        <f t="shared" si="172"/>
        <v>133140154216</v>
      </c>
      <c r="V178" s="34">
        <f t="shared" si="172"/>
        <v>426302018</v>
      </c>
      <c r="W178" s="34">
        <f t="shared" si="172"/>
        <v>0</v>
      </c>
      <c r="X178" s="24">
        <f t="shared" si="173"/>
        <v>1</v>
      </c>
      <c r="Y178" s="24">
        <f t="shared" si="150"/>
        <v>3.1916847239934687E-3</v>
      </c>
      <c r="Z178" s="24">
        <f t="shared" si="151"/>
        <v>3.1916847239934687E-3</v>
      </c>
      <c r="AA178" s="24">
        <f t="shared" si="125"/>
        <v>3.1916847239934687E-3</v>
      </c>
      <c r="AB178" s="24">
        <f t="shared" si="142"/>
        <v>1</v>
      </c>
    </row>
    <row r="179" spans="1:28" ht="38.25" customHeight="1" x14ac:dyDescent="0.25">
      <c r="A179" s="20" t="s">
        <v>430</v>
      </c>
      <c r="B179" s="21" t="s">
        <v>67</v>
      </c>
      <c r="C179" s="21">
        <v>13</v>
      </c>
      <c r="D179" s="21" t="s">
        <v>13</v>
      </c>
      <c r="E179" s="22" t="s">
        <v>76</v>
      </c>
      <c r="F179" s="34">
        <f t="shared" si="171"/>
        <v>133566456234</v>
      </c>
      <c r="G179" s="34">
        <f t="shared" si="171"/>
        <v>0</v>
      </c>
      <c r="H179" s="34">
        <f t="shared" si="171"/>
        <v>0</v>
      </c>
      <c r="I179" s="34">
        <f t="shared" si="171"/>
        <v>0</v>
      </c>
      <c r="J179" s="34">
        <f t="shared" si="171"/>
        <v>0</v>
      </c>
      <c r="K179" s="34">
        <f t="shared" si="145"/>
        <v>0</v>
      </c>
      <c r="L179" s="34">
        <f>+L180</f>
        <v>133566456234</v>
      </c>
      <c r="M179" s="116">
        <f t="shared" si="147"/>
        <v>2.3138117331654464E-2</v>
      </c>
      <c r="N179" s="34">
        <f t="shared" si="172"/>
        <v>0</v>
      </c>
      <c r="O179" s="34">
        <f t="shared" si="172"/>
        <v>133566456234</v>
      </c>
      <c r="P179" s="34">
        <f t="shared" si="172"/>
        <v>0</v>
      </c>
      <c r="Q179" s="34">
        <f t="shared" si="172"/>
        <v>133566456234</v>
      </c>
      <c r="R179" s="34">
        <f t="shared" si="172"/>
        <v>0</v>
      </c>
      <c r="S179" s="34">
        <f t="shared" si="172"/>
        <v>0</v>
      </c>
      <c r="T179" s="34">
        <f t="shared" si="172"/>
        <v>426302018</v>
      </c>
      <c r="U179" s="34">
        <f t="shared" si="172"/>
        <v>133140154216</v>
      </c>
      <c r="V179" s="34">
        <f t="shared" si="172"/>
        <v>426302018</v>
      </c>
      <c r="W179" s="34">
        <f t="shared" si="172"/>
        <v>0</v>
      </c>
      <c r="X179" s="24">
        <f t="shared" si="173"/>
        <v>1</v>
      </c>
      <c r="Y179" s="24">
        <f t="shared" si="150"/>
        <v>3.1916847239934687E-3</v>
      </c>
      <c r="Z179" s="24">
        <f t="shared" si="151"/>
        <v>3.1916847239934687E-3</v>
      </c>
      <c r="AA179" s="24">
        <f t="shared" si="125"/>
        <v>3.1916847239934687E-3</v>
      </c>
      <c r="AB179" s="24">
        <f t="shared" si="142"/>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5"/>
        <v>0</v>
      </c>
      <c r="L180" s="28">
        <f>+F180+K180</f>
        <v>133566456234</v>
      </c>
      <c r="M180" s="118">
        <f t="shared" si="147"/>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3"/>
        <v>1</v>
      </c>
      <c r="Y180" s="30">
        <f t="shared" si="150"/>
        <v>3.1916847239934687E-3</v>
      </c>
      <c r="Z180" s="30">
        <f t="shared" si="151"/>
        <v>3.1916847239934687E-3</v>
      </c>
      <c r="AA180" s="30">
        <f t="shared" si="125"/>
        <v>3.1916847239934687E-3</v>
      </c>
      <c r="AB180" s="30">
        <f t="shared" si="142"/>
        <v>1</v>
      </c>
    </row>
    <row r="181" spans="1:28" ht="67.5" customHeight="1" x14ac:dyDescent="0.25">
      <c r="A181" s="20" t="s">
        <v>432</v>
      </c>
      <c r="B181" s="21" t="s">
        <v>67</v>
      </c>
      <c r="C181" s="21">
        <v>13</v>
      </c>
      <c r="D181" s="21" t="s">
        <v>13</v>
      </c>
      <c r="E181" s="22" t="s">
        <v>582</v>
      </c>
      <c r="F181" s="34">
        <f t="shared" ref="F181:J183" si="174">+F182</f>
        <v>92126982346</v>
      </c>
      <c r="G181" s="34">
        <f t="shared" si="174"/>
        <v>0</v>
      </c>
      <c r="H181" s="34">
        <f t="shared" si="174"/>
        <v>0</v>
      </c>
      <c r="I181" s="34">
        <f t="shared" si="174"/>
        <v>0</v>
      </c>
      <c r="J181" s="34">
        <f t="shared" si="174"/>
        <v>0</v>
      </c>
      <c r="K181" s="34">
        <f t="shared" si="145"/>
        <v>0</v>
      </c>
      <c r="L181" s="34">
        <f>+L182</f>
        <v>92126982346</v>
      </c>
      <c r="M181" s="116">
        <f t="shared" si="147"/>
        <v>1.5959433131912251E-2</v>
      </c>
      <c r="N181" s="34">
        <f t="shared" ref="N181:W183" si="175">+N182</f>
        <v>0</v>
      </c>
      <c r="O181" s="34">
        <f t="shared" si="175"/>
        <v>92126982346</v>
      </c>
      <c r="P181" s="34">
        <f t="shared" si="175"/>
        <v>0</v>
      </c>
      <c r="Q181" s="34">
        <f t="shared" si="175"/>
        <v>92126982346</v>
      </c>
      <c r="R181" s="34">
        <f t="shared" si="175"/>
        <v>0</v>
      </c>
      <c r="S181" s="34">
        <f t="shared" si="175"/>
        <v>0</v>
      </c>
      <c r="T181" s="34">
        <f t="shared" si="175"/>
        <v>308643829</v>
      </c>
      <c r="U181" s="34">
        <f t="shared" si="175"/>
        <v>91818338517</v>
      </c>
      <c r="V181" s="34">
        <f t="shared" si="175"/>
        <v>308643829</v>
      </c>
      <c r="W181" s="34">
        <f t="shared" si="175"/>
        <v>0</v>
      </c>
      <c r="X181" s="24">
        <f t="shared" si="173"/>
        <v>1</v>
      </c>
      <c r="Y181" s="24">
        <f t="shared" si="150"/>
        <v>3.3502001383354852E-3</v>
      </c>
      <c r="Z181" s="24">
        <f t="shared" si="151"/>
        <v>3.3502001383354852E-3</v>
      </c>
      <c r="AA181" s="24">
        <f t="shared" si="125"/>
        <v>3.3502001383354852E-3</v>
      </c>
      <c r="AB181" s="24">
        <f t="shared" si="142"/>
        <v>1</v>
      </c>
    </row>
    <row r="182" spans="1:28" ht="67.5" customHeight="1" x14ac:dyDescent="0.25">
      <c r="A182" s="20" t="s">
        <v>434</v>
      </c>
      <c r="B182" s="21" t="s">
        <v>67</v>
      </c>
      <c r="C182" s="21">
        <v>13</v>
      </c>
      <c r="D182" s="21" t="s">
        <v>13</v>
      </c>
      <c r="E182" s="47" t="s">
        <v>582</v>
      </c>
      <c r="F182" s="34">
        <f t="shared" si="174"/>
        <v>92126982346</v>
      </c>
      <c r="G182" s="34">
        <f t="shared" si="174"/>
        <v>0</v>
      </c>
      <c r="H182" s="34">
        <f t="shared" si="174"/>
        <v>0</v>
      </c>
      <c r="I182" s="34">
        <f t="shared" si="174"/>
        <v>0</v>
      </c>
      <c r="J182" s="34">
        <f t="shared" si="174"/>
        <v>0</v>
      </c>
      <c r="K182" s="34">
        <f t="shared" si="145"/>
        <v>0</v>
      </c>
      <c r="L182" s="34">
        <f>+L183</f>
        <v>92126982346</v>
      </c>
      <c r="M182" s="116">
        <f t="shared" si="147"/>
        <v>1.5959433131912251E-2</v>
      </c>
      <c r="N182" s="34">
        <f t="shared" si="175"/>
        <v>0</v>
      </c>
      <c r="O182" s="34">
        <f t="shared" si="175"/>
        <v>92126982346</v>
      </c>
      <c r="P182" s="34">
        <f t="shared" si="175"/>
        <v>0</v>
      </c>
      <c r="Q182" s="34">
        <f t="shared" si="175"/>
        <v>92126982346</v>
      </c>
      <c r="R182" s="34">
        <f t="shared" si="175"/>
        <v>0</v>
      </c>
      <c r="S182" s="34">
        <f t="shared" si="175"/>
        <v>0</v>
      </c>
      <c r="T182" s="34">
        <f t="shared" si="175"/>
        <v>308643829</v>
      </c>
      <c r="U182" s="34">
        <f t="shared" si="175"/>
        <v>91818338517</v>
      </c>
      <c r="V182" s="34">
        <f t="shared" si="175"/>
        <v>308643829</v>
      </c>
      <c r="W182" s="34">
        <f t="shared" si="175"/>
        <v>0</v>
      </c>
      <c r="X182" s="24">
        <f t="shared" si="173"/>
        <v>1</v>
      </c>
      <c r="Y182" s="24">
        <f t="shared" si="150"/>
        <v>3.3502001383354852E-3</v>
      </c>
      <c r="Z182" s="24">
        <f t="shared" si="151"/>
        <v>3.3502001383354852E-3</v>
      </c>
      <c r="AA182" s="24">
        <f t="shared" si="125"/>
        <v>3.3502001383354852E-3</v>
      </c>
      <c r="AB182" s="24">
        <f t="shared" si="142"/>
        <v>1</v>
      </c>
    </row>
    <row r="183" spans="1:28" ht="32.25" customHeight="1" x14ac:dyDescent="0.25">
      <c r="A183" s="20" t="s">
        <v>435</v>
      </c>
      <c r="B183" s="21" t="s">
        <v>67</v>
      </c>
      <c r="C183" s="21">
        <v>13</v>
      </c>
      <c r="D183" s="21" t="s">
        <v>13</v>
      </c>
      <c r="E183" s="22" t="s">
        <v>76</v>
      </c>
      <c r="F183" s="34">
        <f t="shared" si="174"/>
        <v>92126982346</v>
      </c>
      <c r="G183" s="34">
        <f t="shared" si="174"/>
        <v>0</v>
      </c>
      <c r="H183" s="34">
        <f t="shared" si="174"/>
        <v>0</v>
      </c>
      <c r="I183" s="34">
        <f t="shared" si="174"/>
        <v>0</v>
      </c>
      <c r="J183" s="34">
        <f t="shared" si="174"/>
        <v>0</v>
      </c>
      <c r="K183" s="34">
        <f t="shared" si="145"/>
        <v>0</v>
      </c>
      <c r="L183" s="34">
        <f>+L184</f>
        <v>92126982346</v>
      </c>
      <c r="M183" s="116">
        <f t="shared" si="147"/>
        <v>1.5959433131912251E-2</v>
      </c>
      <c r="N183" s="34">
        <f t="shared" si="175"/>
        <v>0</v>
      </c>
      <c r="O183" s="34">
        <f t="shared" si="175"/>
        <v>92126982346</v>
      </c>
      <c r="P183" s="34">
        <f t="shared" si="175"/>
        <v>0</v>
      </c>
      <c r="Q183" s="34">
        <f t="shared" si="175"/>
        <v>92126982346</v>
      </c>
      <c r="R183" s="34">
        <f t="shared" si="175"/>
        <v>0</v>
      </c>
      <c r="S183" s="34">
        <f t="shared" si="175"/>
        <v>0</v>
      </c>
      <c r="T183" s="34">
        <f t="shared" si="175"/>
        <v>308643829</v>
      </c>
      <c r="U183" s="34">
        <f t="shared" si="175"/>
        <v>91818338517</v>
      </c>
      <c r="V183" s="34">
        <f t="shared" si="175"/>
        <v>308643829</v>
      </c>
      <c r="W183" s="34">
        <f t="shared" si="175"/>
        <v>0</v>
      </c>
      <c r="X183" s="24">
        <f t="shared" si="173"/>
        <v>1</v>
      </c>
      <c r="Y183" s="24">
        <f t="shared" si="150"/>
        <v>3.3502001383354852E-3</v>
      </c>
      <c r="Z183" s="24">
        <f t="shared" si="151"/>
        <v>3.3502001383354852E-3</v>
      </c>
      <c r="AA183" s="24">
        <f t="shared" si="125"/>
        <v>3.3502001383354852E-3</v>
      </c>
      <c r="AB183" s="24">
        <f t="shared" si="142"/>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5"/>
        <v>0</v>
      </c>
      <c r="L184" s="28">
        <f>+F184+K184</f>
        <v>92126982346</v>
      </c>
      <c r="M184" s="118">
        <f t="shared" si="147"/>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3"/>
        <v>1</v>
      </c>
      <c r="Y184" s="30">
        <f t="shared" si="150"/>
        <v>3.3502001383354852E-3</v>
      </c>
      <c r="Z184" s="30">
        <f t="shared" si="151"/>
        <v>3.3502001383354852E-3</v>
      </c>
      <c r="AA184" s="30">
        <f t="shared" ref="AA184:AA195" si="176">+T184/Q184</f>
        <v>3.3502001383354852E-3</v>
      </c>
      <c r="AB184" s="30">
        <f t="shared" si="142"/>
        <v>1</v>
      </c>
    </row>
    <row r="185" spans="1:28" ht="95.25" customHeight="1" x14ac:dyDescent="0.25">
      <c r="A185" s="20" t="s">
        <v>437</v>
      </c>
      <c r="B185" s="21" t="s">
        <v>67</v>
      </c>
      <c r="C185" s="21">
        <v>13</v>
      </c>
      <c r="D185" s="21" t="s">
        <v>13</v>
      </c>
      <c r="E185" s="22" t="s">
        <v>583</v>
      </c>
      <c r="F185" s="34">
        <f t="shared" ref="F185:J187" si="177">+F186</f>
        <v>177242188803</v>
      </c>
      <c r="G185" s="34">
        <f t="shared" si="177"/>
        <v>0</v>
      </c>
      <c r="H185" s="34">
        <f t="shared" si="177"/>
        <v>0</v>
      </c>
      <c r="I185" s="34">
        <f t="shared" si="177"/>
        <v>0</v>
      </c>
      <c r="J185" s="34">
        <f t="shared" si="177"/>
        <v>0</v>
      </c>
      <c r="K185" s="34">
        <f t="shared" si="145"/>
        <v>0</v>
      </c>
      <c r="L185" s="34">
        <f>+L186</f>
        <v>177242188803</v>
      </c>
      <c r="M185" s="116">
        <f t="shared" si="147"/>
        <v>3.070419532175268E-2</v>
      </c>
      <c r="N185" s="34">
        <f t="shared" ref="N185:W187" si="178">+N186</f>
        <v>0</v>
      </c>
      <c r="O185" s="34">
        <f t="shared" si="178"/>
        <v>177242188803</v>
      </c>
      <c r="P185" s="34">
        <f t="shared" si="178"/>
        <v>0</v>
      </c>
      <c r="Q185" s="34">
        <f t="shared" si="178"/>
        <v>177242188803</v>
      </c>
      <c r="R185" s="34">
        <f t="shared" si="178"/>
        <v>0</v>
      </c>
      <c r="S185" s="34">
        <f t="shared" si="178"/>
        <v>0</v>
      </c>
      <c r="T185" s="34">
        <f t="shared" si="178"/>
        <v>12868469971</v>
      </c>
      <c r="U185" s="34">
        <f t="shared" si="178"/>
        <v>164373718832</v>
      </c>
      <c r="V185" s="34">
        <f t="shared" si="178"/>
        <v>12868469971</v>
      </c>
      <c r="W185" s="34">
        <f t="shared" si="178"/>
        <v>0</v>
      </c>
      <c r="X185" s="24">
        <f t="shared" si="173"/>
        <v>1</v>
      </c>
      <c r="Y185" s="24">
        <f t="shared" si="150"/>
        <v>7.2603876412872359E-2</v>
      </c>
      <c r="Z185" s="24">
        <f t="shared" si="151"/>
        <v>7.2603876412872359E-2</v>
      </c>
      <c r="AA185" s="24">
        <f t="shared" si="176"/>
        <v>7.2603876412872359E-2</v>
      </c>
      <c r="AB185" s="24">
        <f t="shared" si="142"/>
        <v>1</v>
      </c>
    </row>
    <row r="186" spans="1:28" ht="95.25" customHeight="1" x14ac:dyDescent="0.25">
      <c r="A186" s="20" t="s">
        <v>439</v>
      </c>
      <c r="B186" s="21" t="s">
        <v>67</v>
      </c>
      <c r="C186" s="21">
        <v>13</v>
      </c>
      <c r="D186" s="21" t="s">
        <v>13</v>
      </c>
      <c r="E186" s="47" t="s">
        <v>583</v>
      </c>
      <c r="F186" s="34">
        <f t="shared" si="177"/>
        <v>177242188803</v>
      </c>
      <c r="G186" s="34">
        <f t="shared" si="177"/>
        <v>0</v>
      </c>
      <c r="H186" s="34">
        <f t="shared" si="177"/>
        <v>0</v>
      </c>
      <c r="I186" s="34">
        <f t="shared" si="177"/>
        <v>0</v>
      </c>
      <c r="J186" s="34">
        <f t="shared" si="177"/>
        <v>0</v>
      </c>
      <c r="K186" s="34">
        <f t="shared" si="145"/>
        <v>0</v>
      </c>
      <c r="L186" s="34">
        <f>+L187</f>
        <v>177242188803</v>
      </c>
      <c r="M186" s="116">
        <f t="shared" si="147"/>
        <v>3.070419532175268E-2</v>
      </c>
      <c r="N186" s="34">
        <f t="shared" si="178"/>
        <v>0</v>
      </c>
      <c r="O186" s="34">
        <f t="shared" si="178"/>
        <v>177242188803</v>
      </c>
      <c r="P186" s="34">
        <f t="shared" si="178"/>
        <v>0</v>
      </c>
      <c r="Q186" s="34">
        <f t="shared" si="178"/>
        <v>177242188803</v>
      </c>
      <c r="R186" s="34">
        <f t="shared" si="178"/>
        <v>0</v>
      </c>
      <c r="S186" s="34">
        <f t="shared" si="178"/>
        <v>0</v>
      </c>
      <c r="T186" s="34">
        <f t="shared" si="178"/>
        <v>12868469971</v>
      </c>
      <c r="U186" s="34">
        <f t="shared" si="178"/>
        <v>164373718832</v>
      </c>
      <c r="V186" s="34">
        <f t="shared" si="178"/>
        <v>12868469971</v>
      </c>
      <c r="W186" s="34">
        <f t="shared" si="178"/>
        <v>0</v>
      </c>
      <c r="X186" s="24">
        <f t="shared" si="173"/>
        <v>1</v>
      </c>
      <c r="Y186" s="24">
        <f t="shared" si="150"/>
        <v>7.2603876412872359E-2</v>
      </c>
      <c r="Z186" s="24">
        <f t="shared" si="151"/>
        <v>7.2603876412872359E-2</v>
      </c>
      <c r="AA186" s="24">
        <f t="shared" si="176"/>
        <v>7.2603876412872359E-2</v>
      </c>
      <c r="AB186" s="24">
        <f t="shared" si="142"/>
        <v>1</v>
      </c>
    </row>
    <row r="187" spans="1:28" ht="33" customHeight="1" x14ac:dyDescent="0.25">
      <c r="A187" s="20" t="s">
        <v>440</v>
      </c>
      <c r="B187" s="21" t="s">
        <v>67</v>
      </c>
      <c r="C187" s="21">
        <v>13</v>
      </c>
      <c r="D187" s="21" t="s">
        <v>13</v>
      </c>
      <c r="E187" s="22" t="s">
        <v>76</v>
      </c>
      <c r="F187" s="34">
        <f t="shared" si="177"/>
        <v>177242188803</v>
      </c>
      <c r="G187" s="34">
        <f t="shared" si="177"/>
        <v>0</v>
      </c>
      <c r="H187" s="34">
        <f t="shared" si="177"/>
        <v>0</v>
      </c>
      <c r="I187" s="34">
        <f t="shared" si="177"/>
        <v>0</v>
      </c>
      <c r="J187" s="34">
        <f t="shared" si="177"/>
        <v>0</v>
      </c>
      <c r="K187" s="34">
        <f t="shared" si="145"/>
        <v>0</v>
      </c>
      <c r="L187" s="34">
        <f>+L188</f>
        <v>177242188803</v>
      </c>
      <c r="M187" s="116">
        <f t="shared" si="147"/>
        <v>3.070419532175268E-2</v>
      </c>
      <c r="N187" s="34">
        <f t="shared" si="178"/>
        <v>0</v>
      </c>
      <c r="O187" s="34">
        <f t="shared" si="178"/>
        <v>177242188803</v>
      </c>
      <c r="P187" s="34">
        <f t="shared" si="178"/>
        <v>0</v>
      </c>
      <c r="Q187" s="34">
        <f t="shared" si="178"/>
        <v>177242188803</v>
      </c>
      <c r="R187" s="34">
        <f t="shared" si="178"/>
        <v>0</v>
      </c>
      <c r="S187" s="34">
        <f t="shared" si="178"/>
        <v>0</v>
      </c>
      <c r="T187" s="34">
        <f t="shared" si="178"/>
        <v>12868469971</v>
      </c>
      <c r="U187" s="34">
        <f t="shared" si="178"/>
        <v>164373718832</v>
      </c>
      <c r="V187" s="34">
        <f t="shared" si="178"/>
        <v>12868469971</v>
      </c>
      <c r="W187" s="34">
        <f t="shared" si="178"/>
        <v>0</v>
      </c>
      <c r="X187" s="24">
        <f t="shared" si="173"/>
        <v>1</v>
      </c>
      <c r="Y187" s="24">
        <f t="shared" si="150"/>
        <v>7.2603876412872359E-2</v>
      </c>
      <c r="Z187" s="24">
        <f t="shared" si="151"/>
        <v>7.2603876412872359E-2</v>
      </c>
      <c r="AA187" s="24">
        <f t="shared" si="176"/>
        <v>7.2603876412872359E-2</v>
      </c>
      <c r="AB187" s="24">
        <f t="shared" si="142"/>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5"/>
        <v>0</v>
      </c>
      <c r="L188" s="28">
        <f>+F188+K188</f>
        <v>177242188803</v>
      </c>
      <c r="M188" s="118">
        <f t="shared" si="147"/>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3"/>
        <v>1</v>
      </c>
      <c r="Y188" s="30">
        <f t="shared" si="150"/>
        <v>7.2603876412872359E-2</v>
      </c>
      <c r="Z188" s="30">
        <f t="shared" si="151"/>
        <v>7.2603876412872359E-2</v>
      </c>
      <c r="AA188" s="30">
        <f t="shared" si="176"/>
        <v>7.2603876412872359E-2</v>
      </c>
      <c r="AB188" s="30">
        <f t="shared" si="142"/>
        <v>1</v>
      </c>
    </row>
    <row r="189" spans="1:28" ht="53.25" customHeight="1" x14ac:dyDescent="0.25">
      <c r="A189" s="20" t="s">
        <v>83</v>
      </c>
      <c r="B189" s="21" t="s">
        <v>67</v>
      </c>
      <c r="C189" s="21">
        <v>13</v>
      </c>
      <c r="D189" s="21" t="s">
        <v>13</v>
      </c>
      <c r="E189" s="22" t="s">
        <v>584</v>
      </c>
      <c r="F189" s="34">
        <f t="shared" ref="F189:J191" si="179">+F190</f>
        <v>186661572672</v>
      </c>
      <c r="G189" s="34">
        <f t="shared" si="179"/>
        <v>0</v>
      </c>
      <c r="H189" s="34">
        <f t="shared" si="179"/>
        <v>0</v>
      </c>
      <c r="I189" s="34">
        <f t="shared" si="179"/>
        <v>0</v>
      </c>
      <c r="J189" s="34">
        <f t="shared" si="179"/>
        <v>0</v>
      </c>
      <c r="K189" s="34">
        <f t="shared" si="145"/>
        <v>0</v>
      </c>
      <c r="L189" s="34">
        <f>+L190</f>
        <v>186661572672</v>
      </c>
      <c r="M189" s="116">
        <f t="shared" si="147"/>
        <v>3.2335943406548662E-2</v>
      </c>
      <c r="N189" s="34">
        <f t="shared" ref="N189:W191" si="180">+N190</f>
        <v>0</v>
      </c>
      <c r="O189" s="34">
        <f t="shared" si="180"/>
        <v>186661572672</v>
      </c>
      <c r="P189" s="34">
        <f t="shared" si="180"/>
        <v>0</v>
      </c>
      <c r="Q189" s="34">
        <f t="shared" si="180"/>
        <v>186661572672</v>
      </c>
      <c r="R189" s="34">
        <f t="shared" si="180"/>
        <v>0</v>
      </c>
      <c r="S189" s="34">
        <f t="shared" si="180"/>
        <v>0</v>
      </c>
      <c r="T189" s="34">
        <f t="shared" si="180"/>
        <v>65829708441</v>
      </c>
      <c r="U189" s="34">
        <f t="shared" si="180"/>
        <v>120831864231</v>
      </c>
      <c r="V189" s="34">
        <f t="shared" si="180"/>
        <v>65829708441</v>
      </c>
      <c r="W189" s="34">
        <f t="shared" si="180"/>
        <v>0</v>
      </c>
      <c r="X189" s="24">
        <f t="shared" si="173"/>
        <v>1</v>
      </c>
      <c r="Y189" s="24">
        <f t="shared" si="150"/>
        <v>0.3526687764314263</v>
      </c>
      <c r="Z189" s="24">
        <f t="shared" si="151"/>
        <v>0.3526687764314263</v>
      </c>
      <c r="AA189" s="24">
        <f t="shared" si="176"/>
        <v>0.3526687764314263</v>
      </c>
      <c r="AB189" s="24">
        <f t="shared" si="142"/>
        <v>1</v>
      </c>
    </row>
    <row r="190" spans="1:28" ht="53.25" customHeight="1" x14ac:dyDescent="0.25">
      <c r="A190" s="20" t="s">
        <v>85</v>
      </c>
      <c r="B190" s="21" t="s">
        <v>67</v>
      </c>
      <c r="C190" s="21">
        <v>13</v>
      </c>
      <c r="D190" s="21" t="s">
        <v>13</v>
      </c>
      <c r="E190" s="47" t="s">
        <v>584</v>
      </c>
      <c r="F190" s="34">
        <f t="shared" si="179"/>
        <v>186661572672</v>
      </c>
      <c r="G190" s="34">
        <f t="shared" si="179"/>
        <v>0</v>
      </c>
      <c r="H190" s="34">
        <f t="shared" si="179"/>
        <v>0</v>
      </c>
      <c r="I190" s="34">
        <f t="shared" si="179"/>
        <v>0</v>
      </c>
      <c r="J190" s="34">
        <f t="shared" si="179"/>
        <v>0</v>
      </c>
      <c r="K190" s="34">
        <f t="shared" si="145"/>
        <v>0</v>
      </c>
      <c r="L190" s="34">
        <f>+L191</f>
        <v>186661572672</v>
      </c>
      <c r="M190" s="116">
        <f t="shared" si="147"/>
        <v>3.2335943406548662E-2</v>
      </c>
      <c r="N190" s="34">
        <f t="shared" si="180"/>
        <v>0</v>
      </c>
      <c r="O190" s="34">
        <f t="shared" si="180"/>
        <v>186661572672</v>
      </c>
      <c r="P190" s="34">
        <f t="shared" si="180"/>
        <v>0</v>
      </c>
      <c r="Q190" s="34">
        <f t="shared" si="180"/>
        <v>186661572672</v>
      </c>
      <c r="R190" s="34">
        <f t="shared" si="180"/>
        <v>0</v>
      </c>
      <c r="S190" s="34">
        <f t="shared" si="180"/>
        <v>0</v>
      </c>
      <c r="T190" s="34">
        <f t="shared" si="180"/>
        <v>65829708441</v>
      </c>
      <c r="U190" s="34">
        <f t="shared" si="180"/>
        <v>120831864231</v>
      </c>
      <c r="V190" s="34">
        <f t="shared" si="180"/>
        <v>65829708441</v>
      </c>
      <c r="W190" s="34">
        <f t="shared" si="180"/>
        <v>0</v>
      </c>
      <c r="X190" s="24">
        <f t="shared" si="173"/>
        <v>1</v>
      </c>
      <c r="Y190" s="24">
        <f t="shared" si="150"/>
        <v>0.3526687764314263</v>
      </c>
      <c r="Z190" s="24">
        <f t="shared" si="151"/>
        <v>0.3526687764314263</v>
      </c>
      <c r="AA190" s="24">
        <f t="shared" si="176"/>
        <v>0.3526687764314263</v>
      </c>
      <c r="AB190" s="24">
        <f t="shared" si="142"/>
        <v>1</v>
      </c>
    </row>
    <row r="191" spans="1:28" ht="38.25" customHeight="1" x14ac:dyDescent="0.25">
      <c r="A191" s="20" t="s">
        <v>86</v>
      </c>
      <c r="B191" s="21" t="s">
        <v>67</v>
      </c>
      <c r="C191" s="21">
        <v>13</v>
      </c>
      <c r="D191" s="21" t="s">
        <v>13</v>
      </c>
      <c r="E191" s="22" t="s">
        <v>76</v>
      </c>
      <c r="F191" s="34">
        <f t="shared" si="179"/>
        <v>186661572672</v>
      </c>
      <c r="G191" s="34">
        <f t="shared" si="179"/>
        <v>0</v>
      </c>
      <c r="H191" s="34">
        <f t="shared" si="179"/>
        <v>0</v>
      </c>
      <c r="I191" s="34">
        <f t="shared" si="179"/>
        <v>0</v>
      </c>
      <c r="J191" s="34">
        <f t="shared" si="179"/>
        <v>0</v>
      </c>
      <c r="K191" s="34">
        <f t="shared" si="145"/>
        <v>0</v>
      </c>
      <c r="L191" s="34">
        <f>+L192</f>
        <v>186661572672</v>
      </c>
      <c r="M191" s="116">
        <f t="shared" si="147"/>
        <v>3.2335943406548662E-2</v>
      </c>
      <c r="N191" s="34">
        <f t="shared" si="180"/>
        <v>0</v>
      </c>
      <c r="O191" s="34">
        <f t="shared" si="180"/>
        <v>186661572672</v>
      </c>
      <c r="P191" s="34">
        <f t="shared" si="180"/>
        <v>0</v>
      </c>
      <c r="Q191" s="34">
        <f t="shared" si="180"/>
        <v>186661572672</v>
      </c>
      <c r="R191" s="34">
        <f t="shared" si="180"/>
        <v>0</v>
      </c>
      <c r="S191" s="34">
        <f t="shared" si="180"/>
        <v>0</v>
      </c>
      <c r="T191" s="34">
        <f t="shared" si="180"/>
        <v>65829708441</v>
      </c>
      <c r="U191" s="34">
        <f t="shared" si="180"/>
        <v>120831864231</v>
      </c>
      <c r="V191" s="34">
        <f t="shared" si="180"/>
        <v>65829708441</v>
      </c>
      <c r="W191" s="34">
        <f t="shared" si="180"/>
        <v>0</v>
      </c>
      <c r="X191" s="24">
        <f t="shared" si="173"/>
        <v>1</v>
      </c>
      <c r="Y191" s="24">
        <f t="shared" si="150"/>
        <v>0.3526687764314263</v>
      </c>
      <c r="Z191" s="24">
        <f t="shared" si="151"/>
        <v>0.3526687764314263</v>
      </c>
      <c r="AA191" s="24">
        <f t="shared" si="176"/>
        <v>0.3526687764314263</v>
      </c>
      <c r="AB191" s="24">
        <f t="shared" si="142"/>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5"/>
        <v>0</v>
      </c>
      <c r="L192" s="28">
        <f>+F192+K192</f>
        <v>186661572672</v>
      </c>
      <c r="M192" s="118">
        <f t="shared" si="147"/>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3"/>
        <v>1</v>
      </c>
      <c r="Y192" s="30">
        <f t="shared" si="150"/>
        <v>0.3526687764314263</v>
      </c>
      <c r="Z192" s="30">
        <f t="shared" si="151"/>
        <v>0.3526687764314263</v>
      </c>
      <c r="AA192" s="30">
        <f t="shared" si="176"/>
        <v>0.3526687764314263</v>
      </c>
      <c r="AB192" s="30">
        <f t="shared" si="142"/>
        <v>1</v>
      </c>
    </row>
    <row r="193" spans="1:28" ht="69" customHeight="1" x14ac:dyDescent="0.25">
      <c r="A193" s="20" t="s">
        <v>442</v>
      </c>
      <c r="B193" s="21" t="s">
        <v>67</v>
      </c>
      <c r="C193" s="21">
        <v>13</v>
      </c>
      <c r="D193" s="21" t="s">
        <v>13</v>
      </c>
      <c r="E193" s="22" t="s">
        <v>585</v>
      </c>
      <c r="F193" s="34">
        <f t="shared" ref="F193:J195" si="181">+F194</f>
        <v>217966528302</v>
      </c>
      <c r="G193" s="34">
        <f t="shared" si="181"/>
        <v>0</v>
      </c>
      <c r="H193" s="34">
        <f t="shared" si="181"/>
        <v>0</v>
      </c>
      <c r="I193" s="34">
        <f t="shared" si="181"/>
        <v>0</v>
      </c>
      <c r="J193" s="34">
        <f t="shared" si="181"/>
        <v>0</v>
      </c>
      <c r="K193" s="34">
        <f t="shared" si="145"/>
        <v>0</v>
      </c>
      <c r="L193" s="34">
        <f>+L194</f>
        <v>217966528302</v>
      </c>
      <c r="M193" s="116">
        <f t="shared" si="147"/>
        <v>3.7758994648996708E-2</v>
      </c>
      <c r="N193" s="34">
        <f t="shared" ref="N193:W195" si="182">+N194</f>
        <v>0</v>
      </c>
      <c r="O193" s="34">
        <f t="shared" si="182"/>
        <v>217966528302</v>
      </c>
      <c r="P193" s="34">
        <f t="shared" si="182"/>
        <v>0</v>
      </c>
      <c r="Q193" s="34">
        <f t="shared" si="182"/>
        <v>217966528302</v>
      </c>
      <c r="R193" s="34">
        <f t="shared" si="182"/>
        <v>0</v>
      </c>
      <c r="S193" s="34">
        <f t="shared" si="182"/>
        <v>0</v>
      </c>
      <c r="T193" s="34">
        <f t="shared" si="182"/>
        <v>35582322411</v>
      </c>
      <c r="U193" s="34">
        <f t="shared" si="182"/>
        <v>182384205891</v>
      </c>
      <c r="V193" s="34">
        <f t="shared" si="182"/>
        <v>35582322411</v>
      </c>
      <c r="W193" s="34">
        <f t="shared" si="182"/>
        <v>0</v>
      </c>
      <c r="X193" s="24">
        <f t="shared" si="173"/>
        <v>1</v>
      </c>
      <c r="Y193" s="24">
        <f t="shared" si="150"/>
        <v>0.16324672732181836</v>
      </c>
      <c r="Z193" s="24">
        <f t="shared" si="151"/>
        <v>0.16324672732181836</v>
      </c>
      <c r="AA193" s="24">
        <f t="shared" si="176"/>
        <v>0.16324672732181836</v>
      </c>
      <c r="AB193" s="24">
        <f t="shared" si="142"/>
        <v>1</v>
      </c>
    </row>
    <row r="194" spans="1:28" ht="69" customHeight="1" x14ac:dyDescent="0.25">
      <c r="A194" s="20" t="s">
        <v>444</v>
      </c>
      <c r="B194" s="21" t="s">
        <v>67</v>
      </c>
      <c r="C194" s="21">
        <v>13</v>
      </c>
      <c r="D194" s="21" t="s">
        <v>13</v>
      </c>
      <c r="E194" s="47" t="s">
        <v>585</v>
      </c>
      <c r="F194" s="34">
        <f t="shared" si="181"/>
        <v>217966528302</v>
      </c>
      <c r="G194" s="34">
        <f t="shared" si="181"/>
        <v>0</v>
      </c>
      <c r="H194" s="34">
        <f t="shared" si="181"/>
        <v>0</v>
      </c>
      <c r="I194" s="34">
        <f t="shared" si="181"/>
        <v>0</v>
      </c>
      <c r="J194" s="34">
        <f t="shared" si="181"/>
        <v>0</v>
      </c>
      <c r="K194" s="34">
        <f t="shared" si="145"/>
        <v>0</v>
      </c>
      <c r="L194" s="34">
        <f>+L195</f>
        <v>217966528302</v>
      </c>
      <c r="M194" s="116">
        <f t="shared" si="147"/>
        <v>3.7758994648996708E-2</v>
      </c>
      <c r="N194" s="34">
        <f t="shared" si="182"/>
        <v>0</v>
      </c>
      <c r="O194" s="34">
        <f t="shared" si="182"/>
        <v>217966528302</v>
      </c>
      <c r="P194" s="34">
        <f t="shared" si="182"/>
        <v>0</v>
      </c>
      <c r="Q194" s="34">
        <f t="shared" si="182"/>
        <v>217966528302</v>
      </c>
      <c r="R194" s="34">
        <f t="shared" si="182"/>
        <v>0</v>
      </c>
      <c r="S194" s="34">
        <f t="shared" si="182"/>
        <v>0</v>
      </c>
      <c r="T194" s="34">
        <f t="shared" si="182"/>
        <v>35582322411</v>
      </c>
      <c r="U194" s="34">
        <f t="shared" si="182"/>
        <v>182384205891</v>
      </c>
      <c r="V194" s="34">
        <f t="shared" si="182"/>
        <v>35582322411</v>
      </c>
      <c r="W194" s="34">
        <f t="shared" si="182"/>
        <v>0</v>
      </c>
      <c r="X194" s="24">
        <f t="shared" si="173"/>
        <v>1</v>
      </c>
      <c r="Y194" s="24">
        <f t="shared" si="150"/>
        <v>0.16324672732181836</v>
      </c>
      <c r="Z194" s="24">
        <f t="shared" si="151"/>
        <v>0.16324672732181836</v>
      </c>
      <c r="AA194" s="24">
        <f t="shared" si="176"/>
        <v>0.16324672732181836</v>
      </c>
      <c r="AB194" s="24">
        <f t="shared" si="142"/>
        <v>1</v>
      </c>
    </row>
    <row r="195" spans="1:28" ht="29.25" customHeight="1" x14ac:dyDescent="0.25">
      <c r="A195" s="20" t="s">
        <v>445</v>
      </c>
      <c r="B195" s="21" t="s">
        <v>67</v>
      </c>
      <c r="C195" s="21">
        <v>13</v>
      </c>
      <c r="D195" s="21" t="s">
        <v>13</v>
      </c>
      <c r="E195" s="22" t="s">
        <v>76</v>
      </c>
      <c r="F195" s="34">
        <f t="shared" si="181"/>
        <v>217966528302</v>
      </c>
      <c r="G195" s="34">
        <f t="shared" si="181"/>
        <v>0</v>
      </c>
      <c r="H195" s="34">
        <f t="shared" si="181"/>
        <v>0</v>
      </c>
      <c r="I195" s="34">
        <f t="shared" si="181"/>
        <v>0</v>
      </c>
      <c r="J195" s="34">
        <f t="shared" si="181"/>
        <v>0</v>
      </c>
      <c r="K195" s="34">
        <f t="shared" si="145"/>
        <v>0</v>
      </c>
      <c r="L195" s="34">
        <f>+L196</f>
        <v>217966528302</v>
      </c>
      <c r="M195" s="116">
        <f t="shared" si="147"/>
        <v>3.7758994648996708E-2</v>
      </c>
      <c r="N195" s="34">
        <f t="shared" si="182"/>
        <v>0</v>
      </c>
      <c r="O195" s="34">
        <f t="shared" si="182"/>
        <v>217966528302</v>
      </c>
      <c r="P195" s="34">
        <f t="shared" si="182"/>
        <v>0</v>
      </c>
      <c r="Q195" s="34">
        <f t="shared" si="182"/>
        <v>217966528302</v>
      </c>
      <c r="R195" s="34">
        <f t="shared" si="182"/>
        <v>0</v>
      </c>
      <c r="S195" s="34">
        <f t="shared" si="182"/>
        <v>0</v>
      </c>
      <c r="T195" s="34">
        <f t="shared" si="182"/>
        <v>35582322411</v>
      </c>
      <c r="U195" s="34">
        <f t="shared" si="182"/>
        <v>182384205891</v>
      </c>
      <c r="V195" s="34">
        <f t="shared" si="182"/>
        <v>35582322411</v>
      </c>
      <c r="W195" s="34">
        <f t="shared" si="182"/>
        <v>0</v>
      </c>
      <c r="X195" s="24">
        <f t="shared" si="173"/>
        <v>1</v>
      </c>
      <c r="Y195" s="24">
        <f t="shared" si="150"/>
        <v>0.16324672732181836</v>
      </c>
      <c r="Z195" s="24">
        <f t="shared" si="151"/>
        <v>0.16324672732181836</v>
      </c>
      <c r="AA195" s="24">
        <f t="shared" si="176"/>
        <v>0.16324672732181836</v>
      </c>
      <c r="AB195" s="24">
        <f t="shared" si="142"/>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5"/>
        <v>0</v>
      </c>
      <c r="L196" s="28">
        <f>+F196+K196</f>
        <v>217966528302</v>
      </c>
      <c r="M196" s="118">
        <f t="shared" si="147"/>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3"/>
        <v>1</v>
      </c>
      <c r="Y196" s="30">
        <f t="shared" si="150"/>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3">+F198</f>
        <v>264689746048</v>
      </c>
      <c r="G197" s="34">
        <f t="shared" si="183"/>
        <v>0</v>
      </c>
      <c r="H197" s="34">
        <f t="shared" si="183"/>
        <v>0</v>
      </c>
      <c r="I197" s="34">
        <f t="shared" si="183"/>
        <v>0</v>
      </c>
      <c r="J197" s="34">
        <f t="shared" si="183"/>
        <v>0</v>
      </c>
      <c r="K197" s="34">
        <f t="shared" si="145"/>
        <v>0</v>
      </c>
      <c r="L197" s="34">
        <f>+L198</f>
        <v>264689746048</v>
      </c>
      <c r="M197" s="116">
        <f t="shared" si="147"/>
        <v>4.5852997625502961E-2</v>
      </c>
      <c r="N197" s="34">
        <f t="shared" ref="N197:W199" si="184">+N198</f>
        <v>0</v>
      </c>
      <c r="O197" s="34">
        <f t="shared" si="184"/>
        <v>264689746048</v>
      </c>
      <c r="P197" s="34">
        <f t="shared" si="184"/>
        <v>0</v>
      </c>
      <c r="Q197" s="34">
        <f t="shared" si="184"/>
        <v>264689746048</v>
      </c>
      <c r="R197" s="34">
        <f t="shared" si="184"/>
        <v>0</v>
      </c>
      <c r="S197" s="34">
        <f t="shared" si="184"/>
        <v>0</v>
      </c>
      <c r="T197" s="34">
        <f t="shared" si="184"/>
        <v>18890851579</v>
      </c>
      <c r="U197" s="34">
        <f t="shared" si="184"/>
        <v>245798894469</v>
      </c>
      <c r="V197" s="34">
        <f t="shared" si="184"/>
        <v>18890851579</v>
      </c>
      <c r="W197" s="34">
        <f t="shared" si="184"/>
        <v>0</v>
      </c>
      <c r="X197" s="24">
        <f t="shared" si="173"/>
        <v>1</v>
      </c>
      <c r="Y197" s="24">
        <f t="shared" si="150"/>
        <v>7.1369789956178542E-2</v>
      </c>
      <c r="Z197" s="24">
        <f t="shared" ref="Z197:Z260" si="185">+V197/L197</f>
        <v>7.1369789956178542E-2</v>
      </c>
      <c r="AA197" s="24">
        <f t="shared" ref="AA197:AA223" si="186">+T197/Q197</f>
        <v>7.1369789956178542E-2</v>
      </c>
      <c r="AB197" s="24">
        <f t="shared" ref="AB197:AB216" si="187">+V197/T197</f>
        <v>1</v>
      </c>
    </row>
    <row r="198" spans="1:28" ht="64.5" customHeight="1" x14ac:dyDescent="0.25">
      <c r="A198" s="20" t="s">
        <v>449</v>
      </c>
      <c r="B198" s="21" t="s">
        <v>67</v>
      </c>
      <c r="C198" s="21">
        <v>13</v>
      </c>
      <c r="D198" s="21" t="s">
        <v>13</v>
      </c>
      <c r="E198" s="47" t="s">
        <v>586</v>
      </c>
      <c r="F198" s="34">
        <f t="shared" si="183"/>
        <v>264689746048</v>
      </c>
      <c r="G198" s="34">
        <f t="shared" si="183"/>
        <v>0</v>
      </c>
      <c r="H198" s="34">
        <f t="shared" si="183"/>
        <v>0</v>
      </c>
      <c r="I198" s="34">
        <f t="shared" si="183"/>
        <v>0</v>
      </c>
      <c r="J198" s="34">
        <f t="shared" si="183"/>
        <v>0</v>
      </c>
      <c r="K198" s="34">
        <f t="shared" si="145"/>
        <v>0</v>
      </c>
      <c r="L198" s="34">
        <f>+L199</f>
        <v>264689746048</v>
      </c>
      <c r="M198" s="116">
        <f t="shared" si="147"/>
        <v>4.5852997625502961E-2</v>
      </c>
      <c r="N198" s="34">
        <f t="shared" si="184"/>
        <v>0</v>
      </c>
      <c r="O198" s="34">
        <f t="shared" si="184"/>
        <v>264689746048</v>
      </c>
      <c r="P198" s="34">
        <f t="shared" si="184"/>
        <v>0</v>
      </c>
      <c r="Q198" s="34">
        <f t="shared" si="184"/>
        <v>264689746048</v>
      </c>
      <c r="R198" s="34">
        <f t="shared" si="184"/>
        <v>0</v>
      </c>
      <c r="S198" s="34">
        <f t="shared" si="184"/>
        <v>0</v>
      </c>
      <c r="T198" s="34">
        <f t="shared" si="184"/>
        <v>18890851579</v>
      </c>
      <c r="U198" s="34">
        <f t="shared" si="184"/>
        <v>245798894469</v>
      </c>
      <c r="V198" s="34">
        <f t="shared" si="184"/>
        <v>18890851579</v>
      </c>
      <c r="W198" s="34">
        <f t="shared" si="184"/>
        <v>0</v>
      </c>
      <c r="X198" s="24">
        <f t="shared" si="173"/>
        <v>1</v>
      </c>
      <c r="Y198" s="24">
        <f t="shared" si="150"/>
        <v>7.1369789956178542E-2</v>
      </c>
      <c r="Z198" s="24">
        <f t="shared" si="185"/>
        <v>7.1369789956178542E-2</v>
      </c>
      <c r="AA198" s="24">
        <f t="shared" si="186"/>
        <v>7.1369789956178542E-2</v>
      </c>
      <c r="AB198" s="24">
        <f t="shared" si="187"/>
        <v>1</v>
      </c>
    </row>
    <row r="199" spans="1:28" ht="32.25" customHeight="1" x14ac:dyDescent="0.25">
      <c r="A199" s="20" t="s">
        <v>450</v>
      </c>
      <c r="B199" s="21" t="s">
        <v>67</v>
      </c>
      <c r="C199" s="21">
        <v>13</v>
      </c>
      <c r="D199" s="21" t="s">
        <v>13</v>
      </c>
      <c r="E199" s="22" t="s">
        <v>76</v>
      </c>
      <c r="F199" s="34">
        <f t="shared" si="183"/>
        <v>264689746048</v>
      </c>
      <c r="G199" s="34">
        <f t="shared" si="183"/>
        <v>0</v>
      </c>
      <c r="H199" s="34">
        <f t="shared" si="183"/>
        <v>0</v>
      </c>
      <c r="I199" s="34">
        <f t="shared" si="183"/>
        <v>0</v>
      </c>
      <c r="J199" s="34">
        <f t="shared" si="183"/>
        <v>0</v>
      </c>
      <c r="K199" s="34">
        <f t="shared" si="145"/>
        <v>0</v>
      </c>
      <c r="L199" s="34">
        <f>+L200</f>
        <v>264689746048</v>
      </c>
      <c r="M199" s="116">
        <f t="shared" si="147"/>
        <v>4.5852997625502961E-2</v>
      </c>
      <c r="N199" s="34">
        <f t="shared" si="184"/>
        <v>0</v>
      </c>
      <c r="O199" s="34">
        <f t="shared" si="184"/>
        <v>264689746048</v>
      </c>
      <c r="P199" s="34">
        <f t="shared" si="184"/>
        <v>0</v>
      </c>
      <c r="Q199" s="34">
        <f t="shared" si="184"/>
        <v>264689746048</v>
      </c>
      <c r="R199" s="34">
        <f t="shared" si="184"/>
        <v>0</v>
      </c>
      <c r="S199" s="34">
        <f t="shared" si="184"/>
        <v>0</v>
      </c>
      <c r="T199" s="34">
        <f t="shared" si="184"/>
        <v>18890851579</v>
      </c>
      <c r="U199" s="34">
        <f t="shared" si="184"/>
        <v>245798894469</v>
      </c>
      <c r="V199" s="34">
        <f t="shared" si="184"/>
        <v>18890851579</v>
      </c>
      <c r="W199" s="34">
        <f t="shared" si="184"/>
        <v>0</v>
      </c>
      <c r="X199" s="24">
        <f t="shared" si="173"/>
        <v>1</v>
      </c>
      <c r="Y199" s="24">
        <f t="shared" si="150"/>
        <v>7.1369789956178542E-2</v>
      </c>
      <c r="Z199" s="24">
        <f t="shared" si="185"/>
        <v>7.1369789956178542E-2</v>
      </c>
      <c r="AA199" s="24">
        <f t="shared" si="186"/>
        <v>7.1369789956178542E-2</v>
      </c>
      <c r="AB199" s="24">
        <f t="shared" si="187"/>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5"/>
        <v>0</v>
      </c>
      <c r="L200" s="28">
        <f>+F200+K200</f>
        <v>264689746048</v>
      </c>
      <c r="M200" s="118">
        <f t="shared" si="147"/>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3"/>
        <v>1</v>
      </c>
      <c r="Y200" s="30">
        <f t="shared" si="150"/>
        <v>7.1369789956178542E-2</v>
      </c>
      <c r="Z200" s="30">
        <f t="shared" si="185"/>
        <v>7.1369789956178542E-2</v>
      </c>
      <c r="AA200" s="30">
        <f t="shared" si="186"/>
        <v>7.1369789956178542E-2</v>
      </c>
      <c r="AB200" s="30">
        <f t="shared" si="187"/>
        <v>1</v>
      </c>
    </row>
    <row r="201" spans="1:28" ht="70.5" customHeight="1" x14ac:dyDescent="0.25">
      <c r="A201" s="20" t="s">
        <v>452</v>
      </c>
      <c r="B201" s="21" t="s">
        <v>67</v>
      </c>
      <c r="C201" s="21">
        <v>13</v>
      </c>
      <c r="D201" s="21" t="s">
        <v>13</v>
      </c>
      <c r="E201" s="22" t="s">
        <v>587</v>
      </c>
      <c r="F201" s="34">
        <f t="shared" ref="F201:J203" si="188">+F202</f>
        <v>141607661383</v>
      </c>
      <c r="G201" s="34">
        <f t="shared" si="188"/>
        <v>0</v>
      </c>
      <c r="H201" s="34">
        <f t="shared" si="188"/>
        <v>0</v>
      </c>
      <c r="I201" s="34">
        <f t="shared" si="188"/>
        <v>0</v>
      </c>
      <c r="J201" s="34">
        <f t="shared" si="188"/>
        <v>0</v>
      </c>
      <c r="K201" s="34">
        <f t="shared" si="145"/>
        <v>0</v>
      </c>
      <c r="L201" s="34">
        <f>+L202</f>
        <v>141607661383</v>
      </c>
      <c r="M201" s="116">
        <f t="shared" si="147"/>
        <v>2.4531119388244954E-2</v>
      </c>
      <c r="N201" s="34">
        <f t="shared" ref="N201:W203" si="189">+N202</f>
        <v>0</v>
      </c>
      <c r="O201" s="34">
        <f t="shared" si="189"/>
        <v>141607661383</v>
      </c>
      <c r="P201" s="34">
        <f t="shared" si="189"/>
        <v>0</v>
      </c>
      <c r="Q201" s="34">
        <f t="shared" si="189"/>
        <v>141607661383</v>
      </c>
      <c r="R201" s="34">
        <f t="shared" si="189"/>
        <v>0</v>
      </c>
      <c r="S201" s="34">
        <f t="shared" si="189"/>
        <v>0</v>
      </c>
      <c r="T201" s="34">
        <f t="shared" si="189"/>
        <v>35860807678</v>
      </c>
      <c r="U201" s="34">
        <f t="shared" si="189"/>
        <v>105746853705</v>
      </c>
      <c r="V201" s="34">
        <f t="shared" si="189"/>
        <v>35860807678</v>
      </c>
      <c r="W201" s="34">
        <f t="shared" si="189"/>
        <v>0</v>
      </c>
      <c r="X201" s="24">
        <f t="shared" si="173"/>
        <v>1</v>
      </c>
      <c r="Y201" s="24">
        <f t="shared" si="150"/>
        <v>0.25324058972352387</v>
      </c>
      <c r="Z201" s="24">
        <f t="shared" si="185"/>
        <v>0.25324058972352387</v>
      </c>
      <c r="AA201" s="24">
        <f t="shared" si="186"/>
        <v>0.25324058972352387</v>
      </c>
      <c r="AB201" s="24">
        <f t="shared" si="187"/>
        <v>1</v>
      </c>
    </row>
    <row r="202" spans="1:28" ht="70.5" customHeight="1" x14ac:dyDescent="0.25">
      <c r="A202" s="20" t="s">
        <v>454</v>
      </c>
      <c r="B202" s="21" t="s">
        <v>67</v>
      </c>
      <c r="C202" s="21">
        <v>13</v>
      </c>
      <c r="D202" s="21" t="s">
        <v>13</v>
      </c>
      <c r="E202" s="47" t="s">
        <v>587</v>
      </c>
      <c r="F202" s="34">
        <f t="shared" si="188"/>
        <v>141607661383</v>
      </c>
      <c r="G202" s="34">
        <f t="shared" si="188"/>
        <v>0</v>
      </c>
      <c r="H202" s="34">
        <f t="shared" si="188"/>
        <v>0</v>
      </c>
      <c r="I202" s="34">
        <f t="shared" si="188"/>
        <v>0</v>
      </c>
      <c r="J202" s="34">
        <f t="shared" si="188"/>
        <v>0</v>
      </c>
      <c r="K202" s="34">
        <f t="shared" si="145"/>
        <v>0</v>
      </c>
      <c r="L202" s="34">
        <f>+L203</f>
        <v>141607661383</v>
      </c>
      <c r="M202" s="116">
        <f t="shared" si="147"/>
        <v>2.4531119388244954E-2</v>
      </c>
      <c r="N202" s="34">
        <f t="shared" si="189"/>
        <v>0</v>
      </c>
      <c r="O202" s="34">
        <f t="shared" si="189"/>
        <v>141607661383</v>
      </c>
      <c r="P202" s="34">
        <f t="shared" si="189"/>
        <v>0</v>
      </c>
      <c r="Q202" s="34">
        <f t="shared" si="189"/>
        <v>141607661383</v>
      </c>
      <c r="R202" s="34">
        <f t="shared" si="189"/>
        <v>0</v>
      </c>
      <c r="S202" s="34">
        <f t="shared" si="189"/>
        <v>0</v>
      </c>
      <c r="T202" s="34">
        <f t="shared" si="189"/>
        <v>35860807678</v>
      </c>
      <c r="U202" s="34">
        <f t="shared" si="189"/>
        <v>105746853705</v>
      </c>
      <c r="V202" s="34">
        <f t="shared" si="189"/>
        <v>35860807678</v>
      </c>
      <c r="W202" s="34">
        <f t="shared" si="189"/>
        <v>0</v>
      </c>
      <c r="X202" s="24">
        <f t="shared" si="173"/>
        <v>1</v>
      </c>
      <c r="Y202" s="24">
        <f t="shared" si="150"/>
        <v>0.25324058972352387</v>
      </c>
      <c r="Z202" s="24">
        <f t="shared" si="185"/>
        <v>0.25324058972352387</v>
      </c>
      <c r="AA202" s="24">
        <f t="shared" si="186"/>
        <v>0.25324058972352387</v>
      </c>
      <c r="AB202" s="24">
        <f t="shared" si="187"/>
        <v>1</v>
      </c>
    </row>
    <row r="203" spans="1:28" ht="32.25" customHeight="1" x14ac:dyDescent="0.25">
      <c r="A203" s="20" t="s">
        <v>455</v>
      </c>
      <c r="B203" s="21" t="s">
        <v>67</v>
      </c>
      <c r="C203" s="21">
        <v>13</v>
      </c>
      <c r="D203" s="21" t="s">
        <v>13</v>
      </c>
      <c r="E203" s="22" t="s">
        <v>76</v>
      </c>
      <c r="F203" s="34">
        <f t="shared" si="188"/>
        <v>141607661383</v>
      </c>
      <c r="G203" s="34">
        <f t="shared" si="188"/>
        <v>0</v>
      </c>
      <c r="H203" s="34">
        <f t="shared" si="188"/>
        <v>0</v>
      </c>
      <c r="I203" s="34">
        <f t="shared" si="188"/>
        <v>0</v>
      </c>
      <c r="J203" s="34">
        <f t="shared" si="188"/>
        <v>0</v>
      </c>
      <c r="K203" s="34">
        <f t="shared" si="145"/>
        <v>0</v>
      </c>
      <c r="L203" s="34">
        <f>+L204</f>
        <v>141607661383</v>
      </c>
      <c r="M203" s="116">
        <f t="shared" si="147"/>
        <v>2.4531119388244954E-2</v>
      </c>
      <c r="N203" s="34">
        <f t="shared" si="189"/>
        <v>0</v>
      </c>
      <c r="O203" s="34">
        <f t="shared" si="189"/>
        <v>141607661383</v>
      </c>
      <c r="P203" s="34">
        <f t="shared" si="189"/>
        <v>0</v>
      </c>
      <c r="Q203" s="34">
        <f t="shared" si="189"/>
        <v>141607661383</v>
      </c>
      <c r="R203" s="34">
        <f t="shared" si="189"/>
        <v>0</v>
      </c>
      <c r="S203" s="34">
        <f t="shared" si="189"/>
        <v>0</v>
      </c>
      <c r="T203" s="34">
        <f t="shared" si="189"/>
        <v>35860807678</v>
      </c>
      <c r="U203" s="34">
        <f t="shared" si="189"/>
        <v>105746853705</v>
      </c>
      <c r="V203" s="34">
        <f t="shared" si="189"/>
        <v>35860807678</v>
      </c>
      <c r="W203" s="34">
        <f t="shared" si="189"/>
        <v>0</v>
      </c>
      <c r="X203" s="24">
        <f t="shared" si="173"/>
        <v>1</v>
      </c>
      <c r="Y203" s="24">
        <f t="shared" si="150"/>
        <v>0.25324058972352387</v>
      </c>
      <c r="Z203" s="24">
        <f t="shared" si="185"/>
        <v>0.25324058972352387</v>
      </c>
      <c r="AA203" s="24">
        <f t="shared" si="186"/>
        <v>0.25324058972352387</v>
      </c>
      <c r="AB203" s="24">
        <f t="shared" si="187"/>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5"/>
        <v>0</v>
      </c>
      <c r="L204" s="28">
        <f>+F204+K204</f>
        <v>141607661383</v>
      </c>
      <c r="M204" s="118">
        <f t="shared" si="147"/>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3"/>
        <v>1</v>
      </c>
      <c r="Y204" s="30">
        <f t="shared" si="150"/>
        <v>0.25324058972352387</v>
      </c>
      <c r="Z204" s="30">
        <f t="shared" si="185"/>
        <v>0.25324058972352387</v>
      </c>
      <c r="AA204" s="30">
        <f t="shared" si="186"/>
        <v>0.25324058972352387</v>
      </c>
      <c r="AB204" s="30">
        <f t="shared" si="187"/>
        <v>1</v>
      </c>
    </row>
    <row r="205" spans="1:28" ht="70.5" customHeight="1" x14ac:dyDescent="0.25">
      <c r="A205" s="20" t="s">
        <v>457</v>
      </c>
      <c r="B205" s="21" t="s">
        <v>67</v>
      </c>
      <c r="C205" s="21">
        <v>13</v>
      </c>
      <c r="D205" s="21" t="s">
        <v>13</v>
      </c>
      <c r="E205" s="22" t="s">
        <v>588</v>
      </c>
      <c r="F205" s="34">
        <f t="shared" ref="F205:J207" si="190">+F206</f>
        <v>326484319237</v>
      </c>
      <c r="G205" s="34">
        <f t="shared" si="190"/>
        <v>0</v>
      </c>
      <c r="H205" s="34">
        <f t="shared" si="190"/>
        <v>0</v>
      </c>
      <c r="I205" s="34">
        <f t="shared" si="190"/>
        <v>0</v>
      </c>
      <c r="J205" s="34">
        <f t="shared" si="190"/>
        <v>0</v>
      </c>
      <c r="K205" s="34">
        <f t="shared" si="145"/>
        <v>0</v>
      </c>
      <c r="L205" s="34">
        <f>+L206</f>
        <v>326484319237</v>
      </c>
      <c r="M205" s="116">
        <f t="shared" si="147"/>
        <v>5.655785665389295E-2</v>
      </c>
      <c r="N205" s="34">
        <f t="shared" ref="N205:W207" si="191">+N206</f>
        <v>0</v>
      </c>
      <c r="O205" s="34">
        <f t="shared" si="191"/>
        <v>326484319237</v>
      </c>
      <c r="P205" s="34">
        <f t="shared" si="191"/>
        <v>0</v>
      </c>
      <c r="Q205" s="34">
        <f t="shared" si="191"/>
        <v>326484319237</v>
      </c>
      <c r="R205" s="34">
        <f t="shared" si="191"/>
        <v>0</v>
      </c>
      <c r="S205" s="34">
        <f t="shared" si="191"/>
        <v>0</v>
      </c>
      <c r="T205" s="34">
        <f t="shared" si="191"/>
        <v>18896410145</v>
      </c>
      <c r="U205" s="34">
        <f t="shared" si="191"/>
        <v>307587909092</v>
      </c>
      <c r="V205" s="34">
        <f t="shared" si="191"/>
        <v>18896410145</v>
      </c>
      <c r="W205" s="34">
        <f t="shared" si="191"/>
        <v>0</v>
      </c>
      <c r="X205" s="24">
        <f t="shared" si="173"/>
        <v>1</v>
      </c>
      <c r="Y205" s="24">
        <f t="shared" si="150"/>
        <v>5.7878461633812203E-2</v>
      </c>
      <c r="Z205" s="24">
        <f t="shared" si="185"/>
        <v>5.7878461633812203E-2</v>
      </c>
      <c r="AA205" s="24">
        <f t="shared" si="186"/>
        <v>5.7878461633812203E-2</v>
      </c>
      <c r="AB205" s="24">
        <f t="shared" si="187"/>
        <v>1</v>
      </c>
    </row>
    <row r="206" spans="1:28" ht="70.5" customHeight="1" x14ac:dyDescent="0.25">
      <c r="A206" s="20" t="s">
        <v>459</v>
      </c>
      <c r="B206" s="21" t="s">
        <v>67</v>
      </c>
      <c r="C206" s="21">
        <v>13</v>
      </c>
      <c r="D206" s="21" t="s">
        <v>13</v>
      </c>
      <c r="E206" s="47" t="s">
        <v>588</v>
      </c>
      <c r="F206" s="34">
        <f t="shared" si="190"/>
        <v>326484319237</v>
      </c>
      <c r="G206" s="34">
        <f t="shared" si="190"/>
        <v>0</v>
      </c>
      <c r="H206" s="34">
        <f t="shared" si="190"/>
        <v>0</v>
      </c>
      <c r="I206" s="34">
        <f t="shared" si="190"/>
        <v>0</v>
      </c>
      <c r="J206" s="34">
        <f t="shared" si="190"/>
        <v>0</v>
      </c>
      <c r="K206" s="34">
        <f t="shared" si="145"/>
        <v>0</v>
      </c>
      <c r="L206" s="34">
        <f>+L207</f>
        <v>326484319237</v>
      </c>
      <c r="M206" s="116">
        <f t="shared" si="147"/>
        <v>5.655785665389295E-2</v>
      </c>
      <c r="N206" s="34">
        <f t="shared" si="191"/>
        <v>0</v>
      </c>
      <c r="O206" s="34">
        <f t="shared" si="191"/>
        <v>326484319237</v>
      </c>
      <c r="P206" s="34">
        <f t="shared" si="191"/>
        <v>0</v>
      </c>
      <c r="Q206" s="34">
        <f t="shared" si="191"/>
        <v>326484319237</v>
      </c>
      <c r="R206" s="34">
        <f t="shared" si="191"/>
        <v>0</v>
      </c>
      <c r="S206" s="34">
        <f t="shared" si="191"/>
        <v>0</v>
      </c>
      <c r="T206" s="34">
        <f t="shared" si="191"/>
        <v>18896410145</v>
      </c>
      <c r="U206" s="34">
        <f t="shared" si="191"/>
        <v>307587909092</v>
      </c>
      <c r="V206" s="34">
        <f t="shared" si="191"/>
        <v>18896410145</v>
      </c>
      <c r="W206" s="34">
        <f t="shared" si="191"/>
        <v>0</v>
      </c>
      <c r="X206" s="24">
        <f t="shared" si="173"/>
        <v>1</v>
      </c>
      <c r="Y206" s="24">
        <f t="shared" si="150"/>
        <v>5.7878461633812203E-2</v>
      </c>
      <c r="Z206" s="24">
        <f t="shared" si="185"/>
        <v>5.7878461633812203E-2</v>
      </c>
      <c r="AA206" s="24">
        <f t="shared" si="186"/>
        <v>5.7878461633812203E-2</v>
      </c>
      <c r="AB206" s="24">
        <f t="shared" si="187"/>
        <v>1</v>
      </c>
    </row>
    <row r="207" spans="1:28" ht="34.5" customHeight="1" x14ac:dyDescent="0.25">
      <c r="A207" s="20" t="s">
        <v>460</v>
      </c>
      <c r="B207" s="21" t="s">
        <v>67</v>
      </c>
      <c r="C207" s="21">
        <v>13</v>
      </c>
      <c r="D207" s="21" t="s">
        <v>13</v>
      </c>
      <c r="E207" s="22" t="s">
        <v>76</v>
      </c>
      <c r="F207" s="34">
        <f t="shared" si="190"/>
        <v>326484319237</v>
      </c>
      <c r="G207" s="34">
        <f t="shared" si="190"/>
        <v>0</v>
      </c>
      <c r="H207" s="34">
        <f t="shared" si="190"/>
        <v>0</v>
      </c>
      <c r="I207" s="34">
        <f t="shared" si="190"/>
        <v>0</v>
      </c>
      <c r="J207" s="34">
        <f t="shared" si="190"/>
        <v>0</v>
      </c>
      <c r="K207" s="34">
        <f t="shared" si="145"/>
        <v>0</v>
      </c>
      <c r="L207" s="34">
        <f>+L208</f>
        <v>326484319237</v>
      </c>
      <c r="M207" s="116">
        <f t="shared" si="147"/>
        <v>5.655785665389295E-2</v>
      </c>
      <c r="N207" s="34">
        <f t="shared" si="191"/>
        <v>0</v>
      </c>
      <c r="O207" s="34">
        <f t="shared" si="191"/>
        <v>326484319237</v>
      </c>
      <c r="P207" s="34">
        <f t="shared" si="191"/>
        <v>0</v>
      </c>
      <c r="Q207" s="34">
        <f t="shared" si="191"/>
        <v>326484319237</v>
      </c>
      <c r="R207" s="34">
        <f t="shared" si="191"/>
        <v>0</v>
      </c>
      <c r="S207" s="34">
        <f t="shared" si="191"/>
        <v>0</v>
      </c>
      <c r="T207" s="34">
        <f t="shared" si="191"/>
        <v>18896410145</v>
      </c>
      <c r="U207" s="34">
        <f t="shared" si="191"/>
        <v>307587909092</v>
      </c>
      <c r="V207" s="34">
        <f t="shared" si="191"/>
        <v>18896410145</v>
      </c>
      <c r="W207" s="34">
        <f t="shared" si="191"/>
        <v>0</v>
      </c>
      <c r="X207" s="24">
        <f t="shared" si="173"/>
        <v>1</v>
      </c>
      <c r="Y207" s="24">
        <f t="shared" si="150"/>
        <v>5.7878461633812203E-2</v>
      </c>
      <c r="Z207" s="24">
        <f t="shared" si="185"/>
        <v>5.7878461633812203E-2</v>
      </c>
      <c r="AA207" s="24">
        <f t="shared" si="186"/>
        <v>5.7878461633812203E-2</v>
      </c>
      <c r="AB207" s="24">
        <f t="shared" si="187"/>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2">+G208-H208+I208-J208</f>
        <v>0</v>
      </c>
      <c r="L208" s="28">
        <f>+F208+K208</f>
        <v>326484319237</v>
      </c>
      <c r="M208" s="118">
        <f t="shared" si="147"/>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3"/>
        <v>1</v>
      </c>
      <c r="Y208" s="30">
        <f t="shared" si="150"/>
        <v>5.7878461633812203E-2</v>
      </c>
      <c r="Z208" s="30">
        <f t="shared" si="185"/>
        <v>5.7878461633812203E-2</v>
      </c>
      <c r="AA208" s="30">
        <f t="shared" si="186"/>
        <v>5.7878461633812203E-2</v>
      </c>
      <c r="AB208" s="30">
        <f t="shared" si="187"/>
        <v>1</v>
      </c>
    </row>
    <row r="209" spans="1:28" ht="65.25" customHeight="1" x14ac:dyDescent="0.25">
      <c r="A209" s="20" t="s">
        <v>88</v>
      </c>
      <c r="B209" s="21" t="s">
        <v>67</v>
      </c>
      <c r="C209" s="21">
        <v>13</v>
      </c>
      <c r="D209" s="21" t="s">
        <v>13</v>
      </c>
      <c r="E209" s="22" t="s">
        <v>589</v>
      </c>
      <c r="F209" s="34">
        <f t="shared" ref="F209:J211" si="193">+F210</f>
        <v>103270216578</v>
      </c>
      <c r="G209" s="34">
        <f t="shared" si="193"/>
        <v>0</v>
      </c>
      <c r="H209" s="34">
        <f t="shared" si="193"/>
        <v>0</v>
      </c>
      <c r="I209" s="34">
        <f t="shared" si="193"/>
        <v>0</v>
      </c>
      <c r="J209" s="34">
        <f t="shared" si="193"/>
        <v>0</v>
      </c>
      <c r="K209" s="34">
        <f t="shared" si="192"/>
        <v>0</v>
      </c>
      <c r="L209" s="34">
        <f>+L210</f>
        <v>103270216578</v>
      </c>
      <c r="M209" s="116">
        <f t="shared" ref="M209:M272" si="194">L209/$L$297</f>
        <v>1.7889808979141563E-2</v>
      </c>
      <c r="N209" s="34">
        <f t="shared" ref="N209:W211" si="195">+N210</f>
        <v>0</v>
      </c>
      <c r="O209" s="34">
        <f t="shared" si="195"/>
        <v>103270216578</v>
      </c>
      <c r="P209" s="34">
        <f t="shared" si="195"/>
        <v>0</v>
      </c>
      <c r="Q209" s="34">
        <f t="shared" si="195"/>
        <v>103270216578</v>
      </c>
      <c r="R209" s="34">
        <f t="shared" si="195"/>
        <v>0</v>
      </c>
      <c r="S209" s="34">
        <f t="shared" si="195"/>
        <v>0</v>
      </c>
      <c r="T209" s="34">
        <f t="shared" si="195"/>
        <v>2037283578</v>
      </c>
      <c r="U209" s="34">
        <f t="shared" si="195"/>
        <v>101232933000</v>
      </c>
      <c r="V209" s="34">
        <f t="shared" si="195"/>
        <v>2037283578</v>
      </c>
      <c r="W209" s="34">
        <f t="shared" si="195"/>
        <v>0</v>
      </c>
      <c r="X209" s="24">
        <f t="shared" si="173"/>
        <v>1</v>
      </c>
      <c r="Y209" s="24">
        <f t="shared" ref="Y209:Y272" si="196">+T209/L209</f>
        <v>1.9727697350777215E-2</v>
      </c>
      <c r="Z209" s="24">
        <f t="shared" si="185"/>
        <v>1.9727697350777215E-2</v>
      </c>
      <c r="AA209" s="24">
        <f t="shared" si="186"/>
        <v>1.9727697350777215E-2</v>
      </c>
      <c r="AB209" s="24">
        <f t="shared" si="187"/>
        <v>1</v>
      </c>
    </row>
    <row r="210" spans="1:28" ht="65.25" customHeight="1" x14ac:dyDescent="0.25">
      <c r="A210" s="20" t="s">
        <v>90</v>
      </c>
      <c r="B210" s="21" t="s">
        <v>67</v>
      </c>
      <c r="C210" s="21">
        <v>13</v>
      </c>
      <c r="D210" s="21" t="s">
        <v>13</v>
      </c>
      <c r="E210" s="47" t="s">
        <v>589</v>
      </c>
      <c r="F210" s="34">
        <f t="shared" si="193"/>
        <v>103270216578</v>
      </c>
      <c r="G210" s="34">
        <f t="shared" si="193"/>
        <v>0</v>
      </c>
      <c r="H210" s="34">
        <f t="shared" si="193"/>
        <v>0</v>
      </c>
      <c r="I210" s="34">
        <f t="shared" si="193"/>
        <v>0</v>
      </c>
      <c r="J210" s="34">
        <f t="shared" si="193"/>
        <v>0</v>
      </c>
      <c r="K210" s="34">
        <f t="shared" si="192"/>
        <v>0</v>
      </c>
      <c r="L210" s="34">
        <f>+L211</f>
        <v>103270216578</v>
      </c>
      <c r="M210" s="116">
        <f t="shared" si="194"/>
        <v>1.7889808979141563E-2</v>
      </c>
      <c r="N210" s="34">
        <f t="shared" si="195"/>
        <v>0</v>
      </c>
      <c r="O210" s="34">
        <f t="shared" si="195"/>
        <v>103270216578</v>
      </c>
      <c r="P210" s="34">
        <f t="shared" si="195"/>
        <v>0</v>
      </c>
      <c r="Q210" s="34">
        <f t="shared" si="195"/>
        <v>103270216578</v>
      </c>
      <c r="R210" s="34">
        <f t="shared" si="195"/>
        <v>0</v>
      </c>
      <c r="S210" s="34">
        <f t="shared" si="195"/>
        <v>0</v>
      </c>
      <c r="T210" s="34">
        <f t="shared" si="195"/>
        <v>2037283578</v>
      </c>
      <c r="U210" s="34">
        <f t="shared" si="195"/>
        <v>101232933000</v>
      </c>
      <c r="V210" s="34">
        <f t="shared" si="195"/>
        <v>2037283578</v>
      </c>
      <c r="W210" s="34">
        <f t="shared" si="195"/>
        <v>0</v>
      </c>
      <c r="X210" s="24">
        <f t="shared" si="173"/>
        <v>1</v>
      </c>
      <c r="Y210" s="24">
        <f t="shared" si="196"/>
        <v>1.9727697350777215E-2</v>
      </c>
      <c r="Z210" s="24">
        <f t="shared" si="185"/>
        <v>1.9727697350777215E-2</v>
      </c>
      <c r="AA210" s="24">
        <f t="shared" si="186"/>
        <v>1.9727697350777215E-2</v>
      </c>
      <c r="AB210" s="24">
        <f t="shared" si="187"/>
        <v>1</v>
      </c>
    </row>
    <row r="211" spans="1:28" ht="38.25" customHeight="1" x14ac:dyDescent="0.25">
      <c r="A211" s="20" t="s">
        <v>91</v>
      </c>
      <c r="B211" s="21" t="s">
        <v>67</v>
      </c>
      <c r="C211" s="21">
        <v>13</v>
      </c>
      <c r="D211" s="21" t="s">
        <v>13</v>
      </c>
      <c r="E211" s="22" t="s">
        <v>76</v>
      </c>
      <c r="F211" s="34">
        <f t="shared" si="193"/>
        <v>103270216578</v>
      </c>
      <c r="G211" s="34">
        <f t="shared" si="193"/>
        <v>0</v>
      </c>
      <c r="H211" s="34">
        <f t="shared" si="193"/>
        <v>0</v>
      </c>
      <c r="I211" s="34">
        <f t="shared" si="193"/>
        <v>0</v>
      </c>
      <c r="J211" s="34">
        <f t="shared" si="193"/>
        <v>0</v>
      </c>
      <c r="K211" s="34">
        <f>+K212</f>
        <v>0</v>
      </c>
      <c r="L211" s="34">
        <f>+L212</f>
        <v>103270216578</v>
      </c>
      <c r="M211" s="116">
        <f t="shared" si="194"/>
        <v>1.7889808979141563E-2</v>
      </c>
      <c r="N211" s="34">
        <f t="shared" si="195"/>
        <v>0</v>
      </c>
      <c r="O211" s="34">
        <f t="shared" si="195"/>
        <v>103270216578</v>
      </c>
      <c r="P211" s="34">
        <f t="shared" si="195"/>
        <v>0</v>
      </c>
      <c r="Q211" s="34">
        <f t="shared" si="195"/>
        <v>103270216578</v>
      </c>
      <c r="R211" s="34">
        <f t="shared" si="195"/>
        <v>0</v>
      </c>
      <c r="S211" s="34">
        <f t="shared" si="195"/>
        <v>0</v>
      </c>
      <c r="T211" s="34">
        <f t="shared" si="195"/>
        <v>2037283578</v>
      </c>
      <c r="U211" s="34">
        <f t="shared" si="195"/>
        <v>101232933000</v>
      </c>
      <c r="V211" s="34">
        <f t="shared" si="195"/>
        <v>2037283578</v>
      </c>
      <c r="W211" s="34">
        <f t="shared" si="195"/>
        <v>0</v>
      </c>
      <c r="X211" s="24">
        <f t="shared" si="173"/>
        <v>1</v>
      </c>
      <c r="Y211" s="24">
        <f t="shared" si="196"/>
        <v>1.9727697350777215E-2</v>
      </c>
      <c r="Z211" s="24">
        <f t="shared" si="185"/>
        <v>1.9727697350777215E-2</v>
      </c>
      <c r="AA211" s="24">
        <f t="shared" si="186"/>
        <v>1.9727697350777215E-2</v>
      </c>
      <c r="AB211" s="24">
        <f t="shared" si="187"/>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7">+G212-H212+I212-J212</f>
        <v>0</v>
      </c>
      <c r="L212" s="28">
        <f>+F212+K212</f>
        <v>103270216578</v>
      </c>
      <c r="M212" s="118">
        <f t="shared" si="194"/>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3"/>
        <v>1</v>
      </c>
      <c r="Y212" s="30">
        <f t="shared" si="196"/>
        <v>1.9727697350777215E-2</v>
      </c>
      <c r="Z212" s="30">
        <f t="shared" si="185"/>
        <v>1.9727697350777215E-2</v>
      </c>
      <c r="AA212" s="30">
        <f t="shared" si="186"/>
        <v>1.9727697350777215E-2</v>
      </c>
      <c r="AB212" s="30">
        <f t="shared" si="187"/>
        <v>1</v>
      </c>
    </row>
    <row r="213" spans="1:28" ht="64.5" customHeight="1" x14ac:dyDescent="0.25">
      <c r="A213" s="20" t="s">
        <v>462</v>
      </c>
      <c r="B213" s="21" t="s">
        <v>67</v>
      </c>
      <c r="C213" s="21">
        <v>13</v>
      </c>
      <c r="D213" s="21" t="s">
        <v>13</v>
      </c>
      <c r="E213" s="22" t="s">
        <v>590</v>
      </c>
      <c r="F213" s="34">
        <f t="shared" ref="F213:J215" si="198">+F214</f>
        <v>323578411182</v>
      </c>
      <c r="G213" s="34">
        <f t="shared" si="198"/>
        <v>0</v>
      </c>
      <c r="H213" s="34">
        <f t="shared" si="198"/>
        <v>0</v>
      </c>
      <c r="I213" s="34">
        <f t="shared" si="198"/>
        <v>0</v>
      </c>
      <c r="J213" s="34">
        <f t="shared" si="198"/>
        <v>0</v>
      </c>
      <c r="K213" s="34">
        <f t="shared" si="197"/>
        <v>0</v>
      </c>
      <c r="L213" s="34">
        <f>+L214</f>
        <v>323578411182</v>
      </c>
      <c r="M213" s="116">
        <f t="shared" si="194"/>
        <v>5.605445749644436E-2</v>
      </c>
      <c r="N213" s="34">
        <f t="shared" ref="N213:W215" si="199">+N214</f>
        <v>0</v>
      </c>
      <c r="O213" s="34">
        <f t="shared" si="199"/>
        <v>323578411182</v>
      </c>
      <c r="P213" s="34">
        <f t="shared" si="199"/>
        <v>0</v>
      </c>
      <c r="Q213" s="34">
        <f t="shared" si="199"/>
        <v>323578411182</v>
      </c>
      <c r="R213" s="34">
        <f t="shared" si="199"/>
        <v>0</v>
      </c>
      <c r="S213" s="34">
        <f t="shared" si="199"/>
        <v>0</v>
      </c>
      <c r="T213" s="34">
        <f t="shared" si="199"/>
        <v>1121067275</v>
      </c>
      <c r="U213" s="34">
        <f t="shared" si="199"/>
        <v>322457343907</v>
      </c>
      <c r="V213" s="34">
        <f t="shared" si="199"/>
        <v>1121067275</v>
      </c>
      <c r="W213" s="34">
        <f t="shared" si="199"/>
        <v>0</v>
      </c>
      <c r="X213" s="24">
        <f t="shared" si="173"/>
        <v>1</v>
      </c>
      <c r="Y213" s="24">
        <f t="shared" si="196"/>
        <v>3.4645923098047607E-3</v>
      </c>
      <c r="Z213" s="24">
        <f t="shared" si="185"/>
        <v>3.4645923098047607E-3</v>
      </c>
      <c r="AA213" s="24">
        <f t="shared" si="186"/>
        <v>3.4645923098047607E-3</v>
      </c>
      <c r="AB213" s="24">
        <f t="shared" si="187"/>
        <v>1</v>
      </c>
    </row>
    <row r="214" spans="1:28" ht="64.5" customHeight="1" x14ac:dyDescent="0.25">
      <c r="A214" s="20" t="s">
        <v>464</v>
      </c>
      <c r="B214" s="21" t="s">
        <v>67</v>
      </c>
      <c r="C214" s="21">
        <v>13</v>
      </c>
      <c r="D214" s="21" t="s">
        <v>13</v>
      </c>
      <c r="E214" s="22" t="s">
        <v>590</v>
      </c>
      <c r="F214" s="34">
        <f t="shared" si="198"/>
        <v>323578411182</v>
      </c>
      <c r="G214" s="34">
        <f t="shared" si="198"/>
        <v>0</v>
      </c>
      <c r="H214" s="34">
        <f t="shared" si="198"/>
        <v>0</v>
      </c>
      <c r="I214" s="34">
        <f t="shared" si="198"/>
        <v>0</v>
      </c>
      <c r="J214" s="34">
        <f t="shared" si="198"/>
        <v>0</v>
      </c>
      <c r="K214" s="34">
        <f t="shared" si="197"/>
        <v>0</v>
      </c>
      <c r="L214" s="34">
        <f>+L215</f>
        <v>323578411182</v>
      </c>
      <c r="M214" s="116">
        <f t="shared" si="194"/>
        <v>5.605445749644436E-2</v>
      </c>
      <c r="N214" s="34">
        <f t="shared" si="199"/>
        <v>0</v>
      </c>
      <c r="O214" s="34">
        <f t="shared" si="199"/>
        <v>323578411182</v>
      </c>
      <c r="P214" s="34">
        <f t="shared" si="199"/>
        <v>0</v>
      </c>
      <c r="Q214" s="34">
        <f t="shared" si="199"/>
        <v>323578411182</v>
      </c>
      <c r="R214" s="34">
        <f t="shared" si="199"/>
        <v>0</v>
      </c>
      <c r="S214" s="34">
        <f t="shared" si="199"/>
        <v>0</v>
      </c>
      <c r="T214" s="34">
        <f t="shared" si="199"/>
        <v>1121067275</v>
      </c>
      <c r="U214" s="34">
        <f t="shared" si="199"/>
        <v>322457343907</v>
      </c>
      <c r="V214" s="34">
        <f t="shared" si="199"/>
        <v>1121067275</v>
      </c>
      <c r="W214" s="34">
        <f t="shared" si="199"/>
        <v>0</v>
      </c>
      <c r="X214" s="24">
        <f t="shared" si="173"/>
        <v>1</v>
      </c>
      <c r="Y214" s="24">
        <f t="shared" si="196"/>
        <v>3.4645923098047607E-3</v>
      </c>
      <c r="Z214" s="24">
        <f t="shared" si="185"/>
        <v>3.4645923098047607E-3</v>
      </c>
      <c r="AA214" s="24">
        <f t="shared" si="186"/>
        <v>3.4645923098047607E-3</v>
      </c>
      <c r="AB214" s="24">
        <f t="shared" si="187"/>
        <v>1</v>
      </c>
    </row>
    <row r="215" spans="1:28" ht="38.25" customHeight="1" x14ac:dyDescent="0.25">
      <c r="A215" s="20" t="s">
        <v>465</v>
      </c>
      <c r="B215" s="21" t="s">
        <v>67</v>
      </c>
      <c r="C215" s="21">
        <v>13</v>
      </c>
      <c r="D215" s="21" t="s">
        <v>13</v>
      </c>
      <c r="E215" s="22" t="s">
        <v>76</v>
      </c>
      <c r="F215" s="34">
        <f t="shared" si="198"/>
        <v>323578411182</v>
      </c>
      <c r="G215" s="34">
        <f t="shared" si="198"/>
        <v>0</v>
      </c>
      <c r="H215" s="34">
        <f t="shared" si="198"/>
        <v>0</v>
      </c>
      <c r="I215" s="34">
        <f t="shared" si="198"/>
        <v>0</v>
      </c>
      <c r="J215" s="34">
        <f t="shared" si="198"/>
        <v>0</v>
      </c>
      <c r="K215" s="34">
        <f t="shared" si="197"/>
        <v>0</v>
      </c>
      <c r="L215" s="34">
        <f>+L216</f>
        <v>323578411182</v>
      </c>
      <c r="M215" s="116">
        <f t="shared" si="194"/>
        <v>5.605445749644436E-2</v>
      </c>
      <c r="N215" s="34">
        <f t="shared" si="199"/>
        <v>0</v>
      </c>
      <c r="O215" s="34">
        <f t="shared" si="199"/>
        <v>323578411182</v>
      </c>
      <c r="P215" s="34">
        <f t="shared" si="199"/>
        <v>0</v>
      </c>
      <c r="Q215" s="34">
        <f t="shared" si="199"/>
        <v>323578411182</v>
      </c>
      <c r="R215" s="34">
        <f t="shared" si="199"/>
        <v>0</v>
      </c>
      <c r="S215" s="34">
        <f t="shared" si="199"/>
        <v>0</v>
      </c>
      <c r="T215" s="34">
        <f t="shared" si="199"/>
        <v>1121067275</v>
      </c>
      <c r="U215" s="34">
        <f t="shared" si="199"/>
        <v>322457343907</v>
      </c>
      <c r="V215" s="34">
        <f t="shared" si="199"/>
        <v>1121067275</v>
      </c>
      <c r="W215" s="34">
        <f t="shared" si="199"/>
        <v>0</v>
      </c>
      <c r="X215" s="24">
        <f t="shared" si="173"/>
        <v>1</v>
      </c>
      <c r="Y215" s="24">
        <f t="shared" si="196"/>
        <v>3.4645923098047607E-3</v>
      </c>
      <c r="Z215" s="24">
        <f t="shared" si="185"/>
        <v>3.4645923098047607E-3</v>
      </c>
      <c r="AA215" s="24">
        <f t="shared" si="186"/>
        <v>3.4645923098047607E-3</v>
      </c>
      <c r="AB215" s="24">
        <f t="shared" si="187"/>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7"/>
        <v>0</v>
      </c>
      <c r="L216" s="28">
        <f>+F216+K216</f>
        <v>323578411182</v>
      </c>
      <c r="M216" s="118">
        <f t="shared" si="194"/>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3"/>
        <v>1</v>
      </c>
      <c r="Y216" s="30">
        <f t="shared" si="196"/>
        <v>3.4645923098047607E-3</v>
      </c>
      <c r="Z216" s="30">
        <f t="shared" si="185"/>
        <v>3.4645923098047607E-3</v>
      </c>
      <c r="AA216" s="30">
        <f t="shared" si="186"/>
        <v>3.4645923098047607E-3</v>
      </c>
      <c r="AB216" s="30">
        <f t="shared" si="187"/>
        <v>1</v>
      </c>
    </row>
    <row r="217" spans="1:28" ht="71.25" customHeight="1" x14ac:dyDescent="0.25">
      <c r="A217" s="20" t="s">
        <v>93</v>
      </c>
      <c r="B217" s="21" t="s">
        <v>67</v>
      </c>
      <c r="C217" s="21">
        <v>13</v>
      </c>
      <c r="D217" s="21" t="s">
        <v>13</v>
      </c>
      <c r="E217" s="22" t="s">
        <v>591</v>
      </c>
      <c r="F217" s="34">
        <f t="shared" ref="F217:J219" si="200">+F218</f>
        <v>53127095469</v>
      </c>
      <c r="G217" s="34">
        <f t="shared" si="200"/>
        <v>0</v>
      </c>
      <c r="H217" s="34">
        <f t="shared" si="200"/>
        <v>0</v>
      </c>
      <c r="I217" s="34">
        <f t="shared" si="200"/>
        <v>0</v>
      </c>
      <c r="J217" s="34">
        <f t="shared" si="200"/>
        <v>0</v>
      </c>
      <c r="K217" s="34">
        <f t="shared" si="197"/>
        <v>0</v>
      </c>
      <c r="L217" s="34">
        <f>+L218</f>
        <v>53127095469</v>
      </c>
      <c r="M217" s="116">
        <f t="shared" si="194"/>
        <v>9.2033658982322818E-3</v>
      </c>
      <c r="N217" s="34">
        <f t="shared" ref="N217:W219" si="201">+N218</f>
        <v>0</v>
      </c>
      <c r="O217" s="34">
        <f t="shared" si="201"/>
        <v>53127095469</v>
      </c>
      <c r="P217" s="34">
        <f t="shared" si="201"/>
        <v>0</v>
      </c>
      <c r="Q217" s="34">
        <f t="shared" si="201"/>
        <v>53127095469</v>
      </c>
      <c r="R217" s="34">
        <f t="shared" si="201"/>
        <v>0</v>
      </c>
      <c r="S217" s="34">
        <f t="shared" si="201"/>
        <v>0</v>
      </c>
      <c r="T217" s="34">
        <f t="shared" si="201"/>
        <v>0</v>
      </c>
      <c r="U217" s="34">
        <f t="shared" si="201"/>
        <v>53127095469</v>
      </c>
      <c r="V217" s="34">
        <f t="shared" si="201"/>
        <v>0</v>
      </c>
      <c r="W217" s="34">
        <f t="shared" si="201"/>
        <v>0</v>
      </c>
      <c r="X217" s="24">
        <f t="shared" si="173"/>
        <v>1</v>
      </c>
      <c r="Y217" s="24">
        <f t="shared" si="196"/>
        <v>0</v>
      </c>
      <c r="Z217" s="24">
        <f t="shared" si="185"/>
        <v>0</v>
      </c>
      <c r="AA217" s="24">
        <f t="shared" si="186"/>
        <v>0</v>
      </c>
      <c r="AB217" s="24" t="s">
        <v>514</v>
      </c>
    </row>
    <row r="218" spans="1:28" ht="71.25" customHeight="1" x14ac:dyDescent="0.25">
      <c r="A218" s="20" t="s">
        <v>95</v>
      </c>
      <c r="B218" s="21" t="s">
        <v>67</v>
      </c>
      <c r="C218" s="21">
        <v>13</v>
      </c>
      <c r="D218" s="21" t="s">
        <v>13</v>
      </c>
      <c r="E218" s="47" t="s">
        <v>591</v>
      </c>
      <c r="F218" s="34">
        <f t="shared" si="200"/>
        <v>53127095469</v>
      </c>
      <c r="G218" s="34">
        <f t="shared" si="200"/>
        <v>0</v>
      </c>
      <c r="H218" s="34">
        <f t="shared" si="200"/>
        <v>0</v>
      </c>
      <c r="I218" s="34">
        <f t="shared" si="200"/>
        <v>0</v>
      </c>
      <c r="J218" s="34">
        <f t="shared" si="200"/>
        <v>0</v>
      </c>
      <c r="K218" s="34">
        <f t="shared" si="197"/>
        <v>0</v>
      </c>
      <c r="L218" s="34">
        <f>+L219</f>
        <v>53127095469</v>
      </c>
      <c r="M218" s="116">
        <f t="shared" si="194"/>
        <v>9.2033658982322818E-3</v>
      </c>
      <c r="N218" s="34">
        <f t="shared" si="201"/>
        <v>0</v>
      </c>
      <c r="O218" s="34">
        <f t="shared" si="201"/>
        <v>53127095469</v>
      </c>
      <c r="P218" s="34">
        <f t="shared" si="201"/>
        <v>0</v>
      </c>
      <c r="Q218" s="34">
        <f t="shared" si="201"/>
        <v>53127095469</v>
      </c>
      <c r="R218" s="34">
        <f t="shared" si="201"/>
        <v>0</v>
      </c>
      <c r="S218" s="34">
        <f t="shared" si="201"/>
        <v>0</v>
      </c>
      <c r="T218" s="34">
        <f t="shared" si="201"/>
        <v>0</v>
      </c>
      <c r="U218" s="34">
        <f t="shared" si="201"/>
        <v>53127095469</v>
      </c>
      <c r="V218" s="34">
        <f t="shared" si="201"/>
        <v>0</v>
      </c>
      <c r="W218" s="34">
        <f t="shared" si="201"/>
        <v>0</v>
      </c>
      <c r="X218" s="24">
        <f t="shared" si="173"/>
        <v>1</v>
      </c>
      <c r="Y218" s="24">
        <f t="shared" si="196"/>
        <v>0</v>
      </c>
      <c r="Z218" s="24">
        <f t="shared" si="185"/>
        <v>0</v>
      </c>
      <c r="AA218" s="24">
        <f t="shared" si="186"/>
        <v>0</v>
      </c>
      <c r="AB218" s="24" t="s">
        <v>514</v>
      </c>
    </row>
    <row r="219" spans="1:28" ht="30.75" customHeight="1" x14ac:dyDescent="0.25">
      <c r="A219" s="20" t="s">
        <v>96</v>
      </c>
      <c r="B219" s="21" t="s">
        <v>67</v>
      </c>
      <c r="C219" s="21">
        <v>13</v>
      </c>
      <c r="D219" s="21" t="s">
        <v>13</v>
      </c>
      <c r="E219" s="22" t="s">
        <v>76</v>
      </c>
      <c r="F219" s="34">
        <f t="shared" si="200"/>
        <v>53127095469</v>
      </c>
      <c r="G219" s="34">
        <f t="shared" si="200"/>
        <v>0</v>
      </c>
      <c r="H219" s="34">
        <f t="shared" si="200"/>
        <v>0</v>
      </c>
      <c r="I219" s="34">
        <f t="shared" si="200"/>
        <v>0</v>
      </c>
      <c r="J219" s="34">
        <f t="shared" si="200"/>
        <v>0</v>
      </c>
      <c r="K219" s="34">
        <f t="shared" si="197"/>
        <v>0</v>
      </c>
      <c r="L219" s="34">
        <f>+L220</f>
        <v>53127095469</v>
      </c>
      <c r="M219" s="116">
        <f t="shared" si="194"/>
        <v>9.2033658982322818E-3</v>
      </c>
      <c r="N219" s="34">
        <f t="shared" si="201"/>
        <v>0</v>
      </c>
      <c r="O219" s="34">
        <f t="shared" si="201"/>
        <v>53127095469</v>
      </c>
      <c r="P219" s="34">
        <f t="shared" si="201"/>
        <v>0</v>
      </c>
      <c r="Q219" s="34">
        <f t="shared" si="201"/>
        <v>53127095469</v>
      </c>
      <c r="R219" s="34">
        <f t="shared" si="201"/>
        <v>0</v>
      </c>
      <c r="S219" s="34">
        <f t="shared" si="201"/>
        <v>0</v>
      </c>
      <c r="T219" s="34">
        <f t="shared" si="201"/>
        <v>0</v>
      </c>
      <c r="U219" s="34">
        <f t="shared" si="201"/>
        <v>53127095469</v>
      </c>
      <c r="V219" s="34">
        <f t="shared" si="201"/>
        <v>0</v>
      </c>
      <c r="W219" s="34">
        <f t="shared" si="201"/>
        <v>0</v>
      </c>
      <c r="X219" s="24">
        <f t="shared" si="173"/>
        <v>1</v>
      </c>
      <c r="Y219" s="24">
        <f t="shared" si="196"/>
        <v>0</v>
      </c>
      <c r="Z219" s="24">
        <f t="shared" si="185"/>
        <v>0</v>
      </c>
      <c r="AA219" s="24">
        <f t="shared" si="186"/>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7"/>
        <v>0</v>
      </c>
      <c r="L220" s="28">
        <f>+F220+K220</f>
        <v>53127095469</v>
      </c>
      <c r="M220" s="118">
        <f t="shared" si="194"/>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3"/>
        <v>1</v>
      </c>
      <c r="Y220" s="30">
        <f t="shared" si="196"/>
        <v>0</v>
      </c>
      <c r="Z220" s="30">
        <f t="shared" si="185"/>
        <v>0</v>
      </c>
      <c r="AA220" s="30">
        <f t="shared" si="186"/>
        <v>0</v>
      </c>
      <c r="AB220" s="30" t="s">
        <v>514</v>
      </c>
    </row>
    <row r="221" spans="1:28" s="2" customFormat="1" ht="73.5" customHeight="1" x14ac:dyDescent="0.25">
      <c r="A221" s="49" t="s">
        <v>98</v>
      </c>
      <c r="B221" s="50" t="s">
        <v>67</v>
      </c>
      <c r="C221" s="21">
        <v>11</v>
      </c>
      <c r="D221" s="21" t="s">
        <v>13</v>
      </c>
      <c r="E221" s="47" t="s">
        <v>592</v>
      </c>
      <c r="F221" s="32">
        <f t="shared" ref="F221:J222" si="202">+F223</f>
        <v>25000000000</v>
      </c>
      <c r="G221" s="32">
        <f t="shared" si="202"/>
        <v>0</v>
      </c>
      <c r="H221" s="32">
        <f t="shared" si="202"/>
        <v>0</v>
      </c>
      <c r="I221" s="32">
        <f t="shared" si="202"/>
        <v>0</v>
      </c>
      <c r="J221" s="32">
        <f t="shared" si="202"/>
        <v>0</v>
      </c>
      <c r="K221" s="32">
        <f t="shared" si="197"/>
        <v>0</v>
      </c>
      <c r="L221" s="33">
        <f>+F221+K221</f>
        <v>25000000000</v>
      </c>
      <c r="M221" s="116">
        <f t="shared" si="194"/>
        <v>4.330824891228293E-3</v>
      </c>
      <c r="N221" s="32">
        <f t="shared" ref="N221:W222" si="203">+N223</f>
        <v>0</v>
      </c>
      <c r="O221" s="32">
        <f t="shared" si="203"/>
        <v>4391290743.8699999</v>
      </c>
      <c r="P221" s="32">
        <f t="shared" si="203"/>
        <v>20608709256.130001</v>
      </c>
      <c r="Q221" s="32">
        <f t="shared" si="203"/>
        <v>2303964423.7199998</v>
      </c>
      <c r="R221" s="32">
        <f t="shared" si="203"/>
        <v>22696035576.279999</v>
      </c>
      <c r="S221" s="32">
        <f t="shared" si="203"/>
        <v>2087326320.1500001</v>
      </c>
      <c r="T221" s="32">
        <f t="shared" si="203"/>
        <v>1413785948.22</v>
      </c>
      <c r="U221" s="32">
        <f t="shared" si="203"/>
        <v>890178475.49999976</v>
      </c>
      <c r="V221" s="32">
        <f t="shared" si="203"/>
        <v>1215968509.22</v>
      </c>
      <c r="W221" s="32">
        <f t="shared" si="203"/>
        <v>197817439</v>
      </c>
      <c r="X221" s="24">
        <f t="shared" si="173"/>
        <v>9.2158576948799989E-2</v>
      </c>
      <c r="Y221" s="24">
        <f t="shared" si="196"/>
        <v>5.6551437928799998E-2</v>
      </c>
      <c r="Z221" s="24">
        <f t="shared" si="185"/>
        <v>4.8638740368800004E-2</v>
      </c>
      <c r="AA221" s="24">
        <f t="shared" si="186"/>
        <v>0.61363184850627583</v>
      </c>
      <c r="AB221" s="24">
        <f t="shared" ref="AB221:AB223" si="204">+V221/T221</f>
        <v>0.86007963988533187</v>
      </c>
    </row>
    <row r="222" spans="1:28" s="2" customFormat="1" ht="73.5" customHeight="1" x14ac:dyDescent="0.25">
      <c r="A222" s="49" t="s">
        <v>98</v>
      </c>
      <c r="B222" s="50" t="s">
        <v>67</v>
      </c>
      <c r="C222" s="21">
        <v>13</v>
      </c>
      <c r="D222" s="21" t="s">
        <v>13</v>
      </c>
      <c r="E222" s="47" t="s">
        <v>592</v>
      </c>
      <c r="F222" s="32">
        <f t="shared" si="202"/>
        <v>80000000000</v>
      </c>
      <c r="G222" s="32">
        <f t="shared" si="202"/>
        <v>0</v>
      </c>
      <c r="H222" s="32">
        <f t="shared" si="202"/>
        <v>0</v>
      </c>
      <c r="I222" s="32">
        <f t="shared" si="202"/>
        <v>0</v>
      </c>
      <c r="J222" s="32">
        <f t="shared" si="202"/>
        <v>0</v>
      </c>
      <c r="K222" s="32">
        <f t="shared" si="197"/>
        <v>0</v>
      </c>
      <c r="L222" s="33">
        <f>+F222+K222</f>
        <v>80000000000</v>
      </c>
      <c r="M222" s="116">
        <f t="shared" si="194"/>
        <v>1.3858639651930536E-2</v>
      </c>
      <c r="N222" s="32">
        <f t="shared" si="203"/>
        <v>0</v>
      </c>
      <c r="O222" s="32">
        <f t="shared" si="203"/>
        <v>0</v>
      </c>
      <c r="P222" s="32">
        <f t="shared" si="203"/>
        <v>80000000000</v>
      </c>
      <c r="Q222" s="32">
        <f t="shared" si="203"/>
        <v>0</v>
      </c>
      <c r="R222" s="32">
        <f t="shared" si="203"/>
        <v>80000000000</v>
      </c>
      <c r="S222" s="32">
        <f t="shared" si="203"/>
        <v>0</v>
      </c>
      <c r="T222" s="32">
        <f t="shared" si="203"/>
        <v>0</v>
      </c>
      <c r="U222" s="32">
        <f t="shared" si="203"/>
        <v>0</v>
      </c>
      <c r="V222" s="32">
        <f t="shared" si="203"/>
        <v>0</v>
      </c>
      <c r="W222" s="32">
        <f t="shared" si="203"/>
        <v>0</v>
      </c>
      <c r="X222" s="24">
        <f t="shared" si="173"/>
        <v>0</v>
      </c>
      <c r="Y222" s="24">
        <f t="shared" si="196"/>
        <v>0</v>
      </c>
      <c r="Z222" s="24">
        <f t="shared" si="185"/>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7"/>
        <v>0</v>
      </c>
      <c r="L223" s="33">
        <f>+F223+K223</f>
        <v>25000000000</v>
      </c>
      <c r="M223" s="116">
        <f t="shared" si="194"/>
        <v>4.330824891228293E-3</v>
      </c>
      <c r="N223" s="32">
        <f t="shared" ref="N223:W223" si="205">+N226+N230</f>
        <v>0</v>
      </c>
      <c r="O223" s="32">
        <f t="shared" si="205"/>
        <v>4391290743.8699999</v>
      </c>
      <c r="P223" s="32">
        <f t="shared" si="205"/>
        <v>20608709256.130001</v>
      </c>
      <c r="Q223" s="32">
        <f t="shared" si="205"/>
        <v>2303964423.7199998</v>
      </c>
      <c r="R223" s="32">
        <f t="shared" si="205"/>
        <v>22696035576.279999</v>
      </c>
      <c r="S223" s="32">
        <f t="shared" si="205"/>
        <v>2087326320.1500001</v>
      </c>
      <c r="T223" s="32">
        <f t="shared" si="205"/>
        <v>1413785948.22</v>
      </c>
      <c r="U223" s="32">
        <f t="shared" si="205"/>
        <v>890178475.49999976</v>
      </c>
      <c r="V223" s="32">
        <f t="shared" si="205"/>
        <v>1215968509.22</v>
      </c>
      <c r="W223" s="32">
        <f t="shared" si="205"/>
        <v>197817439</v>
      </c>
      <c r="X223" s="24">
        <f t="shared" si="173"/>
        <v>9.2158576948799989E-2</v>
      </c>
      <c r="Y223" s="24">
        <f t="shared" si="196"/>
        <v>5.6551437928799998E-2</v>
      </c>
      <c r="Z223" s="24">
        <f t="shared" si="185"/>
        <v>4.8638740368800004E-2</v>
      </c>
      <c r="AA223" s="24">
        <f t="shared" si="186"/>
        <v>0.61363184850627583</v>
      </c>
      <c r="AB223" s="24">
        <f t="shared" si="204"/>
        <v>0.86007963988533187</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7"/>
        <v>0</v>
      </c>
      <c r="L224" s="33">
        <f>+F224+K224</f>
        <v>80000000000</v>
      </c>
      <c r="M224" s="116">
        <f t="shared" si="194"/>
        <v>1.3858639651930536E-2</v>
      </c>
      <c r="N224" s="32">
        <f t="shared" ref="N224:W224" si="206">+N228</f>
        <v>0</v>
      </c>
      <c r="O224" s="32">
        <f t="shared" si="206"/>
        <v>0</v>
      </c>
      <c r="P224" s="32">
        <f t="shared" si="206"/>
        <v>80000000000</v>
      </c>
      <c r="Q224" s="32">
        <f t="shared" si="206"/>
        <v>0</v>
      </c>
      <c r="R224" s="32">
        <f t="shared" si="206"/>
        <v>80000000000</v>
      </c>
      <c r="S224" s="32">
        <f t="shared" si="206"/>
        <v>0</v>
      </c>
      <c r="T224" s="32">
        <f t="shared" si="206"/>
        <v>0</v>
      </c>
      <c r="U224" s="32">
        <f t="shared" si="206"/>
        <v>0</v>
      </c>
      <c r="V224" s="32">
        <f t="shared" si="206"/>
        <v>0</v>
      </c>
      <c r="W224" s="32">
        <f t="shared" si="206"/>
        <v>0</v>
      </c>
      <c r="X224" s="24">
        <f t="shared" si="173"/>
        <v>0</v>
      </c>
      <c r="Y224" s="24">
        <f t="shared" si="196"/>
        <v>0</v>
      </c>
      <c r="Z224" s="24">
        <f t="shared" si="185"/>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7"/>
        <v>0</v>
      </c>
      <c r="L225" s="32">
        <f>+L226</f>
        <v>12000000000</v>
      </c>
      <c r="M225" s="116">
        <f t="shared" si="194"/>
        <v>2.0787959477895804E-3</v>
      </c>
      <c r="N225" s="32">
        <f t="shared" ref="N225:W225" si="207">+N226</f>
        <v>0</v>
      </c>
      <c r="O225" s="32">
        <f t="shared" si="207"/>
        <v>15000</v>
      </c>
      <c r="P225" s="32">
        <f t="shared" si="207"/>
        <v>11999985000</v>
      </c>
      <c r="Q225" s="32">
        <f t="shared" si="207"/>
        <v>0</v>
      </c>
      <c r="R225" s="32">
        <f t="shared" si="207"/>
        <v>12000000000</v>
      </c>
      <c r="S225" s="32">
        <f t="shared" si="207"/>
        <v>15000</v>
      </c>
      <c r="T225" s="32">
        <f t="shared" si="207"/>
        <v>0</v>
      </c>
      <c r="U225" s="32">
        <f t="shared" si="207"/>
        <v>0</v>
      </c>
      <c r="V225" s="32">
        <f t="shared" si="207"/>
        <v>0</v>
      </c>
      <c r="W225" s="32">
        <f t="shared" si="207"/>
        <v>0</v>
      </c>
      <c r="X225" s="24">
        <f t="shared" si="173"/>
        <v>0</v>
      </c>
      <c r="Y225" s="24">
        <f t="shared" si="196"/>
        <v>0</v>
      </c>
      <c r="Z225" s="24">
        <f t="shared" si="185"/>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7"/>
        <v>0</v>
      </c>
      <c r="L226" s="28">
        <f>+F226+K226</f>
        <v>12000000000</v>
      </c>
      <c r="M226" s="118">
        <f t="shared" si="194"/>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3"/>
        <v>0</v>
      </c>
      <c r="Y226" s="30">
        <f t="shared" si="196"/>
        <v>0</v>
      </c>
      <c r="Z226" s="30">
        <f t="shared" si="185"/>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7"/>
        <v>0</v>
      </c>
      <c r="L227" s="32">
        <f>+L228</f>
        <v>80000000000</v>
      </c>
      <c r="M227" s="116">
        <f t="shared" si="194"/>
        <v>1.3858639651930536E-2</v>
      </c>
      <c r="N227" s="32">
        <f t="shared" ref="N227:W227" si="208">+N228</f>
        <v>0</v>
      </c>
      <c r="O227" s="32">
        <f t="shared" si="208"/>
        <v>0</v>
      </c>
      <c r="P227" s="32">
        <f t="shared" si="208"/>
        <v>80000000000</v>
      </c>
      <c r="Q227" s="32">
        <f t="shared" si="208"/>
        <v>0</v>
      </c>
      <c r="R227" s="32">
        <f t="shared" si="208"/>
        <v>80000000000</v>
      </c>
      <c r="S227" s="32">
        <f t="shared" si="208"/>
        <v>0</v>
      </c>
      <c r="T227" s="32">
        <f t="shared" si="208"/>
        <v>0</v>
      </c>
      <c r="U227" s="32">
        <f t="shared" si="208"/>
        <v>0</v>
      </c>
      <c r="V227" s="32">
        <f t="shared" si="208"/>
        <v>0</v>
      </c>
      <c r="W227" s="32">
        <f t="shared" si="208"/>
        <v>0</v>
      </c>
      <c r="X227" s="24">
        <f t="shared" si="173"/>
        <v>0</v>
      </c>
      <c r="Y227" s="24">
        <f t="shared" si="196"/>
        <v>0</v>
      </c>
      <c r="Z227" s="24">
        <f t="shared" si="185"/>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7"/>
        <v>0</v>
      </c>
      <c r="L228" s="28">
        <f>+F228+K228</f>
        <v>80000000000</v>
      </c>
      <c r="M228" s="116">
        <f t="shared" si="194"/>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3"/>
        <v>0</v>
      </c>
      <c r="Y228" s="30">
        <f t="shared" si="196"/>
        <v>0</v>
      </c>
      <c r="Z228" s="30">
        <f t="shared" si="185"/>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7"/>
        <v>0</v>
      </c>
      <c r="L229" s="32">
        <f>+L230</f>
        <v>13000000000</v>
      </c>
      <c r="M229" s="116">
        <f t="shared" si="194"/>
        <v>2.2520289434387122E-3</v>
      </c>
      <c r="N229" s="32">
        <f t="shared" ref="N229:W229" si="209">+N230</f>
        <v>0</v>
      </c>
      <c r="O229" s="32">
        <f t="shared" si="209"/>
        <v>4391275743.8699999</v>
      </c>
      <c r="P229" s="32">
        <f t="shared" si="209"/>
        <v>8608724256.1300011</v>
      </c>
      <c r="Q229" s="32">
        <f t="shared" si="209"/>
        <v>2303964423.7199998</v>
      </c>
      <c r="R229" s="32">
        <f t="shared" si="209"/>
        <v>10696035576.280001</v>
      </c>
      <c r="S229" s="32">
        <f t="shared" si="209"/>
        <v>2087311320.1500001</v>
      </c>
      <c r="T229" s="32">
        <f t="shared" si="209"/>
        <v>1413785948.22</v>
      </c>
      <c r="U229" s="32">
        <f t="shared" si="209"/>
        <v>890178475.49999976</v>
      </c>
      <c r="V229" s="32">
        <f t="shared" si="209"/>
        <v>1215968509.22</v>
      </c>
      <c r="W229" s="32">
        <f t="shared" si="209"/>
        <v>197817439</v>
      </c>
      <c r="X229" s="24">
        <f t="shared" si="173"/>
        <v>0.17722803259384615</v>
      </c>
      <c r="Y229" s="24">
        <f t="shared" si="196"/>
        <v>0.10875276524769231</v>
      </c>
      <c r="Z229" s="24">
        <f t="shared" si="185"/>
        <v>9.3536039170769233E-2</v>
      </c>
      <c r="AA229" s="24">
        <f t="shared" ref="AA229:AA284" si="210">+T229/Q229</f>
        <v>0.61363184850627583</v>
      </c>
      <c r="AB229" s="24">
        <f t="shared" ref="AB229:AB284" si="211">+V229/T229</f>
        <v>0.86007963988533187</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7"/>
        <v>0</v>
      </c>
      <c r="L230" s="28">
        <f>+F230+K230</f>
        <v>13000000000</v>
      </c>
      <c r="M230" s="118">
        <f t="shared" si="194"/>
        <v>2.2520289434387122E-3</v>
      </c>
      <c r="N230" s="28">
        <v>0</v>
      </c>
      <c r="O230" s="28">
        <v>4391275743.8699999</v>
      </c>
      <c r="P230" s="39">
        <f>L230-O230</f>
        <v>8608724256.1300011</v>
      </c>
      <c r="Q230" s="28">
        <v>2303964423.7199998</v>
      </c>
      <c r="R230" s="39">
        <f>+L230-Q230</f>
        <v>10696035576.280001</v>
      </c>
      <c r="S230" s="28">
        <f>O230-Q230</f>
        <v>2087311320.1500001</v>
      </c>
      <c r="T230" s="39">
        <v>1413785948.22</v>
      </c>
      <c r="U230" s="28">
        <f>+Q230-T230</f>
        <v>890178475.49999976</v>
      </c>
      <c r="V230" s="39">
        <v>1215968509.22</v>
      </c>
      <c r="W230" s="29">
        <f>+T230-V230</f>
        <v>197817439</v>
      </c>
      <c r="X230" s="30">
        <f t="shared" si="173"/>
        <v>0.17722803259384615</v>
      </c>
      <c r="Y230" s="30">
        <f t="shared" si="196"/>
        <v>0.10875276524769231</v>
      </c>
      <c r="Z230" s="30">
        <f t="shared" si="185"/>
        <v>9.3536039170769233E-2</v>
      </c>
      <c r="AA230" s="30">
        <f t="shared" si="210"/>
        <v>0.61363184850627583</v>
      </c>
      <c r="AB230" s="30">
        <f t="shared" si="211"/>
        <v>0.86007963988533187</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7"/>
        <v>0</v>
      </c>
      <c r="L231" s="34">
        <f>+L232</f>
        <v>6042022926</v>
      </c>
      <c r="M231" s="116">
        <f t="shared" si="194"/>
        <v>1.0466777312517122E-3</v>
      </c>
      <c r="N231" s="34">
        <f t="shared" ref="N231:W231" si="212">+N232</f>
        <v>0</v>
      </c>
      <c r="O231" s="34">
        <f t="shared" si="212"/>
        <v>5309055073.5</v>
      </c>
      <c r="P231" s="34">
        <f t="shared" si="212"/>
        <v>732967852.5</v>
      </c>
      <c r="Q231" s="34">
        <f t="shared" si="212"/>
        <v>5278770195.7700005</v>
      </c>
      <c r="R231" s="34">
        <f t="shared" si="212"/>
        <v>763252730.23000002</v>
      </c>
      <c r="S231" s="34">
        <f t="shared" si="212"/>
        <v>30284877.730000019</v>
      </c>
      <c r="T231" s="34">
        <f t="shared" si="212"/>
        <v>1694525226.6900001</v>
      </c>
      <c r="U231" s="34">
        <f t="shared" si="212"/>
        <v>3584244969.0799999</v>
      </c>
      <c r="V231" s="34">
        <f t="shared" si="212"/>
        <v>1693225226.6900001</v>
      </c>
      <c r="W231" s="34">
        <f t="shared" si="212"/>
        <v>1300000</v>
      </c>
      <c r="X231" s="24">
        <f t="shared" si="173"/>
        <v>0.87367596257445923</v>
      </c>
      <c r="Y231" s="24">
        <f t="shared" si="196"/>
        <v>0.28045660326744681</v>
      </c>
      <c r="Z231" s="24">
        <f t="shared" si="185"/>
        <v>0.28024144354099062</v>
      </c>
      <c r="AA231" s="24">
        <f t="shared" si="210"/>
        <v>0.32100757635705796</v>
      </c>
      <c r="AB231" s="24">
        <f t="shared" si="211"/>
        <v>0.99923282346020936</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7"/>
        <v>0</v>
      </c>
      <c r="L232" s="34">
        <f>+L233+L237</f>
        <v>6042022926</v>
      </c>
      <c r="M232" s="116">
        <f t="shared" si="194"/>
        <v>1.0466777312517122E-3</v>
      </c>
      <c r="N232" s="34">
        <f t="shared" ref="N232:W232" si="213">+N233+N237</f>
        <v>0</v>
      </c>
      <c r="O232" s="34">
        <f t="shared" si="213"/>
        <v>5309055073.5</v>
      </c>
      <c r="P232" s="34">
        <f t="shared" si="213"/>
        <v>732967852.5</v>
      </c>
      <c r="Q232" s="34">
        <f t="shared" si="213"/>
        <v>5278770195.7700005</v>
      </c>
      <c r="R232" s="34">
        <f t="shared" si="213"/>
        <v>763252730.23000002</v>
      </c>
      <c r="S232" s="34">
        <f t="shared" si="213"/>
        <v>30284877.730000019</v>
      </c>
      <c r="T232" s="34">
        <f t="shared" si="213"/>
        <v>1694525226.6900001</v>
      </c>
      <c r="U232" s="34">
        <f t="shared" si="213"/>
        <v>3584244969.0799999</v>
      </c>
      <c r="V232" s="34">
        <f t="shared" si="213"/>
        <v>1693225226.6900001</v>
      </c>
      <c r="W232" s="34">
        <f t="shared" si="213"/>
        <v>1300000</v>
      </c>
      <c r="X232" s="24">
        <f t="shared" si="173"/>
        <v>0.87367596257445923</v>
      </c>
      <c r="Y232" s="24">
        <f t="shared" si="196"/>
        <v>0.28045660326744681</v>
      </c>
      <c r="Z232" s="24">
        <f t="shared" si="185"/>
        <v>0.28024144354099062</v>
      </c>
      <c r="AA232" s="24">
        <f t="shared" si="210"/>
        <v>0.32100757635705796</v>
      </c>
      <c r="AB232" s="24">
        <f t="shared" si="211"/>
        <v>0.99923282346020936</v>
      </c>
    </row>
    <row r="233" spans="1:28" ht="51.75" customHeight="1" x14ac:dyDescent="0.25">
      <c r="A233" s="20" t="s">
        <v>106</v>
      </c>
      <c r="B233" s="21" t="s">
        <v>67</v>
      </c>
      <c r="C233" s="21">
        <v>13</v>
      </c>
      <c r="D233" s="21" t="s">
        <v>13</v>
      </c>
      <c r="E233" s="22" t="s">
        <v>107</v>
      </c>
      <c r="F233" s="34">
        <f t="shared" ref="F233:J235" si="214">+F234</f>
        <v>2257022926</v>
      </c>
      <c r="G233" s="34">
        <f t="shared" si="214"/>
        <v>0</v>
      </c>
      <c r="H233" s="34">
        <f t="shared" si="214"/>
        <v>0</v>
      </c>
      <c r="I233" s="34">
        <f t="shared" si="214"/>
        <v>0</v>
      </c>
      <c r="J233" s="34">
        <f t="shared" si="214"/>
        <v>0</v>
      </c>
      <c r="K233" s="34">
        <f t="shared" si="197"/>
        <v>0</v>
      </c>
      <c r="L233" s="34">
        <f>+L234</f>
        <v>2257022926</v>
      </c>
      <c r="M233" s="116">
        <f t="shared" si="194"/>
        <v>3.9099084271974855E-4</v>
      </c>
      <c r="N233" s="34">
        <f t="shared" ref="N233:W235" si="215">+N234</f>
        <v>0</v>
      </c>
      <c r="O233" s="34">
        <f t="shared" si="215"/>
        <v>2077848175.5</v>
      </c>
      <c r="P233" s="34">
        <f t="shared" si="215"/>
        <v>179174750.5</v>
      </c>
      <c r="Q233" s="34">
        <f t="shared" si="215"/>
        <v>2047563297.77</v>
      </c>
      <c r="R233" s="34">
        <f t="shared" si="215"/>
        <v>209459628.23000002</v>
      </c>
      <c r="S233" s="34">
        <f t="shared" si="215"/>
        <v>30284877.730000019</v>
      </c>
      <c r="T233" s="34">
        <f t="shared" si="215"/>
        <v>1163760455.77</v>
      </c>
      <c r="U233" s="34">
        <f t="shared" si="215"/>
        <v>883802842</v>
      </c>
      <c r="V233" s="34">
        <f t="shared" si="215"/>
        <v>1162460455.77</v>
      </c>
      <c r="W233" s="34">
        <f t="shared" si="215"/>
        <v>1300000</v>
      </c>
      <c r="X233" s="24">
        <f t="shared" si="173"/>
        <v>0.90719649950511849</v>
      </c>
      <c r="Y233" s="24">
        <f t="shared" si="196"/>
        <v>0.51561747218601361</v>
      </c>
      <c r="Z233" s="24">
        <f t="shared" si="185"/>
        <v>0.51504149221477602</v>
      </c>
      <c r="AA233" s="24">
        <f t="shared" si="210"/>
        <v>0.56836360421064924</v>
      </c>
      <c r="AB233" s="24">
        <f t="shared" si="211"/>
        <v>0.99888293162604513</v>
      </c>
    </row>
    <row r="234" spans="1:28" ht="51.75" customHeight="1" x14ac:dyDescent="0.25">
      <c r="A234" s="20" t="s">
        <v>108</v>
      </c>
      <c r="B234" s="21" t="s">
        <v>67</v>
      </c>
      <c r="C234" s="21">
        <v>13</v>
      </c>
      <c r="D234" s="21" t="s">
        <v>13</v>
      </c>
      <c r="E234" s="22" t="s">
        <v>107</v>
      </c>
      <c r="F234" s="34">
        <f t="shared" si="214"/>
        <v>2257022926</v>
      </c>
      <c r="G234" s="34">
        <f t="shared" si="214"/>
        <v>0</v>
      </c>
      <c r="H234" s="34">
        <f t="shared" si="214"/>
        <v>0</v>
      </c>
      <c r="I234" s="34">
        <f t="shared" si="214"/>
        <v>0</v>
      </c>
      <c r="J234" s="34">
        <f t="shared" si="214"/>
        <v>0</v>
      </c>
      <c r="K234" s="34">
        <f t="shared" si="197"/>
        <v>0</v>
      </c>
      <c r="L234" s="34">
        <f>+L235</f>
        <v>2257022926</v>
      </c>
      <c r="M234" s="116">
        <f t="shared" si="194"/>
        <v>3.9099084271974855E-4</v>
      </c>
      <c r="N234" s="34">
        <f t="shared" si="215"/>
        <v>0</v>
      </c>
      <c r="O234" s="34">
        <f t="shared" si="215"/>
        <v>2077848175.5</v>
      </c>
      <c r="P234" s="34">
        <f t="shared" si="215"/>
        <v>179174750.5</v>
      </c>
      <c r="Q234" s="34">
        <f t="shared" si="215"/>
        <v>2047563297.77</v>
      </c>
      <c r="R234" s="34">
        <f t="shared" si="215"/>
        <v>209459628.23000002</v>
      </c>
      <c r="S234" s="34">
        <f t="shared" si="215"/>
        <v>30284877.730000019</v>
      </c>
      <c r="T234" s="34">
        <f t="shared" si="215"/>
        <v>1163760455.77</v>
      </c>
      <c r="U234" s="34">
        <f t="shared" si="215"/>
        <v>883802842</v>
      </c>
      <c r="V234" s="34">
        <f t="shared" si="215"/>
        <v>1162460455.77</v>
      </c>
      <c r="W234" s="34">
        <f t="shared" si="215"/>
        <v>1300000</v>
      </c>
      <c r="X234" s="24">
        <f t="shared" si="173"/>
        <v>0.90719649950511849</v>
      </c>
      <c r="Y234" s="24">
        <f t="shared" si="196"/>
        <v>0.51561747218601361</v>
      </c>
      <c r="Z234" s="24">
        <f t="shared" si="185"/>
        <v>0.51504149221477602</v>
      </c>
      <c r="AA234" s="24">
        <f t="shared" si="210"/>
        <v>0.56836360421064924</v>
      </c>
      <c r="AB234" s="24">
        <f t="shared" si="211"/>
        <v>0.99888293162604513</v>
      </c>
    </row>
    <row r="235" spans="1:28" ht="29.25" customHeight="1" x14ac:dyDescent="0.25">
      <c r="A235" s="20" t="s">
        <v>109</v>
      </c>
      <c r="B235" s="21" t="s">
        <v>67</v>
      </c>
      <c r="C235" s="21">
        <v>13</v>
      </c>
      <c r="D235" s="21" t="s">
        <v>13</v>
      </c>
      <c r="E235" s="47" t="s">
        <v>110</v>
      </c>
      <c r="F235" s="34">
        <f t="shared" si="214"/>
        <v>2257022926</v>
      </c>
      <c r="G235" s="34">
        <f t="shared" si="214"/>
        <v>0</v>
      </c>
      <c r="H235" s="34">
        <f t="shared" si="214"/>
        <v>0</v>
      </c>
      <c r="I235" s="34">
        <f t="shared" si="214"/>
        <v>0</v>
      </c>
      <c r="J235" s="34">
        <f t="shared" si="214"/>
        <v>0</v>
      </c>
      <c r="K235" s="34">
        <f t="shared" si="197"/>
        <v>0</v>
      </c>
      <c r="L235" s="34">
        <f>+L236</f>
        <v>2257022926</v>
      </c>
      <c r="M235" s="116">
        <f t="shared" si="194"/>
        <v>3.9099084271974855E-4</v>
      </c>
      <c r="N235" s="34">
        <f t="shared" si="215"/>
        <v>0</v>
      </c>
      <c r="O235" s="34">
        <f t="shared" si="215"/>
        <v>2077848175.5</v>
      </c>
      <c r="P235" s="34">
        <f t="shared" si="215"/>
        <v>179174750.5</v>
      </c>
      <c r="Q235" s="34">
        <f t="shared" si="215"/>
        <v>2047563297.77</v>
      </c>
      <c r="R235" s="34">
        <f t="shared" si="215"/>
        <v>209459628.23000002</v>
      </c>
      <c r="S235" s="34">
        <f t="shared" si="215"/>
        <v>30284877.730000019</v>
      </c>
      <c r="T235" s="34">
        <f t="shared" si="215"/>
        <v>1163760455.77</v>
      </c>
      <c r="U235" s="34">
        <f t="shared" si="215"/>
        <v>883802842</v>
      </c>
      <c r="V235" s="34">
        <f t="shared" si="215"/>
        <v>1162460455.77</v>
      </c>
      <c r="W235" s="34">
        <f t="shared" si="215"/>
        <v>1300000</v>
      </c>
      <c r="X235" s="24">
        <f t="shared" si="173"/>
        <v>0.90719649950511849</v>
      </c>
      <c r="Y235" s="24">
        <f t="shared" si="196"/>
        <v>0.51561747218601361</v>
      </c>
      <c r="Z235" s="24">
        <f t="shared" si="185"/>
        <v>0.51504149221477602</v>
      </c>
      <c r="AA235" s="24">
        <f t="shared" si="210"/>
        <v>0.56836360421064924</v>
      </c>
      <c r="AB235" s="24">
        <f t="shared" si="211"/>
        <v>0.99888293162604513</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7"/>
        <v>0</v>
      </c>
      <c r="L236" s="28">
        <f>+F236+K236</f>
        <v>2257022926</v>
      </c>
      <c r="M236" s="118">
        <f t="shared" si="194"/>
        <v>3.9099084271974855E-4</v>
      </c>
      <c r="N236" s="28">
        <v>0</v>
      </c>
      <c r="O236" s="28">
        <v>2077848175.5</v>
      </c>
      <c r="P236" s="28">
        <f>L236-O236</f>
        <v>179174750.5</v>
      </c>
      <c r="Q236" s="28">
        <v>2047563297.77</v>
      </c>
      <c r="R236" s="28">
        <f>+L236-Q236</f>
        <v>209459628.23000002</v>
      </c>
      <c r="S236" s="28">
        <f>O236-Q236</f>
        <v>30284877.730000019</v>
      </c>
      <c r="T236" s="28">
        <v>1163760455.77</v>
      </c>
      <c r="U236" s="28">
        <f>+Q236-T236</f>
        <v>883802842</v>
      </c>
      <c r="V236" s="28">
        <v>1162460455.77</v>
      </c>
      <c r="W236" s="29">
        <f>+T236-V236</f>
        <v>1300000</v>
      </c>
      <c r="X236" s="30">
        <f t="shared" si="173"/>
        <v>0.90719649950511849</v>
      </c>
      <c r="Y236" s="30">
        <f t="shared" si="196"/>
        <v>0.51561747218601361</v>
      </c>
      <c r="Z236" s="30">
        <f t="shared" si="185"/>
        <v>0.51504149221477602</v>
      </c>
      <c r="AA236" s="30">
        <f t="shared" si="210"/>
        <v>0.56836360421064924</v>
      </c>
      <c r="AB236" s="30">
        <f t="shared" si="211"/>
        <v>0.99888293162604513</v>
      </c>
    </row>
    <row r="237" spans="1:28" ht="51.75" customHeight="1" x14ac:dyDescent="0.25">
      <c r="A237" s="20" t="s">
        <v>473</v>
      </c>
      <c r="B237" s="21" t="s">
        <v>67</v>
      </c>
      <c r="C237" s="21">
        <v>13</v>
      </c>
      <c r="D237" s="21" t="s">
        <v>13</v>
      </c>
      <c r="E237" s="22" t="s">
        <v>474</v>
      </c>
      <c r="F237" s="34">
        <f t="shared" ref="F237:J239" si="216">+F238</f>
        <v>3785000000</v>
      </c>
      <c r="G237" s="34">
        <f t="shared" si="216"/>
        <v>0</v>
      </c>
      <c r="H237" s="34">
        <f t="shared" si="216"/>
        <v>0</v>
      </c>
      <c r="I237" s="34">
        <f t="shared" si="216"/>
        <v>0</v>
      </c>
      <c r="J237" s="34">
        <f t="shared" si="216"/>
        <v>0</v>
      </c>
      <c r="K237" s="34">
        <f t="shared" si="197"/>
        <v>0</v>
      </c>
      <c r="L237" s="34">
        <f>+L238</f>
        <v>3785000000</v>
      </c>
      <c r="M237" s="116">
        <f t="shared" si="194"/>
        <v>6.5568688853196355E-4</v>
      </c>
      <c r="N237" s="34">
        <f t="shared" ref="N237:W239" si="217">+N238</f>
        <v>0</v>
      </c>
      <c r="O237" s="34">
        <f t="shared" si="217"/>
        <v>3231206898</v>
      </c>
      <c r="P237" s="34">
        <f t="shared" si="217"/>
        <v>553793102</v>
      </c>
      <c r="Q237" s="34">
        <f t="shared" si="217"/>
        <v>3231206898</v>
      </c>
      <c r="R237" s="34">
        <f t="shared" si="217"/>
        <v>553793102</v>
      </c>
      <c r="S237" s="34">
        <f t="shared" si="217"/>
        <v>0</v>
      </c>
      <c r="T237" s="34">
        <f t="shared" si="217"/>
        <v>530764770.92000002</v>
      </c>
      <c r="U237" s="34">
        <f t="shared" si="217"/>
        <v>2700442127.0799999</v>
      </c>
      <c r="V237" s="34">
        <f t="shared" si="217"/>
        <v>530764770.92000002</v>
      </c>
      <c r="W237" s="34">
        <f t="shared" si="217"/>
        <v>0</v>
      </c>
      <c r="X237" s="24">
        <f t="shared" si="173"/>
        <v>0.8536874235138705</v>
      </c>
      <c r="Y237" s="24">
        <f t="shared" si="196"/>
        <v>0.14022847316248349</v>
      </c>
      <c r="Z237" s="24">
        <f t="shared" si="185"/>
        <v>0.14022847316248349</v>
      </c>
      <c r="AA237" s="24">
        <f t="shared" si="210"/>
        <v>0.16426208153013172</v>
      </c>
      <c r="AB237" s="24">
        <f t="shared" si="211"/>
        <v>1</v>
      </c>
    </row>
    <row r="238" spans="1:28" ht="51.75" customHeight="1" x14ac:dyDescent="0.25">
      <c r="A238" s="20" t="s">
        <v>475</v>
      </c>
      <c r="B238" s="21" t="s">
        <v>67</v>
      </c>
      <c r="C238" s="21">
        <v>13</v>
      </c>
      <c r="D238" s="21" t="s">
        <v>13</v>
      </c>
      <c r="E238" s="22" t="s">
        <v>476</v>
      </c>
      <c r="F238" s="34">
        <f t="shared" si="216"/>
        <v>3785000000</v>
      </c>
      <c r="G238" s="34">
        <f t="shared" si="216"/>
        <v>0</v>
      </c>
      <c r="H238" s="34">
        <f t="shared" si="216"/>
        <v>0</v>
      </c>
      <c r="I238" s="34">
        <f t="shared" si="216"/>
        <v>0</v>
      </c>
      <c r="J238" s="34">
        <f t="shared" si="216"/>
        <v>0</v>
      </c>
      <c r="K238" s="34">
        <f t="shared" si="197"/>
        <v>0</v>
      </c>
      <c r="L238" s="34">
        <f>+L239</f>
        <v>3785000000</v>
      </c>
      <c r="M238" s="116">
        <f t="shared" si="194"/>
        <v>6.5568688853196355E-4</v>
      </c>
      <c r="N238" s="34">
        <f t="shared" si="217"/>
        <v>0</v>
      </c>
      <c r="O238" s="34">
        <f t="shared" si="217"/>
        <v>3231206898</v>
      </c>
      <c r="P238" s="34">
        <f t="shared" si="217"/>
        <v>553793102</v>
      </c>
      <c r="Q238" s="34">
        <f t="shared" si="217"/>
        <v>3231206898</v>
      </c>
      <c r="R238" s="34">
        <f t="shared" si="217"/>
        <v>553793102</v>
      </c>
      <c r="S238" s="34">
        <f t="shared" si="217"/>
        <v>0</v>
      </c>
      <c r="T238" s="34">
        <f t="shared" si="217"/>
        <v>530764770.92000002</v>
      </c>
      <c r="U238" s="34">
        <f t="shared" si="217"/>
        <v>2700442127.0799999</v>
      </c>
      <c r="V238" s="34">
        <f t="shared" si="217"/>
        <v>530764770.92000002</v>
      </c>
      <c r="W238" s="34">
        <f t="shared" si="217"/>
        <v>0</v>
      </c>
      <c r="X238" s="24">
        <f t="shared" si="173"/>
        <v>0.8536874235138705</v>
      </c>
      <c r="Y238" s="24">
        <f t="shared" si="196"/>
        <v>0.14022847316248349</v>
      </c>
      <c r="Z238" s="24">
        <f t="shared" si="185"/>
        <v>0.14022847316248349</v>
      </c>
      <c r="AA238" s="24">
        <f t="shared" si="210"/>
        <v>0.16426208153013172</v>
      </c>
      <c r="AB238" s="24">
        <f t="shared" si="211"/>
        <v>1</v>
      </c>
    </row>
    <row r="239" spans="1:28" ht="29.25" customHeight="1" x14ac:dyDescent="0.25">
      <c r="A239" s="20" t="s">
        <v>477</v>
      </c>
      <c r="B239" s="21" t="s">
        <v>67</v>
      </c>
      <c r="C239" s="21">
        <v>13</v>
      </c>
      <c r="D239" s="21" t="s">
        <v>13</v>
      </c>
      <c r="E239" s="47" t="s">
        <v>110</v>
      </c>
      <c r="F239" s="34">
        <f t="shared" si="216"/>
        <v>3785000000</v>
      </c>
      <c r="G239" s="34">
        <f t="shared" si="216"/>
        <v>0</v>
      </c>
      <c r="H239" s="34">
        <f t="shared" si="216"/>
        <v>0</v>
      </c>
      <c r="I239" s="34">
        <f t="shared" si="216"/>
        <v>0</v>
      </c>
      <c r="J239" s="34">
        <f t="shared" si="216"/>
        <v>0</v>
      </c>
      <c r="K239" s="34">
        <f t="shared" si="197"/>
        <v>0</v>
      </c>
      <c r="L239" s="34">
        <f>+L240</f>
        <v>3785000000</v>
      </c>
      <c r="M239" s="116">
        <f t="shared" si="194"/>
        <v>6.5568688853196355E-4</v>
      </c>
      <c r="N239" s="34">
        <f t="shared" si="217"/>
        <v>0</v>
      </c>
      <c r="O239" s="34">
        <f t="shared" si="217"/>
        <v>3231206898</v>
      </c>
      <c r="P239" s="34">
        <f t="shared" si="217"/>
        <v>553793102</v>
      </c>
      <c r="Q239" s="34">
        <f t="shared" si="217"/>
        <v>3231206898</v>
      </c>
      <c r="R239" s="34">
        <f t="shared" si="217"/>
        <v>553793102</v>
      </c>
      <c r="S239" s="34">
        <f t="shared" si="217"/>
        <v>0</v>
      </c>
      <c r="T239" s="34">
        <f t="shared" si="217"/>
        <v>530764770.92000002</v>
      </c>
      <c r="U239" s="34">
        <f t="shared" si="217"/>
        <v>2700442127.0799999</v>
      </c>
      <c r="V239" s="34">
        <f t="shared" si="217"/>
        <v>530764770.92000002</v>
      </c>
      <c r="W239" s="34">
        <f t="shared" si="217"/>
        <v>0</v>
      </c>
      <c r="X239" s="24">
        <f t="shared" si="173"/>
        <v>0.8536874235138705</v>
      </c>
      <c r="Y239" s="24">
        <f t="shared" si="196"/>
        <v>0.14022847316248349</v>
      </c>
      <c r="Z239" s="24">
        <f t="shared" si="185"/>
        <v>0.14022847316248349</v>
      </c>
      <c r="AA239" s="24">
        <f t="shared" si="210"/>
        <v>0.16426208153013172</v>
      </c>
      <c r="AB239" s="24">
        <f t="shared" si="211"/>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7"/>
        <v>0</v>
      </c>
      <c r="L240" s="28">
        <f>+F240+K240</f>
        <v>3785000000</v>
      </c>
      <c r="M240" s="118">
        <f t="shared" si="194"/>
        <v>6.5568688853196355E-4</v>
      </c>
      <c r="N240" s="28">
        <v>0</v>
      </c>
      <c r="O240" s="28">
        <v>3231206898</v>
      </c>
      <c r="P240" s="28">
        <f>L240-O240</f>
        <v>553793102</v>
      </c>
      <c r="Q240" s="28">
        <v>3231206898</v>
      </c>
      <c r="R240" s="28">
        <f>+L240-Q240</f>
        <v>553793102</v>
      </c>
      <c r="S240" s="28">
        <f>O240-Q240</f>
        <v>0</v>
      </c>
      <c r="T240" s="28">
        <v>530764770.92000002</v>
      </c>
      <c r="U240" s="28">
        <f>+Q240-T240</f>
        <v>2700442127.0799999</v>
      </c>
      <c r="V240" s="28">
        <v>530764770.92000002</v>
      </c>
      <c r="W240" s="29">
        <f>+T240-V240</f>
        <v>0</v>
      </c>
      <c r="X240" s="30">
        <f t="shared" si="173"/>
        <v>0.8536874235138705</v>
      </c>
      <c r="Y240" s="30">
        <f t="shared" si="196"/>
        <v>0.14022847316248349</v>
      </c>
      <c r="Z240" s="30">
        <f t="shared" si="185"/>
        <v>0.14022847316248349</v>
      </c>
      <c r="AA240" s="30">
        <f t="shared" si="210"/>
        <v>0.16426208153013172</v>
      </c>
      <c r="AB240" s="30">
        <f t="shared" si="211"/>
        <v>1</v>
      </c>
    </row>
    <row r="241" spans="1:28" ht="29.25" customHeight="1" x14ac:dyDescent="0.25">
      <c r="A241" s="20" t="s">
        <v>112</v>
      </c>
      <c r="B241" s="21" t="s">
        <v>67</v>
      </c>
      <c r="C241" s="21">
        <v>13</v>
      </c>
      <c r="D241" s="21" t="s">
        <v>13</v>
      </c>
      <c r="E241" s="22" t="s">
        <v>113</v>
      </c>
      <c r="F241" s="34">
        <f t="shared" ref="F241:J242" si="218">+F243</f>
        <v>1124097372</v>
      </c>
      <c r="G241" s="34">
        <f t="shared" si="218"/>
        <v>0</v>
      </c>
      <c r="H241" s="34">
        <f t="shared" si="218"/>
        <v>0</v>
      </c>
      <c r="I241" s="34">
        <f t="shared" si="218"/>
        <v>0</v>
      </c>
      <c r="J241" s="34">
        <f t="shared" si="218"/>
        <v>0</v>
      </c>
      <c r="K241" s="34">
        <f t="shared" si="197"/>
        <v>0</v>
      </c>
      <c r="L241" s="34">
        <f>+L243</f>
        <v>1124097372</v>
      </c>
      <c r="M241" s="116">
        <f t="shared" si="194"/>
        <v>1.947307551528764E-4</v>
      </c>
      <c r="N241" s="34">
        <f t="shared" ref="N241:W242" si="219">+N243</f>
        <v>0</v>
      </c>
      <c r="O241" s="34">
        <f t="shared" si="219"/>
        <v>903530455.25999999</v>
      </c>
      <c r="P241" s="34">
        <f t="shared" si="219"/>
        <v>220566916.74000001</v>
      </c>
      <c r="Q241" s="34">
        <f t="shared" si="219"/>
        <v>863203030.21000004</v>
      </c>
      <c r="R241" s="34">
        <f t="shared" si="219"/>
        <v>260894341.78999996</v>
      </c>
      <c r="S241" s="34">
        <f t="shared" si="219"/>
        <v>40327425.049999952</v>
      </c>
      <c r="T241" s="34">
        <f t="shared" si="219"/>
        <v>510675898.20999998</v>
      </c>
      <c r="U241" s="34">
        <f t="shared" si="219"/>
        <v>352527132.00000006</v>
      </c>
      <c r="V241" s="34">
        <f t="shared" si="219"/>
        <v>506004191.20999998</v>
      </c>
      <c r="W241" s="34">
        <f t="shared" si="219"/>
        <v>4671707</v>
      </c>
      <c r="X241" s="24">
        <f t="shared" ref="X241:X297" si="220">+Q241/L241</f>
        <v>0.76790770240320427</v>
      </c>
      <c r="Y241" s="24">
        <f t="shared" si="196"/>
        <v>0.45429863188933778</v>
      </c>
      <c r="Z241" s="24">
        <f t="shared" si="185"/>
        <v>0.45014266896622546</v>
      </c>
      <c r="AA241" s="24">
        <f t="shared" si="210"/>
        <v>0.59160577562588346</v>
      </c>
      <c r="AB241" s="24">
        <f t="shared" si="211"/>
        <v>0.99085191406844331</v>
      </c>
    </row>
    <row r="242" spans="1:28" ht="29.25" customHeight="1" x14ac:dyDescent="0.25">
      <c r="A242" s="20" t="s">
        <v>112</v>
      </c>
      <c r="B242" s="21" t="s">
        <v>12</v>
      </c>
      <c r="C242" s="21">
        <v>20</v>
      </c>
      <c r="D242" s="21" t="s">
        <v>13</v>
      </c>
      <c r="E242" s="22" t="s">
        <v>113</v>
      </c>
      <c r="F242" s="34">
        <f t="shared" si="218"/>
        <v>76235881312</v>
      </c>
      <c r="G242" s="34">
        <f t="shared" si="218"/>
        <v>0</v>
      </c>
      <c r="H242" s="34">
        <f t="shared" si="218"/>
        <v>0</v>
      </c>
      <c r="I242" s="34">
        <f t="shared" si="218"/>
        <v>0</v>
      </c>
      <c r="J242" s="34">
        <f t="shared" si="218"/>
        <v>0</v>
      </c>
      <c r="K242" s="34">
        <f t="shared" si="197"/>
        <v>0</v>
      </c>
      <c r="L242" s="34">
        <f>+L244</f>
        <v>76235881312</v>
      </c>
      <c r="M242" s="116">
        <f t="shared" si="194"/>
        <v>1.3206570095629418E-2</v>
      </c>
      <c r="N242" s="34">
        <f t="shared" si="219"/>
        <v>0</v>
      </c>
      <c r="O242" s="34">
        <f t="shared" si="219"/>
        <v>67875461101.620003</v>
      </c>
      <c r="P242" s="34">
        <f t="shared" si="219"/>
        <v>8360420210.3799973</v>
      </c>
      <c r="Q242" s="34">
        <f t="shared" si="219"/>
        <v>66305133313.620003</v>
      </c>
      <c r="R242" s="34">
        <f t="shared" si="219"/>
        <v>9930747998.3799973</v>
      </c>
      <c r="S242" s="34">
        <f t="shared" si="219"/>
        <v>1570327788</v>
      </c>
      <c r="T242" s="34">
        <f t="shared" si="219"/>
        <v>16340887254.129999</v>
      </c>
      <c r="U242" s="34">
        <f t="shared" si="219"/>
        <v>49964246059.490005</v>
      </c>
      <c r="V242" s="34">
        <f t="shared" si="219"/>
        <v>16340887254.129999</v>
      </c>
      <c r="W242" s="34">
        <f t="shared" si="219"/>
        <v>0</v>
      </c>
      <c r="X242" s="24">
        <f t="shared" si="220"/>
        <v>0.86973656200368687</v>
      </c>
      <c r="Y242" s="24">
        <f t="shared" si="196"/>
        <v>0.21434640713673814</v>
      </c>
      <c r="Z242" s="24">
        <f t="shared" si="185"/>
        <v>0.21434640713673814</v>
      </c>
      <c r="AA242" s="24">
        <f t="shared" si="210"/>
        <v>0.24644980618375972</v>
      </c>
      <c r="AB242" s="24">
        <f t="shared" si="211"/>
        <v>1</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7"/>
        <v>0</v>
      </c>
      <c r="L243" s="34">
        <f>+L251</f>
        <v>1124097372</v>
      </c>
      <c r="M243" s="116">
        <f t="shared" si="194"/>
        <v>1.947307551528764E-4</v>
      </c>
      <c r="N243" s="34">
        <f t="shared" ref="N243:W243" si="221">+N251</f>
        <v>0</v>
      </c>
      <c r="O243" s="34">
        <f t="shared" si="221"/>
        <v>903530455.25999999</v>
      </c>
      <c r="P243" s="34">
        <f t="shared" si="221"/>
        <v>220566916.74000001</v>
      </c>
      <c r="Q243" s="34">
        <f t="shared" si="221"/>
        <v>863203030.21000004</v>
      </c>
      <c r="R243" s="34">
        <f t="shared" si="221"/>
        <v>260894341.78999996</v>
      </c>
      <c r="S243" s="34">
        <f t="shared" si="221"/>
        <v>40327425.049999952</v>
      </c>
      <c r="T243" s="34">
        <f t="shared" si="221"/>
        <v>510675898.20999998</v>
      </c>
      <c r="U243" s="34">
        <f t="shared" si="221"/>
        <v>352527132.00000006</v>
      </c>
      <c r="V243" s="34">
        <f t="shared" si="221"/>
        <v>506004191.20999998</v>
      </c>
      <c r="W243" s="34">
        <f t="shared" si="221"/>
        <v>4671707</v>
      </c>
      <c r="X243" s="24">
        <f t="shared" si="220"/>
        <v>0.76790770240320427</v>
      </c>
      <c r="Y243" s="24">
        <f t="shared" si="196"/>
        <v>0.45429863188933778</v>
      </c>
      <c r="Z243" s="24">
        <f t="shared" si="185"/>
        <v>0.45014266896622546</v>
      </c>
      <c r="AA243" s="24">
        <f t="shared" si="210"/>
        <v>0.59160577562588346</v>
      </c>
      <c r="AB243" s="24">
        <f t="shared" si="211"/>
        <v>0.99085191406844331</v>
      </c>
    </row>
    <row r="244" spans="1:28" ht="29.25" customHeight="1" x14ac:dyDescent="0.25">
      <c r="A244" s="20" t="s">
        <v>114</v>
      </c>
      <c r="B244" s="21" t="s">
        <v>12</v>
      </c>
      <c r="C244" s="21">
        <v>20</v>
      </c>
      <c r="D244" s="21" t="s">
        <v>13</v>
      </c>
      <c r="E244" s="22" t="s">
        <v>74</v>
      </c>
      <c r="F244" s="34">
        <f t="shared" ref="F244:J245" si="222">+F245</f>
        <v>76235881312</v>
      </c>
      <c r="G244" s="34">
        <f t="shared" si="222"/>
        <v>0</v>
      </c>
      <c r="H244" s="34">
        <f t="shared" si="222"/>
        <v>0</v>
      </c>
      <c r="I244" s="34">
        <f t="shared" si="222"/>
        <v>0</v>
      </c>
      <c r="J244" s="34">
        <f t="shared" si="222"/>
        <v>0</v>
      </c>
      <c r="K244" s="34">
        <f t="shared" si="197"/>
        <v>0</v>
      </c>
      <c r="L244" s="34">
        <f>+L245</f>
        <v>76235881312</v>
      </c>
      <c r="M244" s="116">
        <f t="shared" si="194"/>
        <v>1.3206570095629418E-2</v>
      </c>
      <c r="N244" s="34">
        <f t="shared" ref="N244:W245" si="223">+N245</f>
        <v>0</v>
      </c>
      <c r="O244" s="34">
        <f t="shared" si="223"/>
        <v>67875461101.620003</v>
      </c>
      <c r="P244" s="34">
        <f t="shared" si="223"/>
        <v>8360420210.3799973</v>
      </c>
      <c r="Q244" s="34">
        <f t="shared" si="223"/>
        <v>66305133313.620003</v>
      </c>
      <c r="R244" s="34">
        <f t="shared" si="223"/>
        <v>9930747998.3799973</v>
      </c>
      <c r="S244" s="34">
        <f t="shared" si="223"/>
        <v>1570327788</v>
      </c>
      <c r="T244" s="34">
        <f>+T245</f>
        <v>16340887254.129999</v>
      </c>
      <c r="U244" s="34">
        <f>+U245</f>
        <v>49964246059.490005</v>
      </c>
      <c r="V244" s="34">
        <f t="shared" si="223"/>
        <v>16340887254.129999</v>
      </c>
      <c r="W244" s="34">
        <f t="shared" si="223"/>
        <v>0</v>
      </c>
      <c r="X244" s="24">
        <f t="shared" si="220"/>
        <v>0.86973656200368687</v>
      </c>
      <c r="Y244" s="24">
        <f t="shared" si="196"/>
        <v>0.21434640713673814</v>
      </c>
      <c r="Z244" s="24">
        <f t="shared" si="185"/>
        <v>0.21434640713673814</v>
      </c>
      <c r="AA244" s="24">
        <f t="shared" si="210"/>
        <v>0.24644980618375972</v>
      </c>
      <c r="AB244" s="24">
        <f t="shared" si="211"/>
        <v>1</v>
      </c>
    </row>
    <row r="245" spans="1:28" ht="49.5" customHeight="1" x14ac:dyDescent="0.25">
      <c r="A245" s="20" t="s">
        <v>115</v>
      </c>
      <c r="B245" s="21" t="s">
        <v>12</v>
      </c>
      <c r="C245" s="21">
        <v>20</v>
      </c>
      <c r="D245" s="21" t="s">
        <v>13</v>
      </c>
      <c r="E245" s="47" t="s">
        <v>116</v>
      </c>
      <c r="F245" s="34">
        <f t="shared" si="222"/>
        <v>76235881312</v>
      </c>
      <c r="G245" s="34">
        <f t="shared" si="222"/>
        <v>0</v>
      </c>
      <c r="H245" s="34">
        <f t="shared" si="222"/>
        <v>0</v>
      </c>
      <c r="I245" s="34">
        <f t="shared" si="222"/>
        <v>0</v>
      </c>
      <c r="J245" s="34">
        <f t="shared" si="222"/>
        <v>0</v>
      </c>
      <c r="K245" s="34">
        <f t="shared" si="197"/>
        <v>0</v>
      </c>
      <c r="L245" s="34">
        <f>+L246</f>
        <v>76235881312</v>
      </c>
      <c r="M245" s="116">
        <f t="shared" si="194"/>
        <v>1.3206570095629418E-2</v>
      </c>
      <c r="N245" s="34">
        <f t="shared" si="223"/>
        <v>0</v>
      </c>
      <c r="O245" s="34">
        <f t="shared" si="223"/>
        <v>67875461101.620003</v>
      </c>
      <c r="P245" s="34">
        <f t="shared" si="223"/>
        <v>8360420210.3799973</v>
      </c>
      <c r="Q245" s="34">
        <f t="shared" si="223"/>
        <v>66305133313.620003</v>
      </c>
      <c r="R245" s="34">
        <f t="shared" si="223"/>
        <v>9930747998.3799973</v>
      </c>
      <c r="S245" s="34">
        <f t="shared" si="223"/>
        <v>1570327788</v>
      </c>
      <c r="T245" s="34">
        <f>+T246</f>
        <v>16340887254.129999</v>
      </c>
      <c r="U245" s="34">
        <f>+U246</f>
        <v>49964246059.490005</v>
      </c>
      <c r="V245" s="34">
        <f t="shared" si="223"/>
        <v>16340887254.129999</v>
      </c>
      <c r="W245" s="34">
        <f t="shared" si="223"/>
        <v>0</v>
      </c>
      <c r="X245" s="24">
        <f t="shared" si="220"/>
        <v>0.86973656200368687</v>
      </c>
      <c r="Y245" s="24">
        <f t="shared" si="196"/>
        <v>0.21434640713673814</v>
      </c>
      <c r="Z245" s="24">
        <f t="shared" si="185"/>
        <v>0.21434640713673814</v>
      </c>
      <c r="AA245" s="24">
        <f t="shared" si="210"/>
        <v>0.24644980618375972</v>
      </c>
      <c r="AB245" s="24">
        <f t="shared" si="211"/>
        <v>1</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7"/>
        <v>0</v>
      </c>
      <c r="L246" s="34">
        <f>+L247+L249</f>
        <v>76235881312</v>
      </c>
      <c r="M246" s="116">
        <f t="shared" si="194"/>
        <v>1.3206570095629418E-2</v>
      </c>
      <c r="N246" s="34">
        <f t="shared" ref="N246:W246" si="224">+N247+N249</f>
        <v>0</v>
      </c>
      <c r="O246" s="34">
        <f t="shared" si="224"/>
        <v>67875461101.620003</v>
      </c>
      <c r="P246" s="34">
        <f t="shared" si="224"/>
        <v>8360420210.3799973</v>
      </c>
      <c r="Q246" s="34">
        <f t="shared" si="224"/>
        <v>66305133313.620003</v>
      </c>
      <c r="R246" s="34">
        <f t="shared" si="224"/>
        <v>9930747998.3799973</v>
      </c>
      <c r="S246" s="34">
        <f t="shared" si="224"/>
        <v>1570327788</v>
      </c>
      <c r="T246" s="34">
        <f>+T247+T249</f>
        <v>16340887254.129999</v>
      </c>
      <c r="U246" s="34">
        <f>+U247+U249</f>
        <v>49964246059.490005</v>
      </c>
      <c r="V246" s="34">
        <f t="shared" si="224"/>
        <v>16340887254.129999</v>
      </c>
      <c r="W246" s="34">
        <f t="shared" si="224"/>
        <v>0</v>
      </c>
      <c r="X246" s="24">
        <f t="shared" si="220"/>
        <v>0.86973656200368687</v>
      </c>
      <c r="Y246" s="24">
        <f t="shared" si="196"/>
        <v>0.21434640713673814</v>
      </c>
      <c r="Z246" s="24">
        <f t="shared" si="185"/>
        <v>0.21434640713673814</v>
      </c>
      <c r="AA246" s="24">
        <f t="shared" si="210"/>
        <v>0.24644980618375972</v>
      </c>
      <c r="AB246" s="24">
        <f t="shared" si="211"/>
        <v>1</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7"/>
        <v>0</v>
      </c>
      <c r="L247" s="34">
        <f>+L248</f>
        <v>65370924168</v>
      </c>
      <c r="M247" s="116">
        <f t="shared" si="194"/>
        <v>1.1324401021974862E-2</v>
      </c>
      <c r="N247" s="34">
        <f t="shared" ref="N247:W247" si="225">+N248</f>
        <v>0</v>
      </c>
      <c r="O247" s="34">
        <f t="shared" si="225"/>
        <v>60495131451.620003</v>
      </c>
      <c r="P247" s="34">
        <f t="shared" si="225"/>
        <v>4875792716.3799973</v>
      </c>
      <c r="Q247" s="34">
        <f t="shared" si="225"/>
        <v>59628232130.620003</v>
      </c>
      <c r="R247" s="34">
        <f t="shared" si="225"/>
        <v>5742692037.3799973</v>
      </c>
      <c r="S247" s="34">
        <f t="shared" si="225"/>
        <v>866899321</v>
      </c>
      <c r="T247" s="34">
        <f t="shared" si="225"/>
        <v>13960306218.809999</v>
      </c>
      <c r="U247" s="34">
        <f t="shared" si="225"/>
        <v>45667925911.810005</v>
      </c>
      <c r="V247" s="34">
        <f t="shared" si="225"/>
        <v>13960306218.809999</v>
      </c>
      <c r="W247" s="34">
        <f t="shared" si="225"/>
        <v>0</v>
      </c>
      <c r="X247" s="24">
        <f t="shared" si="220"/>
        <v>0.9121521974720509</v>
      </c>
      <c r="Y247" s="24">
        <f t="shared" si="196"/>
        <v>0.21355528312453886</v>
      </c>
      <c r="Z247" s="24">
        <f t="shared" si="185"/>
        <v>0.21355528312453886</v>
      </c>
      <c r="AA247" s="24">
        <f t="shared" si="210"/>
        <v>0.23412242355649465</v>
      </c>
      <c r="AB247" s="24">
        <f t="shared" si="211"/>
        <v>1</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7"/>
        <v>0</v>
      </c>
      <c r="L248" s="28">
        <f>+F248+K248</f>
        <v>65370924168</v>
      </c>
      <c r="M248" s="118">
        <f t="shared" si="194"/>
        <v>1.1324401021974862E-2</v>
      </c>
      <c r="N248" s="28">
        <v>0</v>
      </c>
      <c r="O248" s="28">
        <v>60495131451.620003</v>
      </c>
      <c r="P248" s="28">
        <f>L248-O248</f>
        <v>4875792716.3799973</v>
      </c>
      <c r="Q248" s="28">
        <v>59628232130.620003</v>
      </c>
      <c r="R248" s="28">
        <f>+L248-Q248</f>
        <v>5742692037.3799973</v>
      </c>
      <c r="S248" s="28">
        <f>O248-Q248</f>
        <v>866899321</v>
      </c>
      <c r="T248" s="28">
        <v>13960306218.809999</v>
      </c>
      <c r="U248" s="28">
        <f>+Q248-T248</f>
        <v>45667925911.810005</v>
      </c>
      <c r="V248" s="28">
        <v>13960306218.809999</v>
      </c>
      <c r="W248" s="29">
        <f>+T248-V248</f>
        <v>0</v>
      </c>
      <c r="X248" s="30">
        <f t="shared" si="220"/>
        <v>0.9121521974720509</v>
      </c>
      <c r="Y248" s="30">
        <f t="shared" si="196"/>
        <v>0.21355528312453886</v>
      </c>
      <c r="Z248" s="30">
        <f t="shared" si="185"/>
        <v>0.21355528312453886</v>
      </c>
      <c r="AA248" s="30">
        <f t="shared" si="210"/>
        <v>0.23412242355649465</v>
      </c>
      <c r="AB248" s="30">
        <f t="shared" si="211"/>
        <v>1</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7"/>
        <v>0</v>
      </c>
      <c r="L249" s="34">
        <f>+L250</f>
        <v>10864957144</v>
      </c>
      <c r="M249" s="116">
        <f t="shared" si="194"/>
        <v>1.8821690736545546E-3</v>
      </c>
      <c r="N249" s="34">
        <f t="shared" ref="N249:W249" si="226">+N250</f>
        <v>0</v>
      </c>
      <c r="O249" s="34">
        <f t="shared" si="226"/>
        <v>7380329650</v>
      </c>
      <c r="P249" s="34">
        <f t="shared" si="226"/>
        <v>3484627494</v>
      </c>
      <c r="Q249" s="34">
        <f t="shared" si="226"/>
        <v>6676901183</v>
      </c>
      <c r="R249" s="34">
        <f t="shared" si="226"/>
        <v>4188055961</v>
      </c>
      <c r="S249" s="34">
        <f t="shared" si="226"/>
        <v>703428467</v>
      </c>
      <c r="T249" s="34">
        <f t="shared" si="226"/>
        <v>2380581035.3200002</v>
      </c>
      <c r="U249" s="34">
        <f t="shared" si="226"/>
        <v>4296320147.6800003</v>
      </c>
      <c r="V249" s="34">
        <f t="shared" si="226"/>
        <v>2380581035.3200002</v>
      </c>
      <c r="W249" s="34">
        <f t="shared" si="226"/>
        <v>0</v>
      </c>
      <c r="X249" s="24">
        <f t="shared" si="220"/>
        <v>0.6145354366802277</v>
      </c>
      <c r="Y249" s="24">
        <f t="shared" si="196"/>
        <v>0.21910634379580948</v>
      </c>
      <c r="Z249" s="24">
        <f t="shared" si="185"/>
        <v>0.21910634379580948</v>
      </c>
      <c r="AA249" s="24">
        <f t="shared" si="210"/>
        <v>0.35653980343174418</v>
      </c>
      <c r="AB249" s="24">
        <f t="shared" si="211"/>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7"/>
        <v>0</v>
      </c>
      <c r="L250" s="28">
        <f>+F250+K250</f>
        <v>10864957144</v>
      </c>
      <c r="M250" s="116">
        <f t="shared" si="194"/>
        <v>1.8821690736545546E-3</v>
      </c>
      <c r="N250" s="28">
        <v>0</v>
      </c>
      <c r="O250" s="28">
        <v>7380329650</v>
      </c>
      <c r="P250" s="28">
        <f>L250-O250</f>
        <v>3484627494</v>
      </c>
      <c r="Q250" s="28">
        <v>6676901183</v>
      </c>
      <c r="R250" s="28">
        <f>+L250-Q250</f>
        <v>4188055961</v>
      </c>
      <c r="S250" s="28">
        <f>O250-Q250</f>
        <v>703428467</v>
      </c>
      <c r="T250" s="28">
        <v>2380581035.3200002</v>
      </c>
      <c r="U250" s="28">
        <f>+Q250-T250</f>
        <v>4296320147.6800003</v>
      </c>
      <c r="V250" s="28">
        <v>2380581035.3200002</v>
      </c>
      <c r="W250" s="29">
        <f>+T250-V250</f>
        <v>0</v>
      </c>
      <c r="X250" s="30">
        <f t="shared" si="220"/>
        <v>0.6145354366802277</v>
      </c>
      <c r="Y250" s="30">
        <f t="shared" si="196"/>
        <v>0.21910634379580948</v>
      </c>
      <c r="Z250" s="30">
        <f t="shared" si="185"/>
        <v>0.21910634379580948</v>
      </c>
      <c r="AA250" s="30">
        <f t="shared" si="210"/>
        <v>0.35653980343174418</v>
      </c>
      <c r="AB250" s="30">
        <f t="shared" si="211"/>
        <v>1</v>
      </c>
    </row>
    <row r="251" spans="1:28" ht="39" customHeight="1" x14ac:dyDescent="0.25">
      <c r="A251" s="20" t="s">
        <v>124</v>
      </c>
      <c r="B251" s="21" t="s">
        <v>67</v>
      </c>
      <c r="C251" s="21">
        <v>13</v>
      </c>
      <c r="D251" s="21" t="s">
        <v>13</v>
      </c>
      <c r="E251" s="22" t="s">
        <v>125</v>
      </c>
      <c r="F251" s="34">
        <f t="shared" ref="F251:J253" si="227">+F252</f>
        <v>1124097372</v>
      </c>
      <c r="G251" s="34">
        <f t="shared" si="227"/>
        <v>0</v>
      </c>
      <c r="H251" s="34">
        <f t="shared" si="227"/>
        <v>0</v>
      </c>
      <c r="I251" s="34">
        <f t="shared" si="227"/>
        <v>0</v>
      </c>
      <c r="J251" s="34">
        <f t="shared" si="227"/>
        <v>0</v>
      </c>
      <c r="K251" s="34">
        <f t="shared" si="197"/>
        <v>0</v>
      </c>
      <c r="L251" s="34">
        <f>+L252</f>
        <v>1124097372</v>
      </c>
      <c r="M251" s="116">
        <f t="shared" si="194"/>
        <v>1.947307551528764E-4</v>
      </c>
      <c r="N251" s="34">
        <f t="shared" ref="N251:W253" si="228">+N252</f>
        <v>0</v>
      </c>
      <c r="O251" s="34">
        <f t="shared" si="228"/>
        <v>903530455.25999999</v>
      </c>
      <c r="P251" s="34">
        <f t="shared" si="228"/>
        <v>220566916.74000001</v>
      </c>
      <c r="Q251" s="34">
        <f t="shared" si="228"/>
        <v>863203030.21000004</v>
      </c>
      <c r="R251" s="34">
        <f t="shared" si="228"/>
        <v>260894341.78999996</v>
      </c>
      <c r="S251" s="34">
        <f t="shared" si="228"/>
        <v>40327425.049999952</v>
      </c>
      <c r="T251" s="34">
        <f t="shared" si="228"/>
        <v>510675898.20999998</v>
      </c>
      <c r="U251" s="34">
        <f t="shared" si="228"/>
        <v>352527132.00000006</v>
      </c>
      <c r="V251" s="34">
        <f t="shared" si="228"/>
        <v>506004191.20999998</v>
      </c>
      <c r="W251" s="34">
        <f t="shared" si="228"/>
        <v>4671707</v>
      </c>
      <c r="X251" s="24">
        <f t="shared" si="220"/>
        <v>0.76790770240320427</v>
      </c>
      <c r="Y251" s="24">
        <f t="shared" si="196"/>
        <v>0.45429863188933778</v>
      </c>
      <c r="Z251" s="24">
        <f t="shared" si="185"/>
        <v>0.45014266896622546</v>
      </c>
      <c r="AA251" s="24">
        <f t="shared" si="210"/>
        <v>0.59160577562588346</v>
      </c>
      <c r="AB251" s="24">
        <f t="shared" si="211"/>
        <v>0.99085191406844331</v>
      </c>
    </row>
    <row r="252" spans="1:28" ht="39" customHeight="1" x14ac:dyDescent="0.25">
      <c r="A252" s="20" t="s">
        <v>126</v>
      </c>
      <c r="B252" s="21" t="s">
        <v>67</v>
      </c>
      <c r="C252" s="21">
        <v>13</v>
      </c>
      <c r="D252" s="21" t="s">
        <v>13</v>
      </c>
      <c r="E252" s="22" t="s">
        <v>125</v>
      </c>
      <c r="F252" s="34">
        <f t="shared" si="227"/>
        <v>1124097372</v>
      </c>
      <c r="G252" s="34">
        <f t="shared" si="227"/>
        <v>0</v>
      </c>
      <c r="H252" s="34">
        <f t="shared" si="227"/>
        <v>0</v>
      </c>
      <c r="I252" s="34">
        <f t="shared" si="227"/>
        <v>0</v>
      </c>
      <c r="J252" s="34">
        <f t="shared" si="227"/>
        <v>0</v>
      </c>
      <c r="K252" s="34">
        <f t="shared" si="197"/>
        <v>0</v>
      </c>
      <c r="L252" s="34">
        <f>+L253</f>
        <v>1124097372</v>
      </c>
      <c r="M252" s="116">
        <f t="shared" si="194"/>
        <v>1.947307551528764E-4</v>
      </c>
      <c r="N252" s="34">
        <f t="shared" si="228"/>
        <v>0</v>
      </c>
      <c r="O252" s="34">
        <f t="shared" si="228"/>
        <v>903530455.25999999</v>
      </c>
      <c r="P252" s="34">
        <f t="shared" si="228"/>
        <v>220566916.74000001</v>
      </c>
      <c r="Q252" s="34">
        <f t="shared" si="228"/>
        <v>863203030.21000004</v>
      </c>
      <c r="R252" s="34">
        <f t="shared" si="228"/>
        <v>260894341.78999996</v>
      </c>
      <c r="S252" s="34">
        <f t="shared" si="228"/>
        <v>40327425.049999952</v>
      </c>
      <c r="T252" s="34">
        <f t="shared" si="228"/>
        <v>510675898.20999998</v>
      </c>
      <c r="U252" s="34">
        <f t="shared" si="228"/>
        <v>352527132.00000006</v>
      </c>
      <c r="V252" s="34">
        <f t="shared" si="228"/>
        <v>506004191.20999998</v>
      </c>
      <c r="W252" s="34">
        <f t="shared" si="228"/>
        <v>4671707</v>
      </c>
      <c r="X252" s="24">
        <f t="shared" si="220"/>
        <v>0.76790770240320427</v>
      </c>
      <c r="Y252" s="24">
        <f t="shared" si="196"/>
        <v>0.45429863188933778</v>
      </c>
      <c r="Z252" s="24">
        <f t="shared" si="185"/>
        <v>0.45014266896622546</v>
      </c>
      <c r="AA252" s="24">
        <f t="shared" si="210"/>
        <v>0.59160577562588346</v>
      </c>
      <c r="AB252" s="24">
        <f t="shared" si="211"/>
        <v>0.99085191406844331</v>
      </c>
    </row>
    <row r="253" spans="1:28" ht="39" customHeight="1" x14ac:dyDescent="0.25">
      <c r="A253" s="20" t="s">
        <v>127</v>
      </c>
      <c r="B253" s="21" t="s">
        <v>67</v>
      </c>
      <c r="C253" s="21">
        <v>13</v>
      </c>
      <c r="D253" s="21" t="s">
        <v>13</v>
      </c>
      <c r="E253" s="22" t="s">
        <v>110</v>
      </c>
      <c r="F253" s="23">
        <f t="shared" si="227"/>
        <v>1124097372</v>
      </c>
      <c r="G253" s="23">
        <f t="shared" si="227"/>
        <v>0</v>
      </c>
      <c r="H253" s="23">
        <f t="shared" si="227"/>
        <v>0</v>
      </c>
      <c r="I253" s="23">
        <f t="shared" si="227"/>
        <v>0</v>
      </c>
      <c r="J253" s="23">
        <f t="shared" si="227"/>
        <v>0</v>
      </c>
      <c r="K253" s="23">
        <f t="shared" si="197"/>
        <v>0</v>
      </c>
      <c r="L253" s="23">
        <f>+L254</f>
        <v>1124097372</v>
      </c>
      <c r="M253" s="116">
        <f t="shared" si="194"/>
        <v>1.947307551528764E-4</v>
      </c>
      <c r="N253" s="23">
        <f t="shared" si="228"/>
        <v>0</v>
      </c>
      <c r="O253" s="23">
        <f t="shared" si="228"/>
        <v>903530455.25999999</v>
      </c>
      <c r="P253" s="23">
        <f t="shared" si="228"/>
        <v>220566916.74000001</v>
      </c>
      <c r="Q253" s="23">
        <f t="shared" si="228"/>
        <v>863203030.21000004</v>
      </c>
      <c r="R253" s="23">
        <f t="shared" si="228"/>
        <v>260894341.78999996</v>
      </c>
      <c r="S253" s="23">
        <f t="shared" si="228"/>
        <v>40327425.049999952</v>
      </c>
      <c r="T253" s="23">
        <f t="shared" si="228"/>
        <v>510675898.20999998</v>
      </c>
      <c r="U253" s="23">
        <f t="shared" si="228"/>
        <v>352527132.00000006</v>
      </c>
      <c r="V253" s="23">
        <f t="shared" si="228"/>
        <v>506004191.20999998</v>
      </c>
      <c r="W253" s="23">
        <f t="shared" si="228"/>
        <v>4671707</v>
      </c>
      <c r="X253" s="24">
        <f t="shared" si="220"/>
        <v>0.76790770240320427</v>
      </c>
      <c r="Y253" s="24">
        <f t="shared" si="196"/>
        <v>0.45429863188933778</v>
      </c>
      <c r="Z253" s="24">
        <f t="shared" si="185"/>
        <v>0.45014266896622546</v>
      </c>
      <c r="AA253" s="24">
        <f t="shared" si="210"/>
        <v>0.59160577562588346</v>
      </c>
      <c r="AB253" s="24">
        <f t="shared" si="211"/>
        <v>0.99085191406844331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7"/>
        <v>0</v>
      </c>
      <c r="L254" s="28">
        <f>+F254+K254</f>
        <v>1124097372</v>
      </c>
      <c r="M254" s="118">
        <f t="shared" si="194"/>
        <v>1.947307551528764E-4</v>
      </c>
      <c r="N254" s="28">
        <v>0</v>
      </c>
      <c r="O254" s="28">
        <v>903530455.25999999</v>
      </c>
      <c r="P254" s="28">
        <f>L254-O254</f>
        <v>220566916.74000001</v>
      </c>
      <c r="Q254" s="28">
        <v>863203030.21000004</v>
      </c>
      <c r="R254" s="28">
        <f>+L254-Q254</f>
        <v>260894341.78999996</v>
      </c>
      <c r="S254" s="28">
        <f>O254-Q254</f>
        <v>40327425.049999952</v>
      </c>
      <c r="T254" s="28">
        <v>510675898.20999998</v>
      </c>
      <c r="U254" s="28">
        <f>+Q254-T254</f>
        <v>352527132.00000006</v>
      </c>
      <c r="V254" s="28">
        <v>506004191.20999998</v>
      </c>
      <c r="W254" s="29">
        <f>+T254-V254</f>
        <v>4671707</v>
      </c>
      <c r="X254" s="30">
        <f t="shared" si="220"/>
        <v>0.76790770240320427</v>
      </c>
      <c r="Y254" s="30">
        <f t="shared" si="196"/>
        <v>0.45429863188933778</v>
      </c>
      <c r="Z254" s="30">
        <f t="shared" si="185"/>
        <v>0.45014266896622546</v>
      </c>
      <c r="AA254" s="30">
        <f t="shared" si="210"/>
        <v>0.59160577562588346</v>
      </c>
      <c r="AB254" s="30">
        <f t="shared" si="211"/>
        <v>0.99085191406844331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7"/>
        <v>0</v>
      </c>
      <c r="L255" s="32">
        <f>+L256</f>
        <v>4056837754</v>
      </c>
      <c r="M255" s="116">
        <f t="shared" si="194"/>
        <v>7.0277815698791522E-4</v>
      </c>
      <c r="N255" s="32">
        <f t="shared" ref="N255:W255" si="229">+N256</f>
        <v>0</v>
      </c>
      <c r="O255" s="32">
        <f t="shared" si="229"/>
        <v>3829537784.6500001</v>
      </c>
      <c r="P255" s="32">
        <f t="shared" si="229"/>
        <v>227299969.3499999</v>
      </c>
      <c r="Q255" s="32">
        <f t="shared" si="229"/>
        <v>3176042043.1199999</v>
      </c>
      <c r="R255" s="32">
        <f t="shared" si="229"/>
        <v>880795710.87999988</v>
      </c>
      <c r="S255" s="32">
        <f t="shared" si="229"/>
        <v>653495741.52999997</v>
      </c>
      <c r="T255" s="32">
        <f t="shared" si="229"/>
        <v>1606886356.3199999</v>
      </c>
      <c r="U255" s="32">
        <f t="shared" si="229"/>
        <v>1569155686.8000002</v>
      </c>
      <c r="V255" s="32">
        <f t="shared" si="229"/>
        <v>1593092698.3199999</v>
      </c>
      <c r="W255" s="32">
        <f t="shared" si="229"/>
        <v>13793658</v>
      </c>
      <c r="X255" s="24">
        <f t="shared" si="220"/>
        <v>0.78288613834468868</v>
      </c>
      <c r="Y255" s="24">
        <f t="shared" si="196"/>
        <v>0.39609332533341435</v>
      </c>
      <c r="Z255" s="24">
        <f t="shared" si="185"/>
        <v>0.39269322435910259</v>
      </c>
      <c r="AA255" s="24">
        <f t="shared" si="210"/>
        <v>0.50593988823317582</v>
      </c>
      <c r="AB255" s="24">
        <f t="shared" si="211"/>
        <v>0.99141590944141844</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7"/>
        <v>0</v>
      </c>
      <c r="L256" s="32">
        <f>L257+L261</f>
        <v>4056837754</v>
      </c>
      <c r="M256" s="116">
        <f t="shared" si="194"/>
        <v>7.0277815698791522E-4</v>
      </c>
      <c r="N256" s="32">
        <f t="shared" ref="N256:W256" si="230">N257+N261</f>
        <v>0</v>
      </c>
      <c r="O256" s="32">
        <f t="shared" si="230"/>
        <v>3829537784.6500001</v>
      </c>
      <c r="P256" s="32">
        <f t="shared" si="230"/>
        <v>227299969.3499999</v>
      </c>
      <c r="Q256" s="32">
        <f t="shared" si="230"/>
        <v>3176042043.1199999</v>
      </c>
      <c r="R256" s="32">
        <f t="shared" si="230"/>
        <v>880795710.87999988</v>
      </c>
      <c r="S256" s="32">
        <f t="shared" si="230"/>
        <v>653495741.52999997</v>
      </c>
      <c r="T256" s="32">
        <f t="shared" si="230"/>
        <v>1606886356.3199999</v>
      </c>
      <c r="U256" s="32">
        <f t="shared" si="230"/>
        <v>1569155686.8000002</v>
      </c>
      <c r="V256" s="32">
        <f t="shared" si="230"/>
        <v>1593092698.3199999</v>
      </c>
      <c r="W256" s="32">
        <f t="shared" si="230"/>
        <v>13793658</v>
      </c>
      <c r="X256" s="24">
        <f t="shared" si="220"/>
        <v>0.78288613834468868</v>
      </c>
      <c r="Y256" s="24">
        <f t="shared" si="196"/>
        <v>0.39609332533341435</v>
      </c>
      <c r="Z256" s="24">
        <f t="shared" si="185"/>
        <v>0.39269322435910259</v>
      </c>
      <c r="AA256" s="24">
        <f t="shared" si="210"/>
        <v>0.50593988823317582</v>
      </c>
      <c r="AB256" s="24">
        <f t="shared" si="211"/>
        <v>0.99141590944141844</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7"/>
        <v>0</v>
      </c>
      <c r="L257" s="32">
        <f>L258</f>
        <v>1000000000</v>
      </c>
      <c r="M257" s="116">
        <f t="shared" si="194"/>
        <v>1.7323299564913171E-4</v>
      </c>
      <c r="N257" s="32">
        <f t="shared" ref="N257:W257" si="231">N258</f>
        <v>0</v>
      </c>
      <c r="O257" s="32">
        <f t="shared" si="231"/>
        <v>944022500</v>
      </c>
      <c r="P257" s="32">
        <f t="shared" si="231"/>
        <v>55977500</v>
      </c>
      <c r="Q257" s="32">
        <f t="shared" si="231"/>
        <v>367253888.27999997</v>
      </c>
      <c r="R257" s="32">
        <f t="shared" si="231"/>
        <v>632746111.72000003</v>
      </c>
      <c r="S257" s="32">
        <f t="shared" si="231"/>
        <v>576768611.72000003</v>
      </c>
      <c r="T257" s="32">
        <f t="shared" si="231"/>
        <v>3456.28</v>
      </c>
      <c r="U257" s="32">
        <f t="shared" si="231"/>
        <v>367250432</v>
      </c>
      <c r="V257" s="32">
        <f t="shared" si="231"/>
        <v>3456.28</v>
      </c>
      <c r="W257" s="32">
        <f t="shared" si="231"/>
        <v>0</v>
      </c>
      <c r="X257" s="24">
        <f t="shared" si="220"/>
        <v>0.36725388828</v>
      </c>
      <c r="Y257" s="145">
        <f t="shared" si="196"/>
        <v>3.4562800000000001E-6</v>
      </c>
      <c r="Z257" s="145">
        <f t="shared" si="185"/>
        <v>3.4562800000000001E-6</v>
      </c>
      <c r="AA257" s="145">
        <f t="shared" si="210"/>
        <v>9.4111461043671218E-6</v>
      </c>
      <c r="AB257" s="24">
        <f t="shared" si="211"/>
        <v>1</v>
      </c>
    </row>
    <row r="258" spans="1:28" ht="43.5" customHeight="1" x14ac:dyDescent="0.25">
      <c r="A258" s="20" t="s">
        <v>134</v>
      </c>
      <c r="B258" s="21" t="s">
        <v>67</v>
      </c>
      <c r="C258" s="21">
        <v>13</v>
      </c>
      <c r="D258" s="21" t="s">
        <v>13</v>
      </c>
      <c r="E258" s="22" t="s">
        <v>133</v>
      </c>
      <c r="F258" s="32">
        <f t="shared" ref="F258:J259" si="232">+F259</f>
        <v>1000000000</v>
      </c>
      <c r="G258" s="32">
        <f t="shared" si="232"/>
        <v>0</v>
      </c>
      <c r="H258" s="32">
        <f t="shared" si="232"/>
        <v>0</v>
      </c>
      <c r="I258" s="32">
        <f t="shared" si="232"/>
        <v>0</v>
      </c>
      <c r="J258" s="32">
        <f t="shared" si="232"/>
        <v>0</v>
      </c>
      <c r="K258" s="32">
        <f t="shared" si="197"/>
        <v>0</v>
      </c>
      <c r="L258" s="32">
        <f>+L259</f>
        <v>1000000000</v>
      </c>
      <c r="M258" s="116">
        <f t="shared" si="194"/>
        <v>1.7323299564913171E-4</v>
      </c>
      <c r="N258" s="32">
        <f t="shared" ref="N258:W259" si="233">+N259</f>
        <v>0</v>
      </c>
      <c r="O258" s="32">
        <f t="shared" si="233"/>
        <v>944022500</v>
      </c>
      <c r="P258" s="32">
        <f t="shared" si="233"/>
        <v>55977500</v>
      </c>
      <c r="Q258" s="32">
        <f t="shared" si="233"/>
        <v>367253888.27999997</v>
      </c>
      <c r="R258" s="32">
        <f t="shared" si="233"/>
        <v>632746111.72000003</v>
      </c>
      <c r="S258" s="32">
        <f t="shared" si="233"/>
        <v>576768611.72000003</v>
      </c>
      <c r="T258" s="32">
        <f t="shared" si="233"/>
        <v>3456.28</v>
      </c>
      <c r="U258" s="32">
        <f t="shared" si="233"/>
        <v>367250432</v>
      </c>
      <c r="V258" s="32">
        <f t="shared" si="233"/>
        <v>3456.28</v>
      </c>
      <c r="W258" s="32">
        <f t="shared" si="233"/>
        <v>0</v>
      </c>
      <c r="X258" s="24">
        <f t="shared" si="220"/>
        <v>0.36725388828</v>
      </c>
      <c r="Y258" s="145">
        <f t="shared" si="196"/>
        <v>3.4562800000000001E-6</v>
      </c>
      <c r="Z258" s="145">
        <f t="shared" si="185"/>
        <v>3.4562800000000001E-6</v>
      </c>
      <c r="AA258" s="145">
        <f t="shared" si="210"/>
        <v>9.4111461043671218E-6</v>
      </c>
      <c r="AB258" s="24">
        <f t="shared" si="211"/>
        <v>1</v>
      </c>
    </row>
    <row r="259" spans="1:28" ht="33.75" customHeight="1" x14ac:dyDescent="0.25">
      <c r="A259" s="20" t="s">
        <v>135</v>
      </c>
      <c r="B259" s="21" t="s">
        <v>67</v>
      </c>
      <c r="C259" s="21">
        <v>13</v>
      </c>
      <c r="D259" s="21" t="s">
        <v>13</v>
      </c>
      <c r="E259" s="22" t="s">
        <v>136</v>
      </c>
      <c r="F259" s="32">
        <f t="shared" si="232"/>
        <v>1000000000</v>
      </c>
      <c r="G259" s="32">
        <f t="shared" si="232"/>
        <v>0</v>
      </c>
      <c r="H259" s="32">
        <f t="shared" si="232"/>
        <v>0</v>
      </c>
      <c r="I259" s="32">
        <f t="shared" si="232"/>
        <v>0</v>
      </c>
      <c r="J259" s="32">
        <f t="shared" si="232"/>
        <v>0</v>
      </c>
      <c r="K259" s="32">
        <f t="shared" si="197"/>
        <v>0</v>
      </c>
      <c r="L259" s="32">
        <f>+L260</f>
        <v>1000000000</v>
      </c>
      <c r="M259" s="116">
        <f t="shared" si="194"/>
        <v>1.7323299564913171E-4</v>
      </c>
      <c r="N259" s="32">
        <f t="shared" si="233"/>
        <v>0</v>
      </c>
      <c r="O259" s="32">
        <f t="shared" si="233"/>
        <v>944022500</v>
      </c>
      <c r="P259" s="32">
        <f t="shared" si="233"/>
        <v>55977500</v>
      </c>
      <c r="Q259" s="32">
        <f t="shared" si="233"/>
        <v>367253888.27999997</v>
      </c>
      <c r="R259" s="32">
        <f t="shared" si="233"/>
        <v>632746111.72000003</v>
      </c>
      <c r="S259" s="32">
        <f t="shared" si="233"/>
        <v>576768611.72000003</v>
      </c>
      <c r="T259" s="32">
        <f t="shared" si="233"/>
        <v>3456.28</v>
      </c>
      <c r="U259" s="32">
        <f t="shared" si="233"/>
        <v>367250432</v>
      </c>
      <c r="V259" s="32">
        <f t="shared" si="233"/>
        <v>3456.28</v>
      </c>
      <c r="W259" s="32">
        <f t="shared" si="233"/>
        <v>0</v>
      </c>
      <c r="X259" s="24">
        <f t="shared" si="220"/>
        <v>0.36725388828</v>
      </c>
      <c r="Y259" s="145">
        <f t="shared" si="196"/>
        <v>3.4562800000000001E-6</v>
      </c>
      <c r="Z259" s="145">
        <f t="shared" si="185"/>
        <v>3.4562800000000001E-6</v>
      </c>
      <c r="AA259" s="145">
        <f t="shared" si="210"/>
        <v>9.4111461043671218E-6</v>
      </c>
      <c r="AB259" s="24">
        <f t="shared" si="211"/>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7"/>
        <v>0</v>
      </c>
      <c r="L260" s="28">
        <f>+F260+K260</f>
        <v>1000000000</v>
      </c>
      <c r="M260" s="118">
        <f t="shared" si="194"/>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20"/>
        <v>0.36725388828</v>
      </c>
      <c r="Y260" s="74">
        <f t="shared" si="196"/>
        <v>3.4562800000000001E-6</v>
      </c>
      <c r="Z260" s="74">
        <f t="shared" si="185"/>
        <v>3.4562800000000001E-6</v>
      </c>
      <c r="AA260" s="74">
        <f t="shared" si="210"/>
        <v>9.4111461043671218E-6</v>
      </c>
      <c r="AB260" s="30">
        <f t="shared" si="211"/>
        <v>1</v>
      </c>
    </row>
    <row r="261" spans="1:28" ht="49.5" customHeight="1" x14ac:dyDescent="0.25">
      <c r="A261" s="20" t="s">
        <v>138</v>
      </c>
      <c r="B261" s="21" t="s">
        <v>67</v>
      </c>
      <c r="C261" s="21">
        <v>13</v>
      </c>
      <c r="D261" s="21" t="s">
        <v>13</v>
      </c>
      <c r="E261" s="22" t="s">
        <v>139</v>
      </c>
      <c r="F261" s="34">
        <f t="shared" ref="F261:J263" si="234">+F262</f>
        <v>3056837754</v>
      </c>
      <c r="G261" s="34">
        <f t="shared" si="234"/>
        <v>0</v>
      </c>
      <c r="H261" s="34">
        <f t="shared" si="234"/>
        <v>0</v>
      </c>
      <c r="I261" s="34">
        <f t="shared" si="234"/>
        <v>0</v>
      </c>
      <c r="J261" s="34">
        <f t="shared" si="234"/>
        <v>0</v>
      </c>
      <c r="K261" s="34">
        <f t="shared" si="197"/>
        <v>0</v>
      </c>
      <c r="L261" s="34">
        <f>+L262</f>
        <v>3056837754</v>
      </c>
      <c r="M261" s="116">
        <f t="shared" si="194"/>
        <v>5.2954516133878356E-4</v>
      </c>
      <c r="N261" s="34">
        <f t="shared" ref="N261:W263" si="235">+N262</f>
        <v>0</v>
      </c>
      <c r="O261" s="34">
        <f t="shared" si="235"/>
        <v>2885515284.6500001</v>
      </c>
      <c r="P261" s="34">
        <f t="shared" si="235"/>
        <v>171322469.3499999</v>
      </c>
      <c r="Q261" s="34">
        <f t="shared" si="235"/>
        <v>2808788154.8400002</v>
      </c>
      <c r="R261" s="34">
        <f t="shared" si="235"/>
        <v>248049599.15999985</v>
      </c>
      <c r="S261" s="34">
        <f t="shared" si="235"/>
        <v>76727129.809999943</v>
      </c>
      <c r="T261" s="34">
        <f t="shared" si="235"/>
        <v>1606882900.04</v>
      </c>
      <c r="U261" s="34">
        <f t="shared" si="235"/>
        <v>1201905254.8000002</v>
      </c>
      <c r="V261" s="34">
        <f t="shared" si="235"/>
        <v>1593089242.04</v>
      </c>
      <c r="W261" s="34">
        <f t="shared" si="235"/>
        <v>13793658</v>
      </c>
      <c r="X261" s="24">
        <f t="shared" si="220"/>
        <v>0.91885418228840687</v>
      </c>
      <c r="Y261" s="24">
        <f t="shared" si="196"/>
        <v>0.52566836363406155</v>
      </c>
      <c r="Z261" s="24">
        <f t="shared" ref="Z261:Z297" si="236">+V261/L261</f>
        <v>0.52115596909105699</v>
      </c>
      <c r="AA261" s="24">
        <f t="shared" si="210"/>
        <v>0.57209116937889337</v>
      </c>
      <c r="AB261" s="24">
        <f t="shared" si="211"/>
        <v>0.9914158909777081</v>
      </c>
    </row>
    <row r="262" spans="1:28" ht="49.5" customHeight="1" x14ac:dyDescent="0.25">
      <c r="A262" s="20" t="s">
        <v>140</v>
      </c>
      <c r="B262" s="21" t="s">
        <v>67</v>
      </c>
      <c r="C262" s="21">
        <v>13</v>
      </c>
      <c r="D262" s="21" t="s">
        <v>13</v>
      </c>
      <c r="E262" s="22" t="s">
        <v>139</v>
      </c>
      <c r="F262" s="34">
        <f t="shared" si="234"/>
        <v>3056837754</v>
      </c>
      <c r="G262" s="34">
        <f t="shared" si="234"/>
        <v>0</v>
      </c>
      <c r="H262" s="34">
        <f t="shared" si="234"/>
        <v>0</v>
      </c>
      <c r="I262" s="34">
        <f t="shared" si="234"/>
        <v>0</v>
      </c>
      <c r="J262" s="34">
        <f t="shared" si="234"/>
        <v>0</v>
      </c>
      <c r="K262" s="34">
        <f t="shared" si="197"/>
        <v>0</v>
      </c>
      <c r="L262" s="34">
        <f>+L263</f>
        <v>3056837754</v>
      </c>
      <c r="M262" s="116">
        <f t="shared" si="194"/>
        <v>5.2954516133878356E-4</v>
      </c>
      <c r="N262" s="34">
        <f t="shared" si="235"/>
        <v>0</v>
      </c>
      <c r="O262" s="34">
        <f t="shared" si="235"/>
        <v>2885515284.6500001</v>
      </c>
      <c r="P262" s="34">
        <f t="shared" si="235"/>
        <v>171322469.3499999</v>
      </c>
      <c r="Q262" s="34">
        <f t="shared" si="235"/>
        <v>2808788154.8400002</v>
      </c>
      <c r="R262" s="34">
        <f t="shared" si="235"/>
        <v>248049599.15999985</v>
      </c>
      <c r="S262" s="34">
        <f t="shared" si="235"/>
        <v>76727129.809999943</v>
      </c>
      <c r="T262" s="34">
        <f t="shared" si="235"/>
        <v>1606882900.04</v>
      </c>
      <c r="U262" s="34">
        <f t="shared" si="235"/>
        <v>1201905254.8000002</v>
      </c>
      <c r="V262" s="34">
        <f t="shared" si="235"/>
        <v>1593089242.04</v>
      </c>
      <c r="W262" s="34">
        <f t="shared" si="235"/>
        <v>13793658</v>
      </c>
      <c r="X262" s="24">
        <f t="shared" si="220"/>
        <v>0.91885418228840687</v>
      </c>
      <c r="Y262" s="24">
        <f t="shared" si="196"/>
        <v>0.52566836363406155</v>
      </c>
      <c r="Z262" s="24">
        <f t="shared" si="236"/>
        <v>0.52115596909105699</v>
      </c>
      <c r="AA262" s="24">
        <f t="shared" si="210"/>
        <v>0.57209116937889337</v>
      </c>
      <c r="AB262" s="24">
        <f t="shared" si="211"/>
        <v>0.9914158909777081</v>
      </c>
    </row>
    <row r="263" spans="1:28" ht="34.5" customHeight="1" x14ac:dyDescent="0.25">
      <c r="A263" s="20" t="s">
        <v>141</v>
      </c>
      <c r="B263" s="21" t="s">
        <v>67</v>
      </c>
      <c r="C263" s="21">
        <v>13</v>
      </c>
      <c r="D263" s="21" t="s">
        <v>13</v>
      </c>
      <c r="E263" s="22" t="s">
        <v>110</v>
      </c>
      <c r="F263" s="34">
        <f t="shared" si="234"/>
        <v>3056837754</v>
      </c>
      <c r="G263" s="34">
        <f t="shared" si="234"/>
        <v>0</v>
      </c>
      <c r="H263" s="34">
        <f t="shared" si="234"/>
        <v>0</v>
      </c>
      <c r="I263" s="34">
        <f t="shared" si="234"/>
        <v>0</v>
      </c>
      <c r="J263" s="34">
        <f t="shared" si="234"/>
        <v>0</v>
      </c>
      <c r="K263" s="34">
        <f t="shared" si="197"/>
        <v>0</v>
      </c>
      <c r="L263" s="34">
        <f>+L264</f>
        <v>3056837754</v>
      </c>
      <c r="M263" s="116">
        <f t="shared" si="194"/>
        <v>5.2954516133878356E-4</v>
      </c>
      <c r="N263" s="34">
        <f t="shared" si="235"/>
        <v>0</v>
      </c>
      <c r="O263" s="34">
        <f t="shared" si="235"/>
        <v>2885515284.6500001</v>
      </c>
      <c r="P263" s="34">
        <f t="shared" si="235"/>
        <v>171322469.3499999</v>
      </c>
      <c r="Q263" s="34">
        <f t="shared" si="235"/>
        <v>2808788154.8400002</v>
      </c>
      <c r="R263" s="34">
        <f t="shared" si="235"/>
        <v>248049599.15999985</v>
      </c>
      <c r="S263" s="34">
        <f t="shared" si="235"/>
        <v>76727129.809999943</v>
      </c>
      <c r="T263" s="34">
        <f t="shared" si="235"/>
        <v>1606882900.04</v>
      </c>
      <c r="U263" s="34">
        <f t="shared" si="235"/>
        <v>1201905254.8000002</v>
      </c>
      <c r="V263" s="34">
        <f t="shared" si="235"/>
        <v>1593089242.04</v>
      </c>
      <c r="W263" s="34">
        <f t="shared" si="235"/>
        <v>13793658</v>
      </c>
      <c r="X263" s="24">
        <f t="shared" si="220"/>
        <v>0.91885418228840687</v>
      </c>
      <c r="Y263" s="24">
        <f t="shared" si="196"/>
        <v>0.52566836363406155</v>
      </c>
      <c r="Z263" s="24">
        <f t="shared" si="236"/>
        <v>0.52115596909105699</v>
      </c>
      <c r="AA263" s="24">
        <f t="shared" si="210"/>
        <v>0.57209116937889337</v>
      </c>
      <c r="AB263" s="24">
        <f t="shared" si="211"/>
        <v>0.9914158909777081</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7"/>
        <v>0</v>
      </c>
      <c r="L264" s="28">
        <f>+F264+K264</f>
        <v>3056837754</v>
      </c>
      <c r="M264" s="118">
        <f t="shared" si="194"/>
        <v>5.2954516133878356E-4</v>
      </c>
      <c r="N264" s="28">
        <v>0</v>
      </c>
      <c r="O264" s="28">
        <v>2885515284.6500001</v>
      </c>
      <c r="P264" s="28">
        <f>L264-O264</f>
        <v>171322469.3499999</v>
      </c>
      <c r="Q264" s="28">
        <v>2808788154.8400002</v>
      </c>
      <c r="R264" s="28">
        <f>+L264-Q264</f>
        <v>248049599.15999985</v>
      </c>
      <c r="S264" s="28">
        <f>O264-Q264</f>
        <v>76727129.809999943</v>
      </c>
      <c r="T264" s="28">
        <v>1606882900.04</v>
      </c>
      <c r="U264" s="28">
        <f>+Q264-T264</f>
        <v>1201905254.8000002</v>
      </c>
      <c r="V264" s="28">
        <v>1593089242.04</v>
      </c>
      <c r="W264" s="29">
        <f>+T264-V264</f>
        <v>13793658</v>
      </c>
      <c r="X264" s="30">
        <f t="shared" si="220"/>
        <v>0.91885418228840687</v>
      </c>
      <c r="Y264" s="30">
        <f t="shared" si="196"/>
        <v>0.52566836363406155</v>
      </c>
      <c r="Z264" s="30">
        <f t="shared" si="236"/>
        <v>0.52115596909105699</v>
      </c>
      <c r="AA264" s="30">
        <f t="shared" si="210"/>
        <v>0.57209116937889337</v>
      </c>
      <c r="AB264" s="30">
        <f t="shared" si="211"/>
        <v>0.9914158909777081</v>
      </c>
    </row>
    <row r="265" spans="1:28" ht="34.5" customHeight="1" x14ac:dyDescent="0.25">
      <c r="A265" s="20" t="s">
        <v>479</v>
      </c>
      <c r="B265" s="21" t="s">
        <v>67</v>
      </c>
      <c r="C265" s="21">
        <v>13</v>
      </c>
      <c r="D265" s="21" t="s">
        <v>13</v>
      </c>
      <c r="E265" s="22" t="s">
        <v>480</v>
      </c>
      <c r="F265" s="32">
        <f t="shared" ref="F265:J266" si="237">+F266</f>
        <v>907945356</v>
      </c>
      <c r="G265" s="32">
        <f t="shared" si="237"/>
        <v>0</v>
      </c>
      <c r="H265" s="32">
        <f t="shared" si="237"/>
        <v>0</v>
      </c>
      <c r="I265" s="32">
        <f t="shared" si="237"/>
        <v>0</v>
      </c>
      <c r="J265" s="32">
        <f t="shared" si="237"/>
        <v>0</v>
      </c>
      <c r="K265" s="32">
        <f t="shared" si="197"/>
        <v>0</v>
      </c>
      <c r="L265" s="32">
        <f>+L266</f>
        <v>907945356</v>
      </c>
      <c r="M265" s="116">
        <f t="shared" si="194"/>
        <v>1.5728609390559735E-4</v>
      </c>
      <c r="N265" s="32">
        <f t="shared" ref="N265:W266" si="238">+N266</f>
        <v>0</v>
      </c>
      <c r="O265" s="32">
        <f t="shared" si="238"/>
        <v>155653740</v>
      </c>
      <c r="P265" s="32">
        <f t="shared" si="238"/>
        <v>752291616</v>
      </c>
      <c r="Q265" s="32">
        <f t="shared" si="238"/>
        <v>150308484.16999999</v>
      </c>
      <c r="R265" s="32">
        <f t="shared" si="238"/>
        <v>757636871.83000004</v>
      </c>
      <c r="S265" s="32">
        <f t="shared" si="238"/>
        <v>5345255.8300000131</v>
      </c>
      <c r="T265" s="32">
        <f t="shared" si="238"/>
        <v>89237586.170000002</v>
      </c>
      <c r="U265" s="32">
        <f t="shared" si="238"/>
        <v>61070897.999999985</v>
      </c>
      <c r="V265" s="32">
        <f t="shared" si="238"/>
        <v>88637586.170000002</v>
      </c>
      <c r="W265" s="32">
        <f t="shared" si="238"/>
        <v>600000</v>
      </c>
      <c r="X265" s="24">
        <f t="shared" si="220"/>
        <v>0.16554794093797864</v>
      </c>
      <c r="Y265" s="24">
        <f t="shared" si="196"/>
        <v>9.8285194786546168E-2</v>
      </c>
      <c r="Z265" s="24">
        <f t="shared" si="236"/>
        <v>9.7624362065683618E-2</v>
      </c>
      <c r="AA265" s="24">
        <f t="shared" si="210"/>
        <v>0.59369626846260815</v>
      </c>
      <c r="AB265" s="24">
        <f t="shared" si="211"/>
        <v>0.99327637573189187</v>
      </c>
    </row>
    <row r="266" spans="1:28" ht="34.5" customHeight="1" x14ac:dyDescent="0.25">
      <c r="A266" s="20" t="s">
        <v>481</v>
      </c>
      <c r="B266" s="21" t="s">
        <v>67</v>
      </c>
      <c r="C266" s="21">
        <v>13</v>
      </c>
      <c r="D266" s="21" t="s">
        <v>13</v>
      </c>
      <c r="E266" s="47" t="s">
        <v>74</v>
      </c>
      <c r="F266" s="32">
        <f t="shared" si="237"/>
        <v>907945356</v>
      </c>
      <c r="G266" s="32">
        <f t="shared" si="237"/>
        <v>0</v>
      </c>
      <c r="H266" s="32">
        <f t="shared" si="237"/>
        <v>0</v>
      </c>
      <c r="I266" s="32">
        <f t="shared" si="237"/>
        <v>0</v>
      </c>
      <c r="J266" s="32">
        <f t="shared" si="237"/>
        <v>0</v>
      </c>
      <c r="K266" s="32">
        <f t="shared" si="197"/>
        <v>0</v>
      </c>
      <c r="L266" s="32">
        <f>+L267</f>
        <v>907945356</v>
      </c>
      <c r="M266" s="116">
        <f t="shared" si="194"/>
        <v>1.5728609390559735E-4</v>
      </c>
      <c r="N266" s="32">
        <f t="shared" si="238"/>
        <v>0</v>
      </c>
      <c r="O266" s="32">
        <f t="shared" si="238"/>
        <v>155653740</v>
      </c>
      <c r="P266" s="32">
        <f t="shared" si="238"/>
        <v>752291616</v>
      </c>
      <c r="Q266" s="32">
        <f t="shared" si="238"/>
        <v>150308484.16999999</v>
      </c>
      <c r="R266" s="32">
        <f t="shared" si="238"/>
        <v>757636871.83000004</v>
      </c>
      <c r="S266" s="32">
        <f t="shared" si="238"/>
        <v>5345255.8300000131</v>
      </c>
      <c r="T266" s="32">
        <f t="shared" si="238"/>
        <v>89237586.170000002</v>
      </c>
      <c r="U266" s="32">
        <f t="shared" si="238"/>
        <v>61070897.999999985</v>
      </c>
      <c r="V266" s="32">
        <f t="shared" si="238"/>
        <v>88637586.170000002</v>
      </c>
      <c r="W266" s="32">
        <f t="shared" si="238"/>
        <v>600000</v>
      </c>
      <c r="X266" s="24">
        <f t="shared" si="220"/>
        <v>0.16554794093797864</v>
      </c>
      <c r="Y266" s="24">
        <f t="shared" si="196"/>
        <v>9.8285194786546168E-2</v>
      </c>
      <c r="Z266" s="24">
        <f t="shared" si="236"/>
        <v>9.7624362065683618E-2</v>
      </c>
      <c r="AA266" s="24">
        <f t="shared" si="210"/>
        <v>0.59369626846260815</v>
      </c>
      <c r="AB266" s="24">
        <f t="shared" si="211"/>
        <v>0.99327637573189187</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7"/>
        <v>0</v>
      </c>
      <c r="L267" s="32">
        <f>L268</f>
        <v>907945356</v>
      </c>
      <c r="M267" s="116">
        <f t="shared" si="194"/>
        <v>1.5728609390559735E-4</v>
      </c>
      <c r="N267" s="32">
        <f t="shared" ref="N267:W267" si="239">N268</f>
        <v>0</v>
      </c>
      <c r="O267" s="32">
        <f t="shared" si="239"/>
        <v>155653740</v>
      </c>
      <c r="P267" s="32">
        <f t="shared" si="239"/>
        <v>752291616</v>
      </c>
      <c r="Q267" s="32">
        <f t="shared" si="239"/>
        <v>150308484.16999999</v>
      </c>
      <c r="R267" s="32">
        <f t="shared" si="239"/>
        <v>757636871.83000004</v>
      </c>
      <c r="S267" s="32">
        <f t="shared" si="239"/>
        <v>5345255.8300000131</v>
      </c>
      <c r="T267" s="32">
        <f t="shared" si="239"/>
        <v>89237586.170000002</v>
      </c>
      <c r="U267" s="32">
        <f t="shared" si="239"/>
        <v>61070897.999999985</v>
      </c>
      <c r="V267" s="32">
        <f t="shared" si="239"/>
        <v>88637586.170000002</v>
      </c>
      <c r="W267" s="32">
        <f t="shared" si="239"/>
        <v>600000</v>
      </c>
      <c r="X267" s="24">
        <f t="shared" si="220"/>
        <v>0.16554794093797864</v>
      </c>
      <c r="Y267" s="24">
        <f t="shared" si="196"/>
        <v>9.8285194786546168E-2</v>
      </c>
      <c r="Z267" s="24">
        <f t="shared" si="236"/>
        <v>9.7624362065683618E-2</v>
      </c>
      <c r="AA267" s="24">
        <f t="shared" si="210"/>
        <v>0.59369626846260815</v>
      </c>
      <c r="AB267" s="24">
        <f t="shared" si="211"/>
        <v>0.99327637573189187</v>
      </c>
    </row>
    <row r="268" spans="1:28" ht="43.5" customHeight="1" x14ac:dyDescent="0.25">
      <c r="A268" s="20" t="s">
        <v>484</v>
      </c>
      <c r="B268" s="21" t="s">
        <v>67</v>
      </c>
      <c r="C268" s="21">
        <v>13</v>
      </c>
      <c r="D268" s="21" t="s">
        <v>13</v>
      </c>
      <c r="E268" s="22" t="s">
        <v>483</v>
      </c>
      <c r="F268" s="32">
        <f t="shared" ref="F268:J269" si="240">+F269</f>
        <v>907945356</v>
      </c>
      <c r="G268" s="32">
        <f t="shared" si="240"/>
        <v>0</v>
      </c>
      <c r="H268" s="32">
        <f t="shared" si="240"/>
        <v>0</v>
      </c>
      <c r="I268" s="32">
        <f t="shared" si="240"/>
        <v>0</v>
      </c>
      <c r="J268" s="32">
        <f t="shared" si="240"/>
        <v>0</v>
      </c>
      <c r="K268" s="32">
        <f t="shared" si="197"/>
        <v>0</v>
      </c>
      <c r="L268" s="32">
        <f>+L269</f>
        <v>907945356</v>
      </c>
      <c r="M268" s="116">
        <f t="shared" si="194"/>
        <v>1.5728609390559735E-4</v>
      </c>
      <c r="N268" s="32">
        <f t="shared" ref="N268:W269" si="241">+N269</f>
        <v>0</v>
      </c>
      <c r="O268" s="32">
        <f t="shared" si="241"/>
        <v>155653740</v>
      </c>
      <c r="P268" s="32">
        <f t="shared" si="241"/>
        <v>752291616</v>
      </c>
      <c r="Q268" s="32">
        <f t="shared" si="241"/>
        <v>150308484.16999999</v>
      </c>
      <c r="R268" s="32">
        <f t="shared" si="241"/>
        <v>757636871.83000004</v>
      </c>
      <c r="S268" s="32">
        <f t="shared" si="241"/>
        <v>5345255.8300000131</v>
      </c>
      <c r="T268" s="32">
        <f t="shared" si="241"/>
        <v>89237586.170000002</v>
      </c>
      <c r="U268" s="32">
        <f t="shared" si="241"/>
        <v>61070897.999999985</v>
      </c>
      <c r="V268" s="32">
        <f t="shared" si="241"/>
        <v>88637586.170000002</v>
      </c>
      <c r="W268" s="32">
        <f t="shared" si="241"/>
        <v>600000</v>
      </c>
      <c r="X268" s="24">
        <f t="shared" si="220"/>
        <v>0.16554794093797864</v>
      </c>
      <c r="Y268" s="24">
        <f t="shared" si="196"/>
        <v>9.8285194786546168E-2</v>
      </c>
      <c r="Z268" s="24">
        <f t="shared" si="236"/>
        <v>9.7624362065683618E-2</v>
      </c>
      <c r="AA268" s="24">
        <f t="shared" si="210"/>
        <v>0.59369626846260815</v>
      </c>
      <c r="AB268" s="24">
        <f t="shared" si="211"/>
        <v>0.99327637573189187</v>
      </c>
    </row>
    <row r="269" spans="1:28" ht="33.75" customHeight="1" x14ac:dyDescent="0.25">
      <c r="A269" s="20" t="s">
        <v>485</v>
      </c>
      <c r="B269" s="21" t="s">
        <v>67</v>
      </c>
      <c r="C269" s="21">
        <v>13</v>
      </c>
      <c r="D269" s="21" t="s">
        <v>13</v>
      </c>
      <c r="E269" s="22" t="s">
        <v>110</v>
      </c>
      <c r="F269" s="32">
        <f t="shared" si="240"/>
        <v>907945356</v>
      </c>
      <c r="G269" s="32">
        <f t="shared" si="240"/>
        <v>0</v>
      </c>
      <c r="H269" s="32">
        <f t="shared" si="240"/>
        <v>0</v>
      </c>
      <c r="I269" s="32">
        <f t="shared" si="240"/>
        <v>0</v>
      </c>
      <c r="J269" s="32">
        <f t="shared" si="240"/>
        <v>0</v>
      </c>
      <c r="K269" s="32">
        <f t="shared" si="197"/>
        <v>0</v>
      </c>
      <c r="L269" s="32">
        <f>+L270</f>
        <v>907945356</v>
      </c>
      <c r="M269" s="116">
        <f t="shared" si="194"/>
        <v>1.5728609390559735E-4</v>
      </c>
      <c r="N269" s="32">
        <f t="shared" si="241"/>
        <v>0</v>
      </c>
      <c r="O269" s="32">
        <f t="shared" si="241"/>
        <v>155653740</v>
      </c>
      <c r="P269" s="32">
        <f t="shared" si="241"/>
        <v>752291616</v>
      </c>
      <c r="Q269" s="32">
        <f t="shared" si="241"/>
        <v>150308484.16999999</v>
      </c>
      <c r="R269" s="32">
        <f t="shared" si="241"/>
        <v>757636871.83000004</v>
      </c>
      <c r="S269" s="32">
        <f t="shared" si="241"/>
        <v>5345255.8300000131</v>
      </c>
      <c r="T269" s="32">
        <f t="shared" si="241"/>
        <v>89237586.170000002</v>
      </c>
      <c r="U269" s="32">
        <f t="shared" si="241"/>
        <v>61070897.999999985</v>
      </c>
      <c r="V269" s="32">
        <f t="shared" si="241"/>
        <v>88637586.170000002</v>
      </c>
      <c r="W269" s="32">
        <f t="shared" si="241"/>
        <v>600000</v>
      </c>
      <c r="X269" s="24">
        <f t="shared" si="220"/>
        <v>0.16554794093797864</v>
      </c>
      <c r="Y269" s="24">
        <f t="shared" si="196"/>
        <v>9.8285194786546168E-2</v>
      </c>
      <c r="Z269" s="24">
        <f t="shared" si="236"/>
        <v>9.7624362065683618E-2</v>
      </c>
      <c r="AA269" s="24">
        <f t="shared" si="210"/>
        <v>0.59369626846260815</v>
      </c>
      <c r="AB269" s="24">
        <f t="shared" si="211"/>
        <v>0.99327637573189187</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7"/>
        <v>0</v>
      </c>
      <c r="L270" s="28">
        <f>+F270+K270</f>
        <v>907945356</v>
      </c>
      <c r="M270" s="118">
        <f t="shared" si="194"/>
        <v>1.5728609390559735E-4</v>
      </c>
      <c r="N270" s="28">
        <v>0</v>
      </c>
      <c r="O270" s="28">
        <v>155653740</v>
      </c>
      <c r="P270" s="28">
        <f>L270-O270</f>
        <v>752291616</v>
      </c>
      <c r="Q270" s="28">
        <v>150308484.16999999</v>
      </c>
      <c r="R270" s="28">
        <f>+L270-Q270</f>
        <v>757636871.83000004</v>
      </c>
      <c r="S270" s="28">
        <f>O270-Q270</f>
        <v>5345255.8300000131</v>
      </c>
      <c r="T270" s="28">
        <v>89237586.170000002</v>
      </c>
      <c r="U270" s="28">
        <f>+Q270-T270</f>
        <v>61070897.999999985</v>
      </c>
      <c r="V270" s="28">
        <v>88637586.170000002</v>
      </c>
      <c r="W270" s="29">
        <f>+T270-V270</f>
        <v>600000</v>
      </c>
      <c r="X270" s="30">
        <f t="shared" si="220"/>
        <v>0.16554794093797864</v>
      </c>
      <c r="Y270" s="30">
        <f t="shared" si="196"/>
        <v>9.8285194786546168E-2</v>
      </c>
      <c r="Z270" s="30">
        <f t="shared" si="236"/>
        <v>9.7624362065683618E-2</v>
      </c>
      <c r="AA270" s="30">
        <f t="shared" si="210"/>
        <v>0.59369626846260815</v>
      </c>
      <c r="AB270" s="30">
        <f t="shared" si="211"/>
        <v>0.99327637573189187</v>
      </c>
    </row>
    <row r="271" spans="1:28" ht="34.5" customHeight="1" x14ac:dyDescent="0.25">
      <c r="A271" s="53" t="s">
        <v>143</v>
      </c>
      <c r="B271" s="50" t="s">
        <v>67</v>
      </c>
      <c r="C271" s="21">
        <v>13</v>
      </c>
      <c r="D271" s="21" t="s">
        <v>13</v>
      </c>
      <c r="E271" s="47" t="s">
        <v>144</v>
      </c>
      <c r="F271" s="33">
        <f t="shared" ref="F271:J272" si="242">+F273</f>
        <v>55000000000</v>
      </c>
      <c r="G271" s="33">
        <f t="shared" si="242"/>
        <v>0</v>
      </c>
      <c r="H271" s="33">
        <f t="shared" si="242"/>
        <v>0</v>
      </c>
      <c r="I271" s="33">
        <f t="shared" si="242"/>
        <v>0</v>
      </c>
      <c r="J271" s="33">
        <f t="shared" si="242"/>
        <v>0</v>
      </c>
      <c r="K271" s="33">
        <f t="shared" si="197"/>
        <v>0</v>
      </c>
      <c r="L271" s="33">
        <f>+L273</f>
        <v>55000000000</v>
      </c>
      <c r="M271" s="116">
        <f t="shared" si="194"/>
        <v>9.527814760702245E-3</v>
      </c>
      <c r="N271" s="33">
        <f t="shared" ref="N271:W272" si="243">+N273</f>
        <v>0</v>
      </c>
      <c r="O271" s="33">
        <f t="shared" si="243"/>
        <v>22159896565.900002</v>
      </c>
      <c r="P271" s="33">
        <f t="shared" si="243"/>
        <v>32840103434.099998</v>
      </c>
      <c r="Q271" s="33">
        <f t="shared" si="243"/>
        <v>20298717726.27</v>
      </c>
      <c r="R271" s="33">
        <f t="shared" si="243"/>
        <v>34701282273.730003</v>
      </c>
      <c r="S271" s="33">
        <f t="shared" si="243"/>
        <v>1861178839.6300015</v>
      </c>
      <c r="T271" s="33">
        <f t="shared" si="243"/>
        <v>12434106342.34</v>
      </c>
      <c r="U271" s="33">
        <f t="shared" si="243"/>
        <v>7864611383.9299984</v>
      </c>
      <c r="V271" s="33">
        <f t="shared" si="243"/>
        <v>12324550125.34</v>
      </c>
      <c r="W271" s="33">
        <f t="shared" si="243"/>
        <v>109556217</v>
      </c>
      <c r="X271" s="24">
        <f t="shared" si="220"/>
        <v>0.36906759502309094</v>
      </c>
      <c r="Y271" s="24">
        <f t="shared" si="196"/>
        <v>0.22607466076981819</v>
      </c>
      <c r="Z271" s="24">
        <f t="shared" si="236"/>
        <v>0.22408272955163636</v>
      </c>
      <c r="AA271" s="24">
        <f t="shared" si="210"/>
        <v>0.61255624665631703</v>
      </c>
      <c r="AB271" s="24">
        <f t="shared" si="211"/>
        <v>0.99118905581280536</v>
      </c>
    </row>
    <row r="272" spans="1:28" ht="34.5" customHeight="1" x14ac:dyDescent="0.25">
      <c r="A272" s="53" t="s">
        <v>143</v>
      </c>
      <c r="B272" s="50" t="s">
        <v>12</v>
      </c>
      <c r="C272" s="21">
        <v>20</v>
      </c>
      <c r="D272" s="21" t="s">
        <v>13</v>
      </c>
      <c r="E272" s="47" t="s">
        <v>144</v>
      </c>
      <c r="F272" s="33">
        <f t="shared" si="242"/>
        <v>10000000000</v>
      </c>
      <c r="G272" s="33">
        <f t="shared" si="242"/>
        <v>0</v>
      </c>
      <c r="H272" s="33">
        <f t="shared" si="242"/>
        <v>0</v>
      </c>
      <c r="I272" s="33">
        <f t="shared" si="242"/>
        <v>0</v>
      </c>
      <c r="J272" s="33">
        <f t="shared" si="242"/>
        <v>0</v>
      </c>
      <c r="K272" s="33">
        <f t="shared" si="197"/>
        <v>0</v>
      </c>
      <c r="L272" s="33">
        <f>+L274</f>
        <v>10000000000</v>
      </c>
      <c r="M272" s="116">
        <f t="shared" si="194"/>
        <v>1.732329956491317E-3</v>
      </c>
      <c r="N272" s="33">
        <f t="shared" si="243"/>
        <v>0</v>
      </c>
      <c r="O272" s="33">
        <f t="shared" si="243"/>
        <v>0</v>
      </c>
      <c r="P272" s="33">
        <f t="shared" si="243"/>
        <v>10000000000</v>
      </c>
      <c r="Q272" s="33">
        <f t="shared" si="243"/>
        <v>0</v>
      </c>
      <c r="R272" s="33">
        <f t="shared" si="243"/>
        <v>10000000000</v>
      </c>
      <c r="S272" s="33">
        <f t="shared" si="243"/>
        <v>0</v>
      </c>
      <c r="T272" s="33">
        <f t="shared" si="243"/>
        <v>0</v>
      </c>
      <c r="U272" s="33">
        <f t="shared" si="243"/>
        <v>0</v>
      </c>
      <c r="V272" s="33">
        <f t="shared" si="243"/>
        <v>0</v>
      </c>
      <c r="W272" s="33">
        <f t="shared" si="243"/>
        <v>0</v>
      </c>
      <c r="X272" s="24">
        <f t="shared" si="220"/>
        <v>0</v>
      </c>
      <c r="Y272" s="24">
        <f t="shared" si="196"/>
        <v>0</v>
      </c>
      <c r="Z272" s="24">
        <f t="shared" si="236"/>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7"/>
        <v>0</v>
      </c>
      <c r="L273" s="33">
        <f>+L278+L286+L287+L289+L293</f>
        <v>55000000000</v>
      </c>
      <c r="M273" s="116">
        <f t="shared" ref="M273:M297" si="244">L273/$L$297</f>
        <v>9.527814760702245E-3</v>
      </c>
      <c r="N273" s="33">
        <f t="shared" ref="N273:W273" si="245">+N275+N279+N289+N293</f>
        <v>0</v>
      </c>
      <c r="O273" s="33">
        <f t="shared" si="245"/>
        <v>22159896565.900002</v>
      </c>
      <c r="P273" s="33">
        <f t="shared" si="245"/>
        <v>32840103434.099998</v>
      </c>
      <c r="Q273" s="33">
        <f t="shared" si="245"/>
        <v>20298717726.27</v>
      </c>
      <c r="R273" s="33">
        <f t="shared" si="245"/>
        <v>34701282273.730003</v>
      </c>
      <c r="S273" s="33">
        <f t="shared" si="245"/>
        <v>1861178839.6300015</v>
      </c>
      <c r="T273" s="33">
        <f t="shared" si="245"/>
        <v>12434106342.34</v>
      </c>
      <c r="U273" s="33">
        <f t="shared" si="245"/>
        <v>7864611383.9299984</v>
      </c>
      <c r="V273" s="33">
        <f t="shared" si="245"/>
        <v>12324550125.34</v>
      </c>
      <c r="W273" s="33">
        <f t="shared" si="245"/>
        <v>109556217</v>
      </c>
      <c r="X273" s="24">
        <f t="shared" si="220"/>
        <v>0.36906759502309094</v>
      </c>
      <c r="Y273" s="24">
        <f t="shared" ref="Y273:Y297" si="246">+T273/L273</f>
        <v>0.22607466076981819</v>
      </c>
      <c r="Z273" s="24">
        <f t="shared" si="236"/>
        <v>0.22408272955163636</v>
      </c>
      <c r="AA273" s="24">
        <f t="shared" si="210"/>
        <v>0.61255624665631703</v>
      </c>
      <c r="AB273" s="24">
        <f t="shared" si="211"/>
        <v>0.99118905581280536</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7"/>
        <v>0</v>
      </c>
      <c r="L274" s="33">
        <f>+L288</f>
        <v>10000000000</v>
      </c>
      <c r="M274" s="116">
        <f t="shared" si="244"/>
        <v>1.732329956491317E-3</v>
      </c>
      <c r="N274" s="33">
        <f t="shared" ref="N274:W274" si="247">+N280</f>
        <v>0</v>
      </c>
      <c r="O274" s="33">
        <f t="shared" si="247"/>
        <v>0</v>
      </c>
      <c r="P274" s="33">
        <f t="shared" si="247"/>
        <v>10000000000</v>
      </c>
      <c r="Q274" s="33">
        <f t="shared" si="247"/>
        <v>0</v>
      </c>
      <c r="R274" s="33">
        <f t="shared" si="247"/>
        <v>10000000000</v>
      </c>
      <c r="S274" s="33">
        <f t="shared" si="247"/>
        <v>0</v>
      </c>
      <c r="T274" s="33">
        <f t="shared" si="247"/>
        <v>0</v>
      </c>
      <c r="U274" s="33">
        <f t="shared" si="247"/>
        <v>0</v>
      </c>
      <c r="V274" s="33">
        <f t="shared" si="247"/>
        <v>0</v>
      </c>
      <c r="W274" s="33">
        <f t="shared" si="247"/>
        <v>0</v>
      </c>
      <c r="X274" s="24">
        <f t="shared" si="220"/>
        <v>0</v>
      </c>
      <c r="Y274" s="24">
        <f t="shared" si="246"/>
        <v>0</v>
      </c>
      <c r="Z274" s="24">
        <f t="shared" si="236"/>
        <v>0</v>
      </c>
      <c r="AA274" s="24" t="s">
        <v>514</v>
      </c>
      <c r="AB274" s="24" t="s">
        <v>514</v>
      </c>
    </row>
    <row r="275" spans="1:28" ht="66" customHeight="1" x14ac:dyDescent="0.25">
      <c r="A275" s="49" t="s">
        <v>146</v>
      </c>
      <c r="B275" s="50" t="s">
        <v>67</v>
      </c>
      <c r="C275" s="21">
        <v>13</v>
      </c>
      <c r="D275" s="21" t="s">
        <v>13</v>
      </c>
      <c r="E275" s="47" t="s">
        <v>147</v>
      </c>
      <c r="F275" s="33">
        <f t="shared" ref="F275:J277" si="248">+F276</f>
        <v>200000000</v>
      </c>
      <c r="G275" s="33">
        <f t="shared" si="248"/>
        <v>0</v>
      </c>
      <c r="H275" s="33">
        <f t="shared" si="248"/>
        <v>0</v>
      </c>
      <c r="I275" s="33">
        <f t="shared" si="248"/>
        <v>0</v>
      </c>
      <c r="J275" s="33">
        <f t="shared" si="248"/>
        <v>0</v>
      </c>
      <c r="K275" s="33">
        <f t="shared" si="197"/>
        <v>0</v>
      </c>
      <c r="L275" s="33">
        <f>+L276</f>
        <v>200000000</v>
      </c>
      <c r="M275" s="122">
        <f t="shared" si="244"/>
        <v>3.4646599129826344E-5</v>
      </c>
      <c r="N275" s="33">
        <f t="shared" ref="N275:W277" si="249">+N276</f>
        <v>0</v>
      </c>
      <c r="O275" s="33">
        <f t="shared" si="249"/>
        <v>157133932</v>
      </c>
      <c r="P275" s="33">
        <f t="shared" si="249"/>
        <v>42866068</v>
      </c>
      <c r="Q275" s="33">
        <f t="shared" si="249"/>
        <v>79902061.659999996</v>
      </c>
      <c r="R275" s="33">
        <f t="shared" si="249"/>
        <v>120097938.34</v>
      </c>
      <c r="S275" s="33">
        <f t="shared" si="249"/>
        <v>77231870.340000004</v>
      </c>
      <c r="T275" s="33">
        <f t="shared" si="249"/>
        <v>52334240.659999996</v>
      </c>
      <c r="U275" s="33">
        <f t="shared" si="249"/>
        <v>27567821</v>
      </c>
      <c r="V275" s="33">
        <f t="shared" si="249"/>
        <v>45325472.659999996</v>
      </c>
      <c r="W275" s="33">
        <f t="shared" si="249"/>
        <v>7008768</v>
      </c>
      <c r="X275" s="24">
        <f t="shared" si="220"/>
        <v>0.39951030830000001</v>
      </c>
      <c r="Y275" s="24">
        <f t="shared" si="246"/>
        <v>0.26167120329999999</v>
      </c>
      <c r="Z275" s="24">
        <f t="shared" si="236"/>
        <v>0.2266273633</v>
      </c>
      <c r="AA275" s="24">
        <f t="shared" si="210"/>
        <v>0.65497985374511547</v>
      </c>
      <c r="AB275" s="24">
        <f t="shared" si="211"/>
        <v>0.86607681870204478</v>
      </c>
    </row>
    <row r="276" spans="1:28" ht="49.5" customHeight="1" x14ac:dyDescent="0.25">
      <c r="A276" s="49" t="s">
        <v>148</v>
      </c>
      <c r="B276" s="50" t="s">
        <v>67</v>
      </c>
      <c r="C276" s="21">
        <v>13</v>
      </c>
      <c r="D276" s="21" t="s">
        <v>13</v>
      </c>
      <c r="E276" s="47" t="s">
        <v>147</v>
      </c>
      <c r="F276" s="33">
        <f t="shared" si="248"/>
        <v>200000000</v>
      </c>
      <c r="G276" s="33">
        <f t="shared" si="248"/>
        <v>0</v>
      </c>
      <c r="H276" s="33">
        <f t="shared" si="248"/>
        <v>0</v>
      </c>
      <c r="I276" s="33">
        <f t="shared" si="248"/>
        <v>0</v>
      </c>
      <c r="J276" s="33">
        <f t="shared" si="248"/>
        <v>0</v>
      </c>
      <c r="K276" s="33">
        <f t="shared" ref="K276:K297" si="250">+G276-H276+I276-J276</f>
        <v>0</v>
      </c>
      <c r="L276" s="33">
        <f>+L277</f>
        <v>200000000</v>
      </c>
      <c r="M276" s="122">
        <f t="shared" si="244"/>
        <v>3.4646599129826344E-5</v>
      </c>
      <c r="N276" s="33">
        <f t="shared" si="249"/>
        <v>0</v>
      </c>
      <c r="O276" s="33">
        <f t="shared" si="249"/>
        <v>157133932</v>
      </c>
      <c r="P276" s="33">
        <f t="shared" si="249"/>
        <v>42866068</v>
      </c>
      <c r="Q276" s="33">
        <f t="shared" si="249"/>
        <v>79902061.659999996</v>
      </c>
      <c r="R276" s="33">
        <f t="shared" si="249"/>
        <v>120097938.34</v>
      </c>
      <c r="S276" s="33">
        <f t="shared" si="249"/>
        <v>77231870.340000004</v>
      </c>
      <c r="T276" s="33">
        <f t="shared" si="249"/>
        <v>52334240.659999996</v>
      </c>
      <c r="U276" s="33">
        <f t="shared" si="249"/>
        <v>27567821</v>
      </c>
      <c r="V276" s="33">
        <f t="shared" si="249"/>
        <v>45325472.659999996</v>
      </c>
      <c r="W276" s="33">
        <f t="shared" si="249"/>
        <v>7008768</v>
      </c>
      <c r="X276" s="24">
        <f t="shared" si="220"/>
        <v>0.39951030830000001</v>
      </c>
      <c r="Y276" s="24">
        <f t="shared" si="246"/>
        <v>0.26167120329999999</v>
      </c>
      <c r="Z276" s="24">
        <f t="shared" si="236"/>
        <v>0.2266273633</v>
      </c>
      <c r="AA276" s="24">
        <f t="shared" si="210"/>
        <v>0.65497985374511547</v>
      </c>
      <c r="AB276" s="24">
        <f t="shared" si="211"/>
        <v>0.86607681870204478</v>
      </c>
    </row>
    <row r="277" spans="1:28" ht="35.25" customHeight="1" x14ac:dyDescent="0.25">
      <c r="A277" s="49" t="s">
        <v>149</v>
      </c>
      <c r="B277" s="50" t="s">
        <v>67</v>
      </c>
      <c r="C277" s="21">
        <v>13</v>
      </c>
      <c r="D277" s="21" t="s">
        <v>13</v>
      </c>
      <c r="E277" s="47" t="s">
        <v>150</v>
      </c>
      <c r="F277" s="33">
        <f t="shared" si="248"/>
        <v>200000000</v>
      </c>
      <c r="G277" s="33">
        <f t="shared" si="248"/>
        <v>0</v>
      </c>
      <c r="H277" s="33">
        <f t="shared" si="248"/>
        <v>0</v>
      </c>
      <c r="I277" s="33">
        <f t="shared" si="248"/>
        <v>0</v>
      </c>
      <c r="J277" s="33">
        <f t="shared" si="248"/>
        <v>0</v>
      </c>
      <c r="K277" s="33">
        <f t="shared" si="250"/>
        <v>0</v>
      </c>
      <c r="L277" s="33">
        <f>+L278</f>
        <v>200000000</v>
      </c>
      <c r="M277" s="122">
        <f t="shared" si="244"/>
        <v>3.4646599129826344E-5</v>
      </c>
      <c r="N277" s="33">
        <f t="shared" si="249"/>
        <v>0</v>
      </c>
      <c r="O277" s="33">
        <f t="shared" si="249"/>
        <v>157133932</v>
      </c>
      <c r="P277" s="33">
        <f t="shared" si="249"/>
        <v>42866068</v>
      </c>
      <c r="Q277" s="33">
        <f t="shared" si="249"/>
        <v>79902061.659999996</v>
      </c>
      <c r="R277" s="33">
        <f t="shared" si="249"/>
        <v>120097938.34</v>
      </c>
      <c r="S277" s="33">
        <f t="shared" si="249"/>
        <v>77231870.340000004</v>
      </c>
      <c r="T277" s="33">
        <f t="shared" si="249"/>
        <v>52334240.659999996</v>
      </c>
      <c r="U277" s="33">
        <f t="shared" si="249"/>
        <v>27567821</v>
      </c>
      <c r="V277" s="33">
        <f t="shared" si="249"/>
        <v>45325472.659999996</v>
      </c>
      <c r="W277" s="33">
        <f t="shared" si="249"/>
        <v>7008768</v>
      </c>
      <c r="X277" s="24">
        <f t="shared" si="220"/>
        <v>0.39951030830000001</v>
      </c>
      <c r="Y277" s="24">
        <f t="shared" si="246"/>
        <v>0.26167120329999999</v>
      </c>
      <c r="Z277" s="24">
        <f t="shared" si="236"/>
        <v>0.2266273633</v>
      </c>
      <c r="AA277" s="24">
        <f t="shared" si="210"/>
        <v>0.65497985374511547</v>
      </c>
      <c r="AB277" s="24">
        <f t="shared" si="211"/>
        <v>0.86607681870204478</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50"/>
        <v>0</v>
      </c>
      <c r="L278" s="28">
        <f t="shared" ref="L278:L288" si="251">+F278+K278</f>
        <v>200000000</v>
      </c>
      <c r="M278" s="120">
        <f t="shared" si="244"/>
        <v>3.4646599129826344E-5</v>
      </c>
      <c r="N278" s="28">
        <v>0</v>
      </c>
      <c r="O278" s="28">
        <v>157133932</v>
      </c>
      <c r="P278" s="28">
        <f>L278-O278</f>
        <v>42866068</v>
      </c>
      <c r="Q278" s="28">
        <v>79902061.659999996</v>
      </c>
      <c r="R278" s="28">
        <f>+L278-Q278</f>
        <v>120097938.34</v>
      </c>
      <c r="S278" s="28">
        <f>O278-Q278</f>
        <v>77231870.340000004</v>
      </c>
      <c r="T278" s="28">
        <v>52334240.659999996</v>
      </c>
      <c r="U278" s="28">
        <f>+Q278-T278</f>
        <v>27567821</v>
      </c>
      <c r="V278" s="28">
        <v>45325472.659999996</v>
      </c>
      <c r="W278" s="29">
        <f>+T278-V278</f>
        <v>7008768</v>
      </c>
      <c r="X278" s="30">
        <f t="shared" si="220"/>
        <v>0.39951030830000001</v>
      </c>
      <c r="Y278" s="30">
        <f t="shared" si="246"/>
        <v>0.26167120329999999</v>
      </c>
      <c r="Z278" s="30">
        <f t="shared" si="236"/>
        <v>0.2266273633</v>
      </c>
      <c r="AA278" s="30">
        <f t="shared" si="210"/>
        <v>0.65497985374511547</v>
      </c>
      <c r="AB278" s="30">
        <f t="shared" si="211"/>
        <v>0.86607681870204478</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50"/>
        <v>0</v>
      </c>
      <c r="L279" s="34">
        <f t="shared" si="251"/>
        <v>48800000000</v>
      </c>
      <c r="M279" s="116">
        <f t="shared" si="244"/>
        <v>8.453770187677628E-3</v>
      </c>
      <c r="N279" s="32">
        <f t="shared" ref="N279:W280" si="252">+N281</f>
        <v>0</v>
      </c>
      <c r="O279" s="32">
        <f t="shared" si="252"/>
        <v>16316554414.110001</v>
      </c>
      <c r="P279" s="32">
        <f t="shared" si="252"/>
        <v>32483445585.889999</v>
      </c>
      <c r="Q279" s="32">
        <f t="shared" si="252"/>
        <v>15640806100.779999</v>
      </c>
      <c r="R279" s="32">
        <f t="shared" si="252"/>
        <v>33159193899.220001</v>
      </c>
      <c r="S279" s="32">
        <f t="shared" si="252"/>
        <v>675748313.33000135</v>
      </c>
      <c r="T279" s="32">
        <f t="shared" si="252"/>
        <v>8950040526.8500004</v>
      </c>
      <c r="U279" s="32">
        <f t="shared" si="252"/>
        <v>6690765573.9299984</v>
      </c>
      <c r="V279" s="32">
        <f t="shared" si="252"/>
        <v>8877163375.8500004</v>
      </c>
      <c r="W279" s="32">
        <f t="shared" si="252"/>
        <v>72877151</v>
      </c>
      <c r="X279" s="24">
        <f t="shared" si="220"/>
        <v>0.32050832173729504</v>
      </c>
      <c r="Y279" s="24">
        <f t="shared" si="246"/>
        <v>0.1834024698125</v>
      </c>
      <c r="Z279" s="24">
        <f t="shared" si="236"/>
        <v>0.18190908557069674</v>
      </c>
      <c r="AA279" s="24">
        <f t="shared" si="210"/>
        <v>0.57222373765017565</v>
      </c>
      <c r="AB279" s="24">
        <f t="shared" si="211"/>
        <v>0.99185733843535462</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50"/>
        <v>0</v>
      </c>
      <c r="L280" s="34">
        <f t="shared" si="251"/>
        <v>10000000000</v>
      </c>
      <c r="M280" s="116">
        <f t="shared" si="244"/>
        <v>1.732329956491317E-3</v>
      </c>
      <c r="N280" s="32">
        <f t="shared" ref="N280:W280" si="253">+N285</f>
        <v>0</v>
      </c>
      <c r="O280" s="32">
        <f>+O282</f>
        <v>0</v>
      </c>
      <c r="P280" s="32">
        <f t="shared" si="253"/>
        <v>10000000000</v>
      </c>
      <c r="Q280" s="32">
        <f>+Q282</f>
        <v>0</v>
      </c>
      <c r="R280" s="32">
        <f t="shared" si="252"/>
        <v>10000000000</v>
      </c>
      <c r="S280" s="32">
        <f t="shared" si="252"/>
        <v>0</v>
      </c>
      <c r="T280" s="32">
        <f t="shared" si="252"/>
        <v>0</v>
      </c>
      <c r="U280" s="32">
        <f t="shared" si="252"/>
        <v>0</v>
      </c>
      <c r="V280" s="32">
        <f>+V282</f>
        <v>0</v>
      </c>
      <c r="W280" s="32">
        <f t="shared" si="253"/>
        <v>0</v>
      </c>
      <c r="X280" s="73">
        <f t="shared" si="220"/>
        <v>0</v>
      </c>
      <c r="Y280" s="73">
        <f t="shared" si="246"/>
        <v>0</v>
      </c>
      <c r="Z280" s="73">
        <f t="shared" si="236"/>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50"/>
        <v>0</v>
      </c>
      <c r="L281" s="34">
        <f t="shared" si="251"/>
        <v>48800000000</v>
      </c>
      <c r="M281" s="116">
        <f t="shared" si="244"/>
        <v>8.453770187677628E-3</v>
      </c>
      <c r="N281" s="33">
        <f t="shared" ref="N281:W281" si="254">+N283+N284</f>
        <v>0</v>
      </c>
      <c r="O281" s="33">
        <f t="shared" si="254"/>
        <v>16316554414.110001</v>
      </c>
      <c r="P281" s="33">
        <f t="shared" si="254"/>
        <v>32483445585.889999</v>
      </c>
      <c r="Q281" s="33">
        <f t="shared" si="254"/>
        <v>15640806100.779999</v>
      </c>
      <c r="R281" s="33">
        <f t="shared" si="254"/>
        <v>33159193899.220001</v>
      </c>
      <c r="S281" s="33">
        <f t="shared" si="254"/>
        <v>675748313.33000135</v>
      </c>
      <c r="T281" s="33">
        <f t="shared" si="254"/>
        <v>8950040526.8500004</v>
      </c>
      <c r="U281" s="33">
        <f t="shared" si="254"/>
        <v>6690765573.9299984</v>
      </c>
      <c r="V281" s="33">
        <f t="shared" si="254"/>
        <v>8877163375.8500004</v>
      </c>
      <c r="W281" s="33">
        <f t="shared" si="254"/>
        <v>72877151</v>
      </c>
      <c r="X281" s="24">
        <f t="shared" si="220"/>
        <v>0.32050832173729504</v>
      </c>
      <c r="Y281" s="24">
        <f t="shared" si="246"/>
        <v>0.1834024698125</v>
      </c>
      <c r="Z281" s="24">
        <f t="shared" si="236"/>
        <v>0.18190908557069674</v>
      </c>
      <c r="AA281" s="24">
        <f t="shared" si="210"/>
        <v>0.57222373765017565</v>
      </c>
      <c r="AB281" s="24">
        <f t="shared" si="211"/>
        <v>0.99185733843535462</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50"/>
        <v>0</v>
      </c>
      <c r="L282" s="34">
        <f t="shared" si="251"/>
        <v>10000000000</v>
      </c>
      <c r="M282" s="116">
        <f t="shared" si="244"/>
        <v>1.732329956491317E-3</v>
      </c>
      <c r="N282" s="33">
        <f t="shared" ref="N282:W282" si="255">+N285</f>
        <v>0</v>
      </c>
      <c r="O282" s="33">
        <f>+O285</f>
        <v>0</v>
      </c>
      <c r="P282" s="33">
        <f t="shared" si="255"/>
        <v>10000000000</v>
      </c>
      <c r="Q282" s="33">
        <f t="shared" si="255"/>
        <v>0</v>
      </c>
      <c r="R282" s="33">
        <f t="shared" si="255"/>
        <v>10000000000</v>
      </c>
      <c r="S282" s="33">
        <f t="shared" si="255"/>
        <v>0</v>
      </c>
      <c r="T282" s="33">
        <f t="shared" si="255"/>
        <v>0</v>
      </c>
      <c r="U282" s="33">
        <f t="shared" si="255"/>
        <v>0</v>
      </c>
      <c r="V282" s="33">
        <f t="shared" si="255"/>
        <v>0</v>
      </c>
      <c r="W282" s="33">
        <f t="shared" si="255"/>
        <v>0</v>
      </c>
      <c r="X282" s="73">
        <f t="shared" si="220"/>
        <v>0</v>
      </c>
      <c r="Y282" s="73">
        <f t="shared" si="246"/>
        <v>0</v>
      </c>
      <c r="Z282" s="73">
        <f t="shared" si="236"/>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50"/>
        <v>0</v>
      </c>
      <c r="L283" s="34">
        <f t="shared" si="251"/>
        <v>20000000000</v>
      </c>
      <c r="M283" s="116">
        <f t="shared" si="244"/>
        <v>3.4646599129826341E-3</v>
      </c>
      <c r="N283" s="34">
        <f t="shared" ref="N283:W283" si="256">+N287</f>
        <v>0</v>
      </c>
      <c r="O283" s="34">
        <f t="shared" si="256"/>
        <v>1500000</v>
      </c>
      <c r="P283" s="34">
        <f t="shared" si="256"/>
        <v>19998500000</v>
      </c>
      <c r="Q283" s="34">
        <f t="shared" si="256"/>
        <v>99487.23</v>
      </c>
      <c r="R283" s="34">
        <f t="shared" si="256"/>
        <v>19999900512.77</v>
      </c>
      <c r="S283" s="34">
        <f t="shared" si="256"/>
        <v>1400512.77</v>
      </c>
      <c r="T283" s="34">
        <f t="shared" si="256"/>
        <v>99487.23</v>
      </c>
      <c r="U283" s="34">
        <f t="shared" si="256"/>
        <v>0</v>
      </c>
      <c r="V283" s="34">
        <f t="shared" si="256"/>
        <v>99487.23</v>
      </c>
      <c r="W283" s="34">
        <f t="shared" si="256"/>
        <v>0</v>
      </c>
      <c r="X283" s="145">
        <f t="shared" si="220"/>
        <v>4.9743614999999999E-6</v>
      </c>
      <c r="Y283" s="145">
        <f t="shared" si="246"/>
        <v>4.9743614999999999E-6</v>
      </c>
      <c r="Z283" s="145">
        <f t="shared" si="236"/>
        <v>4.9743614999999999E-6</v>
      </c>
      <c r="AA283" s="24">
        <f t="shared" si="210"/>
        <v>1</v>
      </c>
      <c r="AB283" s="24">
        <f t="shared" si="211"/>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50"/>
        <v>0</v>
      </c>
      <c r="L284" s="34">
        <f t="shared" si="251"/>
        <v>28800000000</v>
      </c>
      <c r="M284" s="116">
        <f t="shared" si="244"/>
        <v>4.989110274694993E-3</v>
      </c>
      <c r="N284" s="33">
        <f t="shared" ref="N284:W284" si="257">+N286</f>
        <v>0</v>
      </c>
      <c r="O284" s="33">
        <f t="shared" si="257"/>
        <v>16315054414.110001</v>
      </c>
      <c r="P284" s="33">
        <f t="shared" si="257"/>
        <v>12484945585.889999</v>
      </c>
      <c r="Q284" s="33">
        <f t="shared" si="257"/>
        <v>15640706613.549999</v>
      </c>
      <c r="R284" s="33">
        <f t="shared" si="257"/>
        <v>13159293386.450001</v>
      </c>
      <c r="S284" s="33">
        <f t="shared" si="257"/>
        <v>674347800.56000137</v>
      </c>
      <c r="T284" s="33">
        <f t="shared" si="257"/>
        <v>8949941039.6200008</v>
      </c>
      <c r="U284" s="33">
        <f t="shared" si="257"/>
        <v>6690765573.9299984</v>
      </c>
      <c r="V284" s="33">
        <f t="shared" si="257"/>
        <v>8877063888.6200008</v>
      </c>
      <c r="W284" s="33">
        <f t="shared" si="257"/>
        <v>72877151</v>
      </c>
      <c r="X284" s="24">
        <f t="shared" si="220"/>
        <v>0.54308009074826391</v>
      </c>
      <c r="Y284" s="24">
        <f t="shared" si="246"/>
        <v>0.31076184165347226</v>
      </c>
      <c r="Z284" s="24">
        <f t="shared" si="236"/>
        <v>0.3082313850215278</v>
      </c>
      <c r="AA284" s="24">
        <f t="shared" si="210"/>
        <v>0.57222101665575686</v>
      </c>
      <c r="AB284" s="24">
        <f t="shared" si="211"/>
        <v>0.99185724792181484</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50"/>
        <v>0</v>
      </c>
      <c r="L285" s="34">
        <f t="shared" si="251"/>
        <v>10000000000</v>
      </c>
      <c r="M285" s="116">
        <f t="shared" si="244"/>
        <v>1.732329956491317E-3</v>
      </c>
      <c r="N285" s="34">
        <f t="shared" ref="N285:W285" si="258">+N288</f>
        <v>0</v>
      </c>
      <c r="O285" s="34">
        <f t="shared" si="258"/>
        <v>0</v>
      </c>
      <c r="P285" s="34">
        <f t="shared" si="258"/>
        <v>10000000000</v>
      </c>
      <c r="Q285" s="34">
        <f t="shared" si="258"/>
        <v>0</v>
      </c>
      <c r="R285" s="34">
        <f t="shared" si="258"/>
        <v>10000000000</v>
      </c>
      <c r="S285" s="34">
        <f t="shared" si="258"/>
        <v>0</v>
      </c>
      <c r="T285" s="34">
        <f t="shared" si="258"/>
        <v>0</v>
      </c>
      <c r="U285" s="34">
        <f t="shared" si="258"/>
        <v>0</v>
      </c>
      <c r="V285" s="34">
        <f t="shared" si="258"/>
        <v>0</v>
      </c>
      <c r="W285" s="34">
        <f t="shared" si="258"/>
        <v>0</v>
      </c>
      <c r="X285" s="24">
        <f t="shared" si="220"/>
        <v>0</v>
      </c>
      <c r="Y285" s="24">
        <f t="shared" si="246"/>
        <v>0</v>
      </c>
      <c r="Z285" s="24">
        <f t="shared" si="236"/>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50"/>
        <v>0</v>
      </c>
      <c r="L286" s="28">
        <f t="shared" si="251"/>
        <v>28800000000</v>
      </c>
      <c r="M286" s="118">
        <f t="shared" si="244"/>
        <v>4.989110274694993E-3</v>
      </c>
      <c r="N286" s="28">
        <v>0</v>
      </c>
      <c r="O286" s="28">
        <v>16315054414.110001</v>
      </c>
      <c r="P286" s="28">
        <f>L286-O286</f>
        <v>12484945585.889999</v>
      </c>
      <c r="Q286" s="28">
        <v>15640706613.549999</v>
      </c>
      <c r="R286" s="28">
        <f>+L286-Q286</f>
        <v>13159293386.450001</v>
      </c>
      <c r="S286" s="28">
        <f>O286-Q286</f>
        <v>674347800.56000137</v>
      </c>
      <c r="T286" s="28">
        <v>8949941039.6200008</v>
      </c>
      <c r="U286" s="28">
        <f>+Q286-T286</f>
        <v>6690765573.9299984</v>
      </c>
      <c r="V286" s="28">
        <v>8877063888.6200008</v>
      </c>
      <c r="W286" s="29">
        <f>+T286-V286</f>
        <v>72877151</v>
      </c>
      <c r="X286" s="30">
        <f t="shared" si="220"/>
        <v>0.54308009074826391</v>
      </c>
      <c r="Y286" s="30">
        <f t="shared" si="246"/>
        <v>0.31076184165347226</v>
      </c>
      <c r="Z286" s="30">
        <f t="shared" si="236"/>
        <v>0.3082313850215278</v>
      </c>
      <c r="AA286" s="30">
        <f t="shared" ref="AA286:AA287" si="259">+T286/Q286</f>
        <v>0.57222101665575686</v>
      </c>
      <c r="AB286" s="30">
        <f t="shared" ref="AB286:AB287" si="260">+V286/T286</f>
        <v>0.99185724792181484</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50"/>
        <v>0</v>
      </c>
      <c r="L287" s="31">
        <f t="shared" si="251"/>
        <v>20000000000</v>
      </c>
      <c r="M287" s="118">
        <f t="shared" si="244"/>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20"/>
        <v>4.9743614999999999E-6</v>
      </c>
      <c r="Y287" s="30">
        <f t="shared" si="246"/>
        <v>4.9743614999999999E-6</v>
      </c>
      <c r="Z287" s="30">
        <f t="shared" si="236"/>
        <v>4.9743614999999999E-6</v>
      </c>
      <c r="AA287" s="30">
        <f t="shared" si="259"/>
        <v>1</v>
      </c>
      <c r="AB287" s="30">
        <f t="shared" si="260"/>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50"/>
        <v>0</v>
      </c>
      <c r="L288" s="31">
        <f t="shared" si="251"/>
        <v>10000000000</v>
      </c>
      <c r="M288" s="118">
        <f t="shared" si="244"/>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20"/>
        <v>0</v>
      </c>
      <c r="Y288" s="30">
        <f t="shared" si="246"/>
        <v>0</v>
      </c>
      <c r="Z288" s="30">
        <f t="shared" si="236"/>
        <v>0</v>
      </c>
      <c r="AA288" s="30" t="s">
        <v>514</v>
      </c>
      <c r="AB288" s="30" t="s">
        <v>514</v>
      </c>
    </row>
    <row r="289" spans="1:28" ht="66" customHeight="1" x14ac:dyDescent="0.25">
      <c r="A289" s="49" t="s">
        <v>160</v>
      </c>
      <c r="B289" s="50" t="s">
        <v>67</v>
      </c>
      <c r="C289" s="21">
        <v>13</v>
      </c>
      <c r="D289" s="21" t="s">
        <v>13</v>
      </c>
      <c r="E289" s="47" t="s">
        <v>593</v>
      </c>
      <c r="F289" s="33">
        <f t="shared" ref="F289:J291" si="261">+F290</f>
        <v>5000000000</v>
      </c>
      <c r="G289" s="33">
        <f t="shared" si="261"/>
        <v>0</v>
      </c>
      <c r="H289" s="33">
        <f t="shared" si="261"/>
        <v>0</v>
      </c>
      <c r="I289" s="33">
        <f t="shared" si="261"/>
        <v>0</v>
      </c>
      <c r="J289" s="33">
        <f t="shared" si="261"/>
        <v>0</v>
      </c>
      <c r="K289" s="33">
        <f t="shared" si="250"/>
        <v>0</v>
      </c>
      <c r="L289" s="33">
        <f>+L290</f>
        <v>5000000000</v>
      </c>
      <c r="M289" s="116">
        <f t="shared" si="244"/>
        <v>8.6616497824565852E-4</v>
      </c>
      <c r="N289" s="33">
        <f t="shared" ref="N289:W291" si="262">+N290</f>
        <v>0</v>
      </c>
      <c r="O289" s="33">
        <f t="shared" si="262"/>
        <v>4764692227.79</v>
      </c>
      <c r="P289" s="33">
        <f t="shared" si="262"/>
        <v>235307772.21000004</v>
      </c>
      <c r="Q289" s="33">
        <f t="shared" si="262"/>
        <v>3667254019.54</v>
      </c>
      <c r="R289" s="33">
        <f t="shared" si="262"/>
        <v>1332745980.46</v>
      </c>
      <c r="S289" s="33">
        <f t="shared" si="262"/>
        <v>1097438208.25</v>
      </c>
      <c r="T289" s="33">
        <f t="shared" si="262"/>
        <v>2877987054.54</v>
      </c>
      <c r="U289" s="33">
        <f t="shared" si="262"/>
        <v>789266965</v>
      </c>
      <c r="V289" s="33">
        <f t="shared" si="262"/>
        <v>2851003450.54</v>
      </c>
      <c r="W289" s="33">
        <f t="shared" si="262"/>
        <v>26983604</v>
      </c>
      <c r="X289" s="24">
        <f t="shared" si="220"/>
        <v>0.73345080390799999</v>
      </c>
      <c r="Y289" s="24">
        <f t="shared" si="246"/>
        <v>0.57559741090799998</v>
      </c>
      <c r="Z289" s="24">
        <f t="shared" si="236"/>
        <v>0.57020069010800001</v>
      </c>
      <c r="AA289" s="24">
        <f t="shared" ref="AA289:AA291" si="263">+T289/Q289</f>
        <v>0.78477984868389317</v>
      </c>
      <c r="AB289" s="24">
        <f t="shared" ref="AB289:AB291" si="264">+V289/T289</f>
        <v>0.99062413989756015</v>
      </c>
    </row>
    <row r="290" spans="1:28" ht="60.75" customHeight="1" x14ac:dyDescent="0.25">
      <c r="A290" s="49" t="s">
        <v>162</v>
      </c>
      <c r="B290" s="50" t="s">
        <v>67</v>
      </c>
      <c r="C290" s="21">
        <v>13</v>
      </c>
      <c r="D290" s="21" t="s">
        <v>13</v>
      </c>
      <c r="E290" s="47" t="s">
        <v>593</v>
      </c>
      <c r="F290" s="33">
        <f t="shared" si="261"/>
        <v>5000000000</v>
      </c>
      <c r="G290" s="33">
        <f t="shared" si="261"/>
        <v>0</v>
      </c>
      <c r="H290" s="33">
        <f t="shared" si="261"/>
        <v>0</v>
      </c>
      <c r="I290" s="33">
        <f t="shared" si="261"/>
        <v>0</v>
      </c>
      <c r="J290" s="33">
        <f t="shared" si="261"/>
        <v>0</v>
      </c>
      <c r="K290" s="33">
        <f t="shared" si="250"/>
        <v>0</v>
      </c>
      <c r="L290" s="33">
        <f>+L291</f>
        <v>5000000000</v>
      </c>
      <c r="M290" s="116">
        <f t="shared" si="244"/>
        <v>8.6616497824565852E-4</v>
      </c>
      <c r="N290" s="33">
        <f t="shared" si="262"/>
        <v>0</v>
      </c>
      <c r="O290" s="33">
        <f t="shared" si="262"/>
        <v>4764692227.79</v>
      </c>
      <c r="P290" s="33">
        <f t="shared" si="262"/>
        <v>235307772.21000004</v>
      </c>
      <c r="Q290" s="33">
        <f t="shared" si="262"/>
        <v>3667254019.54</v>
      </c>
      <c r="R290" s="33">
        <f t="shared" si="262"/>
        <v>1332745980.46</v>
      </c>
      <c r="S290" s="33">
        <f t="shared" si="262"/>
        <v>1097438208.25</v>
      </c>
      <c r="T290" s="33">
        <f t="shared" si="262"/>
        <v>2877987054.54</v>
      </c>
      <c r="U290" s="33">
        <f t="shared" si="262"/>
        <v>789266965</v>
      </c>
      <c r="V290" s="33">
        <f t="shared" si="262"/>
        <v>2851003450.54</v>
      </c>
      <c r="W290" s="33">
        <f t="shared" si="262"/>
        <v>26983604</v>
      </c>
      <c r="X290" s="24">
        <f t="shared" si="220"/>
        <v>0.73345080390799999</v>
      </c>
      <c r="Y290" s="24">
        <f t="shared" si="246"/>
        <v>0.57559741090799998</v>
      </c>
      <c r="Z290" s="24">
        <f t="shared" si="236"/>
        <v>0.57020069010800001</v>
      </c>
      <c r="AA290" s="24">
        <f t="shared" si="263"/>
        <v>0.78477984868389317</v>
      </c>
      <c r="AB290" s="24">
        <f t="shared" si="264"/>
        <v>0.99062413989756015</v>
      </c>
    </row>
    <row r="291" spans="1:28" ht="35.25" customHeight="1" x14ac:dyDescent="0.25">
      <c r="A291" s="49" t="s">
        <v>163</v>
      </c>
      <c r="B291" s="50" t="s">
        <v>67</v>
      </c>
      <c r="C291" s="21">
        <v>13</v>
      </c>
      <c r="D291" s="21" t="s">
        <v>13</v>
      </c>
      <c r="E291" s="47" t="s">
        <v>164</v>
      </c>
      <c r="F291" s="33">
        <f t="shared" si="261"/>
        <v>5000000000</v>
      </c>
      <c r="G291" s="33">
        <f t="shared" si="261"/>
        <v>0</v>
      </c>
      <c r="H291" s="33">
        <f t="shared" si="261"/>
        <v>0</v>
      </c>
      <c r="I291" s="33">
        <f t="shared" si="261"/>
        <v>0</v>
      </c>
      <c r="J291" s="33">
        <f t="shared" si="261"/>
        <v>0</v>
      </c>
      <c r="K291" s="33">
        <f t="shared" si="250"/>
        <v>0</v>
      </c>
      <c r="L291" s="33">
        <f>+L292</f>
        <v>5000000000</v>
      </c>
      <c r="M291" s="116">
        <f t="shared" si="244"/>
        <v>8.6616497824565852E-4</v>
      </c>
      <c r="N291" s="33">
        <f t="shared" si="262"/>
        <v>0</v>
      </c>
      <c r="O291" s="33">
        <f t="shared" si="262"/>
        <v>4764692227.79</v>
      </c>
      <c r="P291" s="33">
        <f t="shared" si="262"/>
        <v>235307772.21000004</v>
      </c>
      <c r="Q291" s="33">
        <f t="shared" si="262"/>
        <v>3667254019.54</v>
      </c>
      <c r="R291" s="33">
        <f t="shared" si="262"/>
        <v>1332745980.46</v>
      </c>
      <c r="S291" s="33">
        <f t="shared" si="262"/>
        <v>1097438208.25</v>
      </c>
      <c r="T291" s="33">
        <f t="shared" si="262"/>
        <v>2877987054.54</v>
      </c>
      <c r="U291" s="33">
        <f t="shared" si="262"/>
        <v>789266965</v>
      </c>
      <c r="V291" s="33">
        <f t="shared" si="262"/>
        <v>2851003450.54</v>
      </c>
      <c r="W291" s="33">
        <f t="shared" si="262"/>
        <v>26983604</v>
      </c>
      <c r="X291" s="24">
        <f t="shared" si="220"/>
        <v>0.73345080390799999</v>
      </c>
      <c r="Y291" s="24">
        <f t="shared" si="246"/>
        <v>0.57559741090799998</v>
      </c>
      <c r="Z291" s="24">
        <f t="shared" si="236"/>
        <v>0.57020069010800001</v>
      </c>
      <c r="AA291" s="24">
        <f t="shared" si="263"/>
        <v>0.78477984868389317</v>
      </c>
      <c r="AB291" s="24">
        <f t="shared" si="264"/>
        <v>0.99062413989756015</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50"/>
        <v>0</v>
      </c>
      <c r="L292" s="28">
        <f>+F292+K292</f>
        <v>5000000000</v>
      </c>
      <c r="M292" s="118">
        <f t="shared" si="244"/>
        <v>8.6616497824565852E-4</v>
      </c>
      <c r="N292" s="28">
        <v>0</v>
      </c>
      <c r="O292" s="28">
        <v>4764692227.79</v>
      </c>
      <c r="P292" s="28">
        <f>L292-O292</f>
        <v>235307772.21000004</v>
      </c>
      <c r="Q292" s="28">
        <v>3667254019.54</v>
      </c>
      <c r="R292" s="28">
        <f>+L292-Q292</f>
        <v>1332745980.46</v>
      </c>
      <c r="S292" s="28">
        <f>O292-Q292</f>
        <v>1097438208.25</v>
      </c>
      <c r="T292" s="28">
        <v>2877987054.54</v>
      </c>
      <c r="U292" s="28">
        <f>+Q292-T292</f>
        <v>789266965</v>
      </c>
      <c r="V292" s="28">
        <v>2851003450.54</v>
      </c>
      <c r="W292" s="29">
        <f>+T292-V292</f>
        <v>26983604</v>
      </c>
      <c r="X292" s="30">
        <f t="shared" si="220"/>
        <v>0.73345080390799999</v>
      </c>
      <c r="Y292" s="30">
        <f>+T292/L292</f>
        <v>0.57559741090799998</v>
      </c>
      <c r="Z292" s="30">
        <f>+V292/L292</f>
        <v>0.57020069010800001</v>
      </c>
      <c r="AA292" s="30">
        <f>+T292/Q292</f>
        <v>0.78477984868389317</v>
      </c>
      <c r="AB292" s="30">
        <f>+V292/T292</f>
        <v>0.99062413989756015</v>
      </c>
    </row>
    <row r="293" spans="1:28" ht="72" customHeight="1" x14ac:dyDescent="0.25">
      <c r="A293" s="49" t="s">
        <v>166</v>
      </c>
      <c r="B293" s="50" t="s">
        <v>67</v>
      </c>
      <c r="C293" s="21">
        <v>13</v>
      </c>
      <c r="D293" s="21" t="s">
        <v>13</v>
      </c>
      <c r="E293" s="47" t="s">
        <v>167</v>
      </c>
      <c r="F293" s="33">
        <f t="shared" ref="F293:J295" si="265">+F294</f>
        <v>1000000000</v>
      </c>
      <c r="G293" s="33">
        <f t="shared" si="265"/>
        <v>0</v>
      </c>
      <c r="H293" s="33">
        <f t="shared" si="265"/>
        <v>0</v>
      </c>
      <c r="I293" s="33">
        <f t="shared" si="265"/>
        <v>0</v>
      </c>
      <c r="J293" s="33">
        <f t="shared" si="265"/>
        <v>0</v>
      </c>
      <c r="K293" s="33">
        <f t="shared" si="250"/>
        <v>0</v>
      </c>
      <c r="L293" s="33">
        <f>+L294</f>
        <v>1000000000</v>
      </c>
      <c r="M293" s="116">
        <f t="shared" si="244"/>
        <v>1.7323299564913171E-4</v>
      </c>
      <c r="N293" s="33">
        <f t="shared" ref="N293:W295" si="266">+N294</f>
        <v>0</v>
      </c>
      <c r="O293" s="33">
        <f t="shared" si="266"/>
        <v>921515992</v>
      </c>
      <c r="P293" s="33">
        <f t="shared" si="266"/>
        <v>78484008</v>
      </c>
      <c r="Q293" s="33">
        <f t="shared" si="266"/>
        <v>910755544.28999996</v>
      </c>
      <c r="R293" s="33">
        <f t="shared" si="266"/>
        <v>89244455.710000038</v>
      </c>
      <c r="S293" s="33">
        <f t="shared" si="266"/>
        <v>10760447.710000038</v>
      </c>
      <c r="T293" s="33">
        <f t="shared" si="266"/>
        <v>553744520.28999996</v>
      </c>
      <c r="U293" s="33">
        <f t="shared" si="266"/>
        <v>357011024</v>
      </c>
      <c r="V293" s="33">
        <f t="shared" si="266"/>
        <v>551057826.28999996</v>
      </c>
      <c r="W293" s="33">
        <f t="shared" si="266"/>
        <v>2686694</v>
      </c>
      <c r="X293" s="24">
        <f t="shared" si="220"/>
        <v>0.91075554428999994</v>
      </c>
      <c r="Y293" s="24">
        <f t="shared" si="246"/>
        <v>0.55374452028999999</v>
      </c>
      <c r="Z293" s="24">
        <f t="shared" si="236"/>
        <v>0.55105782629</v>
      </c>
      <c r="AA293" s="24">
        <f t="shared" ref="AA293:AA297" si="267">+T293/Q293</f>
        <v>0.60800565394491668</v>
      </c>
      <c r="AB293" s="24">
        <f t="shared" ref="AB293:AB297" si="268">+V293/T293</f>
        <v>0.99514813438046668</v>
      </c>
    </row>
    <row r="294" spans="1:28" ht="49.5" customHeight="1" x14ac:dyDescent="0.25">
      <c r="A294" s="49" t="s">
        <v>168</v>
      </c>
      <c r="B294" s="50" t="s">
        <v>67</v>
      </c>
      <c r="C294" s="21">
        <v>13</v>
      </c>
      <c r="D294" s="21" t="s">
        <v>13</v>
      </c>
      <c r="E294" s="47" t="s">
        <v>167</v>
      </c>
      <c r="F294" s="33">
        <f t="shared" si="265"/>
        <v>1000000000</v>
      </c>
      <c r="G294" s="33">
        <f t="shared" si="265"/>
        <v>0</v>
      </c>
      <c r="H294" s="33">
        <f t="shared" si="265"/>
        <v>0</v>
      </c>
      <c r="I294" s="33">
        <f t="shared" si="265"/>
        <v>0</v>
      </c>
      <c r="J294" s="33">
        <f t="shared" si="265"/>
        <v>0</v>
      </c>
      <c r="K294" s="33">
        <f t="shared" si="250"/>
        <v>0</v>
      </c>
      <c r="L294" s="33">
        <f>+L295</f>
        <v>1000000000</v>
      </c>
      <c r="M294" s="116">
        <f t="shared" si="244"/>
        <v>1.7323299564913171E-4</v>
      </c>
      <c r="N294" s="33">
        <f t="shared" si="266"/>
        <v>0</v>
      </c>
      <c r="O294" s="33">
        <f t="shared" si="266"/>
        <v>921515992</v>
      </c>
      <c r="P294" s="33">
        <f t="shared" si="266"/>
        <v>78484008</v>
      </c>
      <c r="Q294" s="33">
        <f t="shared" si="266"/>
        <v>910755544.28999996</v>
      </c>
      <c r="R294" s="33">
        <f t="shared" si="266"/>
        <v>89244455.710000038</v>
      </c>
      <c r="S294" s="33">
        <f t="shared" si="266"/>
        <v>10760447.710000038</v>
      </c>
      <c r="T294" s="33">
        <f t="shared" si="266"/>
        <v>553744520.28999996</v>
      </c>
      <c r="U294" s="33">
        <f t="shared" si="266"/>
        <v>357011024</v>
      </c>
      <c r="V294" s="33">
        <f t="shared" si="266"/>
        <v>551057826.28999996</v>
      </c>
      <c r="W294" s="33">
        <f t="shared" si="266"/>
        <v>2686694</v>
      </c>
      <c r="X294" s="24">
        <f t="shared" si="220"/>
        <v>0.91075554428999994</v>
      </c>
      <c r="Y294" s="24">
        <f t="shared" si="246"/>
        <v>0.55374452028999999</v>
      </c>
      <c r="Z294" s="24">
        <f t="shared" si="236"/>
        <v>0.55105782629</v>
      </c>
      <c r="AA294" s="24">
        <f t="shared" si="267"/>
        <v>0.60800565394491668</v>
      </c>
      <c r="AB294" s="24">
        <f t="shared" si="268"/>
        <v>0.99514813438046668</v>
      </c>
    </row>
    <row r="295" spans="1:28" ht="35.25" customHeight="1" x14ac:dyDescent="0.25">
      <c r="A295" s="49" t="s">
        <v>169</v>
      </c>
      <c r="B295" s="50" t="s">
        <v>67</v>
      </c>
      <c r="C295" s="21">
        <v>13</v>
      </c>
      <c r="D295" s="21" t="s">
        <v>13</v>
      </c>
      <c r="E295" s="47" t="s">
        <v>170</v>
      </c>
      <c r="F295" s="33">
        <f t="shared" si="265"/>
        <v>1000000000</v>
      </c>
      <c r="G295" s="33">
        <f t="shared" si="265"/>
        <v>0</v>
      </c>
      <c r="H295" s="33">
        <f t="shared" si="265"/>
        <v>0</v>
      </c>
      <c r="I295" s="33">
        <f t="shared" si="265"/>
        <v>0</v>
      </c>
      <c r="J295" s="33">
        <f t="shared" si="265"/>
        <v>0</v>
      </c>
      <c r="K295" s="33">
        <f t="shared" si="250"/>
        <v>0</v>
      </c>
      <c r="L295" s="33">
        <f>+L296</f>
        <v>1000000000</v>
      </c>
      <c r="M295" s="116">
        <f t="shared" si="244"/>
        <v>1.7323299564913171E-4</v>
      </c>
      <c r="N295" s="33">
        <f t="shared" si="266"/>
        <v>0</v>
      </c>
      <c r="O295" s="33">
        <f t="shared" si="266"/>
        <v>921515992</v>
      </c>
      <c r="P295" s="33">
        <f t="shared" si="266"/>
        <v>78484008</v>
      </c>
      <c r="Q295" s="33">
        <f t="shared" si="266"/>
        <v>910755544.28999996</v>
      </c>
      <c r="R295" s="33">
        <f t="shared" si="266"/>
        <v>89244455.710000038</v>
      </c>
      <c r="S295" s="33">
        <f t="shared" si="266"/>
        <v>10760447.710000038</v>
      </c>
      <c r="T295" s="33">
        <f t="shared" si="266"/>
        <v>553744520.28999996</v>
      </c>
      <c r="U295" s="33">
        <f t="shared" si="266"/>
        <v>357011024</v>
      </c>
      <c r="V295" s="33">
        <f t="shared" si="266"/>
        <v>551057826.28999996</v>
      </c>
      <c r="W295" s="33">
        <f t="shared" si="266"/>
        <v>2686694</v>
      </c>
      <c r="X295" s="24">
        <f t="shared" si="220"/>
        <v>0.91075554428999994</v>
      </c>
      <c r="Y295" s="24">
        <f t="shared" si="246"/>
        <v>0.55374452028999999</v>
      </c>
      <c r="Z295" s="24">
        <f t="shared" si="236"/>
        <v>0.55105782629</v>
      </c>
      <c r="AA295" s="24">
        <f t="shared" si="267"/>
        <v>0.60800565394491668</v>
      </c>
      <c r="AB295" s="24">
        <f t="shared" si="268"/>
        <v>0.99514813438046668</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50"/>
        <v>0</v>
      </c>
      <c r="L296" s="28">
        <f>+F296+K296</f>
        <v>1000000000</v>
      </c>
      <c r="M296" s="118">
        <f t="shared" si="244"/>
        <v>1.7323299564913171E-4</v>
      </c>
      <c r="N296" s="28">
        <v>0</v>
      </c>
      <c r="O296" s="28">
        <v>921515992</v>
      </c>
      <c r="P296" s="28">
        <f>L296-O296</f>
        <v>78484008</v>
      </c>
      <c r="Q296" s="28">
        <v>910755544.28999996</v>
      </c>
      <c r="R296" s="28">
        <f>+L296-Q296</f>
        <v>89244455.710000038</v>
      </c>
      <c r="S296" s="28">
        <f>O296-Q296</f>
        <v>10760447.710000038</v>
      </c>
      <c r="T296" s="28">
        <v>553744520.28999996</v>
      </c>
      <c r="U296" s="28">
        <f>+Q296-T296</f>
        <v>357011024</v>
      </c>
      <c r="V296" s="28">
        <v>551057826.28999996</v>
      </c>
      <c r="W296" s="29">
        <f>+T296-V296</f>
        <v>2686694</v>
      </c>
      <c r="X296" s="30">
        <f t="shared" si="220"/>
        <v>0.91075554428999994</v>
      </c>
      <c r="Y296" s="30">
        <f>+T296/L296</f>
        <v>0.55374452028999999</v>
      </c>
      <c r="Z296" s="30">
        <f>+V296/L296</f>
        <v>0.55105782629</v>
      </c>
      <c r="AA296" s="30">
        <f>+T296/Q296</f>
        <v>0.60800565394491668</v>
      </c>
      <c r="AB296" s="30">
        <f>+V296/T296</f>
        <v>0.99514813438046668</v>
      </c>
    </row>
    <row r="297" spans="1:28" s="60" customFormat="1" ht="33" customHeight="1" thickBot="1" x14ac:dyDescent="0.3">
      <c r="A297" s="247" t="s">
        <v>172</v>
      </c>
      <c r="B297" s="248"/>
      <c r="C297" s="248"/>
      <c r="D297" s="248"/>
      <c r="E297" s="248"/>
      <c r="F297" s="211">
        <f>+F7+F8+F113+F114+F122+F123+F124</f>
        <v>5772572345429</v>
      </c>
      <c r="G297" s="211">
        <f>+G7+G8+G113+G114+G122+G123+G124</f>
        <v>0</v>
      </c>
      <c r="H297" s="211">
        <f>+H7+H8+H113+H114+H122+H123+H124</f>
        <v>0</v>
      </c>
      <c r="I297" s="211">
        <f>+I7+I8+I113+I114+I122+I123+I124</f>
        <v>426768532.60000002</v>
      </c>
      <c r="J297" s="211">
        <f>+J7+J8+J113+J114+J122+J123+J124</f>
        <v>426768532.60000002</v>
      </c>
      <c r="K297" s="211">
        <f t="shared" si="250"/>
        <v>0</v>
      </c>
      <c r="L297" s="211">
        <f>+L7+L8+L113+L114+L122+L123+L124</f>
        <v>5772572345429</v>
      </c>
      <c r="M297" s="215">
        <f t="shared" si="244"/>
        <v>1</v>
      </c>
      <c r="N297" s="211">
        <f t="shared" ref="N297:W297" si="269">+N7+N8+N113+N114+N122+N123+N124</f>
        <v>864723932</v>
      </c>
      <c r="O297" s="211">
        <f t="shared" si="269"/>
        <v>5116719078971.3691</v>
      </c>
      <c r="P297" s="211">
        <f>+P7+P8+P113+P114+P122+P123+P124</f>
        <v>655853266457.63</v>
      </c>
      <c r="Q297" s="211">
        <f t="shared" si="269"/>
        <v>5090269051399.3799</v>
      </c>
      <c r="R297" s="211">
        <f t="shared" si="269"/>
        <v>682303294029.62</v>
      </c>
      <c r="S297" s="211">
        <f t="shared" si="269"/>
        <v>26450027571.990002</v>
      </c>
      <c r="T297" s="211">
        <f t="shared" si="269"/>
        <v>1099689743760.72</v>
      </c>
      <c r="U297" s="211">
        <f t="shared" si="269"/>
        <v>3990579307638.6602</v>
      </c>
      <c r="V297" s="211">
        <f t="shared" si="269"/>
        <v>1098064247203.7201</v>
      </c>
      <c r="W297" s="211">
        <f t="shared" si="269"/>
        <v>1901049585.0000002</v>
      </c>
      <c r="X297" s="216">
        <f t="shared" si="220"/>
        <v>0.88180255643397853</v>
      </c>
      <c r="Y297" s="216">
        <f t="shared" si="246"/>
        <v>0.19050254859629556</v>
      </c>
      <c r="Z297" s="216">
        <f t="shared" si="236"/>
        <v>0.19022095895830912</v>
      </c>
      <c r="AA297" s="216">
        <f t="shared" si="267"/>
        <v>0.21603764607656667</v>
      </c>
      <c r="AB297" s="217">
        <f t="shared" si="268"/>
        <v>0.99852185894592327</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40" t="s">
        <v>602</v>
      </c>
      <c r="B299" s="241"/>
      <c r="C299" s="241"/>
      <c r="D299" s="241"/>
      <c r="E299" s="241"/>
      <c r="F299" s="241"/>
      <c r="G299" s="241"/>
      <c r="H299" s="241"/>
      <c r="I299" s="241"/>
      <c r="J299" s="241"/>
      <c r="K299" s="241"/>
      <c r="L299" s="241"/>
      <c r="M299" s="241"/>
      <c r="N299" s="242"/>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597</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A1:AB1"/>
    <mergeCell ref="A2:AB2"/>
    <mergeCell ref="A3:AB3"/>
    <mergeCell ref="A5:A6"/>
    <mergeCell ref="B5:B6"/>
    <mergeCell ref="C5:C6"/>
    <mergeCell ref="D5:D6"/>
    <mergeCell ref="E5:E6"/>
    <mergeCell ref="F5:F6"/>
    <mergeCell ref="G5:K5"/>
    <mergeCell ref="X5:AB5"/>
    <mergeCell ref="A297:E297"/>
    <mergeCell ref="A299:N299"/>
    <mergeCell ref="R5:R6"/>
    <mergeCell ref="S5:S6"/>
    <mergeCell ref="T5:T6"/>
    <mergeCell ref="U5:U6"/>
    <mergeCell ref="V5:V6"/>
    <mergeCell ref="W5:W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2" t="s">
        <v>0</v>
      </c>
      <c r="B2" s="252"/>
      <c r="C2" s="252"/>
      <c r="D2" s="252"/>
      <c r="E2" s="252"/>
      <c r="F2" s="252"/>
      <c r="G2" s="252"/>
      <c r="H2" s="252"/>
      <c r="I2" s="252"/>
      <c r="J2" s="252"/>
    </row>
    <row r="3" spans="1:15" s="66" customFormat="1" ht="24.95" customHeight="1" x14ac:dyDescent="0.25">
      <c r="A3" s="253" t="s">
        <v>176</v>
      </c>
      <c r="B3" s="253"/>
      <c r="C3" s="253"/>
      <c r="D3" s="253"/>
      <c r="E3" s="253"/>
      <c r="F3" s="253"/>
      <c r="G3" s="253"/>
      <c r="H3" s="253"/>
      <c r="I3" s="253"/>
      <c r="J3" s="253"/>
    </row>
    <row r="4" spans="1:15" s="66" customFormat="1" ht="24.95" customHeight="1" x14ac:dyDescent="0.25">
      <c r="A4" s="254" t="s">
        <v>177</v>
      </c>
      <c r="B4" s="254"/>
      <c r="C4" s="254"/>
      <c r="D4" s="254"/>
      <c r="E4" s="254"/>
      <c r="F4" s="254"/>
      <c r="G4" s="254"/>
      <c r="H4" s="254"/>
      <c r="I4" s="254"/>
      <c r="J4" s="254"/>
    </row>
    <row r="5" spans="1:15" s="66" customFormat="1" ht="18" customHeight="1" thickBot="1" x14ac:dyDescent="0.3">
      <c r="C5" s="67"/>
      <c r="D5" s="67"/>
      <c r="G5" s="68"/>
      <c r="H5" s="70" t="s">
        <v>1</v>
      </c>
      <c r="I5" s="71" t="s">
        <v>2</v>
      </c>
      <c r="J5" s="72" t="s">
        <v>3</v>
      </c>
    </row>
    <row r="6" spans="1:15" ht="29.25" customHeight="1" x14ac:dyDescent="0.25">
      <c r="A6" s="230" t="s">
        <v>4</v>
      </c>
      <c r="B6" s="232" t="s">
        <v>5</v>
      </c>
      <c r="C6" s="232" t="s">
        <v>6</v>
      </c>
      <c r="D6" s="232" t="s">
        <v>7</v>
      </c>
      <c r="E6" s="232" t="s">
        <v>8</v>
      </c>
      <c r="F6" s="236" t="s">
        <v>178</v>
      </c>
      <c r="G6" s="245" t="s">
        <v>179</v>
      </c>
      <c r="H6" s="236" t="s">
        <v>180</v>
      </c>
      <c r="I6" s="234" t="s">
        <v>9</v>
      </c>
      <c r="J6" s="236" t="s">
        <v>181</v>
      </c>
      <c r="K6" s="236" t="s">
        <v>182</v>
      </c>
      <c r="L6" s="236" t="s">
        <v>183</v>
      </c>
      <c r="M6" s="250" t="s">
        <v>184</v>
      </c>
      <c r="N6" s="250"/>
      <c r="O6" s="251"/>
    </row>
    <row r="7" spans="1:15" ht="84.75" customHeight="1" thickBot="1" x14ac:dyDescent="0.3">
      <c r="A7" s="231"/>
      <c r="B7" s="233"/>
      <c r="C7" s="233"/>
      <c r="D7" s="233"/>
      <c r="E7" s="233"/>
      <c r="F7" s="237"/>
      <c r="G7" s="246"/>
      <c r="H7" s="237"/>
      <c r="I7" s="249"/>
      <c r="J7" s="237"/>
      <c r="K7" s="237"/>
      <c r="L7" s="237"/>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38" t="s">
        <v>172</v>
      </c>
      <c r="B107" s="239"/>
      <c r="C107" s="239"/>
      <c r="D107" s="239"/>
      <c r="E107" s="239"/>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L6:L7"/>
    <mergeCell ref="M6:O6"/>
    <mergeCell ref="A2:J2"/>
    <mergeCell ref="A3:J3"/>
    <mergeCell ref="A4:J4"/>
    <mergeCell ref="A6:A7"/>
    <mergeCell ref="B6:B7"/>
    <mergeCell ref="C6:C7"/>
    <mergeCell ref="D6:D7"/>
    <mergeCell ref="E6:E7"/>
    <mergeCell ref="F6:F7"/>
    <mergeCell ref="G6:G7"/>
    <mergeCell ref="A107:E107"/>
    <mergeCell ref="H6:H7"/>
    <mergeCell ref="I6:I7"/>
    <mergeCell ref="J6:J7"/>
    <mergeCell ref="K6:K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48</vt:i4>
      </vt:variant>
    </vt:vector>
  </HeadingPairs>
  <TitlesOfParts>
    <vt:vector size="72"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GASTOS VIGENCIA AGOSTO 2022  </vt:lpstr>
      <vt:lpstr>RESERVAS ENERO 2022</vt:lpstr>
      <vt:lpstr>RESERVAS FEBRERO 2022</vt:lpstr>
      <vt:lpstr>RESERVAS MARZO 2022</vt:lpstr>
      <vt:lpstr>RESERVAS ABRIL 2022</vt:lpstr>
      <vt:lpstr>RESERVAS MAYO 2022</vt:lpstr>
      <vt:lpstr>RESERVAS JUNIO 2022</vt:lpstr>
      <vt:lpstr>RESERVAS JULIO 2022</vt:lpstr>
      <vt:lpstr>RESERVAS AGOSTO 2022</vt:lpstr>
      <vt:lpstr>CXP ENERO 2022</vt:lpstr>
      <vt:lpstr>CXP FEBRERO 2022</vt:lpstr>
      <vt:lpstr>CXP MARZO 2022</vt:lpstr>
      <vt:lpstr>CXP ABRIL 2022</vt:lpstr>
      <vt:lpstr>CXP MAYO  2022 </vt:lpstr>
      <vt:lpstr>CXP EXCEL JUNIO </vt:lpstr>
      <vt:lpstr>CXP EXCEL JULIO</vt:lpstr>
      <vt:lpstr>CXP EXCEL AGOSTO</vt:lpstr>
      <vt:lpstr>'CXP ABRIL 2022'!Área_de_impresión</vt:lpstr>
      <vt:lpstr>'CXP ENERO 2022'!Área_de_impresión</vt:lpstr>
      <vt:lpstr>'CXP EXCEL AGOSTO'!Área_de_impresión</vt:lpstr>
      <vt:lpstr>'CXP EXCEL JULIO'!Área_de_impresión</vt:lpstr>
      <vt:lpstr>'CXP EXCEL JUNIO '!Área_de_impresión</vt:lpstr>
      <vt:lpstr>'CXP FEBRERO 2022'!Área_de_impresión</vt:lpstr>
      <vt:lpstr>'CXP MARZO 2022'!Área_de_impresión</vt:lpstr>
      <vt:lpstr>'CXP MAYO  2022 '!Área_de_impresión</vt:lpstr>
      <vt:lpstr>'GASTOS VIGENCIA ABRIL 2022 '!Área_de_impresión</vt:lpstr>
      <vt:lpstr>'GASTOS VIGENCIA AGOSTO 2022  '!Área_de_impresión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'RESERVAS ABRIL 2022'!Área_de_impresión</vt:lpstr>
      <vt:lpstr>'RESERVAS AGOSTO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'CXP ABRIL 2022'!Títulos_a_imprimir</vt:lpstr>
      <vt:lpstr>'CXP ENERO 2022'!Títulos_a_imprimir</vt:lpstr>
      <vt:lpstr>'CXP EXCEL AGOSTO'!Títulos_a_imprimir</vt:lpstr>
      <vt:lpstr>'CXP EXCEL JULIO'!Títulos_a_imprimir</vt:lpstr>
      <vt:lpstr>'CXP EXCEL JUNIO '!Títulos_a_imprimir</vt:lpstr>
      <vt:lpstr>'CXP FEBRERO 2022'!Títulos_a_imprimir</vt:lpstr>
      <vt:lpstr>'CXP MARZO 2022'!Títulos_a_imprimir</vt:lpstr>
      <vt:lpstr>'CXP MAYO  2022 '!Títulos_a_imprimir</vt:lpstr>
      <vt:lpstr>'GASTOS VIGENCIA ABRIL 2022 '!Títulos_a_imprimir</vt:lpstr>
      <vt:lpstr>'GASTOS VIGENCIA AGOSTO 2022  '!Títulos_a_imprimir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'RESERVAS ABRIL 2022'!Títulos_a_imprimir</vt:lpstr>
      <vt:lpstr>'RESERVAS AGOSTO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2022-08-03T21:28:52Z</cp:lastPrinted>
  <dcterms:created xsi:type="dcterms:W3CDTF">2022-02-10T21:03:41Z</dcterms:created>
  <dcterms:modified xsi:type="dcterms:W3CDTF">2022-09-09T19:54:49Z</dcterms:modified>
</cp:coreProperties>
</file>