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3 publicar/febrero 2023/"/>
    </mc:Choice>
  </mc:AlternateContent>
  <xr:revisionPtr revIDLastSave="18" documentId="8_{30BAE56B-BB93-496C-8CCC-78CD1B04FD3A}" xr6:coauthVersionLast="47" xr6:coauthVersionMax="47" xr10:uidLastSave="{F1298A08-8DCE-44F1-990B-B0890B90046D}"/>
  <bookViews>
    <workbookView xWindow="-120" yWindow="-120" windowWidth="20730" windowHeight="11160" firstSheet="2" activeTab="1" xr2:uid="{6CE28CB3-2984-418D-A34C-8B1E7085A8CE}"/>
  </bookViews>
  <sheets>
    <sheet name="GASTOS VIGENCIA ENERO 2023" sheetId="1" r:id="rId1"/>
    <sheet name="GASTOS VIGENCIA FEBRERO 2023" sheetId="6" r:id="rId2"/>
    <sheet name="RESERVAS ENERO 2023" sheetId="2" r:id="rId3"/>
    <sheet name="RESERVAS FEBRERO 2023" sheetId="5" r:id="rId4"/>
    <sheet name="CXP ENERO 2023" sheetId="3" r:id="rId5"/>
    <sheet name="CXP FEBRERO 2023" sheetId="4" r:id="rId6"/>
  </sheets>
  <definedNames>
    <definedName name="_xlnm._FilterDatabase" localSheetId="4" hidden="1">'CXP ENERO 2023'!$A$5:$F$77</definedName>
    <definedName name="_xlnm._FilterDatabase" localSheetId="5" hidden="1">'CXP FEBRERO 2023'!$A$5:$F$77</definedName>
    <definedName name="_xlnm._FilterDatabase" localSheetId="0" hidden="1">'GASTOS VIGENCIA ENERO 2023'!$A$1:$AB$299</definedName>
    <definedName name="_xlnm._FilterDatabase" localSheetId="1" hidden="1">'GASTOS VIGENCIA FEBRERO 2023'!$A$1:$AB$299</definedName>
    <definedName name="_xlnm._FilterDatabase" localSheetId="2" hidden="1">'RESERVAS ENERO 2023'!$A$2:$O$133</definedName>
    <definedName name="_xlnm.Print_Area" localSheetId="4">'CXP ENERO 2023'!$A$1:$K$104</definedName>
    <definedName name="_xlnm.Print_Area" localSheetId="5">'CXP FEBRERO 2023'!$A$1:$K$104</definedName>
    <definedName name="_xlnm.Print_Area" localSheetId="0">'GASTOS VIGENCIA ENERO 2023'!$A$1:$N$299</definedName>
    <definedName name="_xlnm.Print_Area" localSheetId="1">'GASTOS VIGENCIA FEBRERO 2023'!$A$1:$N$299</definedName>
    <definedName name="_xlnm.Print_Area" localSheetId="2">'RESERVAS ENERO 2023'!$A$8:$O$133</definedName>
    <definedName name="_xlnm.Print_Area" localSheetId="3">'RESERVAS FEBRERO 2023'!$A$8:$O$133</definedName>
    <definedName name="_xlnm.Print_Titles" localSheetId="4">'CXP ENERO 2023'!$A:$E,'CXP ENERO 2023'!$1:$8</definedName>
    <definedName name="_xlnm.Print_Titles" localSheetId="5">'CXP FEBRERO 2023'!$A:$E,'CXP FEBRERO 2023'!$1:$8</definedName>
    <definedName name="_xlnm.Print_Titles" localSheetId="0">'GASTOS VIGENCIA ENERO 2023'!$A:$E,'GASTOS VIGENCIA ENERO 2023'!$1:$6</definedName>
    <definedName name="_xlnm.Print_Titles" localSheetId="1">'GASTOS VIGENCIA FEBRERO 2023'!$A:$E,'GASTOS VIGENCIA FEBRERO 2023'!$1:$6</definedName>
    <definedName name="_xlnm.Print_Titles" localSheetId="2">'RESERVAS ENERO 2023'!$1:$7</definedName>
    <definedName name="_xlnm.Print_Titles" localSheetId="3">'RESERVAS FEBRERO 2023'!$1:$7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94" i="6" l="1"/>
  <c r="AA294" i="6"/>
  <c r="W294" i="6"/>
  <c r="U294" i="6"/>
  <c r="U293" i="6" s="1"/>
  <c r="U292" i="6" s="1"/>
  <c r="S294" i="6"/>
  <c r="S293" i="6" s="1"/>
  <c r="K294" i="6"/>
  <c r="L294" i="6" s="1"/>
  <c r="W293" i="6"/>
  <c r="W292" i="6" s="1"/>
  <c r="W291" i="6" s="1"/>
  <c r="V293" i="6"/>
  <c r="AB293" i="6" s="1"/>
  <c r="T293" i="6"/>
  <c r="Q293" i="6"/>
  <c r="O293" i="6"/>
  <c r="O292" i="6" s="1"/>
  <c r="O291" i="6" s="1"/>
  <c r="N293" i="6"/>
  <c r="N292" i="6" s="1"/>
  <c r="N291" i="6" s="1"/>
  <c r="L293" i="6"/>
  <c r="J293" i="6"/>
  <c r="I293" i="6"/>
  <c r="I292" i="6" s="1"/>
  <c r="I291" i="6" s="1"/>
  <c r="H293" i="6"/>
  <c r="H292" i="6" s="1"/>
  <c r="H291" i="6" s="1"/>
  <c r="G293" i="6"/>
  <c r="F293" i="6"/>
  <c r="F292" i="6" s="1"/>
  <c r="V292" i="6"/>
  <c r="S292" i="6"/>
  <c r="S291" i="6" s="1"/>
  <c r="Q292" i="6"/>
  <c r="J292" i="6"/>
  <c r="G292" i="6"/>
  <c r="V291" i="6"/>
  <c r="U291" i="6"/>
  <c r="J291" i="6"/>
  <c r="F291" i="6"/>
  <c r="AB290" i="6"/>
  <c r="AA290" i="6"/>
  <c r="Z290" i="6"/>
  <c r="W290" i="6"/>
  <c r="W289" i="6" s="1"/>
  <c r="W288" i="6" s="1"/>
  <c r="W287" i="6" s="1"/>
  <c r="U290" i="6"/>
  <c r="S290" i="6"/>
  <c r="S289" i="6" s="1"/>
  <c r="S288" i="6" s="1"/>
  <c r="S287" i="6" s="1"/>
  <c r="R290" i="6"/>
  <c r="R289" i="6" s="1"/>
  <c r="R288" i="6" s="1"/>
  <c r="R287" i="6" s="1"/>
  <c r="L290" i="6"/>
  <c r="K290" i="6"/>
  <c r="AA289" i="6"/>
  <c r="X289" i="6"/>
  <c r="V289" i="6"/>
  <c r="U289" i="6"/>
  <c r="T289" i="6"/>
  <c r="Q289" i="6"/>
  <c r="O289" i="6"/>
  <c r="O288" i="6" s="1"/>
  <c r="O287" i="6" s="1"/>
  <c r="N289" i="6"/>
  <c r="L289" i="6"/>
  <c r="J289" i="6"/>
  <c r="J288" i="6" s="1"/>
  <c r="J287" i="6" s="1"/>
  <c r="I289" i="6"/>
  <c r="H289" i="6"/>
  <c r="G289" i="6"/>
  <c r="G288" i="6" s="1"/>
  <c r="F289" i="6"/>
  <c r="F288" i="6" s="1"/>
  <c r="F287" i="6" s="1"/>
  <c r="U288" i="6"/>
  <c r="U287" i="6" s="1"/>
  <c r="T288" i="6"/>
  <c r="Q288" i="6"/>
  <c r="N288" i="6"/>
  <c r="N287" i="6" s="1"/>
  <c r="I288" i="6"/>
  <c r="I287" i="6" s="1"/>
  <c r="H288" i="6"/>
  <c r="H287" i="6" s="1"/>
  <c r="Q287" i="6"/>
  <c r="AB286" i="6"/>
  <c r="AA286" i="6"/>
  <c r="Y286" i="6"/>
  <c r="W286" i="6"/>
  <c r="U286" i="6"/>
  <c r="U281" i="6" s="1"/>
  <c r="S286" i="6"/>
  <c r="S281" i="6" s="1"/>
  <c r="P286" i="6"/>
  <c r="P281" i="6" s="1"/>
  <c r="K286" i="6"/>
  <c r="L286" i="6" s="1"/>
  <c r="AA285" i="6"/>
  <c r="Y285" i="6"/>
  <c r="W285" i="6"/>
  <c r="U285" i="6"/>
  <c r="U280" i="6" s="1"/>
  <c r="S285" i="6"/>
  <c r="P285" i="6"/>
  <c r="K285" i="6"/>
  <c r="L285" i="6" s="1"/>
  <c r="W284" i="6"/>
  <c r="W279" i="6" s="1"/>
  <c r="U284" i="6"/>
  <c r="S284" i="6"/>
  <c r="L284" i="6"/>
  <c r="X284" i="6" s="1"/>
  <c r="K284" i="6"/>
  <c r="AB283" i="6"/>
  <c r="AA283" i="6"/>
  <c r="X283" i="6"/>
  <c r="W283" i="6"/>
  <c r="U283" i="6"/>
  <c r="S283" i="6"/>
  <c r="S278" i="6" s="1"/>
  <c r="S276" i="6" s="1"/>
  <c r="K283" i="6"/>
  <c r="L283" i="6" s="1"/>
  <c r="AB282" i="6"/>
  <c r="AA282" i="6"/>
  <c r="W282" i="6"/>
  <c r="U282" i="6"/>
  <c r="U277" i="6" s="1"/>
  <c r="U274" i="6" s="1"/>
  <c r="U271" i="6" s="1"/>
  <c r="S282" i="6"/>
  <c r="L282" i="6"/>
  <c r="K282" i="6"/>
  <c r="AA281" i="6"/>
  <c r="Z281" i="6"/>
  <c r="W281" i="6"/>
  <c r="V281" i="6"/>
  <c r="T281" i="6"/>
  <c r="Y281" i="6" s="1"/>
  <c r="Q281" i="6"/>
  <c r="X281" i="6" s="1"/>
  <c r="O281" i="6"/>
  <c r="O276" i="6" s="1"/>
  <c r="O273" i="6" s="1"/>
  <c r="O266" i="6" s="1"/>
  <c r="O263" i="6" s="1"/>
  <c r="N281" i="6"/>
  <c r="L281" i="6"/>
  <c r="K281" i="6"/>
  <c r="J281" i="6"/>
  <c r="I281" i="6"/>
  <c r="H281" i="6"/>
  <c r="G281" i="6"/>
  <c r="F281" i="6"/>
  <c r="AA280" i="6"/>
  <c r="W280" i="6"/>
  <c r="V280" i="6"/>
  <c r="T280" i="6"/>
  <c r="S280" i="6"/>
  <c r="S275" i="6" s="1"/>
  <c r="S272" i="6" s="1"/>
  <c r="Q280" i="6"/>
  <c r="P280" i="6"/>
  <c r="P275" i="6" s="1"/>
  <c r="P272" i="6" s="1"/>
  <c r="P265" i="6" s="1"/>
  <c r="O280" i="6"/>
  <c r="O275" i="6" s="1"/>
  <c r="O272" i="6" s="1"/>
  <c r="O265" i="6" s="1"/>
  <c r="N280" i="6"/>
  <c r="J280" i="6"/>
  <c r="J275" i="6" s="1"/>
  <c r="J272" i="6" s="1"/>
  <c r="J265" i="6" s="1"/>
  <c r="I280" i="6"/>
  <c r="H280" i="6"/>
  <c r="G280" i="6"/>
  <c r="F280" i="6"/>
  <c r="F275" i="6" s="1"/>
  <c r="V279" i="6"/>
  <c r="U279" i="6"/>
  <c r="T279" i="6"/>
  <c r="S279" i="6"/>
  <c r="S274" i="6" s="1"/>
  <c r="S271" i="6" s="1"/>
  <c r="Q279" i="6"/>
  <c r="O279" i="6"/>
  <c r="O274" i="6" s="1"/>
  <c r="O271" i="6" s="1"/>
  <c r="N279" i="6"/>
  <c r="J279" i="6"/>
  <c r="I279" i="6"/>
  <c r="I274" i="6" s="1"/>
  <c r="I271" i="6" s="1"/>
  <c r="H279" i="6"/>
  <c r="G279" i="6"/>
  <c r="K279" i="6" s="1"/>
  <c r="F279" i="6"/>
  <c r="F274" i="6" s="1"/>
  <c r="F271" i="6" s="1"/>
  <c r="W278" i="6"/>
  <c r="V278" i="6"/>
  <c r="AB278" i="6" s="1"/>
  <c r="U278" i="6"/>
  <c r="U276" i="6" s="1"/>
  <c r="U273" i="6" s="1"/>
  <c r="U266" i="6" s="1"/>
  <c r="U263" i="6" s="1"/>
  <c r="T278" i="6"/>
  <c r="Q278" i="6"/>
  <c r="O278" i="6"/>
  <c r="N278" i="6"/>
  <c r="N276" i="6" s="1"/>
  <c r="N273" i="6" s="1"/>
  <c r="L278" i="6"/>
  <c r="J278" i="6"/>
  <c r="I278" i="6"/>
  <c r="I276" i="6" s="1"/>
  <c r="H278" i="6"/>
  <c r="G278" i="6"/>
  <c r="F278" i="6"/>
  <c r="F276" i="6" s="1"/>
  <c r="W277" i="6"/>
  <c r="V277" i="6"/>
  <c r="T277" i="6"/>
  <c r="S277" i="6"/>
  <c r="Q277" i="6"/>
  <c r="O277" i="6"/>
  <c r="N277" i="6"/>
  <c r="J277" i="6"/>
  <c r="I277" i="6"/>
  <c r="H277" i="6"/>
  <c r="G277" i="6"/>
  <c r="F277" i="6"/>
  <c r="V276" i="6"/>
  <c r="L276" i="6"/>
  <c r="L273" i="6" s="1"/>
  <c r="L266" i="6" s="1"/>
  <c r="J276" i="6"/>
  <c r="G276" i="6"/>
  <c r="W275" i="6"/>
  <c r="W272" i="6" s="1"/>
  <c r="U275" i="6"/>
  <c r="T275" i="6"/>
  <c r="Q275" i="6"/>
  <c r="N275" i="6"/>
  <c r="N272" i="6" s="1"/>
  <c r="N265" i="6" s="1"/>
  <c r="N262" i="6" s="1"/>
  <c r="I275" i="6"/>
  <c r="H275" i="6"/>
  <c r="H272" i="6" s="1"/>
  <c r="W274" i="6"/>
  <c r="Q274" i="6"/>
  <c r="N274" i="6"/>
  <c r="N271" i="6" s="1"/>
  <c r="J274" i="6"/>
  <c r="J271" i="6" s="1"/>
  <c r="H274" i="6"/>
  <c r="V273" i="6"/>
  <c r="S273" i="6"/>
  <c r="J273" i="6"/>
  <c r="I273" i="6"/>
  <c r="I266" i="6" s="1"/>
  <c r="I263" i="6" s="1"/>
  <c r="F273" i="6"/>
  <c r="F266" i="6" s="1"/>
  <c r="F263" i="6" s="1"/>
  <c r="U272" i="6"/>
  <c r="T272" i="6"/>
  <c r="Q272" i="6"/>
  <c r="I272" i="6"/>
  <c r="I265" i="6" s="1"/>
  <c r="I262" i="6" s="1"/>
  <c r="F272" i="6"/>
  <c r="F265" i="6" s="1"/>
  <c r="W271" i="6"/>
  <c r="H271" i="6"/>
  <c r="AB270" i="6"/>
  <c r="AA270" i="6"/>
  <c r="X270" i="6"/>
  <c r="W270" i="6"/>
  <c r="U270" i="6"/>
  <c r="U269" i="6" s="1"/>
  <c r="U268" i="6" s="1"/>
  <c r="U267" i="6" s="1"/>
  <c r="U264" i="6" s="1"/>
  <c r="U261" i="6" s="1"/>
  <c r="S270" i="6"/>
  <c r="S269" i="6" s="1"/>
  <c r="S268" i="6" s="1"/>
  <c r="S267" i="6" s="1"/>
  <c r="S264" i="6" s="1"/>
  <c r="S261" i="6" s="1"/>
  <c r="K270" i="6"/>
  <c r="L270" i="6" s="1"/>
  <c r="Y269" i="6"/>
  <c r="W269" i="6"/>
  <c r="V269" i="6"/>
  <c r="AB269" i="6" s="1"/>
  <c r="T269" i="6"/>
  <c r="Q269" i="6"/>
  <c r="X269" i="6" s="1"/>
  <c r="O269" i="6"/>
  <c r="N269" i="6"/>
  <c r="N268" i="6" s="1"/>
  <c r="L269" i="6"/>
  <c r="L268" i="6" s="1"/>
  <c r="J269" i="6"/>
  <c r="J268" i="6" s="1"/>
  <c r="I269" i="6"/>
  <c r="H269" i="6"/>
  <c r="H268" i="6" s="1"/>
  <c r="H267" i="6" s="1"/>
  <c r="G269" i="6"/>
  <c r="F269" i="6"/>
  <c r="F268" i="6" s="1"/>
  <c r="W268" i="6"/>
  <c r="W267" i="6" s="1"/>
  <c r="V268" i="6"/>
  <c r="Q268" i="6"/>
  <c r="O268" i="6"/>
  <c r="O267" i="6" s="1"/>
  <c r="I268" i="6"/>
  <c r="G268" i="6"/>
  <c r="Q267" i="6"/>
  <c r="N267" i="6"/>
  <c r="J267" i="6"/>
  <c r="I267" i="6"/>
  <c r="I264" i="6" s="1"/>
  <c r="F267" i="6"/>
  <c r="V266" i="6"/>
  <c r="S266" i="6"/>
  <c r="S263" i="6" s="1"/>
  <c r="N266" i="6"/>
  <c r="J266" i="6"/>
  <c r="J263" i="6" s="1"/>
  <c r="W265" i="6"/>
  <c r="W262" i="6" s="1"/>
  <c r="U265" i="6"/>
  <c r="U262" i="6" s="1"/>
  <c r="S265" i="6"/>
  <c r="S262" i="6" s="1"/>
  <c r="H265" i="6"/>
  <c r="H262" i="6" s="1"/>
  <c r="O264" i="6"/>
  <c r="O261" i="6" s="1"/>
  <c r="F264" i="6"/>
  <c r="F261" i="6" s="1"/>
  <c r="N263" i="6"/>
  <c r="L263" i="6"/>
  <c r="P262" i="6"/>
  <c r="P115" i="6" s="1"/>
  <c r="O262" i="6"/>
  <c r="J262" i="6"/>
  <c r="F262" i="6"/>
  <c r="I261" i="6"/>
  <c r="AA260" i="6"/>
  <c r="Y260" i="6"/>
  <c r="W260" i="6"/>
  <c r="U260" i="6"/>
  <c r="U259" i="6" s="1"/>
  <c r="S260" i="6"/>
  <c r="P260" i="6"/>
  <c r="L260" i="6"/>
  <c r="K260" i="6"/>
  <c r="W259" i="6"/>
  <c r="W258" i="6" s="1"/>
  <c r="W257" i="6" s="1"/>
  <c r="W256" i="6" s="1"/>
  <c r="W255" i="6" s="1"/>
  <c r="V259" i="6"/>
  <c r="T259" i="6"/>
  <c r="S259" i="6"/>
  <c r="Q259" i="6"/>
  <c r="P259" i="6"/>
  <c r="P258" i="6" s="1"/>
  <c r="P257" i="6" s="1"/>
  <c r="P256" i="6" s="1"/>
  <c r="P255" i="6" s="1"/>
  <c r="O259" i="6"/>
  <c r="N259" i="6"/>
  <c r="J259" i="6"/>
  <c r="J258" i="6" s="1"/>
  <c r="J257" i="6" s="1"/>
  <c r="I259" i="6"/>
  <c r="H259" i="6"/>
  <c r="G259" i="6"/>
  <c r="K259" i="6" s="1"/>
  <c r="F259" i="6"/>
  <c r="F258" i="6" s="1"/>
  <c r="V258" i="6"/>
  <c r="V257" i="6" s="1"/>
  <c r="V256" i="6" s="1"/>
  <c r="U258" i="6"/>
  <c r="U257" i="6" s="1"/>
  <c r="U256" i="6" s="1"/>
  <c r="U255" i="6" s="1"/>
  <c r="T258" i="6"/>
  <c r="S258" i="6"/>
  <c r="S257" i="6" s="1"/>
  <c r="S256" i="6" s="1"/>
  <c r="S255" i="6" s="1"/>
  <c r="O258" i="6"/>
  <c r="N258" i="6"/>
  <c r="I258" i="6"/>
  <c r="H258" i="6"/>
  <c r="H257" i="6" s="1"/>
  <c r="H256" i="6" s="1"/>
  <c r="H255" i="6" s="1"/>
  <c r="T257" i="6"/>
  <c r="O257" i="6"/>
  <c r="O256" i="6" s="1"/>
  <c r="O255" i="6" s="1"/>
  <c r="N257" i="6"/>
  <c r="N256" i="6" s="1"/>
  <c r="N255" i="6" s="1"/>
  <c r="I257" i="6"/>
  <c r="F257" i="6"/>
  <c r="F256" i="6" s="1"/>
  <c r="T256" i="6"/>
  <c r="J256" i="6"/>
  <c r="J255" i="6" s="1"/>
  <c r="I256" i="6"/>
  <c r="I255" i="6" s="1"/>
  <c r="F255" i="6"/>
  <c r="AB254" i="6"/>
  <c r="AA254" i="6"/>
  <c r="W254" i="6"/>
  <c r="W253" i="6" s="1"/>
  <c r="U254" i="6"/>
  <c r="S254" i="6"/>
  <c r="L254" i="6"/>
  <c r="K254" i="6"/>
  <c r="V253" i="6"/>
  <c r="AB253" i="6" s="1"/>
  <c r="U253" i="6"/>
  <c r="U252" i="6" s="1"/>
  <c r="U251" i="6" s="1"/>
  <c r="T253" i="6"/>
  <c r="AA253" i="6" s="1"/>
  <c r="S253" i="6"/>
  <c r="Q253" i="6"/>
  <c r="O253" i="6"/>
  <c r="O252" i="6" s="1"/>
  <c r="O251" i="6" s="1"/>
  <c r="N253" i="6"/>
  <c r="J253" i="6"/>
  <c r="I253" i="6"/>
  <c r="I252" i="6" s="1"/>
  <c r="I251" i="6" s="1"/>
  <c r="H253" i="6"/>
  <c r="H252" i="6" s="1"/>
  <c r="H251" i="6" s="1"/>
  <c r="H246" i="6" s="1"/>
  <c r="H245" i="6" s="1"/>
  <c r="G253" i="6"/>
  <c r="F253" i="6"/>
  <c r="F252" i="6" s="1"/>
  <c r="F251" i="6" s="1"/>
  <c r="W252" i="6"/>
  <c r="W251" i="6" s="1"/>
  <c r="W246" i="6" s="1"/>
  <c r="W245" i="6" s="1"/>
  <c r="V252" i="6"/>
  <c r="T252" i="6"/>
  <c r="S252" i="6"/>
  <c r="Q252" i="6"/>
  <c r="N252" i="6"/>
  <c r="N251" i="6" s="1"/>
  <c r="J252" i="6"/>
  <c r="G252" i="6"/>
  <c r="V251" i="6"/>
  <c r="S251" i="6"/>
  <c r="Q251" i="6"/>
  <c r="J251" i="6"/>
  <c r="W250" i="6"/>
  <c r="U250" i="6"/>
  <c r="U249" i="6" s="1"/>
  <c r="U248" i="6" s="1"/>
  <c r="U247" i="6" s="1"/>
  <c r="U246" i="6" s="1"/>
  <c r="U245" i="6" s="1"/>
  <c r="S250" i="6"/>
  <c r="K250" i="6"/>
  <c r="L250" i="6" s="1"/>
  <c r="Y250" i="6" s="1"/>
  <c r="Z249" i="6"/>
  <c r="W249" i="6"/>
  <c r="V249" i="6"/>
  <c r="T249" i="6"/>
  <c r="T248" i="6" s="1"/>
  <c r="T247" i="6" s="1"/>
  <c r="S249" i="6"/>
  <c r="S248" i="6" s="1"/>
  <c r="S247" i="6" s="1"/>
  <c r="S246" i="6" s="1"/>
  <c r="S245" i="6" s="1"/>
  <c r="Q249" i="6"/>
  <c r="O249" i="6"/>
  <c r="N249" i="6"/>
  <c r="N248" i="6" s="1"/>
  <c r="N247" i="6" s="1"/>
  <c r="N246" i="6" s="1"/>
  <c r="N245" i="6" s="1"/>
  <c r="L249" i="6"/>
  <c r="J249" i="6"/>
  <c r="I249" i="6"/>
  <c r="H249" i="6"/>
  <c r="H248" i="6" s="1"/>
  <c r="G249" i="6"/>
  <c r="F249" i="6"/>
  <c r="W248" i="6"/>
  <c r="W247" i="6" s="1"/>
  <c r="V248" i="6"/>
  <c r="Q248" i="6"/>
  <c r="O248" i="6"/>
  <c r="J248" i="6"/>
  <c r="J247" i="6" s="1"/>
  <c r="J246" i="6" s="1"/>
  <c r="J245" i="6" s="1"/>
  <c r="I248" i="6"/>
  <c r="F248" i="6"/>
  <c r="F247" i="6" s="1"/>
  <c r="F246" i="6" s="1"/>
  <c r="F245" i="6" s="1"/>
  <c r="O247" i="6"/>
  <c r="I247" i="6"/>
  <c r="I246" i="6" s="1"/>
  <c r="I245" i="6" s="1"/>
  <c r="H247" i="6"/>
  <c r="AB244" i="6"/>
  <c r="AA244" i="6"/>
  <c r="W244" i="6"/>
  <c r="U244" i="6"/>
  <c r="U243" i="6" s="1"/>
  <c r="S244" i="6"/>
  <c r="L244" i="6"/>
  <c r="K244" i="6"/>
  <c r="W243" i="6"/>
  <c r="V243" i="6"/>
  <c r="T243" i="6"/>
  <c r="AA243" i="6" s="1"/>
  <c r="S243" i="6"/>
  <c r="S242" i="6" s="1"/>
  <c r="S241" i="6" s="1"/>
  <c r="Q243" i="6"/>
  <c r="O243" i="6"/>
  <c r="N243" i="6"/>
  <c r="J243" i="6"/>
  <c r="I243" i="6"/>
  <c r="H243" i="6"/>
  <c r="G243" i="6"/>
  <c r="G242" i="6" s="1"/>
  <c r="G241" i="6" s="1"/>
  <c r="F243" i="6"/>
  <c r="W242" i="6"/>
  <c r="U242" i="6"/>
  <c r="T242" i="6"/>
  <c r="Q242" i="6"/>
  <c r="O242" i="6"/>
  <c r="N242" i="6"/>
  <c r="J242" i="6"/>
  <c r="J241" i="6" s="1"/>
  <c r="I242" i="6"/>
  <c r="K242" i="6" s="1"/>
  <c r="H242" i="6"/>
  <c r="F242" i="6"/>
  <c r="F241" i="6" s="1"/>
  <c r="W241" i="6"/>
  <c r="U241" i="6"/>
  <c r="T241" i="6"/>
  <c r="Q241" i="6"/>
  <c r="O241" i="6"/>
  <c r="N241" i="6"/>
  <c r="H241" i="6"/>
  <c r="AA240" i="6"/>
  <c r="W240" i="6"/>
  <c r="U240" i="6"/>
  <c r="S240" i="6"/>
  <c r="S239" i="6" s="1"/>
  <c r="S236" i="6" s="1"/>
  <c r="S235" i="6" s="1"/>
  <c r="S234" i="6" s="1"/>
  <c r="S233" i="6" s="1"/>
  <c r="K240" i="6"/>
  <c r="L240" i="6" s="1"/>
  <c r="W239" i="6"/>
  <c r="V239" i="6"/>
  <c r="U239" i="6"/>
  <c r="U236" i="6" s="1"/>
  <c r="U235" i="6" s="1"/>
  <c r="U234" i="6" s="1"/>
  <c r="U233" i="6" s="1"/>
  <c r="U116" i="6" s="1"/>
  <c r="T239" i="6"/>
  <c r="Q239" i="6"/>
  <c r="O239" i="6"/>
  <c r="N239" i="6"/>
  <c r="J239" i="6"/>
  <c r="I239" i="6"/>
  <c r="H239" i="6"/>
  <c r="G239" i="6"/>
  <c r="F239" i="6"/>
  <c r="F236" i="6" s="1"/>
  <c r="AB238" i="6"/>
  <c r="AA238" i="6"/>
  <c r="Y238" i="6"/>
  <c r="W238" i="6"/>
  <c r="W237" i="6" s="1"/>
  <c r="W236" i="6" s="1"/>
  <c r="W235" i="6" s="1"/>
  <c r="W234" i="6" s="1"/>
  <c r="W233" i="6" s="1"/>
  <c r="U238" i="6"/>
  <c r="S238" i="6"/>
  <c r="P238" i="6"/>
  <c r="P237" i="6" s="1"/>
  <c r="L238" i="6"/>
  <c r="K238" i="6"/>
  <c r="V237" i="6"/>
  <c r="AB237" i="6" s="1"/>
  <c r="U237" i="6"/>
  <c r="T237" i="6"/>
  <c r="AA237" i="6" s="1"/>
  <c r="S237" i="6"/>
  <c r="Q237" i="6"/>
  <c r="O237" i="6"/>
  <c r="N237" i="6"/>
  <c r="J237" i="6"/>
  <c r="J236" i="6" s="1"/>
  <c r="J235" i="6" s="1"/>
  <c r="I237" i="6"/>
  <c r="I236" i="6" s="1"/>
  <c r="I235" i="6" s="1"/>
  <c r="H237" i="6"/>
  <c r="H236" i="6" s="1"/>
  <c r="H235" i="6" s="1"/>
  <c r="H234" i="6" s="1"/>
  <c r="H233" i="6" s="1"/>
  <c r="G237" i="6"/>
  <c r="F237" i="6"/>
  <c r="V236" i="6"/>
  <c r="Q236" i="6"/>
  <c r="O236" i="6"/>
  <c r="O235" i="6" s="1"/>
  <c r="O234" i="6" s="1"/>
  <c r="O233" i="6" s="1"/>
  <c r="N236" i="6"/>
  <c r="N235" i="6" s="1"/>
  <c r="N234" i="6" s="1"/>
  <c r="N233" i="6" s="1"/>
  <c r="V235" i="6"/>
  <c r="Q235" i="6"/>
  <c r="F235" i="6"/>
  <c r="F234" i="6" s="1"/>
  <c r="F233" i="6" s="1"/>
  <c r="Z232" i="6"/>
  <c r="Y232" i="6"/>
  <c r="W232" i="6"/>
  <c r="U232" i="6"/>
  <c r="S232" i="6"/>
  <c r="R232" i="6"/>
  <c r="P232" i="6"/>
  <c r="P231" i="6" s="1"/>
  <c r="P230" i="6" s="1"/>
  <c r="P229" i="6" s="1"/>
  <c r="L232" i="6"/>
  <c r="X232" i="6" s="1"/>
  <c r="K232" i="6"/>
  <c r="W231" i="6"/>
  <c r="V231" i="6"/>
  <c r="U231" i="6"/>
  <c r="T231" i="6"/>
  <c r="T230" i="6" s="1"/>
  <c r="S231" i="6"/>
  <c r="S230" i="6" s="1"/>
  <c r="S229" i="6" s="1"/>
  <c r="R231" i="6"/>
  <c r="R230" i="6" s="1"/>
  <c r="Q231" i="6"/>
  <c r="O231" i="6"/>
  <c r="N231" i="6"/>
  <c r="N230" i="6" s="1"/>
  <c r="L231" i="6"/>
  <c r="J231" i="6"/>
  <c r="I231" i="6"/>
  <c r="H231" i="6"/>
  <c r="H230" i="6" s="1"/>
  <c r="G231" i="6"/>
  <c r="F231" i="6"/>
  <c r="F230" i="6" s="1"/>
  <c r="F229" i="6" s="1"/>
  <c r="W230" i="6"/>
  <c r="W229" i="6" s="1"/>
  <c r="W224" i="6" s="1"/>
  <c r="W223" i="6" s="1"/>
  <c r="V230" i="6"/>
  <c r="U230" i="6"/>
  <c r="U229" i="6" s="1"/>
  <c r="Q230" i="6"/>
  <c r="O230" i="6"/>
  <c r="O229" i="6" s="1"/>
  <c r="J230" i="6"/>
  <c r="J229" i="6" s="1"/>
  <c r="I230" i="6"/>
  <c r="I229" i="6" s="1"/>
  <c r="I224" i="6" s="1"/>
  <c r="I223" i="6" s="1"/>
  <c r="R229" i="6"/>
  <c r="N229" i="6"/>
  <c r="H229" i="6"/>
  <c r="AB228" i="6"/>
  <c r="AA228" i="6"/>
  <c r="X228" i="6"/>
  <c r="W228" i="6"/>
  <c r="W227" i="6" s="1"/>
  <c r="U228" i="6"/>
  <c r="U227" i="6" s="1"/>
  <c r="S228" i="6"/>
  <c r="L228" i="6"/>
  <c r="K228" i="6"/>
  <c r="V227" i="6"/>
  <c r="T227" i="6"/>
  <c r="S227" i="6"/>
  <c r="Q227" i="6"/>
  <c r="O227" i="6"/>
  <c r="N227" i="6"/>
  <c r="N226" i="6" s="1"/>
  <c r="K227" i="6"/>
  <c r="J227" i="6"/>
  <c r="I227" i="6"/>
  <c r="H227" i="6"/>
  <c r="H226" i="6" s="1"/>
  <c r="G227" i="6"/>
  <c r="G226" i="6" s="1"/>
  <c r="F227" i="6"/>
  <c r="W226" i="6"/>
  <c r="W225" i="6" s="1"/>
  <c r="V226" i="6"/>
  <c r="U226" i="6"/>
  <c r="U225" i="6" s="1"/>
  <c r="U224" i="6" s="1"/>
  <c r="U223" i="6" s="1"/>
  <c r="S226" i="6"/>
  <c r="S225" i="6" s="1"/>
  <c r="Q226" i="6"/>
  <c r="Q225" i="6" s="1"/>
  <c r="O226" i="6"/>
  <c r="J226" i="6"/>
  <c r="J225" i="6" s="1"/>
  <c r="J224" i="6" s="1"/>
  <c r="J223" i="6" s="1"/>
  <c r="I226" i="6"/>
  <c r="I225" i="6" s="1"/>
  <c r="F226" i="6"/>
  <c r="F225" i="6" s="1"/>
  <c r="V225" i="6"/>
  <c r="O225" i="6"/>
  <c r="N225" i="6"/>
  <c r="H225" i="6"/>
  <c r="H224" i="6" s="1"/>
  <c r="H223" i="6" s="1"/>
  <c r="O224" i="6"/>
  <c r="O223" i="6" s="1"/>
  <c r="AA222" i="6"/>
  <c r="Z222" i="6"/>
  <c r="W222" i="6"/>
  <c r="W221" i="6" s="1"/>
  <c r="U222" i="6"/>
  <c r="U221" i="6" s="1"/>
  <c r="S222" i="6"/>
  <c r="R222" i="6"/>
  <c r="R221" i="6" s="1"/>
  <c r="R220" i="6" s="1"/>
  <c r="R219" i="6" s="1"/>
  <c r="P222" i="6"/>
  <c r="P221" i="6" s="1"/>
  <c r="P220" i="6" s="1"/>
  <c r="P219" i="6" s="1"/>
  <c r="L222" i="6"/>
  <c r="K222" i="6"/>
  <c r="X221" i="6"/>
  <c r="V221" i="6"/>
  <c r="T221" i="6"/>
  <c r="S221" i="6"/>
  <c r="S220" i="6" s="1"/>
  <c r="S219" i="6" s="1"/>
  <c r="Q221" i="6"/>
  <c r="O221" i="6"/>
  <c r="N221" i="6"/>
  <c r="N220" i="6" s="1"/>
  <c r="L221" i="6"/>
  <c r="K221" i="6"/>
  <c r="J221" i="6"/>
  <c r="I221" i="6"/>
  <c r="H221" i="6"/>
  <c r="H220" i="6" s="1"/>
  <c r="H219" i="6" s="1"/>
  <c r="G221" i="6"/>
  <c r="G220" i="6" s="1"/>
  <c r="K220" i="6" s="1"/>
  <c r="F221" i="6"/>
  <c r="W220" i="6"/>
  <c r="W219" i="6" s="1"/>
  <c r="U220" i="6"/>
  <c r="Q220" i="6"/>
  <c r="O220" i="6"/>
  <c r="L220" i="6"/>
  <c r="J220" i="6"/>
  <c r="I220" i="6"/>
  <c r="F220" i="6"/>
  <c r="F219" i="6" s="1"/>
  <c r="U219" i="6"/>
  <c r="O219" i="6"/>
  <c r="N219" i="6"/>
  <c r="J219" i="6"/>
  <c r="I219" i="6"/>
  <c r="G219" i="6"/>
  <c r="AA218" i="6"/>
  <c r="Z218" i="6"/>
  <c r="W218" i="6"/>
  <c r="W217" i="6" s="1"/>
  <c r="W216" i="6" s="1"/>
  <c r="W215" i="6" s="1"/>
  <c r="U218" i="6"/>
  <c r="U217" i="6" s="1"/>
  <c r="S218" i="6"/>
  <c r="P218" i="6"/>
  <c r="P217" i="6" s="1"/>
  <c r="P216" i="6" s="1"/>
  <c r="P215" i="6" s="1"/>
  <c r="L218" i="6"/>
  <c r="K218" i="6"/>
  <c r="V217" i="6"/>
  <c r="T217" i="6"/>
  <c r="S217" i="6"/>
  <c r="S216" i="6" s="1"/>
  <c r="Q217" i="6"/>
  <c r="O217" i="6"/>
  <c r="N217" i="6"/>
  <c r="N216" i="6" s="1"/>
  <c r="N215" i="6" s="1"/>
  <c r="K217" i="6"/>
  <c r="J217" i="6"/>
  <c r="I217" i="6"/>
  <c r="H217" i="6"/>
  <c r="H216" i="6" s="1"/>
  <c r="G217" i="6"/>
  <c r="G216" i="6" s="1"/>
  <c r="F217" i="6"/>
  <c r="U216" i="6"/>
  <c r="T216" i="6"/>
  <c r="Q216" i="6"/>
  <c r="O216" i="6"/>
  <c r="J216" i="6"/>
  <c r="J215" i="6" s="1"/>
  <c r="I216" i="6"/>
  <c r="F216" i="6"/>
  <c r="F215" i="6" s="1"/>
  <c r="U215" i="6"/>
  <c r="S215" i="6"/>
  <c r="O215" i="6"/>
  <c r="I215" i="6"/>
  <c r="G215" i="6"/>
  <c r="AB214" i="6"/>
  <c r="AA214" i="6"/>
  <c r="W214" i="6"/>
  <c r="W213" i="6" s="1"/>
  <c r="W212" i="6" s="1"/>
  <c r="U214" i="6"/>
  <c r="S214" i="6"/>
  <c r="S213" i="6" s="1"/>
  <c r="S212" i="6" s="1"/>
  <c r="S211" i="6" s="1"/>
  <c r="R214" i="6"/>
  <c r="R213" i="6" s="1"/>
  <c r="R212" i="6" s="1"/>
  <c r="R211" i="6" s="1"/>
  <c r="L214" i="6"/>
  <c r="K214" i="6"/>
  <c r="AA213" i="6"/>
  <c r="V213" i="6"/>
  <c r="V212" i="6" s="1"/>
  <c r="U213" i="6"/>
  <c r="T213" i="6"/>
  <c r="AB213" i="6" s="1"/>
  <c r="Q213" i="6"/>
  <c r="O213" i="6"/>
  <c r="O212" i="6" s="1"/>
  <c r="O211" i="6" s="1"/>
  <c r="N213" i="6"/>
  <c r="K213" i="6"/>
  <c r="J213" i="6"/>
  <c r="J212" i="6" s="1"/>
  <c r="J211" i="6" s="1"/>
  <c r="I213" i="6"/>
  <c r="I212" i="6" s="1"/>
  <c r="I211" i="6" s="1"/>
  <c r="H213" i="6"/>
  <c r="H212" i="6" s="1"/>
  <c r="H211" i="6" s="1"/>
  <c r="G213" i="6"/>
  <c r="F213" i="6"/>
  <c r="U212" i="6"/>
  <c r="U211" i="6" s="1"/>
  <c r="T212" i="6"/>
  <c r="Q212" i="6"/>
  <c r="N212" i="6"/>
  <c r="N211" i="6" s="1"/>
  <c r="K212" i="6"/>
  <c r="G212" i="6"/>
  <c r="G211" i="6" s="1"/>
  <c r="F212" i="6"/>
  <c r="F211" i="6" s="1"/>
  <c r="W211" i="6"/>
  <c r="V211" i="6"/>
  <c r="T211" i="6"/>
  <c r="K211" i="6"/>
  <c r="AA210" i="6"/>
  <c r="W210" i="6"/>
  <c r="W209" i="6" s="1"/>
  <c r="W208" i="6" s="1"/>
  <c r="W207" i="6" s="1"/>
  <c r="U210" i="6"/>
  <c r="S210" i="6"/>
  <c r="S209" i="6" s="1"/>
  <c r="K210" i="6"/>
  <c r="L210" i="6" s="1"/>
  <c r="V209" i="6"/>
  <c r="U209" i="6"/>
  <c r="U208" i="6" s="1"/>
  <c r="U207" i="6" s="1"/>
  <c r="T209" i="6"/>
  <c r="Q209" i="6"/>
  <c r="Q208" i="6" s="1"/>
  <c r="O209" i="6"/>
  <c r="N209" i="6"/>
  <c r="K209" i="6"/>
  <c r="J209" i="6"/>
  <c r="I209" i="6"/>
  <c r="I208" i="6" s="1"/>
  <c r="I207" i="6" s="1"/>
  <c r="H209" i="6"/>
  <c r="G209" i="6"/>
  <c r="F209" i="6"/>
  <c r="F208" i="6" s="1"/>
  <c r="F207" i="6" s="1"/>
  <c r="V208" i="6"/>
  <c r="S208" i="6"/>
  <c r="O208" i="6"/>
  <c r="O207" i="6" s="1"/>
  <c r="N208" i="6"/>
  <c r="N207" i="6" s="1"/>
  <c r="J208" i="6"/>
  <c r="J207" i="6" s="1"/>
  <c r="H208" i="6"/>
  <c r="G208" i="6"/>
  <c r="K208" i="6" s="1"/>
  <c r="S207" i="6"/>
  <c r="Q207" i="6"/>
  <c r="K207" i="6"/>
  <c r="H207" i="6"/>
  <c r="G207" i="6"/>
  <c r="AA206" i="6"/>
  <c r="W206" i="6"/>
  <c r="U206" i="6"/>
  <c r="U205" i="6" s="1"/>
  <c r="U204" i="6" s="1"/>
  <c r="U203" i="6" s="1"/>
  <c r="S206" i="6"/>
  <c r="S205" i="6" s="1"/>
  <c r="S204" i="6" s="1"/>
  <c r="S203" i="6" s="1"/>
  <c r="K206" i="6"/>
  <c r="L206" i="6" s="1"/>
  <c r="Z206" i="6" s="1"/>
  <c r="AA205" i="6"/>
  <c r="X205" i="6"/>
  <c r="W205" i="6"/>
  <c r="W204" i="6" s="1"/>
  <c r="W203" i="6" s="1"/>
  <c r="V205" i="6"/>
  <c r="T205" i="6"/>
  <c r="Q205" i="6"/>
  <c r="Q204" i="6" s="1"/>
  <c r="O205" i="6"/>
  <c r="N205" i="6"/>
  <c r="L205" i="6"/>
  <c r="Z205" i="6" s="1"/>
  <c r="J205" i="6"/>
  <c r="I205" i="6"/>
  <c r="H205" i="6"/>
  <c r="G205" i="6"/>
  <c r="F205" i="6"/>
  <c r="F204" i="6" s="1"/>
  <c r="F203" i="6" s="1"/>
  <c r="Y204" i="6"/>
  <c r="V204" i="6"/>
  <c r="T204" i="6"/>
  <c r="AA204" i="6" s="1"/>
  <c r="O204" i="6"/>
  <c r="O203" i="6" s="1"/>
  <c r="N204" i="6"/>
  <c r="L204" i="6"/>
  <c r="J204" i="6"/>
  <c r="J203" i="6" s="1"/>
  <c r="H204" i="6"/>
  <c r="G204" i="6"/>
  <c r="V203" i="6"/>
  <c r="N203" i="6"/>
  <c r="H203" i="6"/>
  <c r="AA202" i="6"/>
  <c r="W202" i="6"/>
  <c r="U202" i="6"/>
  <c r="U201" i="6" s="1"/>
  <c r="S202" i="6"/>
  <c r="S201" i="6" s="1"/>
  <c r="K202" i="6"/>
  <c r="L202" i="6" s="1"/>
  <c r="W201" i="6"/>
  <c r="W200" i="6" s="1"/>
  <c r="W199" i="6" s="1"/>
  <c r="V201" i="6"/>
  <c r="T201" i="6"/>
  <c r="Q201" i="6"/>
  <c r="O201" i="6"/>
  <c r="N201" i="6"/>
  <c r="L201" i="6"/>
  <c r="K201" i="6"/>
  <c r="J201" i="6"/>
  <c r="I201" i="6"/>
  <c r="I200" i="6" s="1"/>
  <c r="I199" i="6" s="1"/>
  <c r="H201" i="6"/>
  <c r="G201" i="6"/>
  <c r="F201" i="6"/>
  <c r="F200" i="6" s="1"/>
  <c r="F199" i="6" s="1"/>
  <c r="V200" i="6"/>
  <c r="U200" i="6"/>
  <c r="U199" i="6" s="1"/>
  <c r="S200" i="6"/>
  <c r="S199" i="6" s="1"/>
  <c r="O200" i="6"/>
  <c r="O199" i="6" s="1"/>
  <c r="N200" i="6"/>
  <c r="J200" i="6"/>
  <c r="J199" i="6" s="1"/>
  <c r="H200" i="6"/>
  <c r="G200" i="6"/>
  <c r="G199" i="6" s="1"/>
  <c r="K199" i="6" s="1"/>
  <c r="V199" i="6"/>
  <c r="N199" i="6"/>
  <c r="H199" i="6"/>
  <c r="AA198" i="6"/>
  <c r="W198" i="6"/>
  <c r="U198" i="6"/>
  <c r="U197" i="6" s="1"/>
  <c r="S198" i="6"/>
  <c r="S197" i="6" s="1"/>
  <c r="K198" i="6"/>
  <c r="L198" i="6" s="1"/>
  <c r="W197" i="6"/>
  <c r="W196" i="6" s="1"/>
  <c r="W195" i="6" s="1"/>
  <c r="V197" i="6"/>
  <c r="T197" i="6"/>
  <c r="Q197" i="6"/>
  <c r="Q196" i="6" s="1"/>
  <c r="O197" i="6"/>
  <c r="N197" i="6"/>
  <c r="K197" i="6"/>
  <c r="J197" i="6"/>
  <c r="J196" i="6" s="1"/>
  <c r="I197" i="6"/>
  <c r="H197" i="6"/>
  <c r="G197" i="6"/>
  <c r="F197" i="6"/>
  <c r="V196" i="6"/>
  <c r="U196" i="6"/>
  <c r="U195" i="6" s="1"/>
  <c r="S196" i="6"/>
  <c r="S195" i="6" s="1"/>
  <c r="O196" i="6"/>
  <c r="O195" i="6" s="1"/>
  <c r="N196" i="6"/>
  <c r="N195" i="6" s="1"/>
  <c r="I196" i="6"/>
  <c r="I195" i="6" s="1"/>
  <c r="H196" i="6"/>
  <c r="H195" i="6" s="1"/>
  <c r="G196" i="6"/>
  <c r="F196" i="6"/>
  <c r="F195" i="6" s="1"/>
  <c r="V195" i="6"/>
  <c r="Q195" i="6"/>
  <c r="J195" i="6"/>
  <c r="G195" i="6"/>
  <c r="K195" i="6" s="1"/>
  <c r="AA194" i="6"/>
  <c r="W194" i="6"/>
  <c r="U194" i="6"/>
  <c r="S194" i="6"/>
  <c r="S193" i="6" s="1"/>
  <c r="R194" i="6"/>
  <c r="R193" i="6" s="1"/>
  <c r="R192" i="6" s="1"/>
  <c r="R191" i="6" s="1"/>
  <c r="L194" i="6"/>
  <c r="K194" i="6"/>
  <c r="W193" i="6"/>
  <c r="W192" i="6" s="1"/>
  <c r="W191" i="6" s="1"/>
  <c r="V193" i="6"/>
  <c r="V192" i="6" s="1"/>
  <c r="U193" i="6"/>
  <c r="U192" i="6" s="1"/>
  <c r="U191" i="6" s="1"/>
  <c r="T193" i="6"/>
  <c r="AA193" i="6" s="1"/>
  <c r="Q193" i="6"/>
  <c r="O193" i="6"/>
  <c r="O192" i="6" s="1"/>
  <c r="O191" i="6" s="1"/>
  <c r="N193" i="6"/>
  <c r="K193" i="6"/>
  <c r="J193" i="6"/>
  <c r="J192" i="6" s="1"/>
  <c r="I193" i="6"/>
  <c r="H193" i="6"/>
  <c r="H192" i="6" s="1"/>
  <c r="H191" i="6" s="1"/>
  <c r="G193" i="6"/>
  <c r="F193" i="6"/>
  <c r="T192" i="6"/>
  <c r="S192" i="6"/>
  <c r="S191" i="6" s="1"/>
  <c r="N192" i="6"/>
  <c r="N191" i="6" s="1"/>
  <c r="I192" i="6"/>
  <c r="I191" i="6" s="1"/>
  <c r="G192" i="6"/>
  <c r="F192" i="6"/>
  <c r="J191" i="6"/>
  <c r="G191" i="6"/>
  <c r="F191" i="6"/>
  <c r="AA190" i="6"/>
  <c r="W190" i="6"/>
  <c r="U190" i="6"/>
  <c r="U189" i="6" s="1"/>
  <c r="U188" i="6" s="1"/>
  <c r="U187" i="6" s="1"/>
  <c r="S190" i="6"/>
  <c r="S189" i="6" s="1"/>
  <c r="S188" i="6" s="1"/>
  <c r="S187" i="6" s="1"/>
  <c r="L190" i="6"/>
  <c r="K190" i="6"/>
  <c r="W189" i="6"/>
  <c r="W188" i="6" s="1"/>
  <c r="V189" i="6"/>
  <c r="T189" i="6"/>
  <c r="AA189" i="6" s="1"/>
  <c r="Q189" i="6"/>
  <c r="O189" i="6"/>
  <c r="O188" i="6" s="1"/>
  <c r="O187" i="6" s="1"/>
  <c r="N189" i="6"/>
  <c r="N188" i="6" s="1"/>
  <c r="N187" i="6" s="1"/>
  <c r="J189" i="6"/>
  <c r="J188" i="6" s="1"/>
  <c r="I189" i="6"/>
  <c r="H189" i="6"/>
  <c r="G189" i="6"/>
  <c r="F189" i="6"/>
  <c r="T188" i="6"/>
  <c r="I188" i="6"/>
  <c r="I187" i="6" s="1"/>
  <c r="G188" i="6"/>
  <c r="F188" i="6"/>
  <c r="W187" i="6"/>
  <c r="J187" i="6"/>
  <c r="G187" i="6"/>
  <c r="F187" i="6"/>
  <c r="AA186" i="6"/>
  <c r="W186" i="6"/>
  <c r="U186" i="6"/>
  <c r="U185" i="6" s="1"/>
  <c r="U184" i="6" s="1"/>
  <c r="U183" i="6" s="1"/>
  <c r="S186" i="6"/>
  <c r="S185" i="6" s="1"/>
  <c r="R186" i="6"/>
  <c r="R185" i="6" s="1"/>
  <c r="R184" i="6" s="1"/>
  <c r="R183" i="6" s="1"/>
  <c r="L186" i="6"/>
  <c r="K186" i="6"/>
  <c r="W185" i="6"/>
  <c r="W184" i="6" s="1"/>
  <c r="W183" i="6" s="1"/>
  <c r="V185" i="6"/>
  <c r="V184" i="6" s="1"/>
  <c r="T185" i="6"/>
  <c r="AA185" i="6" s="1"/>
  <c r="Q185" i="6"/>
  <c r="O185" i="6"/>
  <c r="O184" i="6" s="1"/>
  <c r="O183" i="6" s="1"/>
  <c r="N185" i="6"/>
  <c r="K185" i="6"/>
  <c r="J185" i="6"/>
  <c r="I185" i="6"/>
  <c r="H185" i="6"/>
  <c r="H184" i="6" s="1"/>
  <c r="H183" i="6" s="1"/>
  <c r="G185" i="6"/>
  <c r="F185" i="6"/>
  <c r="T184" i="6"/>
  <c r="T183" i="6" s="1"/>
  <c r="S184" i="6"/>
  <c r="S183" i="6" s="1"/>
  <c r="N184" i="6"/>
  <c r="J184" i="6"/>
  <c r="J183" i="6" s="1"/>
  <c r="I184" i="6"/>
  <c r="I183" i="6" s="1"/>
  <c r="G184" i="6"/>
  <c r="K184" i="6" s="1"/>
  <c r="F184" i="6"/>
  <c r="V183" i="6"/>
  <c r="N183" i="6"/>
  <c r="F183" i="6"/>
  <c r="AA182" i="6"/>
  <c r="W182" i="6"/>
  <c r="W181" i="6" s="1"/>
  <c r="W180" i="6" s="1"/>
  <c r="U182" i="6"/>
  <c r="U181" i="6" s="1"/>
  <c r="U180" i="6" s="1"/>
  <c r="U179" i="6" s="1"/>
  <c r="S182" i="6"/>
  <c r="S181" i="6" s="1"/>
  <c r="K182" i="6"/>
  <c r="L182" i="6" s="1"/>
  <c r="V181" i="6"/>
  <c r="T181" i="6"/>
  <c r="Q181" i="6"/>
  <c r="Q180" i="6" s="1"/>
  <c r="O181" i="6"/>
  <c r="N181" i="6"/>
  <c r="J181" i="6"/>
  <c r="I181" i="6"/>
  <c r="I180" i="6" s="1"/>
  <c r="I179" i="6" s="1"/>
  <c r="H181" i="6"/>
  <c r="G181" i="6"/>
  <c r="F181" i="6"/>
  <c r="V180" i="6"/>
  <c r="S180" i="6"/>
  <c r="S179" i="6" s="1"/>
  <c r="O180" i="6"/>
  <c r="O179" i="6" s="1"/>
  <c r="N180" i="6"/>
  <c r="N179" i="6" s="1"/>
  <c r="H180" i="6"/>
  <c r="G180" i="6"/>
  <c r="F180" i="6"/>
  <c r="F179" i="6" s="1"/>
  <c r="W179" i="6"/>
  <c r="V179" i="6"/>
  <c r="H179" i="6"/>
  <c r="G179" i="6"/>
  <c r="AA178" i="6"/>
  <c r="W178" i="6"/>
  <c r="W177" i="6" s="1"/>
  <c r="W176" i="6" s="1"/>
  <c r="U178" i="6"/>
  <c r="S178" i="6"/>
  <c r="S177" i="6" s="1"/>
  <c r="R178" i="6"/>
  <c r="R177" i="6" s="1"/>
  <c r="R176" i="6" s="1"/>
  <c r="R175" i="6" s="1"/>
  <c r="K178" i="6"/>
  <c r="L178" i="6" s="1"/>
  <c r="X177" i="6"/>
  <c r="V177" i="6"/>
  <c r="U177" i="6"/>
  <c r="T177" i="6"/>
  <c r="Q177" i="6"/>
  <c r="Q176" i="6" s="1"/>
  <c r="O177" i="6"/>
  <c r="N177" i="6"/>
  <c r="L177" i="6"/>
  <c r="K177" i="6"/>
  <c r="J177" i="6"/>
  <c r="J176" i="6" s="1"/>
  <c r="J175" i="6" s="1"/>
  <c r="I177" i="6"/>
  <c r="I176" i="6" s="1"/>
  <c r="I175" i="6" s="1"/>
  <c r="H177" i="6"/>
  <c r="G177" i="6"/>
  <c r="F177" i="6"/>
  <c r="F176" i="6" s="1"/>
  <c r="F175" i="6" s="1"/>
  <c r="V176" i="6"/>
  <c r="U176" i="6"/>
  <c r="U175" i="6" s="1"/>
  <c r="S176" i="6"/>
  <c r="S175" i="6" s="1"/>
  <c r="O176" i="6"/>
  <c r="O175" i="6" s="1"/>
  <c r="N176" i="6"/>
  <c r="N175" i="6" s="1"/>
  <c r="H176" i="6"/>
  <c r="G176" i="6"/>
  <c r="W175" i="6"/>
  <c r="V175" i="6"/>
  <c r="H175" i="6"/>
  <c r="AA174" i="6"/>
  <c r="W174" i="6"/>
  <c r="W173" i="6" s="1"/>
  <c r="W172" i="6" s="1"/>
  <c r="U174" i="6"/>
  <c r="S174" i="6"/>
  <c r="S173" i="6" s="1"/>
  <c r="R174" i="6"/>
  <c r="R173" i="6" s="1"/>
  <c r="R172" i="6" s="1"/>
  <c r="R171" i="6" s="1"/>
  <c r="K174" i="6"/>
  <c r="L174" i="6" s="1"/>
  <c r="AA173" i="6"/>
  <c r="V173" i="6"/>
  <c r="U173" i="6"/>
  <c r="U172" i="6" s="1"/>
  <c r="U171" i="6" s="1"/>
  <c r="T173" i="6"/>
  <c r="Q173" i="6"/>
  <c r="Q172" i="6" s="1"/>
  <c r="O173" i="6"/>
  <c r="N173" i="6"/>
  <c r="L173" i="6"/>
  <c r="K173" i="6"/>
  <c r="J173" i="6"/>
  <c r="J172" i="6" s="1"/>
  <c r="J171" i="6" s="1"/>
  <c r="I173" i="6"/>
  <c r="H173" i="6"/>
  <c r="G173" i="6"/>
  <c r="F173" i="6"/>
  <c r="F172" i="6" s="1"/>
  <c r="F171" i="6" s="1"/>
  <c r="V172" i="6"/>
  <c r="V171" i="6" s="1"/>
  <c r="S172" i="6"/>
  <c r="S171" i="6" s="1"/>
  <c r="O172" i="6"/>
  <c r="O171" i="6" s="1"/>
  <c r="N172" i="6"/>
  <c r="N171" i="6" s="1"/>
  <c r="I172" i="6"/>
  <c r="I171" i="6" s="1"/>
  <c r="H172" i="6"/>
  <c r="H171" i="6" s="1"/>
  <c r="G172" i="6"/>
  <c r="K172" i="6" s="1"/>
  <c r="W171" i="6"/>
  <c r="Q171" i="6"/>
  <c r="AA170" i="6"/>
  <c r="X170" i="6"/>
  <c r="W170" i="6"/>
  <c r="U170" i="6"/>
  <c r="S170" i="6"/>
  <c r="S169" i="6" s="1"/>
  <c r="L170" i="6"/>
  <c r="K170" i="6"/>
  <c r="AA169" i="6"/>
  <c r="W169" i="6"/>
  <c r="W168" i="6" s="1"/>
  <c r="W167" i="6" s="1"/>
  <c r="V169" i="6"/>
  <c r="U169" i="6"/>
  <c r="T169" i="6"/>
  <c r="Q169" i="6"/>
  <c r="Q168" i="6" s="1"/>
  <c r="O169" i="6"/>
  <c r="N169" i="6"/>
  <c r="L169" i="6"/>
  <c r="K169" i="6"/>
  <c r="K168" i="6" s="1"/>
  <c r="J169" i="6"/>
  <c r="I169" i="6"/>
  <c r="I168" i="6" s="1"/>
  <c r="I167" i="6" s="1"/>
  <c r="H169" i="6"/>
  <c r="G169" i="6"/>
  <c r="F169" i="6"/>
  <c r="F168" i="6" s="1"/>
  <c r="F167" i="6" s="1"/>
  <c r="AA168" i="6"/>
  <c r="V168" i="6"/>
  <c r="V167" i="6" s="1"/>
  <c r="U168" i="6"/>
  <c r="U167" i="6" s="1"/>
  <c r="T168" i="6"/>
  <c r="T167" i="6" s="1"/>
  <c r="S168" i="6"/>
  <c r="S167" i="6" s="1"/>
  <c r="O168" i="6"/>
  <c r="O167" i="6" s="1"/>
  <c r="N168" i="6"/>
  <c r="J168" i="6"/>
  <c r="J167" i="6" s="1"/>
  <c r="H168" i="6"/>
  <c r="H167" i="6" s="1"/>
  <c r="G168" i="6"/>
  <c r="Q167" i="6"/>
  <c r="N167" i="6"/>
  <c r="K167" i="6"/>
  <c r="G167" i="6"/>
  <c r="AA166" i="6"/>
  <c r="W166" i="6"/>
  <c r="U166" i="6"/>
  <c r="S166" i="6"/>
  <c r="S165" i="6" s="1"/>
  <c r="L166" i="6"/>
  <c r="K166" i="6"/>
  <c r="AA165" i="6"/>
  <c r="W165" i="6"/>
  <c r="W164" i="6" s="1"/>
  <c r="W163" i="6" s="1"/>
  <c r="V165" i="6"/>
  <c r="U165" i="6"/>
  <c r="U164" i="6" s="1"/>
  <c r="U163" i="6" s="1"/>
  <c r="T165" i="6"/>
  <c r="Q165" i="6"/>
  <c r="Q164" i="6" s="1"/>
  <c r="O165" i="6"/>
  <c r="O164" i="6" s="1"/>
  <c r="O163" i="6" s="1"/>
  <c r="N165" i="6"/>
  <c r="J165" i="6"/>
  <c r="I165" i="6"/>
  <c r="K165" i="6" s="1"/>
  <c r="H165" i="6"/>
  <c r="G165" i="6"/>
  <c r="F165" i="6"/>
  <c r="F164" i="6" s="1"/>
  <c r="AA164" i="6"/>
  <c r="T164" i="6"/>
  <c r="T163" i="6" s="1"/>
  <c r="S164" i="6"/>
  <c r="S163" i="6" s="1"/>
  <c r="N164" i="6"/>
  <c r="N163" i="6" s="1"/>
  <c r="J164" i="6"/>
  <c r="J163" i="6" s="1"/>
  <c r="I164" i="6"/>
  <c r="I163" i="6" s="1"/>
  <c r="H164" i="6"/>
  <c r="G164" i="6"/>
  <c r="Q163" i="6"/>
  <c r="H163" i="6"/>
  <c r="G163" i="6"/>
  <c r="F163" i="6"/>
  <c r="AA162" i="6"/>
  <c r="W162" i="6"/>
  <c r="W161" i="6" s="1"/>
  <c r="W160" i="6" s="1"/>
  <c r="W159" i="6" s="1"/>
  <c r="U162" i="6"/>
  <c r="S162" i="6"/>
  <c r="S161" i="6" s="1"/>
  <c r="S160" i="6" s="1"/>
  <c r="L162" i="6"/>
  <c r="K162" i="6"/>
  <c r="V161" i="6"/>
  <c r="U161" i="6"/>
  <c r="T161" i="6"/>
  <c r="Q161" i="6"/>
  <c r="O161" i="6"/>
  <c r="N161" i="6"/>
  <c r="J161" i="6"/>
  <c r="J160" i="6" s="1"/>
  <c r="J159" i="6" s="1"/>
  <c r="I161" i="6"/>
  <c r="K161" i="6" s="1"/>
  <c r="H161" i="6"/>
  <c r="G161" i="6"/>
  <c r="F161" i="6"/>
  <c r="F160" i="6" s="1"/>
  <c r="V160" i="6"/>
  <c r="V159" i="6" s="1"/>
  <c r="U160" i="6"/>
  <c r="U159" i="6" s="1"/>
  <c r="T160" i="6"/>
  <c r="O160" i="6"/>
  <c r="O159" i="6" s="1"/>
  <c r="N160" i="6"/>
  <c r="N159" i="6" s="1"/>
  <c r="I160" i="6"/>
  <c r="I159" i="6" s="1"/>
  <c r="H160" i="6"/>
  <c r="H159" i="6" s="1"/>
  <c r="G160" i="6"/>
  <c r="T159" i="6"/>
  <c r="S159" i="6"/>
  <c r="G159" i="6"/>
  <c r="F159" i="6"/>
  <c r="AB158" i="6"/>
  <c r="AA158" i="6"/>
  <c r="W158" i="6"/>
  <c r="U158" i="6"/>
  <c r="U157" i="6" s="1"/>
  <c r="U156" i="6" s="1"/>
  <c r="S158" i="6"/>
  <c r="P158" i="6"/>
  <c r="P157" i="6" s="1"/>
  <c r="P156" i="6" s="1"/>
  <c r="P155" i="6" s="1"/>
  <c r="K158" i="6"/>
  <c r="L158" i="6" s="1"/>
  <c r="W157" i="6"/>
  <c r="W156" i="6" s="1"/>
  <c r="W155" i="6" s="1"/>
  <c r="V157" i="6"/>
  <c r="T157" i="6"/>
  <c r="S157" i="6"/>
  <c r="Q157" i="6"/>
  <c r="O157" i="6"/>
  <c r="N157" i="6"/>
  <c r="N156" i="6" s="1"/>
  <c r="N155" i="6" s="1"/>
  <c r="K157" i="6"/>
  <c r="J157" i="6"/>
  <c r="I157" i="6"/>
  <c r="H157" i="6"/>
  <c r="H156" i="6" s="1"/>
  <c r="H155" i="6" s="1"/>
  <c r="G157" i="6"/>
  <c r="G156" i="6" s="1"/>
  <c r="G155" i="6" s="1"/>
  <c r="F157" i="6"/>
  <c r="V156" i="6"/>
  <c r="S156" i="6"/>
  <c r="S155" i="6" s="1"/>
  <c r="Q156" i="6"/>
  <c r="O156" i="6"/>
  <c r="J156" i="6"/>
  <c r="J155" i="6" s="1"/>
  <c r="I156" i="6"/>
  <c r="F156" i="6"/>
  <c r="F155" i="6" s="1"/>
  <c r="U155" i="6"/>
  <c r="Q155" i="6"/>
  <c r="O155" i="6"/>
  <c r="K155" i="6"/>
  <c r="I155" i="6"/>
  <c r="AA154" i="6"/>
  <c r="Y154" i="6"/>
  <c r="W154" i="6"/>
  <c r="U154" i="6"/>
  <c r="U153" i="6" s="1"/>
  <c r="U152" i="6" s="1"/>
  <c r="U151" i="6" s="1"/>
  <c r="S154" i="6"/>
  <c r="S153" i="6" s="1"/>
  <c r="S152" i="6" s="1"/>
  <c r="S151" i="6" s="1"/>
  <c r="K154" i="6"/>
  <c r="L154" i="6" s="1"/>
  <c r="X153" i="6"/>
  <c r="W153" i="6"/>
  <c r="V153" i="6"/>
  <c r="T153" i="6"/>
  <c r="Q153" i="6"/>
  <c r="O153" i="6"/>
  <c r="O152" i="6" s="1"/>
  <c r="N153" i="6"/>
  <c r="L153" i="6"/>
  <c r="Z153" i="6" s="1"/>
  <c r="J153" i="6"/>
  <c r="I153" i="6"/>
  <c r="I152" i="6" s="1"/>
  <c r="I151" i="6" s="1"/>
  <c r="H153" i="6"/>
  <c r="H152" i="6" s="1"/>
  <c r="G153" i="6"/>
  <c r="F153" i="6"/>
  <c r="W152" i="6"/>
  <c r="W151" i="6" s="1"/>
  <c r="V152" i="6"/>
  <c r="Q152" i="6"/>
  <c r="N152" i="6"/>
  <c r="N151" i="6" s="1"/>
  <c r="J152" i="6"/>
  <c r="J151" i="6" s="1"/>
  <c r="G152" i="6"/>
  <c r="F152" i="6"/>
  <c r="Q151" i="6"/>
  <c r="O151" i="6"/>
  <c r="H151" i="6"/>
  <c r="F151" i="6"/>
  <c r="AA150" i="6"/>
  <c r="Y150" i="6"/>
  <c r="W150" i="6"/>
  <c r="U150" i="6"/>
  <c r="S150" i="6"/>
  <c r="S149" i="6" s="1"/>
  <c r="S148" i="6" s="1"/>
  <c r="S147" i="6" s="1"/>
  <c r="P150" i="6"/>
  <c r="K150" i="6"/>
  <c r="L150" i="6" s="1"/>
  <c r="X149" i="6"/>
  <c r="W149" i="6"/>
  <c r="V149" i="6"/>
  <c r="Z149" i="6" s="1"/>
  <c r="U149" i="6"/>
  <c r="U148" i="6" s="1"/>
  <c r="U147" i="6" s="1"/>
  <c r="T149" i="6"/>
  <c r="Q149" i="6"/>
  <c r="P149" i="6"/>
  <c r="P148" i="6" s="1"/>
  <c r="P147" i="6" s="1"/>
  <c r="O149" i="6"/>
  <c r="O148" i="6" s="1"/>
  <c r="O147" i="6" s="1"/>
  <c r="N149" i="6"/>
  <c r="N148" i="6" s="1"/>
  <c r="N147" i="6" s="1"/>
  <c r="L149" i="6"/>
  <c r="J149" i="6"/>
  <c r="J148" i="6" s="1"/>
  <c r="I149" i="6"/>
  <c r="I148" i="6" s="1"/>
  <c r="I147" i="6" s="1"/>
  <c r="H149" i="6"/>
  <c r="H148" i="6" s="1"/>
  <c r="H147" i="6" s="1"/>
  <c r="G149" i="6"/>
  <c r="F149" i="6"/>
  <c r="W148" i="6"/>
  <c r="V148" i="6"/>
  <c r="Z148" i="6" s="1"/>
  <c r="Q148" i="6"/>
  <c r="X148" i="6" s="1"/>
  <c r="L148" i="6"/>
  <c r="F148" i="6"/>
  <c r="W147" i="6"/>
  <c r="V147" i="6"/>
  <c r="L147" i="6"/>
  <c r="J147" i="6"/>
  <c r="F147" i="6"/>
  <c r="AA146" i="6"/>
  <c r="Z146" i="6"/>
  <c r="Y146" i="6"/>
  <c r="X146" i="6"/>
  <c r="W146" i="6"/>
  <c r="U146" i="6"/>
  <c r="S146" i="6"/>
  <c r="R146" i="6"/>
  <c r="R145" i="6" s="1"/>
  <c r="R144" i="6" s="1"/>
  <c r="R143" i="6" s="1"/>
  <c r="P146" i="6"/>
  <c r="P145" i="6" s="1"/>
  <c r="P144" i="6" s="1"/>
  <c r="P143" i="6" s="1"/>
  <c r="K146" i="6"/>
  <c r="L146" i="6" s="1"/>
  <c r="W145" i="6"/>
  <c r="V145" i="6"/>
  <c r="U145" i="6"/>
  <c r="U144" i="6" s="1"/>
  <c r="T145" i="6"/>
  <c r="AA145" i="6" s="1"/>
  <c r="S145" i="6"/>
  <c r="Q145" i="6"/>
  <c r="O145" i="6"/>
  <c r="O144" i="6" s="1"/>
  <c r="N145" i="6"/>
  <c r="N144" i="6" s="1"/>
  <c r="N143" i="6" s="1"/>
  <c r="L145" i="6"/>
  <c r="X145" i="6" s="1"/>
  <c r="J145" i="6"/>
  <c r="I145" i="6"/>
  <c r="I144" i="6" s="1"/>
  <c r="I143" i="6" s="1"/>
  <c r="H145" i="6"/>
  <c r="G145" i="6"/>
  <c r="F145" i="6"/>
  <c r="W144" i="6"/>
  <c r="S144" i="6"/>
  <c r="S143" i="6" s="1"/>
  <c r="Q144" i="6"/>
  <c r="Q143" i="6" s="1"/>
  <c r="J144" i="6"/>
  <c r="J143" i="6" s="1"/>
  <c r="H144" i="6"/>
  <c r="F144" i="6"/>
  <c r="F143" i="6" s="1"/>
  <c r="W143" i="6"/>
  <c r="U143" i="6"/>
  <c r="O143" i="6"/>
  <c r="H143" i="6"/>
  <c r="AA142" i="6"/>
  <c r="Y142" i="6"/>
  <c r="W142" i="6"/>
  <c r="W141" i="6" s="1"/>
  <c r="W140" i="6" s="1"/>
  <c r="W139" i="6" s="1"/>
  <c r="U142" i="6"/>
  <c r="S142" i="6"/>
  <c r="L142" i="6"/>
  <c r="Z142" i="6" s="1"/>
  <c r="K142" i="6"/>
  <c r="V141" i="6"/>
  <c r="V140" i="6" s="1"/>
  <c r="U141" i="6"/>
  <c r="T141" i="6"/>
  <c r="S141" i="6"/>
  <c r="S140" i="6" s="1"/>
  <c r="S139" i="6" s="1"/>
  <c r="Q141" i="6"/>
  <c r="O141" i="6"/>
  <c r="N141" i="6"/>
  <c r="N140" i="6" s="1"/>
  <c r="N139" i="6" s="1"/>
  <c r="J141" i="6"/>
  <c r="J140" i="6" s="1"/>
  <c r="I141" i="6"/>
  <c r="H141" i="6"/>
  <c r="H140" i="6" s="1"/>
  <c r="H139" i="6" s="1"/>
  <c r="G141" i="6"/>
  <c r="F141" i="6"/>
  <c r="U140" i="6"/>
  <c r="U139" i="6" s="1"/>
  <c r="T140" i="6"/>
  <c r="Q140" i="6"/>
  <c r="O140" i="6"/>
  <c r="I140" i="6"/>
  <c r="F140" i="6"/>
  <c r="Q139" i="6"/>
  <c r="O139" i="6"/>
  <c r="J139" i="6"/>
  <c r="I139" i="6"/>
  <c r="F139" i="6"/>
  <c r="AA138" i="6"/>
  <c r="W138" i="6"/>
  <c r="W137" i="6" s="1"/>
  <c r="W136" i="6" s="1"/>
  <c r="W135" i="6" s="1"/>
  <c r="U138" i="6"/>
  <c r="U137" i="6" s="1"/>
  <c r="U136" i="6" s="1"/>
  <c r="U135" i="6" s="1"/>
  <c r="S138" i="6"/>
  <c r="L138" i="6"/>
  <c r="Y138" i="6" s="1"/>
  <c r="K138" i="6"/>
  <c r="AA137" i="6"/>
  <c r="V137" i="6"/>
  <c r="V136" i="6" s="1"/>
  <c r="T137" i="6"/>
  <c r="S137" i="6"/>
  <c r="S136" i="6" s="1"/>
  <c r="S135" i="6" s="1"/>
  <c r="Q137" i="6"/>
  <c r="O137" i="6"/>
  <c r="N137" i="6"/>
  <c r="N136" i="6" s="1"/>
  <c r="N135" i="6" s="1"/>
  <c r="K137" i="6"/>
  <c r="J137" i="6"/>
  <c r="J136" i="6" s="1"/>
  <c r="I137" i="6"/>
  <c r="H137" i="6"/>
  <c r="G137" i="6"/>
  <c r="F137" i="6"/>
  <c r="T136" i="6"/>
  <c r="T135" i="6" s="1"/>
  <c r="Q136" i="6"/>
  <c r="O136" i="6"/>
  <c r="I136" i="6"/>
  <c r="I135" i="6" s="1"/>
  <c r="H136" i="6"/>
  <c r="H135" i="6" s="1"/>
  <c r="G136" i="6"/>
  <c r="K136" i="6" s="1"/>
  <c r="F136" i="6"/>
  <c r="V135" i="6"/>
  <c r="O135" i="6"/>
  <c r="J135" i="6"/>
  <c r="F135" i="6"/>
  <c r="AA134" i="6"/>
  <c r="W134" i="6"/>
  <c r="U134" i="6"/>
  <c r="S134" i="6"/>
  <c r="S133" i="6" s="1"/>
  <c r="S132" i="6" s="1"/>
  <c r="S131" i="6" s="1"/>
  <c r="P134" i="6"/>
  <c r="L134" i="6"/>
  <c r="K134" i="6"/>
  <c r="AA133" i="6"/>
  <c r="W133" i="6"/>
  <c r="W132" i="6" s="1"/>
  <c r="W131" i="6" s="1"/>
  <c r="V133" i="6"/>
  <c r="U133" i="6"/>
  <c r="T133" i="6"/>
  <c r="Q133" i="6"/>
  <c r="P133" i="6"/>
  <c r="P132" i="6" s="1"/>
  <c r="P131" i="6" s="1"/>
  <c r="O133" i="6"/>
  <c r="N133" i="6"/>
  <c r="J133" i="6"/>
  <c r="J132" i="6" s="1"/>
  <c r="I133" i="6"/>
  <c r="I132" i="6" s="1"/>
  <c r="I131" i="6" s="1"/>
  <c r="H133" i="6"/>
  <c r="H132" i="6" s="1"/>
  <c r="H131" i="6" s="1"/>
  <c r="G133" i="6"/>
  <c r="K133" i="6" s="1"/>
  <c r="F133" i="6"/>
  <c r="AA132" i="6"/>
  <c r="U132" i="6"/>
  <c r="T132" i="6"/>
  <c r="T131" i="6" s="1"/>
  <c r="Q132" i="6"/>
  <c r="O132" i="6"/>
  <c r="O131" i="6" s="1"/>
  <c r="N132" i="6"/>
  <c r="N131" i="6" s="1"/>
  <c r="G132" i="6"/>
  <c r="F132" i="6"/>
  <c r="F131" i="6" s="1"/>
  <c r="U131" i="6"/>
  <c r="Q131" i="6"/>
  <c r="J131" i="6"/>
  <c r="AA130" i="6"/>
  <c r="W130" i="6"/>
  <c r="W129" i="6" s="1"/>
  <c r="W128" i="6" s="1"/>
  <c r="W127" i="6" s="1"/>
  <c r="U130" i="6"/>
  <c r="S130" i="6"/>
  <c r="K130" i="6"/>
  <c r="L130" i="6" s="1"/>
  <c r="V129" i="6"/>
  <c r="V128" i="6" s="1"/>
  <c r="U129" i="6"/>
  <c r="T129" i="6"/>
  <c r="S129" i="6"/>
  <c r="S128" i="6" s="1"/>
  <c r="S127" i="6" s="1"/>
  <c r="Q129" i="6"/>
  <c r="O129" i="6"/>
  <c r="N129" i="6"/>
  <c r="N128" i="6" s="1"/>
  <c r="N127" i="6" s="1"/>
  <c r="J129" i="6"/>
  <c r="J128" i="6" s="1"/>
  <c r="I129" i="6"/>
  <c r="H129" i="6"/>
  <c r="H128" i="6" s="1"/>
  <c r="H127" i="6" s="1"/>
  <c r="G129" i="6"/>
  <c r="F129" i="6"/>
  <c r="U128" i="6"/>
  <c r="U127" i="6" s="1"/>
  <c r="T128" i="6"/>
  <c r="Q128" i="6"/>
  <c r="O128" i="6"/>
  <c r="I128" i="6"/>
  <c r="F128" i="6"/>
  <c r="Q127" i="6"/>
  <c r="O127" i="6"/>
  <c r="J127" i="6"/>
  <c r="I127" i="6"/>
  <c r="F127" i="6"/>
  <c r="AA126" i="6"/>
  <c r="W126" i="6"/>
  <c r="W125" i="6" s="1"/>
  <c r="W124" i="6" s="1"/>
  <c r="W123" i="6" s="1"/>
  <c r="U126" i="6"/>
  <c r="U125" i="6" s="1"/>
  <c r="U124" i="6" s="1"/>
  <c r="U123" i="6" s="1"/>
  <c r="S126" i="6"/>
  <c r="L126" i="6"/>
  <c r="Y126" i="6" s="1"/>
  <c r="K126" i="6"/>
  <c r="AA125" i="6"/>
  <c r="V125" i="6"/>
  <c r="V124" i="6" s="1"/>
  <c r="T125" i="6"/>
  <c r="S125" i="6"/>
  <c r="S124" i="6" s="1"/>
  <c r="S123" i="6" s="1"/>
  <c r="Q125" i="6"/>
  <c r="O125" i="6"/>
  <c r="N125" i="6"/>
  <c r="N124" i="6" s="1"/>
  <c r="N123" i="6" s="1"/>
  <c r="K125" i="6"/>
  <c r="J125" i="6"/>
  <c r="J124" i="6" s="1"/>
  <c r="I125" i="6"/>
  <c r="H125" i="6"/>
  <c r="G125" i="6"/>
  <c r="F125" i="6"/>
  <c r="AA124" i="6"/>
  <c r="T124" i="6"/>
  <c r="T123" i="6" s="1"/>
  <c r="Q124" i="6"/>
  <c r="O124" i="6"/>
  <c r="I124" i="6"/>
  <c r="I123" i="6" s="1"/>
  <c r="H124" i="6"/>
  <c r="H123" i="6" s="1"/>
  <c r="G124" i="6"/>
  <c r="K124" i="6" s="1"/>
  <c r="F124" i="6"/>
  <c r="V123" i="6"/>
  <c r="O123" i="6"/>
  <c r="J123" i="6"/>
  <c r="F123" i="6"/>
  <c r="AA122" i="6"/>
  <c r="W122" i="6"/>
  <c r="U122" i="6"/>
  <c r="S122" i="6"/>
  <c r="S121" i="6" s="1"/>
  <c r="S120" i="6" s="1"/>
  <c r="S119" i="6" s="1"/>
  <c r="P122" i="6"/>
  <c r="P121" i="6" s="1"/>
  <c r="P120" i="6" s="1"/>
  <c r="P119" i="6" s="1"/>
  <c r="L122" i="6"/>
  <c r="K122" i="6"/>
  <c r="AA121" i="6"/>
  <c r="W121" i="6"/>
  <c r="V121" i="6"/>
  <c r="U121" i="6"/>
  <c r="T121" i="6"/>
  <c r="Q121" i="6"/>
  <c r="O121" i="6"/>
  <c r="O120" i="6" s="1"/>
  <c r="O119" i="6" s="1"/>
  <c r="O118" i="6" s="1"/>
  <c r="O117" i="6" s="1"/>
  <c r="N121" i="6"/>
  <c r="J121" i="6"/>
  <c r="J120" i="6" s="1"/>
  <c r="I121" i="6"/>
  <c r="I120" i="6" s="1"/>
  <c r="I119" i="6" s="1"/>
  <c r="H121" i="6"/>
  <c r="H120" i="6" s="1"/>
  <c r="H119" i="6" s="1"/>
  <c r="G121" i="6"/>
  <c r="F121" i="6"/>
  <c r="AA120" i="6"/>
  <c r="W120" i="6"/>
  <c r="W119" i="6" s="1"/>
  <c r="U120" i="6"/>
  <c r="T120" i="6"/>
  <c r="T119" i="6" s="1"/>
  <c r="Q120" i="6"/>
  <c r="N120" i="6"/>
  <c r="N119" i="6" s="1"/>
  <c r="G120" i="6"/>
  <c r="F120" i="6"/>
  <c r="F119" i="6" s="1"/>
  <c r="U119" i="6"/>
  <c r="Q119" i="6"/>
  <c r="J119" i="6"/>
  <c r="S116" i="6"/>
  <c r="O116" i="6"/>
  <c r="N116" i="6"/>
  <c r="F116" i="6"/>
  <c r="W115" i="6"/>
  <c r="U115" i="6"/>
  <c r="S115" i="6"/>
  <c r="O115" i="6"/>
  <c r="N115" i="6"/>
  <c r="J115" i="6"/>
  <c r="I115" i="6"/>
  <c r="H115" i="6"/>
  <c r="F115" i="6"/>
  <c r="W113" i="6"/>
  <c r="W112" i="6" s="1"/>
  <c r="U113" i="6"/>
  <c r="U112" i="6" s="1"/>
  <c r="U108" i="6" s="1"/>
  <c r="U106" i="6" s="1"/>
  <c r="S113" i="6"/>
  <c r="K113" i="6"/>
  <c r="L113" i="6" s="1"/>
  <c r="V112" i="6"/>
  <c r="T112" i="6"/>
  <c r="S112" i="6"/>
  <c r="S108" i="6" s="1"/>
  <c r="S106" i="6" s="1"/>
  <c r="Q112" i="6"/>
  <c r="O112" i="6"/>
  <c r="N112" i="6"/>
  <c r="N108" i="6" s="1"/>
  <c r="N106" i="6" s="1"/>
  <c r="J112" i="6"/>
  <c r="I112" i="6"/>
  <c r="H112" i="6"/>
  <c r="G112" i="6"/>
  <c r="F112" i="6"/>
  <c r="F108" i="6" s="1"/>
  <c r="F106" i="6" s="1"/>
  <c r="W111" i="6"/>
  <c r="U111" i="6"/>
  <c r="U110" i="6" s="1"/>
  <c r="U109" i="6" s="1"/>
  <c r="U107" i="6" s="1"/>
  <c r="U105" i="6" s="1"/>
  <c r="S111" i="6"/>
  <c r="S110" i="6" s="1"/>
  <c r="S109" i="6" s="1"/>
  <c r="S107" i="6" s="1"/>
  <c r="S105" i="6" s="1"/>
  <c r="K111" i="6"/>
  <c r="L111" i="6" s="1"/>
  <c r="W110" i="6"/>
  <c r="W109" i="6" s="1"/>
  <c r="V110" i="6"/>
  <c r="V109" i="6" s="1"/>
  <c r="V107" i="6" s="1"/>
  <c r="T110" i="6"/>
  <c r="Q110" i="6"/>
  <c r="O110" i="6"/>
  <c r="N110" i="6"/>
  <c r="J110" i="6"/>
  <c r="J109" i="6" s="1"/>
  <c r="J107" i="6" s="1"/>
  <c r="J105" i="6" s="1"/>
  <c r="I110" i="6"/>
  <c r="H110" i="6"/>
  <c r="G110" i="6"/>
  <c r="F110" i="6"/>
  <c r="T109" i="6"/>
  <c r="T107" i="6" s="1"/>
  <c r="Q109" i="6"/>
  <c r="O109" i="6"/>
  <c r="N109" i="6"/>
  <c r="I109" i="6"/>
  <c r="K109" i="6" s="1"/>
  <c r="H109" i="6"/>
  <c r="G109" i="6"/>
  <c r="F109" i="6"/>
  <c r="F107" i="6" s="1"/>
  <c r="F105" i="6" s="1"/>
  <c r="W108" i="6"/>
  <c r="W106" i="6" s="1"/>
  <c r="V108" i="6"/>
  <c r="Q108" i="6"/>
  <c r="Q106" i="6" s="1"/>
  <c r="O108" i="6"/>
  <c r="J108" i="6"/>
  <c r="J106" i="6" s="1"/>
  <c r="I108" i="6"/>
  <c r="I106" i="6" s="1"/>
  <c r="H108" i="6"/>
  <c r="W107" i="6"/>
  <c r="W105" i="6" s="1"/>
  <c r="Q107" i="6"/>
  <c r="O107" i="6"/>
  <c r="O105" i="6" s="1"/>
  <c r="N107" i="6"/>
  <c r="N105" i="6" s="1"/>
  <c r="I107" i="6"/>
  <c r="I105" i="6" s="1"/>
  <c r="H107" i="6"/>
  <c r="H105" i="6" s="1"/>
  <c r="G107" i="6"/>
  <c r="V106" i="6"/>
  <c r="O106" i="6"/>
  <c r="H106" i="6"/>
  <c r="V105" i="6"/>
  <c r="Z104" i="6"/>
  <c r="Y104" i="6"/>
  <c r="W104" i="6"/>
  <c r="W103" i="6" s="1"/>
  <c r="U104" i="6"/>
  <c r="S104" i="6"/>
  <c r="S103" i="6" s="1"/>
  <c r="S102" i="6" s="1"/>
  <c r="R104" i="6"/>
  <c r="R103" i="6" s="1"/>
  <c r="R102" i="6" s="1"/>
  <c r="P104" i="6"/>
  <c r="P103" i="6" s="1"/>
  <c r="P102" i="6" s="1"/>
  <c r="L104" i="6"/>
  <c r="X104" i="6" s="1"/>
  <c r="K104" i="6"/>
  <c r="Z103" i="6"/>
  <c r="V103" i="6"/>
  <c r="U103" i="6"/>
  <c r="T103" i="6"/>
  <c r="T102" i="6" s="1"/>
  <c r="Q103" i="6"/>
  <c r="O103" i="6"/>
  <c r="N103" i="6"/>
  <c r="N102" i="6" s="1"/>
  <c r="L103" i="6"/>
  <c r="L102" i="6" s="1"/>
  <c r="J103" i="6"/>
  <c r="I103" i="6"/>
  <c r="H103" i="6"/>
  <c r="H102" i="6" s="1"/>
  <c r="G103" i="6"/>
  <c r="F103" i="6"/>
  <c r="F102" i="6" s="1"/>
  <c r="W102" i="6"/>
  <c r="V102" i="6"/>
  <c r="U102" i="6"/>
  <c r="Q102" i="6"/>
  <c r="O102" i="6"/>
  <c r="J102" i="6"/>
  <c r="I102" i="6"/>
  <c r="Z101" i="6"/>
  <c r="W101" i="6"/>
  <c r="U101" i="6"/>
  <c r="S101" i="6"/>
  <c r="R101" i="6"/>
  <c r="P101" i="6"/>
  <c r="K101" i="6"/>
  <c r="L101" i="6" s="1"/>
  <c r="AA100" i="6"/>
  <c r="Z100" i="6"/>
  <c r="W100" i="6"/>
  <c r="U100" i="6"/>
  <c r="U99" i="6" s="1"/>
  <c r="S100" i="6"/>
  <c r="R100" i="6"/>
  <c r="R99" i="6" s="1"/>
  <c r="R98" i="6" s="1"/>
  <c r="R7" i="6" s="1"/>
  <c r="P100" i="6"/>
  <c r="P99" i="6" s="1"/>
  <c r="K100" i="6"/>
  <c r="L100" i="6" s="1"/>
  <c r="W99" i="6"/>
  <c r="V99" i="6"/>
  <c r="V88" i="6" s="1"/>
  <c r="T99" i="6"/>
  <c r="S99" i="6"/>
  <c r="S98" i="6" s="1"/>
  <c r="Q99" i="6"/>
  <c r="O99" i="6"/>
  <c r="O98" i="6" s="1"/>
  <c r="N99" i="6"/>
  <c r="J99" i="6"/>
  <c r="J88" i="6" s="1"/>
  <c r="I99" i="6"/>
  <c r="I98" i="6" s="1"/>
  <c r="H99" i="6"/>
  <c r="G99" i="6"/>
  <c r="G88" i="6" s="1"/>
  <c r="F99" i="6"/>
  <c r="W98" i="6"/>
  <c r="W7" i="6" s="1"/>
  <c r="V98" i="6"/>
  <c r="V7" i="6" s="1"/>
  <c r="Q98" i="6"/>
  <c r="J98" i="6"/>
  <c r="J7" i="6" s="1"/>
  <c r="F98" i="6"/>
  <c r="AB97" i="6"/>
  <c r="AA97" i="6"/>
  <c r="W97" i="6"/>
  <c r="U97" i="6"/>
  <c r="S97" i="6"/>
  <c r="K97" i="6"/>
  <c r="L97" i="6" s="1"/>
  <c r="AB96" i="6"/>
  <c r="AA96" i="6"/>
  <c r="X96" i="6"/>
  <c r="W96" i="6"/>
  <c r="W95" i="6" s="1"/>
  <c r="W94" i="6" s="1"/>
  <c r="W93" i="6" s="1"/>
  <c r="U96" i="6"/>
  <c r="S96" i="6"/>
  <c r="L96" i="6"/>
  <c r="K96" i="6"/>
  <c r="V95" i="6"/>
  <c r="AB95" i="6" s="1"/>
  <c r="T95" i="6"/>
  <c r="S95" i="6"/>
  <c r="S94" i="6" s="1"/>
  <c r="S93" i="6" s="1"/>
  <c r="Q95" i="6"/>
  <c r="AA95" i="6" s="1"/>
  <c r="O95" i="6"/>
  <c r="O94" i="6" s="1"/>
  <c r="O93" i="6" s="1"/>
  <c r="N95" i="6"/>
  <c r="J95" i="6"/>
  <c r="I95" i="6"/>
  <c r="I94" i="6" s="1"/>
  <c r="I93" i="6" s="1"/>
  <c r="H95" i="6"/>
  <c r="G95" i="6"/>
  <c r="F95" i="6"/>
  <c r="V94" i="6"/>
  <c r="T94" i="6"/>
  <c r="Q94" i="6"/>
  <c r="Q93" i="6" s="1"/>
  <c r="N94" i="6"/>
  <c r="N93" i="6" s="1"/>
  <c r="J94" i="6"/>
  <c r="H94" i="6"/>
  <c r="H93" i="6" s="1"/>
  <c r="F94" i="6"/>
  <c r="F93" i="6" s="1"/>
  <c r="V93" i="6"/>
  <c r="J93" i="6"/>
  <c r="W92" i="6"/>
  <c r="U92" i="6"/>
  <c r="S92" i="6"/>
  <c r="K92" i="6"/>
  <c r="L92" i="6" s="1"/>
  <c r="R92" i="6" s="1"/>
  <c r="R91" i="6" s="1"/>
  <c r="R90" i="6" s="1"/>
  <c r="W91" i="6"/>
  <c r="W90" i="6" s="1"/>
  <c r="V91" i="6"/>
  <c r="U91" i="6"/>
  <c r="T91" i="6"/>
  <c r="S91" i="6"/>
  <c r="S90" i="6" s="1"/>
  <c r="S89" i="6" s="1"/>
  <c r="Q91" i="6"/>
  <c r="Q90" i="6" s="1"/>
  <c r="O91" i="6"/>
  <c r="N91" i="6"/>
  <c r="J91" i="6"/>
  <c r="I91" i="6"/>
  <c r="H91" i="6"/>
  <c r="G91" i="6"/>
  <c r="F91" i="6"/>
  <c r="F90" i="6" s="1"/>
  <c r="F89" i="6" s="1"/>
  <c r="V90" i="6"/>
  <c r="U90" i="6"/>
  <c r="T90" i="6"/>
  <c r="O90" i="6"/>
  <c r="O89" i="6" s="1"/>
  <c r="N90" i="6"/>
  <c r="J90" i="6"/>
  <c r="J89" i="6" s="1"/>
  <c r="I90" i="6"/>
  <c r="I89" i="6" s="1"/>
  <c r="H90" i="6"/>
  <c r="N89" i="6"/>
  <c r="H89" i="6"/>
  <c r="W88" i="6"/>
  <c r="S88" i="6"/>
  <c r="Q88" i="6"/>
  <c r="O88" i="6"/>
  <c r="I88" i="6"/>
  <c r="F88" i="6"/>
  <c r="AB87" i="6"/>
  <c r="AA87" i="6"/>
  <c r="X87" i="6"/>
  <c r="W87" i="6"/>
  <c r="U87" i="6"/>
  <c r="S87" i="6"/>
  <c r="L87" i="6"/>
  <c r="K87" i="6"/>
  <c r="W86" i="6"/>
  <c r="U86" i="6"/>
  <c r="S86" i="6"/>
  <c r="L86" i="6"/>
  <c r="K86" i="6"/>
  <c r="W85" i="6"/>
  <c r="U85" i="6"/>
  <c r="S85" i="6"/>
  <c r="K85" i="6"/>
  <c r="L85" i="6" s="1"/>
  <c r="AB84" i="6"/>
  <c r="AA84" i="6"/>
  <c r="W84" i="6"/>
  <c r="U84" i="6"/>
  <c r="S84" i="6"/>
  <c r="K84" i="6"/>
  <c r="L84" i="6" s="1"/>
  <c r="W83" i="6"/>
  <c r="U83" i="6"/>
  <c r="S83" i="6"/>
  <c r="K83" i="6"/>
  <c r="L83" i="6" s="1"/>
  <c r="Z82" i="6"/>
  <c r="Y82" i="6"/>
  <c r="W82" i="6"/>
  <c r="U82" i="6"/>
  <c r="S82" i="6"/>
  <c r="S81" i="6" s="1"/>
  <c r="R82" i="6"/>
  <c r="P82" i="6"/>
  <c r="L82" i="6"/>
  <c r="X82" i="6" s="1"/>
  <c r="K82" i="6"/>
  <c r="AB81" i="6"/>
  <c r="AA81" i="6"/>
  <c r="V81" i="6"/>
  <c r="U81" i="6"/>
  <c r="T81" i="6"/>
  <c r="Q81" i="6"/>
  <c r="O81" i="6"/>
  <c r="N81" i="6"/>
  <c r="J81" i="6"/>
  <c r="J62" i="6" s="1"/>
  <c r="I81" i="6"/>
  <c r="H81" i="6"/>
  <c r="G81" i="6"/>
  <c r="F81" i="6"/>
  <c r="AB80" i="6"/>
  <c r="AA80" i="6"/>
  <c r="Z80" i="6"/>
  <c r="Y80" i="6"/>
  <c r="W80" i="6"/>
  <c r="U80" i="6"/>
  <c r="S80" i="6"/>
  <c r="R80" i="6"/>
  <c r="P80" i="6"/>
  <c r="L80" i="6"/>
  <c r="X80" i="6" s="1"/>
  <c r="K80" i="6"/>
  <c r="Z79" i="6"/>
  <c r="W79" i="6"/>
  <c r="U79" i="6"/>
  <c r="S79" i="6"/>
  <c r="R79" i="6"/>
  <c r="P79" i="6"/>
  <c r="K79" i="6"/>
  <c r="L79" i="6" s="1"/>
  <c r="AB78" i="6"/>
  <c r="AA78" i="6"/>
  <c r="Z78" i="6"/>
  <c r="Y78" i="6"/>
  <c r="W78" i="6"/>
  <c r="U78" i="6"/>
  <c r="S78" i="6"/>
  <c r="R78" i="6"/>
  <c r="P78" i="6"/>
  <c r="L78" i="6"/>
  <c r="X78" i="6" s="1"/>
  <c r="K78" i="6"/>
  <c r="AB77" i="6"/>
  <c r="AA77" i="6"/>
  <c r="W77" i="6"/>
  <c r="U77" i="6"/>
  <c r="S77" i="6"/>
  <c r="K77" i="6"/>
  <c r="L77" i="6" s="1"/>
  <c r="AB76" i="6"/>
  <c r="AA76" i="6"/>
  <c r="W76" i="6"/>
  <c r="U76" i="6"/>
  <c r="S76" i="6"/>
  <c r="L76" i="6"/>
  <c r="K76" i="6"/>
  <c r="AB75" i="6"/>
  <c r="AA75" i="6"/>
  <c r="W75" i="6"/>
  <c r="U75" i="6"/>
  <c r="U74" i="6" s="1"/>
  <c r="S75" i="6"/>
  <c r="L75" i="6"/>
  <c r="K75" i="6"/>
  <c r="V74" i="6"/>
  <c r="AB74" i="6" s="1"/>
  <c r="T74" i="6"/>
  <c r="S74" i="6"/>
  <c r="S62" i="6" s="1"/>
  <c r="Q74" i="6"/>
  <c r="AA74" i="6" s="1"/>
  <c r="O74" i="6"/>
  <c r="N74" i="6"/>
  <c r="L74" i="6"/>
  <c r="Z74" i="6" s="1"/>
  <c r="J74" i="6"/>
  <c r="I74" i="6"/>
  <c r="H74" i="6"/>
  <c r="G74" i="6"/>
  <c r="K74" i="6" s="1"/>
  <c r="F74" i="6"/>
  <c r="F62" i="6" s="1"/>
  <c r="AA73" i="6"/>
  <c r="W73" i="6"/>
  <c r="U73" i="6"/>
  <c r="S73" i="6"/>
  <c r="K73" i="6"/>
  <c r="L73" i="6" s="1"/>
  <c r="AB72" i="6"/>
  <c r="AA72" i="6"/>
  <c r="X72" i="6"/>
  <c r="W72" i="6"/>
  <c r="W70" i="6" s="1"/>
  <c r="U72" i="6"/>
  <c r="S72" i="6"/>
  <c r="L72" i="6"/>
  <c r="K72" i="6"/>
  <c r="J72" i="6"/>
  <c r="AB71" i="6"/>
  <c r="AA71" i="6"/>
  <c r="Z71" i="6"/>
  <c r="W71" i="6"/>
  <c r="U71" i="6"/>
  <c r="S71" i="6"/>
  <c r="R71" i="6"/>
  <c r="P71" i="6"/>
  <c r="K71" i="6"/>
  <c r="L71" i="6" s="1"/>
  <c r="V70" i="6"/>
  <c r="U70" i="6"/>
  <c r="T70" i="6"/>
  <c r="S70" i="6"/>
  <c r="Q70" i="6"/>
  <c r="O70" i="6"/>
  <c r="N70" i="6"/>
  <c r="J70" i="6"/>
  <c r="I70" i="6"/>
  <c r="H70" i="6"/>
  <c r="G70" i="6"/>
  <c r="F70" i="6"/>
  <c r="AB69" i="6"/>
  <c r="AA69" i="6"/>
  <c r="Z69" i="6"/>
  <c r="W69" i="6"/>
  <c r="U69" i="6"/>
  <c r="S69" i="6"/>
  <c r="R69" i="6"/>
  <c r="P69" i="6"/>
  <c r="K69" i="6"/>
  <c r="L69" i="6" s="1"/>
  <c r="AA68" i="6"/>
  <c r="Z68" i="6"/>
  <c r="W68" i="6"/>
  <c r="U68" i="6"/>
  <c r="S68" i="6"/>
  <c r="R68" i="6"/>
  <c r="P68" i="6"/>
  <c r="K68" i="6"/>
  <c r="L68" i="6" s="1"/>
  <c r="AB67" i="6"/>
  <c r="AA67" i="6"/>
  <c r="W67" i="6"/>
  <c r="U67" i="6"/>
  <c r="S67" i="6"/>
  <c r="S63" i="6" s="1"/>
  <c r="K67" i="6"/>
  <c r="L67" i="6" s="1"/>
  <c r="W66" i="6"/>
  <c r="U66" i="6"/>
  <c r="S66" i="6"/>
  <c r="R66" i="6"/>
  <c r="K66" i="6"/>
  <c r="L66" i="6" s="1"/>
  <c r="Y65" i="6"/>
  <c r="X65" i="6"/>
  <c r="W65" i="6"/>
  <c r="W63" i="6" s="1"/>
  <c r="U65" i="6"/>
  <c r="S65" i="6"/>
  <c r="P65" i="6"/>
  <c r="L65" i="6"/>
  <c r="Z65" i="6" s="1"/>
  <c r="K65" i="6"/>
  <c r="AB64" i="6"/>
  <c r="AA64" i="6"/>
  <c r="W64" i="6"/>
  <c r="U64" i="6"/>
  <c r="S64" i="6"/>
  <c r="K64" i="6"/>
  <c r="L64" i="6" s="1"/>
  <c r="V63" i="6"/>
  <c r="AB63" i="6" s="1"/>
  <c r="U63" i="6"/>
  <c r="T63" i="6"/>
  <c r="AA63" i="6" s="1"/>
  <c r="Q63" i="6"/>
  <c r="O63" i="6"/>
  <c r="N63" i="6"/>
  <c r="N62" i="6" s="1"/>
  <c r="J63" i="6"/>
  <c r="I63" i="6"/>
  <c r="H63" i="6"/>
  <c r="G63" i="6"/>
  <c r="K63" i="6" s="1"/>
  <c r="F63" i="6"/>
  <c r="H62" i="6"/>
  <c r="H61" i="6" s="1"/>
  <c r="H58" i="6" s="1"/>
  <c r="G62" i="6"/>
  <c r="AB61" i="6"/>
  <c r="AA61" i="6"/>
  <c r="W61" i="6"/>
  <c r="W58" i="6" s="1"/>
  <c r="U61" i="6"/>
  <c r="S61" i="6"/>
  <c r="AB60" i="6"/>
  <c r="AA60" i="6"/>
  <c r="W60" i="6"/>
  <c r="U60" i="6"/>
  <c r="S60" i="6"/>
  <c r="K60" i="6"/>
  <c r="L60" i="6" s="1"/>
  <c r="W59" i="6"/>
  <c r="U59" i="6"/>
  <c r="S59" i="6"/>
  <c r="K59" i="6"/>
  <c r="L59" i="6" s="1"/>
  <c r="Z59" i="6" s="1"/>
  <c r="AA58" i="6"/>
  <c r="V58" i="6"/>
  <c r="AB58" i="6" s="1"/>
  <c r="U58" i="6"/>
  <c r="T58" i="6"/>
  <c r="Q58" i="6"/>
  <c r="O58" i="6"/>
  <c r="N58" i="6"/>
  <c r="J58" i="6"/>
  <c r="I58" i="6"/>
  <c r="F58" i="6"/>
  <c r="AB57" i="6"/>
  <c r="AA57" i="6"/>
  <c r="Z57" i="6"/>
  <c r="W57" i="6"/>
  <c r="U57" i="6"/>
  <c r="S57" i="6"/>
  <c r="K57" i="6"/>
  <c r="L57" i="6" s="1"/>
  <c r="R57" i="6" s="1"/>
  <c r="AA56" i="6"/>
  <c r="W56" i="6"/>
  <c r="U56" i="6"/>
  <c r="S56" i="6"/>
  <c r="K56" i="6"/>
  <c r="L56" i="6" s="1"/>
  <c r="AB55" i="6"/>
  <c r="AA55" i="6"/>
  <c r="W55" i="6"/>
  <c r="U55" i="6"/>
  <c r="S55" i="6"/>
  <c r="K55" i="6"/>
  <c r="L55" i="6" s="1"/>
  <c r="W54" i="6"/>
  <c r="U54" i="6"/>
  <c r="S54" i="6"/>
  <c r="K54" i="6"/>
  <c r="L54" i="6" s="1"/>
  <c r="AB53" i="6"/>
  <c r="AA53" i="6"/>
  <c r="W53" i="6"/>
  <c r="U53" i="6"/>
  <c r="S53" i="6"/>
  <c r="S51" i="6" s="1"/>
  <c r="L53" i="6"/>
  <c r="K53" i="6"/>
  <c r="AB52" i="6"/>
  <c r="AA52" i="6"/>
  <c r="W52" i="6"/>
  <c r="W51" i="6" s="1"/>
  <c r="U52" i="6"/>
  <c r="U51" i="6" s="1"/>
  <c r="U46" i="6" s="1"/>
  <c r="S52" i="6"/>
  <c r="L52" i="6"/>
  <c r="X52" i="6" s="1"/>
  <c r="K52" i="6"/>
  <c r="V51" i="6"/>
  <c r="T51" i="6"/>
  <c r="Q51" i="6"/>
  <c r="O51" i="6"/>
  <c r="N51" i="6"/>
  <c r="K51" i="6"/>
  <c r="J51" i="6"/>
  <c r="I51" i="6"/>
  <c r="H51" i="6"/>
  <c r="G51" i="6"/>
  <c r="F51" i="6"/>
  <c r="Z50" i="6"/>
  <c r="P50" i="6"/>
  <c r="L50" i="6"/>
  <c r="K50" i="6"/>
  <c r="AB49" i="6"/>
  <c r="AA49" i="6"/>
  <c r="Z49" i="6"/>
  <c r="Y49" i="6"/>
  <c r="X49" i="6"/>
  <c r="W49" i="6"/>
  <c r="W47" i="6" s="1"/>
  <c r="U49" i="6"/>
  <c r="S49" i="6"/>
  <c r="R49" i="6"/>
  <c r="P49" i="6"/>
  <c r="L49" i="6"/>
  <c r="K49" i="6"/>
  <c r="AB48" i="6"/>
  <c r="AA48" i="6"/>
  <c r="W48" i="6"/>
  <c r="U48" i="6"/>
  <c r="S48" i="6"/>
  <c r="S47" i="6" s="1"/>
  <c r="R48" i="6"/>
  <c r="K48" i="6"/>
  <c r="L48" i="6" s="1"/>
  <c r="V47" i="6"/>
  <c r="V46" i="6" s="1"/>
  <c r="U47" i="6"/>
  <c r="T47" i="6"/>
  <c r="AA47" i="6" s="1"/>
  <c r="Q47" i="6"/>
  <c r="O47" i="6"/>
  <c r="N47" i="6"/>
  <c r="N46" i="6" s="1"/>
  <c r="N45" i="6" s="1"/>
  <c r="J47" i="6"/>
  <c r="J46" i="6" s="1"/>
  <c r="I47" i="6"/>
  <c r="H47" i="6"/>
  <c r="H46" i="6" s="1"/>
  <c r="H45" i="6" s="1"/>
  <c r="G47" i="6"/>
  <c r="F47" i="6"/>
  <c r="O46" i="6"/>
  <c r="I46" i="6"/>
  <c r="F46" i="6"/>
  <c r="F45" i="6" s="1"/>
  <c r="AB44" i="6"/>
  <c r="AA44" i="6"/>
  <c r="Y44" i="6"/>
  <c r="W44" i="6"/>
  <c r="U44" i="6"/>
  <c r="U43" i="6" s="1"/>
  <c r="S44" i="6"/>
  <c r="P44" i="6"/>
  <c r="L44" i="6"/>
  <c r="W43" i="6"/>
  <c r="W40" i="6" s="1"/>
  <c r="W39" i="6" s="1"/>
  <c r="V43" i="6"/>
  <c r="T43" i="6"/>
  <c r="AA43" i="6" s="1"/>
  <c r="S43" i="6"/>
  <c r="Q43" i="6"/>
  <c r="X43" i="6" s="1"/>
  <c r="P43" i="6"/>
  <c r="O43" i="6"/>
  <c r="N43" i="6"/>
  <c r="L43" i="6"/>
  <c r="J43" i="6"/>
  <c r="J40" i="6" s="1"/>
  <c r="J39" i="6" s="1"/>
  <c r="I43" i="6"/>
  <c r="H43" i="6"/>
  <c r="G43" i="6"/>
  <c r="K43" i="6" s="1"/>
  <c r="F43" i="6"/>
  <c r="W42" i="6"/>
  <c r="W41" i="6" s="1"/>
  <c r="U42" i="6"/>
  <c r="U41" i="6" s="1"/>
  <c r="S42" i="6"/>
  <c r="K42" i="6"/>
  <c r="L42" i="6" s="1"/>
  <c r="V41" i="6"/>
  <c r="T41" i="6"/>
  <c r="Y41" i="6" s="1"/>
  <c r="S41" i="6"/>
  <c r="Q41" i="6"/>
  <c r="O41" i="6"/>
  <c r="N41" i="6"/>
  <c r="L41" i="6"/>
  <c r="X41" i="6" s="1"/>
  <c r="J41" i="6"/>
  <c r="I41" i="6"/>
  <c r="H41" i="6"/>
  <c r="G41" i="6"/>
  <c r="F41" i="6"/>
  <c r="T40" i="6"/>
  <c r="AA40" i="6" s="1"/>
  <c r="S40" i="6"/>
  <c r="S39" i="6" s="1"/>
  <c r="Q40" i="6"/>
  <c r="X40" i="6" s="1"/>
  <c r="O40" i="6"/>
  <c r="O39" i="6" s="1"/>
  <c r="N40" i="6"/>
  <c r="L40" i="6"/>
  <c r="L39" i="6" s="1"/>
  <c r="I40" i="6"/>
  <c r="I39" i="6" s="1"/>
  <c r="H40" i="6"/>
  <c r="H39" i="6" s="1"/>
  <c r="H38" i="6" s="1"/>
  <c r="F40" i="6"/>
  <c r="T39" i="6"/>
  <c r="Q39" i="6"/>
  <c r="N39" i="6"/>
  <c r="F39" i="6"/>
  <c r="F38" i="6" s="1"/>
  <c r="W37" i="6"/>
  <c r="U37" i="6"/>
  <c r="S37" i="6"/>
  <c r="K37" i="6"/>
  <c r="L37" i="6" s="1"/>
  <c r="Z37" i="6" s="1"/>
  <c r="Z36" i="6"/>
  <c r="W36" i="6"/>
  <c r="U36" i="6"/>
  <c r="S36" i="6"/>
  <c r="R36" i="6"/>
  <c r="L36" i="6"/>
  <c r="Y36" i="6" s="1"/>
  <c r="K36" i="6"/>
  <c r="AB35" i="6"/>
  <c r="AA35" i="6"/>
  <c r="Z35" i="6"/>
  <c r="Y35" i="6"/>
  <c r="X35" i="6"/>
  <c r="W35" i="6"/>
  <c r="U35" i="6"/>
  <c r="S35" i="6"/>
  <c r="R35" i="6"/>
  <c r="P35" i="6"/>
  <c r="K35" i="6"/>
  <c r="L35" i="6" s="1"/>
  <c r="AB34" i="6"/>
  <c r="AA34" i="6"/>
  <c r="W34" i="6"/>
  <c r="U34" i="6"/>
  <c r="S34" i="6"/>
  <c r="S31" i="6" s="1"/>
  <c r="S30" i="6" s="1"/>
  <c r="K34" i="6"/>
  <c r="L34" i="6" s="1"/>
  <c r="AB33" i="6"/>
  <c r="AA33" i="6"/>
  <c r="W33" i="6"/>
  <c r="U33" i="6"/>
  <c r="S33" i="6"/>
  <c r="K33" i="6"/>
  <c r="L33" i="6" s="1"/>
  <c r="AB32" i="6"/>
  <c r="AA32" i="6"/>
  <c r="W32" i="6"/>
  <c r="U32" i="6"/>
  <c r="U31" i="6" s="1"/>
  <c r="S32" i="6"/>
  <c r="L32" i="6"/>
  <c r="P32" i="6" s="1"/>
  <c r="K32" i="6"/>
  <c r="W31" i="6"/>
  <c r="W30" i="6" s="1"/>
  <c r="V31" i="6"/>
  <c r="V30" i="6" s="1"/>
  <c r="T31" i="6"/>
  <c r="Q31" i="6"/>
  <c r="Q30" i="6" s="1"/>
  <c r="O31" i="6"/>
  <c r="N31" i="6"/>
  <c r="N30" i="6" s="1"/>
  <c r="J31" i="6"/>
  <c r="K31" i="6" s="1"/>
  <c r="I31" i="6"/>
  <c r="H31" i="6"/>
  <c r="H30" i="6" s="1"/>
  <c r="G31" i="6"/>
  <c r="G30" i="6" s="1"/>
  <c r="F31" i="6"/>
  <c r="U30" i="6"/>
  <c r="O30" i="6"/>
  <c r="I30" i="6"/>
  <c r="F30" i="6"/>
  <c r="AB29" i="6"/>
  <c r="AA29" i="6"/>
  <c r="Z29" i="6"/>
  <c r="W29" i="6"/>
  <c r="U29" i="6"/>
  <c r="S29" i="6"/>
  <c r="L29" i="6"/>
  <c r="K29" i="6"/>
  <c r="AB28" i="6"/>
  <c r="AA28" i="6"/>
  <c r="W28" i="6"/>
  <c r="U28" i="6"/>
  <c r="S28" i="6"/>
  <c r="P28" i="6"/>
  <c r="L28" i="6"/>
  <c r="K28" i="6"/>
  <c r="AB27" i="6"/>
  <c r="AA27" i="6"/>
  <c r="Z27" i="6"/>
  <c r="W27" i="6"/>
  <c r="U27" i="6"/>
  <c r="S27" i="6"/>
  <c r="R27" i="6"/>
  <c r="L27" i="6"/>
  <c r="Y27" i="6" s="1"/>
  <c r="K27" i="6"/>
  <c r="AB26" i="6"/>
  <c r="AA26" i="6"/>
  <c r="Z26" i="6"/>
  <c r="Y26" i="6"/>
  <c r="X26" i="6"/>
  <c r="W26" i="6"/>
  <c r="U26" i="6"/>
  <c r="S26" i="6"/>
  <c r="R26" i="6"/>
  <c r="P26" i="6"/>
  <c r="L26" i="6"/>
  <c r="K26" i="6"/>
  <c r="AB25" i="6"/>
  <c r="AA25" i="6"/>
  <c r="W25" i="6"/>
  <c r="U25" i="6"/>
  <c r="S25" i="6"/>
  <c r="K25" i="6"/>
  <c r="L25" i="6" s="1"/>
  <c r="Z25" i="6" s="1"/>
  <c r="AB24" i="6"/>
  <c r="AA24" i="6"/>
  <c r="W24" i="6"/>
  <c r="U24" i="6"/>
  <c r="U22" i="6" s="1"/>
  <c r="S24" i="6"/>
  <c r="P24" i="6"/>
  <c r="L24" i="6"/>
  <c r="K24" i="6"/>
  <c r="AB23" i="6"/>
  <c r="AA23" i="6"/>
  <c r="W23" i="6"/>
  <c r="U23" i="6"/>
  <c r="S23" i="6"/>
  <c r="K23" i="6"/>
  <c r="L23" i="6" s="1"/>
  <c r="AA22" i="6"/>
  <c r="W22" i="6"/>
  <c r="V22" i="6"/>
  <c r="AB22" i="6" s="1"/>
  <c r="T22" i="6"/>
  <c r="S22" i="6"/>
  <c r="Q22" i="6"/>
  <c r="O22" i="6"/>
  <c r="N22" i="6"/>
  <c r="J22" i="6"/>
  <c r="I22" i="6"/>
  <c r="H22" i="6"/>
  <c r="G22" i="6"/>
  <c r="K22" i="6" s="1"/>
  <c r="F22" i="6"/>
  <c r="AB21" i="6"/>
  <c r="AA21" i="6"/>
  <c r="W21" i="6"/>
  <c r="U21" i="6"/>
  <c r="S21" i="6"/>
  <c r="K21" i="6"/>
  <c r="L21" i="6" s="1"/>
  <c r="AB20" i="6"/>
  <c r="AA20" i="6"/>
  <c r="W20" i="6"/>
  <c r="U20" i="6"/>
  <c r="S20" i="6"/>
  <c r="K20" i="6"/>
  <c r="L20" i="6" s="1"/>
  <c r="AB19" i="6"/>
  <c r="AA19" i="6"/>
  <c r="W19" i="6"/>
  <c r="U19" i="6"/>
  <c r="S19" i="6"/>
  <c r="K19" i="6"/>
  <c r="L19" i="6" s="1"/>
  <c r="AB18" i="6"/>
  <c r="AA18" i="6"/>
  <c r="W18" i="6"/>
  <c r="U18" i="6"/>
  <c r="S18" i="6"/>
  <c r="L18" i="6"/>
  <c r="K18" i="6"/>
  <c r="AB17" i="6"/>
  <c r="AA17" i="6"/>
  <c r="Y17" i="6"/>
  <c r="X17" i="6"/>
  <c r="W17" i="6"/>
  <c r="U17" i="6"/>
  <c r="S17" i="6"/>
  <c r="P17" i="6"/>
  <c r="K17" i="6"/>
  <c r="L17" i="6" s="1"/>
  <c r="Z17" i="6" s="1"/>
  <c r="AB16" i="6"/>
  <c r="AA16" i="6"/>
  <c r="W16" i="6"/>
  <c r="U16" i="6"/>
  <c r="S16" i="6"/>
  <c r="K16" i="6"/>
  <c r="L16" i="6" s="1"/>
  <c r="AB15" i="6"/>
  <c r="AA15" i="6"/>
  <c r="W15" i="6"/>
  <c r="W12" i="6" s="1"/>
  <c r="W11" i="6" s="1"/>
  <c r="U15" i="6"/>
  <c r="S15" i="6"/>
  <c r="K15" i="6"/>
  <c r="L15" i="6" s="1"/>
  <c r="AB14" i="6"/>
  <c r="AA14" i="6"/>
  <c r="W14" i="6"/>
  <c r="U14" i="6"/>
  <c r="S14" i="6"/>
  <c r="S12" i="6" s="1"/>
  <c r="S11" i="6" s="1"/>
  <c r="S10" i="6" s="1"/>
  <c r="S9" i="6" s="1"/>
  <c r="L14" i="6"/>
  <c r="K14" i="6"/>
  <c r="AB13" i="6"/>
  <c r="AA13" i="6"/>
  <c r="W13" i="6"/>
  <c r="U13" i="6"/>
  <c r="S13" i="6"/>
  <c r="K13" i="6"/>
  <c r="L13" i="6" s="1"/>
  <c r="AA12" i="6"/>
  <c r="V12" i="6"/>
  <c r="AB12" i="6" s="1"/>
  <c r="U12" i="6"/>
  <c r="U11" i="6" s="1"/>
  <c r="U10" i="6" s="1"/>
  <c r="U9" i="6" s="1"/>
  <c r="T12" i="6"/>
  <c r="Q12" i="6"/>
  <c r="O12" i="6"/>
  <c r="O11" i="6" s="1"/>
  <c r="O10" i="6" s="1"/>
  <c r="O9" i="6" s="1"/>
  <c r="N12" i="6"/>
  <c r="N11" i="6" s="1"/>
  <c r="N10" i="6" s="1"/>
  <c r="N9" i="6" s="1"/>
  <c r="J12" i="6"/>
  <c r="I12" i="6"/>
  <c r="I11" i="6" s="1"/>
  <c r="I10" i="6" s="1"/>
  <c r="I9" i="6" s="1"/>
  <c r="H12" i="6"/>
  <c r="H11" i="6" s="1"/>
  <c r="G12" i="6"/>
  <c r="F12" i="6"/>
  <c r="V11" i="6"/>
  <c r="AB11" i="6" s="1"/>
  <c r="T11" i="6"/>
  <c r="Q11" i="6"/>
  <c r="Q10" i="6" s="1"/>
  <c r="J11" i="6"/>
  <c r="G11" i="6"/>
  <c r="F11" i="6"/>
  <c r="F10" i="6" s="1"/>
  <c r="F9" i="6" s="1"/>
  <c r="S7" i="6"/>
  <c r="Q7" i="6"/>
  <c r="O7" i="6"/>
  <c r="I7" i="6"/>
  <c r="F7" i="6"/>
  <c r="Z20" i="6" l="1"/>
  <c r="R20" i="6"/>
  <c r="P20" i="6"/>
  <c r="Y20" i="6"/>
  <c r="X20" i="6"/>
  <c r="F8" i="6"/>
  <c r="Z97" i="6"/>
  <c r="R97" i="6"/>
  <c r="Y97" i="6"/>
  <c r="P97" i="6"/>
  <c r="X97" i="6"/>
  <c r="L95" i="6"/>
  <c r="Y15" i="6"/>
  <c r="P15" i="6"/>
  <c r="R15" i="6"/>
  <c r="Z15" i="6"/>
  <c r="X15" i="6"/>
  <c r="X16" i="6"/>
  <c r="Y16" i="6"/>
  <c r="R16" i="6"/>
  <c r="Z16" i="6"/>
  <c r="P16" i="6"/>
  <c r="P31" i="6"/>
  <c r="P30" i="6" s="1"/>
  <c r="Y33" i="6"/>
  <c r="P33" i="6"/>
  <c r="X33" i="6"/>
  <c r="Z33" i="6"/>
  <c r="R33" i="6"/>
  <c r="X34" i="6"/>
  <c r="Z34" i="6"/>
  <c r="P34" i="6"/>
  <c r="Y34" i="6"/>
  <c r="R34" i="6"/>
  <c r="X39" i="6"/>
  <c r="Y21" i="6"/>
  <c r="P21" i="6"/>
  <c r="X21" i="6"/>
  <c r="R21" i="6"/>
  <c r="Z21" i="6"/>
  <c r="X51" i="6"/>
  <c r="U45" i="6"/>
  <c r="Z13" i="6"/>
  <c r="R13" i="6"/>
  <c r="Y13" i="6"/>
  <c r="P13" i="6"/>
  <c r="L12" i="6"/>
  <c r="X13" i="6"/>
  <c r="Y23" i="6"/>
  <c r="P23" i="6"/>
  <c r="Z23" i="6"/>
  <c r="L22" i="6"/>
  <c r="R23" i="6"/>
  <c r="X23" i="6"/>
  <c r="Z84" i="6"/>
  <c r="R84" i="6"/>
  <c r="Y84" i="6"/>
  <c r="P84" i="6"/>
  <c r="X84" i="6"/>
  <c r="H10" i="6"/>
  <c r="H9" i="6" s="1"/>
  <c r="H8" i="6" s="1"/>
  <c r="K11" i="6"/>
  <c r="Z19" i="6"/>
  <c r="R19" i="6"/>
  <c r="Y19" i="6"/>
  <c r="P19" i="6"/>
  <c r="X19" i="6"/>
  <c r="X130" i="6"/>
  <c r="L129" i="6"/>
  <c r="R130" i="6"/>
  <c r="R129" i="6" s="1"/>
  <c r="R128" i="6" s="1"/>
  <c r="R127" i="6" s="1"/>
  <c r="P130" i="6"/>
  <c r="P129" i="6" s="1"/>
  <c r="P128" i="6" s="1"/>
  <c r="P127" i="6" s="1"/>
  <c r="P118" i="6" s="1"/>
  <c r="P117" i="6" s="1"/>
  <c r="Y130" i="6"/>
  <c r="Z130" i="6"/>
  <c r="Q9" i="6"/>
  <c r="U40" i="6"/>
  <c r="U39" i="6" s="1"/>
  <c r="U38" i="6" s="1"/>
  <c r="U8" i="6" s="1"/>
  <c r="W10" i="6"/>
  <c r="W9" i="6" s="1"/>
  <c r="AB30" i="6"/>
  <c r="V10" i="6"/>
  <c r="Z73" i="6"/>
  <c r="R73" i="6"/>
  <c r="Y73" i="6"/>
  <c r="P73" i="6"/>
  <c r="X73" i="6"/>
  <c r="J118" i="6"/>
  <c r="J117" i="6" s="1"/>
  <c r="X32" i="6"/>
  <c r="V40" i="6"/>
  <c r="Z43" i="6"/>
  <c r="X54" i="6"/>
  <c r="Y54" i="6"/>
  <c r="P54" i="6"/>
  <c r="X67" i="6"/>
  <c r="Y67" i="6"/>
  <c r="P67" i="6"/>
  <c r="Z75" i="6"/>
  <c r="R75" i="6"/>
  <c r="Y75" i="6"/>
  <c r="P75" i="6"/>
  <c r="Y92" i="6"/>
  <c r="P88" i="6"/>
  <c r="P98" i="6"/>
  <c r="P7" i="6" s="1"/>
  <c r="Y102" i="6"/>
  <c r="K120" i="6"/>
  <c r="G119" i="6"/>
  <c r="K149" i="6"/>
  <c r="G148" i="6"/>
  <c r="Y210" i="6"/>
  <c r="P210" i="6"/>
  <c r="P209" i="6" s="1"/>
  <c r="P208" i="6" s="1"/>
  <c r="P207" i="6" s="1"/>
  <c r="X210" i="6"/>
  <c r="R210" i="6"/>
  <c r="R209" i="6" s="1"/>
  <c r="R208" i="6" s="1"/>
  <c r="R207" i="6" s="1"/>
  <c r="Z210" i="6"/>
  <c r="X42" i="6"/>
  <c r="R17" i="6"/>
  <c r="P18" i="6"/>
  <c r="Y18" i="6"/>
  <c r="X25" i="6"/>
  <c r="L31" i="6"/>
  <c r="Y31" i="6" s="1"/>
  <c r="X37" i="6"/>
  <c r="G40" i="6"/>
  <c r="K41" i="6"/>
  <c r="P42" i="6"/>
  <c r="P41" i="6" s="1"/>
  <c r="Z42" i="6"/>
  <c r="T46" i="6"/>
  <c r="K47" i="6"/>
  <c r="L51" i="6"/>
  <c r="Y51" i="6" s="1"/>
  <c r="O62" i="6"/>
  <c r="X68" i="6"/>
  <c r="Y68" i="6"/>
  <c r="AB70" i="6"/>
  <c r="X79" i="6"/>
  <c r="Y79" i="6"/>
  <c r="V62" i="6"/>
  <c r="R81" i="6"/>
  <c r="Y83" i="6"/>
  <c r="P83" i="6"/>
  <c r="X83" i="6"/>
  <c r="L81" i="6"/>
  <c r="Z81" i="6" s="1"/>
  <c r="Z83" i="6"/>
  <c r="R83" i="6"/>
  <c r="R88" i="6"/>
  <c r="Z96" i="6"/>
  <c r="R96" i="6"/>
  <c r="R95" i="6" s="1"/>
  <c r="R94" i="6" s="1"/>
  <c r="R93" i="6" s="1"/>
  <c r="R89" i="6" s="1"/>
  <c r="Y96" i="6"/>
  <c r="P96" i="6"/>
  <c r="N98" i="6"/>
  <c r="N7" i="6" s="1"/>
  <c r="N88" i="6"/>
  <c r="X101" i="6"/>
  <c r="Y101" i="6"/>
  <c r="K103" i="6"/>
  <c r="G102" i="6"/>
  <c r="K102" i="6" s="1"/>
  <c r="V120" i="6"/>
  <c r="S118" i="6"/>
  <c r="S117" i="6" s="1"/>
  <c r="K132" i="6"/>
  <c r="G131" i="6"/>
  <c r="K131" i="6" s="1"/>
  <c r="G140" i="6"/>
  <c r="K141" i="6"/>
  <c r="Z145" i="6"/>
  <c r="Z162" i="6"/>
  <c r="R162" i="6"/>
  <c r="R161" i="6" s="1"/>
  <c r="R160" i="6" s="1"/>
  <c r="R159" i="6" s="1"/>
  <c r="Y162" i="6"/>
  <c r="P162" i="6"/>
  <c r="P161" i="6" s="1"/>
  <c r="P160" i="6" s="1"/>
  <c r="P159" i="6" s="1"/>
  <c r="X162" i="6"/>
  <c r="L161" i="6"/>
  <c r="K163" i="6"/>
  <c r="V164" i="6"/>
  <c r="K179" i="6"/>
  <c r="AA288" i="6"/>
  <c r="T287" i="6"/>
  <c r="AA39" i="6"/>
  <c r="V45" i="6"/>
  <c r="Y53" i="6"/>
  <c r="P53" i="6"/>
  <c r="X53" i="6"/>
  <c r="Z53" i="6"/>
  <c r="R53" i="6"/>
  <c r="G61" i="6"/>
  <c r="Z86" i="6"/>
  <c r="R86" i="6"/>
  <c r="Y86" i="6"/>
  <c r="P86" i="6"/>
  <c r="X86" i="6"/>
  <c r="X18" i="6"/>
  <c r="N118" i="6"/>
  <c r="N117" i="6" s="1"/>
  <c r="Z147" i="6"/>
  <c r="V151" i="6"/>
  <c r="Z152" i="6"/>
  <c r="K159" i="6"/>
  <c r="G10" i="6"/>
  <c r="AA11" i="6"/>
  <c r="K12" i="6"/>
  <c r="Z14" i="6"/>
  <c r="R14" i="6"/>
  <c r="X14" i="6"/>
  <c r="R18" i="6"/>
  <c r="Z18" i="6"/>
  <c r="X24" i="6"/>
  <c r="Y24" i="6"/>
  <c r="P25" i="6"/>
  <c r="Y25" i="6"/>
  <c r="Y29" i="6"/>
  <c r="P29" i="6"/>
  <c r="X29" i="6"/>
  <c r="P37" i="6"/>
  <c r="Y37" i="6"/>
  <c r="R42" i="6"/>
  <c r="R41" i="6" s="1"/>
  <c r="Y43" i="6"/>
  <c r="I45" i="6"/>
  <c r="I38" i="6" s="1"/>
  <c r="I8" i="6" s="1"/>
  <c r="I295" i="6" s="1"/>
  <c r="AB47" i="6"/>
  <c r="W46" i="6"/>
  <c r="AA51" i="6"/>
  <c r="Z52" i="6"/>
  <c r="R52" i="6"/>
  <c r="R51" i="6" s="1"/>
  <c r="Y52" i="6"/>
  <c r="P52" i="6"/>
  <c r="X59" i="6"/>
  <c r="Y59" i="6"/>
  <c r="P59" i="6"/>
  <c r="Y60" i="6"/>
  <c r="P60" i="6"/>
  <c r="X60" i="6"/>
  <c r="Z60" i="6"/>
  <c r="R60" i="6"/>
  <c r="X63" i="6"/>
  <c r="L63" i="6"/>
  <c r="X64" i="6"/>
  <c r="Y64" i="6"/>
  <c r="X74" i="6"/>
  <c r="Z76" i="6"/>
  <c r="R76" i="6"/>
  <c r="Y76" i="6"/>
  <c r="P76" i="6"/>
  <c r="X76" i="6"/>
  <c r="Y77" i="6"/>
  <c r="P77" i="6"/>
  <c r="X77" i="6"/>
  <c r="Z77" i="6"/>
  <c r="R77" i="6"/>
  <c r="Q89" i="6"/>
  <c r="W89" i="6"/>
  <c r="K99" i="6"/>
  <c r="G98" i="6"/>
  <c r="U98" i="6"/>
  <c r="U7" i="6" s="1"/>
  <c r="U88" i="6"/>
  <c r="X102" i="6"/>
  <c r="Y103" i="6"/>
  <c r="T127" i="6"/>
  <c r="AA128" i="6"/>
  <c r="Y129" i="6"/>
  <c r="AA129" i="6"/>
  <c r="X142" i="6"/>
  <c r="L141" i="6"/>
  <c r="R142" i="6"/>
  <c r="R141" i="6" s="1"/>
  <c r="R140" i="6" s="1"/>
  <c r="R139" i="6" s="1"/>
  <c r="P142" i="6"/>
  <c r="P141" i="6" s="1"/>
  <c r="P140" i="6" s="1"/>
  <c r="P139" i="6" s="1"/>
  <c r="G151" i="6"/>
  <c r="K151" i="6" s="1"/>
  <c r="K152" i="6"/>
  <c r="Q160" i="6"/>
  <c r="AA161" i="6"/>
  <c r="X161" i="6"/>
  <c r="L230" i="6"/>
  <c r="X231" i="6"/>
  <c r="Y231" i="6"/>
  <c r="Z231" i="6"/>
  <c r="Z32" i="6"/>
  <c r="R32" i="6"/>
  <c r="Z41" i="6"/>
  <c r="O45" i="6"/>
  <c r="O38" i="6" s="1"/>
  <c r="O8" i="6" s="1"/>
  <c r="O295" i="6" s="1"/>
  <c r="X56" i="6"/>
  <c r="Y56" i="6"/>
  <c r="P56" i="6"/>
  <c r="P70" i="6"/>
  <c r="X92" i="6"/>
  <c r="T98" i="6"/>
  <c r="AA99" i="6"/>
  <c r="T88" i="6"/>
  <c r="T105" i="6"/>
  <c r="W118" i="6"/>
  <c r="W117" i="6" s="1"/>
  <c r="W114" i="6" s="1"/>
  <c r="G128" i="6"/>
  <c r="K129" i="6"/>
  <c r="J180" i="6"/>
  <c r="J179" i="6" s="1"/>
  <c r="K181" i="6"/>
  <c r="X31" i="6"/>
  <c r="Y32" i="6"/>
  <c r="N38" i="6"/>
  <c r="N8" i="6" s="1"/>
  <c r="Y42" i="6"/>
  <c r="R54" i="6"/>
  <c r="R56" i="6"/>
  <c r="X57" i="6"/>
  <c r="Y57" i="6"/>
  <c r="P57" i="6"/>
  <c r="R67" i="6"/>
  <c r="Y85" i="6"/>
  <c r="P85" i="6"/>
  <c r="X85" i="6"/>
  <c r="Z85" i="6"/>
  <c r="R85" i="6"/>
  <c r="G90" i="6"/>
  <c r="K91" i="6"/>
  <c r="P92" i="6"/>
  <c r="P91" i="6" s="1"/>
  <c r="P90" i="6" s="1"/>
  <c r="Z92" i="6"/>
  <c r="T108" i="6"/>
  <c r="Q135" i="6"/>
  <c r="Y14" i="6"/>
  <c r="Z24" i="6"/>
  <c r="R25" i="6"/>
  <c r="X27" i="6"/>
  <c r="Z28" i="6"/>
  <c r="R28" i="6"/>
  <c r="X28" i="6"/>
  <c r="J30" i="6"/>
  <c r="K30" i="6" s="1"/>
  <c r="AA31" i="6"/>
  <c r="T30" i="6"/>
  <c r="AB31" i="6"/>
  <c r="X36" i="6"/>
  <c r="R37" i="6"/>
  <c r="Y39" i="6"/>
  <c r="AB43" i="6"/>
  <c r="L47" i="6"/>
  <c r="X48" i="6"/>
  <c r="Y48" i="6"/>
  <c r="X50" i="6"/>
  <c r="R50" i="6"/>
  <c r="R47" i="6" s="1"/>
  <c r="Y50" i="6"/>
  <c r="Z51" i="6"/>
  <c r="R59" i="6"/>
  <c r="Y63" i="6"/>
  <c r="P64" i="6"/>
  <c r="P63" i="6" s="1"/>
  <c r="Z64" i="6"/>
  <c r="X66" i="6"/>
  <c r="Y66" i="6"/>
  <c r="K70" i="6"/>
  <c r="X70" i="6"/>
  <c r="AA70" i="6"/>
  <c r="Y74" i="6"/>
  <c r="W74" i="6"/>
  <c r="W62" i="6" s="1"/>
  <c r="G94" i="6"/>
  <c r="K95" i="6"/>
  <c r="H98" i="6"/>
  <c r="H7" i="6" s="1"/>
  <c r="H88" i="6"/>
  <c r="K88" i="6" s="1"/>
  <c r="K107" i="6"/>
  <c r="Z111" i="6"/>
  <c r="R111" i="6"/>
  <c r="R110" i="6" s="1"/>
  <c r="R109" i="6" s="1"/>
  <c r="R107" i="6" s="1"/>
  <c r="R105" i="6" s="1"/>
  <c r="X111" i="6"/>
  <c r="L110" i="6"/>
  <c r="Y111" i="6"/>
  <c r="K112" i="6"/>
  <c r="G108" i="6"/>
  <c r="X113" i="6"/>
  <c r="R113" i="6"/>
  <c r="R112" i="6" s="1"/>
  <c r="R108" i="6" s="1"/>
  <c r="R106" i="6" s="1"/>
  <c r="Z113" i="6"/>
  <c r="P113" i="6"/>
  <c r="P112" i="6" s="1"/>
  <c r="P108" i="6" s="1"/>
  <c r="P106" i="6" s="1"/>
  <c r="Y113" i="6"/>
  <c r="L112" i="6"/>
  <c r="U118" i="6"/>
  <c r="U117" i="6" s="1"/>
  <c r="U114" i="6" s="1"/>
  <c r="K121" i="6"/>
  <c r="V132" i="6"/>
  <c r="Z133" i="6"/>
  <c r="L200" i="6"/>
  <c r="Z201" i="6"/>
  <c r="Q215" i="6"/>
  <c r="Y55" i="6"/>
  <c r="P55" i="6"/>
  <c r="X55" i="6"/>
  <c r="Z55" i="6"/>
  <c r="R55" i="6"/>
  <c r="L144" i="6"/>
  <c r="P40" i="6"/>
  <c r="P39" i="6" s="1"/>
  <c r="P14" i="6"/>
  <c r="R24" i="6"/>
  <c r="P27" i="6"/>
  <c r="Y28" i="6"/>
  <c r="R29" i="6"/>
  <c r="P36" i="6"/>
  <c r="Y40" i="6"/>
  <c r="Z44" i="6"/>
  <c r="R44" i="6"/>
  <c r="R43" i="6" s="1"/>
  <c r="R40" i="6" s="1"/>
  <c r="R39" i="6" s="1"/>
  <c r="X44" i="6"/>
  <c r="J45" i="6"/>
  <c r="J38" i="6" s="1"/>
  <c r="P48" i="6"/>
  <c r="P47" i="6" s="1"/>
  <c r="Z48" i="6"/>
  <c r="Z54" i="6"/>
  <c r="Z56" i="6"/>
  <c r="S58" i="6"/>
  <c r="S46" i="6" s="1"/>
  <c r="S45" i="6" s="1"/>
  <c r="S38" i="6" s="1"/>
  <c r="S8" i="6" s="1"/>
  <c r="T62" i="6"/>
  <c r="I62" i="6"/>
  <c r="K62" i="6" s="1"/>
  <c r="U62" i="6"/>
  <c r="R64" i="6"/>
  <c r="R63" i="6" s="1"/>
  <c r="P66" i="6"/>
  <c r="Z66" i="6"/>
  <c r="Z67" i="6"/>
  <c r="X69" i="6"/>
  <c r="Y69" i="6"/>
  <c r="L70" i="6"/>
  <c r="Y70" i="6" s="1"/>
  <c r="X71" i="6"/>
  <c r="Y71" i="6"/>
  <c r="Z72" i="6"/>
  <c r="R72" i="6"/>
  <c r="R70" i="6" s="1"/>
  <c r="Y72" i="6"/>
  <c r="P72" i="6"/>
  <c r="X75" i="6"/>
  <c r="K81" i="6"/>
  <c r="W81" i="6"/>
  <c r="Z87" i="6"/>
  <c r="R87" i="6"/>
  <c r="Y87" i="6"/>
  <c r="P87" i="6"/>
  <c r="V89" i="6"/>
  <c r="L91" i="6"/>
  <c r="AA94" i="6"/>
  <c r="U95" i="6"/>
  <c r="U94" i="6" s="1"/>
  <c r="U93" i="6" s="1"/>
  <c r="U89" i="6" s="1"/>
  <c r="X100" i="6"/>
  <c r="L99" i="6"/>
  <c r="Y100" i="6"/>
  <c r="Z102" i="6"/>
  <c r="Q105" i="6"/>
  <c r="K110" i="6"/>
  <c r="P111" i="6"/>
  <c r="P110" i="6" s="1"/>
  <c r="P109" i="6" s="1"/>
  <c r="P107" i="6" s="1"/>
  <c r="P105" i="6" s="1"/>
  <c r="F118" i="6"/>
  <c r="F117" i="6" s="1"/>
  <c r="Q123" i="6"/>
  <c r="AA136" i="6"/>
  <c r="T139" i="6"/>
  <c r="AA140" i="6"/>
  <c r="Y141" i="6"/>
  <c r="AA141" i="6"/>
  <c r="Z158" i="6"/>
  <c r="R158" i="6"/>
  <c r="R157" i="6" s="1"/>
  <c r="R156" i="6" s="1"/>
  <c r="R155" i="6" s="1"/>
  <c r="X158" i="6"/>
  <c r="L157" i="6"/>
  <c r="X157" i="6" s="1"/>
  <c r="Y158" i="6"/>
  <c r="L172" i="6"/>
  <c r="Z173" i="6"/>
  <c r="X173" i="6"/>
  <c r="T180" i="6"/>
  <c r="AA181" i="6"/>
  <c r="L209" i="6"/>
  <c r="Q234" i="6"/>
  <c r="AA241" i="6"/>
  <c r="AB51" i="6"/>
  <c r="AB94" i="6"/>
  <c r="X103" i="6"/>
  <c r="X122" i="6"/>
  <c r="L121" i="6"/>
  <c r="R122" i="6"/>
  <c r="R121" i="6" s="1"/>
  <c r="R120" i="6" s="1"/>
  <c r="R119" i="6" s="1"/>
  <c r="Z122" i="6"/>
  <c r="X134" i="6"/>
  <c r="L133" i="6"/>
  <c r="R134" i="6"/>
  <c r="R133" i="6" s="1"/>
  <c r="R132" i="6" s="1"/>
  <c r="R131" i="6" s="1"/>
  <c r="Z134" i="6"/>
  <c r="L168" i="6"/>
  <c r="I204" i="6"/>
  <c r="I203" i="6" s="1"/>
  <c r="I118" i="6" s="1"/>
  <c r="I117" i="6" s="1"/>
  <c r="I114" i="6" s="1"/>
  <c r="K205" i="6"/>
  <c r="V207" i="6"/>
  <c r="R65" i="6"/>
  <c r="G105" i="6"/>
  <c r="K105" i="6" s="1"/>
  <c r="G123" i="6"/>
  <c r="K123" i="6" s="1"/>
  <c r="AA123" i="6"/>
  <c r="G135" i="6"/>
  <c r="K135" i="6" s="1"/>
  <c r="T144" i="6"/>
  <c r="Y145" i="6"/>
  <c r="L152" i="6"/>
  <c r="X152" i="6" s="1"/>
  <c r="AA163" i="6"/>
  <c r="K176" i="6"/>
  <c r="G175" i="6"/>
  <c r="K175" i="6" s="1"/>
  <c r="Y177" i="6"/>
  <c r="T176" i="6"/>
  <c r="AA177" i="6"/>
  <c r="V188" i="6"/>
  <c r="Y202" i="6"/>
  <c r="P202" i="6"/>
  <c r="P201" i="6" s="1"/>
  <c r="P200" i="6" s="1"/>
  <c r="P199" i="6" s="1"/>
  <c r="X202" i="6"/>
  <c r="R202" i="6"/>
  <c r="R201" i="6" s="1"/>
  <c r="R200" i="6" s="1"/>
  <c r="R199" i="6" s="1"/>
  <c r="Z202" i="6"/>
  <c r="Z204" i="6"/>
  <c r="L203" i="6"/>
  <c r="Z203" i="6" s="1"/>
  <c r="AB211" i="6"/>
  <c r="Q211" i="6"/>
  <c r="T246" i="6"/>
  <c r="X126" i="6"/>
  <c r="L125" i="6"/>
  <c r="R126" i="6"/>
  <c r="R125" i="6" s="1"/>
  <c r="R124" i="6" s="1"/>
  <c r="R123" i="6" s="1"/>
  <c r="Z126" i="6"/>
  <c r="X138" i="6"/>
  <c r="L137" i="6"/>
  <c r="R138" i="6"/>
  <c r="R137" i="6" s="1"/>
  <c r="R136" i="6" s="1"/>
  <c r="R135" i="6" s="1"/>
  <c r="Z138" i="6"/>
  <c r="V144" i="6"/>
  <c r="K145" i="6"/>
  <c r="G144" i="6"/>
  <c r="Q147" i="6"/>
  <c r="X147" i="6" s="1"/>
  <c r="Y153" i="6"/>
  <c r="T152" i="6"/>
  <c r="AA153" i="6"/>
  <c r="Y182" i="6"/>
  <c r="P182" i="6"/>
  <c r="P181" i="6" s="1"/>
  <c r="P180" i="6" s="1"/>
  <c r="P179" i="6" s="1"/>
  <c r="Z182" i="6"/>
  <c r="X182" i="6"/>
  <c r="L181" i="6"/>
  <c r="Y181" i="6" s="1"/>
  <c r="Z217" i="6"/>
  <c r="V216" i="6"/>
  <c r="Q46" i="6"/>
  <c r="Q62" i="6"/>
  <c r="T93" i="6"/>
  <c r="AA119" i="6"/>
  <c r="Y122" i="6"/>
  <c r="P126" i="6"/>
  <c r="P125" i="6" s="1"/>
  <c r="P124" i="6" s="1"/>
  <c r="P123" i="6" s="1"/>
  <c r="V127" i="6"/>
  <c r="Z129" i="6"/>
  <c r="AA131" i="6"/>
  <c r="Y133" i="6"/>
  <c r="Y134" i="6"/>
  <c r="P138" i="6"/>
  <c r="P137" i="6" s="1"/>
  <c r="P136" i="6" s="1"/>
  <c r="P135" i="6" s="1"/>
  <c r="V139" i="6"/>
  <c r="Z141" i="6"/>
  <c r="Z154" i="6"/>
  <c r="R154" i="6"/>
  <c r="R153" i="6" s="1"/>
  <c r="R152" i="6" s="1"/>
  <c r="R151" i="6" s="1"/>
  <c r="X154" i="6"/>
  <c r="P154" i="6"/>
  <c r="P153" i="6" s="1"/>
  <c r="P152" i="6" s="1"/>
  <c r="P151" i="6" s="1"/>
  <c r="K156" i="6"/>
  <c r="V155" i="6"/>
  <c r="Y169" i="6"/>
  <c r="Z170" i="6"/>
  <c r="R170" i="6"/>
  <c r="R169" i="6" s="1"/>
  <c r="R168" i="6" s="1"/>
  <c r="R167" i="6" s="1"/>
  <c r="Y170" i="6"/>
  <c r="P170" i="6"/>
  <c r="P169" i="6" s="1"/>
  <c r="P168" i="6" s="1"/>
  <c r="P167" i="6" s="1"/>
  <c r="G171" i="6"/>
  <c r="K171" i="6" s="1"/>
  <c r="Z177" i="6"/>
  <c r="L176" i="6"/>
  <c r="R182" i="6"/>
  <c r="R181" i="6" s="1"/>
  <c r="R180" i="6" s="1"/>
  <c r="R179" i="6" s="1"/>
  <c r="G183" i="6"/>
  <c r="K183" i="6" s="1"/>
  <c r="AA242" i="6"/>
  <c r="Y173" i="6"/>
  <c r="T172" i="6"/>
  <c r="Y178" i="6"/>
  <c r="P178" i="6"/>
  <c r="P177" i="6" s="1"/>
  <c r="P176" i="6" s="1"/>
  <c r="P175" i="6" s="1"/>
  <c r="Z178" i="6"/>
  <c r="X178" i="6"/>
  <c r="T187" i="6"/>
  <c r="Y197" i="6"/>
  <c r="AA197" i="6"/>
  <c r="T196" i="6"/>
  <c r="Y201" i="6"/>
  <c r="AA201" i="6"/>
  <c r="T200" i="6"/>
  <c r="AA211" i="6"/>
  <c r="Y198" i="6"/>
  <c r="P198" i="6"/>
  <c r="P197" i="6" s="1"/>
  <c r="P196" i="6" s="1"/>
  <c r="P195" i="6" s="1"/>
  <c r="X198" i="6"/>
  <c r="L197" i="6"/>
  <c r="Z198" i="6"/>
  <c r="T203" i="6"/>
  <c r="X218" i="6"/>
  <c r="L217" i="6"/>
  <c r="R218" i="6"/>
  <c r="R217" i="6" s="1"/>
  <c r="R216" i="6" s="1"/>
  <c r="R215" i="6" s="1"/>
  <c r="Y218" i="6"/>
  <c r="L219" i="6"/>
  <c r="AA221" i="6"/>
  <c r="Y221" i="6"/>
  <c r="T220" i="6"/>
  <c r="AA239" i="6"/>
  <c r="T236" i="6"/>
  <c r="AB277" i="6"/>
  <c r="Z277" i="6"/>
  <c r="V274" i="6"/>
  <c r="X125" i="6"/>
  <c r="X129" i="6"/>
  <c r="X133" i="6"/>
  <c r="X137" i="6"/>
  <c r="X141" i="6"/>
  <c r="AA149" i="6"/>
  <c r="Y149" i="6"/>
  <c r="T148" i="6"/>
  <c r="Z150" i="6"/>
  <c r="R150" i="6"/>
  <c r="R149" i="6" s="1"/>
  <c r="R148" i="6" s="1"/>
  <c r="R147" i="6" s="1"/>
  <c r="X150" i="6"/>
  <c r="K153" i="6"/>
  <c r="AA157" i="6"/>
  <c r="T156" i="6"/>
  <c r="K160" i="6"/>
  <c r="K164" i="6"/>
  <c r="Z166" i="6"/>
  <c r="R166" i="6"/>
  <c r="R165" i="6" s="1"/>
  <c r="R164" i="6" s="1"/>
  <c r="R163" i="6" s="1"/>
  <c r="Y166" i="6"/>
  <c r="P166" i="6"/>
  <c r="P165" i="6" s="1"/>
  <c r="P164" i="6" s="1"/>
  <c r="P163" i="6" s="1"/>
  <c r="X166" i="6"/>
  <c r="L165" i="6"/>
  <c r="Z165" i="6" s="1"/>
  <c r="AA167" i="6"/>
  <c r="Y174" i="6"/>
  <c r="P174" i="6"/>
  <c r="P173" i="6" s="1"/>
  <c r="P172" i="6" s="1"/>
  <c r="P171" i="6" s="1"/>
  <c r="Z174" i="6"/>
  <c r="X174" i="6"/>
  <c r="K180" i="6"/>
  <c r="Y186" i="6"/>
  <c r="P186" i="6"/>
  <c r="P185" i="6" s="1"/>
  <c r="P184" i="6" s="1"/>
  <c r="P183" i="6" s="1"/>
  <c r="X186" i="6"/>
  <c r="L185" i="6"/>
  <c r="X185" i="6" s="1"/>
  <c r="Z186" i="6"/>
  <c r="H188" i="6"/>
  <c r="H187" i="6" s="1"/>
  <c r="H118" i="6" s="1"/>
  <c r="H117" i="6" s="1"/>
  <c r="H114" i="6" s="1"/>
  <c r="K189" i="6"/>
  <c r="Y190" i="6"/>
  <c r="P190" i="6"/>
  <c r="P189" i="6" s="1"/>
  <c r="P188" i="6" s="1"/>
  <c r="P187" i="6" s="1"/>
  <c r="X190" i="6"/>
  <c r="L189" i="6"/>
  <c r="Z190" i="6"/>
  <c r="R190" i="6"/>
  <c r="R189" i="6" s="1"/>
  <c r="R188" i="6" s="1"/>
  <c r="R187" i="6" s="1"/>
  <c r="T191" i="6"/>
  <c r="R198" i="6"/>
  <c r="R197" i="6" s="1"/>
  <c r="R196" i="6" s="1"/>
  <c r="R195" i="6" s="1"/>
  <c r="K204" i="6"/>
  <c r="G203" i="6"/>
  <c r="K203" i="6" s="1"/>
  <c r="AA216" i="6"/>
  <c r="T215" i="6"/>
  <c r="Y230" i="6"/>
  <c r="T229" i="6"/>
  <c r="Y161" i="6"/>
  <c r="X165" i="6"/>
  <c r="Z169" i="6"/>
  <c r="K191" i="6"/>
  <c r="Y194" i="6"/>
  <c r="P194" i="6"/>
  <c r="P193" i="6" s="1"/>
  <c r="P192" i="6" s="1"/>
  <c r="P191" i="6" s="1"/>
  <c r="X194" i="6"/>
  <c r="L193" i="6"/>
  <c r="X193" i="6" s="1"/>
  <c r="Z194" i="6"/>
  <c r="X204" i="6"/>
  <c r="Q203" i="6"/>
  <c r="X203" i="6" s="1"/>
  <c r="AA212" i="6"/>
  <c r="Z221" i="6"/>
  <c r="V220" i="6"/>
  <c r="AA227" i="6"/>
  <c r="T226" i="6"/>
  <c r="Y227" i="6"/>
  <c r="K249" i="6"/>
  <c r="G248" i="6"/>
  <c r="AB157" i="6"/>
  <c r="Z161" i="6"/>
  <c r="Y165" i="6"/>
  <c r="X168" i="6"/>
  <c r="X169" i="6"/>
  <c r="X176" i="6"/>
  <c r="Q175" i="6"/>
  <c r="Q179" i="6"/>
  <c r="V191" i="6"/>
  <c r="Q200" i="6"/>
  <c r="X201" i="6"/>
  <c r="Y205" i="6"/>
  <c r="Y206" i="6"/>
  <c r="P206" i="6"/>
  <c r="P205" i="6" s="1"/>
  <c r="P204" i="6" s="1"/>
  <c r="P203" i="6" s="1"/>
  <c r="X206" i="6"/>
  <c r="R206" i="6"/>
  <c r="R205" i="6" s="1"/>
  <c r="R204" i="6" s="1"/>
  <c r="R203" i="6" s="1"/>
  <c r="Y209" i="6"/>
  <c r="AA209" i="6"/>
  <c r="T208" i="6"/>
  <c r="Q219" i="6"/>
  <c r="X219" i="6" s="1"/>
  <c r="X220" i="6"/>
  <c r="X243" i="6"/>
  <c r="Z244" i="6"/>
  <c r="R244" i="6"/>
  <c r="R243" i="6" s="1"/>
  <c r="R242" i="6" s="1"/>
  <c r="R241" i="6" s="1"/>
  <c r="Y244" i="6"/>
  <c r="P244" i="6"/>
  <c r="P243" i="6" s="1"/>
  <c r="P242" i="6" s="1"/>
  <c r="P241" i="6" s="1"/>
  <c r="L243" i="6"/>
  <c r="X244" i="6"/>
  <c r="Z254" i="6"/>
  <c r="R254" i="6"/>
  <c r="R253" i="6" s="1"/>
  <c r="R252" i="6" s="1"/>
  <c r="R251" i="6" s="1"/>
  <c r="L253" i="6"/>
  <c r="Y254" i="6"/>
  <c r="P254" i="6"/>
  <c r="P253" i="6" s="1"/>
  <c r="P252" i="6" s="1"/>
  <c r="P251" i="6" s="1"/>
  <c r="X254" i="6"/>
  <c r="Q184" i="6"/>
  <c r="K188" i="6"/>
  <c r="Q188" i="6"/>
  <c r="K192" i="6"/>
  <c r="Q192" i="6"/>
  <c r="K196" i="6"/>
  <c r="X197" i="6"/>
  <c r="Y214" i="6"/>
  <c r="P214" i="6"/>
  <c r="P213" i="6" s="1"/>
  <c r="P212" i="6" s="1"/>
  <c r="P211" i="6" s="1"/>
  <c r="L213" i="6"/>
  <c r="Z213" i="6" s="1"/>
  <c r="X214" i="6"/>
  <c r="N224" i="6"/>
  <c r="N223" i="6" s="1"/>
  <c r="F224" i="6"/>
  <c r="F223" i="6" s="1"/>
  <c r="Z228" i="6"/>
  <c r="R228" i="6"/>
  <c r="R227" i="6" s="1"/>
  <c r="R226" i="6" s="1"/>
  <c r="R225" i="6" s="1"/>
  <c r="R224" i="6" s="1"/>
  <c r="R223" i="6" s="1"/>
  <c r="L227" i="6"/>
  <c r="P228" i="6"/>
  <c r="P227" i="6" s="1"/>
  <c r="P226" i="6" s="1"/>
  <c r="P225" i="6" s="1"/>
  <c r="P224" i="6" s="1"/>
  <c r="P223" i="6" s="1"/>
  <c r="Y228" i="6"/>
  <c r="Q247" i="6"/>
  <c r="X248" i="6"/>
  <c r="Y193" i="6"/>
  <c r="K200" i="6"/>
  <c r="Z214" i="6"/>
  <c r="AA217" i="6"/>
  <c r="X222" i="6"/>
  <c r="Y222" i="6"/>
  <c r="S224" i="6"/>
  <c r="S223" i="6" s="1"/>
  <c r="K216" i="6"/>
  <c r="H215" i="6"/>
  <c r="G225" i="6"/>
  <c r="K226" i="6"/>
  <c r="AB227" i="6"/>
  <c r="K252" i="6"/>
  <c r="G251" i="6"/>
  <c r="K251" i="6" s="1"/>
  <c r="AA252" i="6"/>
  <c r="T251" i="6"/>
  <c r="T255" i="6"/>
  <c r="X209" i="6"/>
  <c r="K215" i="6"/>
  <c r="K219" i="6"/>
  <c r="Q229" i="6"/>
  <c r="X230" i="6"/>
  <c r="K239" i="6"/>
  <c r="G236" i="6"/>
  <c r="Z240" i="6"/>
  <c r="R240" i="6"/>
  <c r="R239" i="6" s="1"/>
  <c r="L239" i="6"/>
  <c r="Y240" i="6"/>
  <c r="P240" i="6"/>
  <c r="P239" i="6" s="1"/>
  <c r="P236" i="6" s="1"/>
  <c r="P235" i="6" s="1"/>
  <c r="P234" i="6" s="1"/>
  <c r="P233" i="6" s="1"/>
  <c r="P116" i="6" s="1"/>
  <c r="X240" i="6"/>
  <c r="I241" i="6"/>
  <c r="I234" i="6" s="1"/>
  <c r="I233" i="6" s="1"/>
  <c r="I116" i="6" s="1"/>
  <c r="AB243" i="6"/>
  <c r="V242" i="6"/>
  <c r="K231" i="6"/>
  <c r="G230" i="6"/>
  <c r="K253" i="6"/>
  <c r="J264" i="6"/>
  <c r="J261" i="6" s="1"/>
  <c r="G267" i="6"/>
  <c r="K268" i="6"/>
  <c r="AA277" i="6"/>
  <c r="T274" i="6"/>
  <c r="Y277" i="6"/>
  <c r="AB212" i="6"/>
  <c r="Z230" i="6"/>
  <c r="V229" i="6"/>
  <c r="J234" i="6"/>
  <c r="J233" i="6" s="1"/>
  <c r="J116" i="6" s="1"/>
  <c r="Z238" i="6"/>
  <c r="R238" i="6"/>
  <c r="R237" i="6" s="1"/>
  <c r="L237" i="6"/>
  <c r="X238" i="6"/>
  <c r="Y249" i="6"/>
  <c r="AB252" i="6"/>
  <c r="Z260" i="6"/>
  <c r="R260" i="6"/>
  <c r="R259" i="6" s="1"/>
  <c r="R258" i="6" s="1"/>
  <c r="R257" i="6" s="1"/>
  <c r="R256" i="6" s="1"/>
  <c r="R255" i="6" s="1"/>
  <c r="L259" i="6"/>
  <c r="X260" i="6"/>
  <c r="V263" i="6"/>
  <c r="Z266" i="6"/>
  <c r="Q265" i="6"/>
  <c r="AA272" i="6"/>
  <c r="G273" i="6"/>
  <c r="X249" i="6"/>
  <c r="L248" i="6"/>
  <c r="Y248" i="6"/>
  <c r="X250" i="6"/>
  <c r="R250" i="6"/>
  <c r="R249" i="6" s="1"/>
  <c r="R248" i="6" s="1"/>
  <c r="R247" i="6" s="1"/>
  <c r="R246" i="6" s="1"/>
  <c r="R245" i="6" s="1"/>
  <c r="Z250" i="6"/>
  <c r="P250" i="6"/>
  <c r="P249" i="6" s="1"/>
  <c r="P248" i="6" s="1"/>
  <c r="P247" i="6" s="1"/>
  <c r="V255" i="6"/>
  <c r="K243" i="6"/>
  <c r="G258" i="6"/>
  <c r="Q258" i="6"/>
  <c r="AA259" i="6"/>
  <c r="W264" i="6"/>
  <c r="W261" i="6" s="1"/>
  <c r="T265" i="6"/>
  <c r="Q291" i="6"/>
  <c r="O246" i="6"/>
  <c r="O245" i="6" s="1"/>
  <c r="O114" i="6" s="1"/>
  <c r="Z248" i="6"/>
  <c r="V247" i="6"/>
  <c r="K277" i="6"/>
  <c r="G274" i="6"/>
  <c r="K237" i="6"/>
  <c r="L267" i="6"/>
  <c r="X267" i="6" s="1"/>
  <c r="Z269" i="6"/>
  <c r="Z273" i="6"/>
  <c r="L292" i="6"/>
  <c r="Z293" i="6"/>
  <c r="X268" i="6"/>
  <c r="Z270" i="6"/>
  <c r="R270" i="6"/>
  <c r="R269" i="6" s="1"/>
  <c r="R268" i="6" s="1"/>
  <c r="R267" i="6" s="1"/>
  <c r="Y270" i="6"/>
  <c r="P270" i="6"/>
  <c r="P269" i="6" s="1"/>
  <c r="P268" i="6" s="1"/>
  <c r="P267" i="6" s="1"/>
  <c r="AA275" i="6"/>
  <c r="Q276" i="6"/>
  <c r="X278" i="6"/>
  <c r="K280" i="6"/>
  <c r="G275" i="6"/>
  <c r="K269" i="6"/>
  <c r="Q271" i="6"/>
  <c r="Z278" i="6"/>
  <c r="Z283" i="6"/>
  <c r="R283" i="6"/>
  <c r="R278" i="6" s="1"/>
  <c r="R276" i="6" s="1"/>
  <c r="R273" i="6" s="1"/>
  <c r="R266" i="6" s="1"/>
  <c r="R263" i="6" s="1"/>
  <c r="P283" i="6"/>
  <c r="P278" i="6" s="1"/>
  <c r="P276" i="6" s="1"/>
  <c r="P273" i="6" s="1"/>
  <c r="P266" i="6" s="1"/>
  <c r="P263" i="6" s="1"/>
  <c r="Y283" i="6"/>
  <c r="Z289" i="6"/>
  <c r="V288" i="6"/>
  <c r="AB289" i="6"/>
  <c r="Z294" i="6"/>
  <c r="R294" i="6"/>
  <c r="R293" i="6" s="1"/>
  <c r="R292" i="6" s="1"/>
  <c r="R291" i="6" s="1"/>
  <c r="X294" i="6"/>
  <c r="Y294" i="6"/>
  <c r="N264" i="6"/>
  <c r="N261" i="6" s="1"/>
  <c r="Z268" i="6"/>
  <c r="V267" i="6"/>
  <c r="H264" i="6"/>
  <c r="H261" i="6" s="1"/>
  <c r="Z276" i="6"/>
  <c r="AB276" i="6"/>
  <c r="G287" i="6"/>
  <c r="K287" i="6" s="1"/>
  <c r="K288" i="6"/>
  <c r="G291" i="6"/>
  <c r="K291" i="6" s="1"/>
  <c r="K292" i="6"/>
  <c r="P294" i="6"/>
  <c r="P293" i="6" s="1"/>
  <c r="P292" i="6" s="1"/>
  <c r="P291" i="6" s="1"/>
  <c r="Y284" i="6"/>
  <c r="P284" i="6"/>
  <c r="P279" i="6" s="1"/>
  <c r="L279" i="6"/>
  <c r="Z279" i="6" s="1"/>
  <c r="R284" i="6"/>
  <c r="R279" i="6" s="1"/>
  <c r="Z284" i="6"/>
  <c r="X293" i="6"/>
  <c r="AA269" i="6"/>
  <c r="T268" i="6"/>
  <c r="H276" i="6"/>
  <c r="H273" i="6" s="1"/>
  <c r="H266" i="6" s="1"/>
  <c r="H263" i="6" s="1"/>
  <c r="H116" i="6" s="1"/>
  <c r="W276" i="6"/>
  <c r="W273" i="6" s="1"/>
  <c r="W266" i="6" s="1"/>
  <c r="W263" i="6" s="1"/>
  <c r="W116" i="6" s="1"/>
  <c r="Z285" i="6"/>
  <c r="R285" i="6"/>
  <c r="R280" i="6" s="1"/>
  <c r="R275" i="6" s="1"/>
  <c r="R272" i="6" s="1"/>
  <c r="R265" i="6" s="1"/>
  <c r="R262" i="6" s="1"/>
  <c r="R115" i="6" s="1"/>
  <c r="X285" i="6"/>
  <c r="Z292" i="6"/>
  <c r="V275" i="6"/>
  <c r="AB281" i="6"/>
  <c r="X282" i="6"/>
  <c r="L277" i="6"/>
  <c r="Y282" i="6"/>
  <c r="P282" i="6"/>
  <c r="P277" i="6" s="1"/>
  <c r="P274" i="6" s="1"/>
  <c r="P271" i="6" s="1"/>
  <c r="Z282" i="6"/>
  <c r="Y289" i="6"/>
  <c r="L288" i="6"/>
  <c r="K278" i="6"/>
  <c r="Y278" i="6"/>
  <c r="T276" i="6"/>
  <c r="AA278" i="6"/>
  <c r="L280" i="6"/>
  <c r="R282" i="6"/>
  <c r="R277" i="6" s="1"/>
  <c r="Z286" i="6"/>
  <c r="R286" i="6"/>
  <c r="R281" i="6" s="1"/>
  <c r="X286" i="6"/>
  <c r="X288" i="6"/>
  <c r="Y290" i="6"/>
  <c r="P290" i="6"/>
  <c r="P289" i="6" s="1"/>
  <c r="P288" i="6" s="1"/>
  <c r="P287" i="6" s="1"/>
  <c r="X290" i="6"/>
  <c r="AB292" i="6"/>
  <c r="K293" i="6"/>
  <c r="AA293" i="6"/>
  <c r="T292" i="6"/>
  <c r="Y293" i="6"/>
  <c r="K289" i="6"/>
  <c r="G229" i="6" l="1"/>
  <c r="K229" i="6" s="1"/>
  <c r="K230" i="6"/>
  <c r="Q187" i="6"/>
  <c r="V143" i="6"/>
  <c r="Z144" i="6"/>
  <c r="R118" i="6"/>
  <c r="R117" i="6" s="1"/>
  <c r="P62" i="6"/>
  <c r="AA98" i="6"/>
  <c r="T7" i="6"/>
  <c r="AB45" i="6"/>
  <c r="Y22" i="6"/>
  <c r="L188" i="6"/>
  <c r="X188" i="6" s="1"/>
  <c r="T273" i="6"/>
  <c r="Y276" i="6"/>
  <c r="AA276" i="6"/>
  <c r="L274" i="6"/>
  <c r="AB288" i="6"/>
  <c r="Z288" i="6"/>
  <c r="V287" i="6"/>
  <c r="G257" i="6"/>
  <c r="K258" i="6"/>
  <c r="P246" i="6"/>
  <c r="P245" i="6" s="1"/>
  <c r="P114" i="6" s="1"/>
  <c r="L247" i="6"/>
  <c r="Q262" i="6"/>
  <c r="K241" i="6"/>
  <c r="AA274" i="6"/>
  <c r="Y274" i="6"/>
  <c r="T271" i="6"/>
  <c r="K236" i="6"/>
  <c r="G235" i="6"/>
  <c r="AA251" i="6"/>
  <c r="Y185" i="6"/>
  <c r="X227" i="6"/>
  <c r="Z227" i="6"/>
  <c r="L226" i="6"/>
  <c r="Z253" i="6"/>
  <c r="X253" i="6"/>
  <c r="L252" i="6"/>
  <c r="Y243" i="6"/>
  <c r="L242" i="6"/>
  <c r="Y226" i="6"/>
  <c r="T225" i="6"/>
  <c r="AB226" i="6"/>
  <c r="AA226" i="6"/>
  <c r="AA156" i="6"/>
  <c r="T155" i="6"/>
  <c r="AB156" i="6"/>
  <c r="Y156" i="6"/>
  <c r="AA148" i="6"/>
  <c r="Y148" i="6"/>
  <c r="T147" i="6"/>
  <c r="X217" i="6"/>
  <c r="L216" i="6"/>
  <c r="Z216" i="6" s="1"/>
  <c r="AA93" i="6"/>
  <c r="T89" i="6"/>
  <c r="AB89" i="6" s="1"/>
  <c r="V215" i="6"/>
  <c r="L124" i="6"/>
  <c r="Z125" i="6"/>
  <c r="V187" i="6"/>
  <c r="AA144" i="6"/>
  <c r="T143" i="6"/>
  <c r="Y144" i="6"/>
  <c r="Y125" i="6"/>
  <c r="L132" i="6"/>
  <c r="Q233" i="6"/>
  <c r="T179" i="6"/>
  <c r="AA180" i="6"/>
  <c r="Z132" i="6"/>
  <c r="V131" i="6"/>
  <c r="K108" i="6"/>
  <c r="G106" i="6"/>
  <c r="K106" i="6" s="1"/>
  <c r="G93" i="6"/>
  <c r="K93" i="6" s="1"/>
  <c r="K94" i="6"/>
  <c r="AA30" i="6"/>
  <c r="R31" i="6"/>
  <c r="R30" i="6" s="1"/>
  <c r="L229" i="6"/>
  <c r="L62" i="6"/>
  <c r="Z62" i="6" s="1"/>
  <c r="Z63" i="6"/>
  <c r="T10" i="6"/>
  <c r="AB10" i="6" s="1"/>
  <c r="AB62" i="6"/>
  <c r="R74" i="6"/>
  <c r="L128" i="6"/>
  <c r="P12" i="6"/>
  <c r="P11" i="6" s="1"/>
  <c r="Q273" i="6"/>
  <c r="X276" i="6"/>
  <c r="Z274" i="6"/>
  <c r="V271" i="6"/>
  <c r="AB274" i="6"/>
  <c r="AA139" i="6"/>
  <c r="R62" i="6"/>
  <c r="L143" i="6"/>
  <c r="H295" i="6"/>
  <c r="AB275" i="6"/>
  <c r="V272" i="6"/>
  <c r="AA265" i="6"/>
  <c r="T262" i="6"/>
  <c r="L258" i="6"/>
  <c r="Y259" i="6"/>
  <c r="Z259" i="6"/>
  <c r="Y189" i="6"/>
  <c r="Y229" i="6"/>
  <c r="Y220" i="6"/>
  <c r="AA220" i="6"/>
  <c r="T219" i="6"/>
  <c r="Z197" i="6"/>
  <c r="L196" i="6"/>
  <c r="AA188" i="6"/>
  <c r="Z189" i="6"/>
  <c r="L120" i="6"/>
  <c r="X112" i="6"/>
  <c r="L108" i="6"/>
  <c r="Z112" i="6"/>
  <c r="V163" i="6"/>
  <c r="Z164" i="6"/>
  <c r="T45" i="6"/>
  <c r="AA46" i="6"/>
  <c r="K275" i="6"/>
  <c r="G272" i="6"/>
  <c r="P264" i="6"/>
  <c r="P261" i="6" s="1"/>
  <c r="K274" i="6"/>
  <c r="G271" i="6"/>
  <c r="K271" i="6" s="1"/>
  <c r="Z229" i="6"/>
  <c r="Z242" i="6"/>
  <c r="V241" i="6"/>
  <c r="AB242" i="6"/>
  <c r="G224" i="6"/>
  <c r="K225" i="6"/>
  <c r="X213" i="6"/>
  <c r="Y213" i="6"/>
  <c r="L212" i="6"/>
  <c r="X192" i="6"/>
  <c r="Q191" i="6"/>
  <c r="AA192" i="6"/>
  <c r="Q183" i="6"/>
  <c r="AA184" i="6"/>
  <c r="X200" i="6"/>
  <c r="Q199" i="6"/>
  <c r="AA215" i="6"/>
  <c r="Z185" i="6"/>
  <c r="L184" i="6"/>
  <c r="X184" i="6" s="1"/>
  <c r="AA236" i="6"/>
  <c r="T235" i="6"/>
  <c r="AA187" i="6"/>
  <c r="AB155" i="6"/>
  <c r="L136" i="6"/>
  <c r="Z137" i="6"/>
  <c r="V224" i="6"/>
  <c r="AA62" i="6"/>
  <c r="Y62" i="6"/>
  <c r="U295" i="6"/>
  <c r="W45" i="6"/>
  <c r="W38" i="6" s="1"/>
  <c r="K61" i="6"/>
  <c r="L61" i="6" s="1"/>
  <c r="G58" i="6"/>
  <c r="AA287" i="6"/>
  <c r="Z31" i="6"/>
  <c r="L30" i="6"/>
  <c r="G147" i="6"/>
  <c r="K147" i="6" s="1"/>
  <c r="K148" i="6"/>
  <c r="AB40" i="6"/>
  <c r="V39" i="6"/>
  <c r="Z40" i="6"/>
  <c r="W8" i="6"/>
  <c r="W295" i="6" s="1"/>
  <c r="J10" i="6"/>
  <c r="J9" i="6" s="1"/>
  <c r="J8" i="6" s="1"/>
  <c r="P22" i="6"/>
  <c r="Z95" i="6"/>
  <c r="X95" i="6"/>
  <c r="L94" i="6"/>
  <c r="Y95" i="6"/>
  <c r="X280" i="6"/>
  <c r="L275" i="6"/>
  <c r="Y280" i="6"/>
  <c r="Z280" i="6"/>
  <c r="X62" i="6"/>
  <c r="X99" i="6"/>
  <c r="Z99" i="6"/>
  <c r="L88" i="6"/>
  <c r="L98" i="6"/>
  <c r="L90" i="6"/>
  <c r="Z91" i="6"/>
  <c r="Y91" i="6"/>
  <c r="X91" i="6"/>
  <c r="V246" i="6"/>
  <c r="Z247" i="6"/>
  <c r="Q257" i="6"/>
  <c r="L192" i="6"/>
  <c r="Z193" i="6"/>
  <c r="Y200" i="6"/>
  <c r="AA200" i="6"/>
  <c r="T199" i="6"/>
  <c r="Q45" i="6"/>
  <c r="T245" i="6"/>
  <c r="Y47" i="6"/>
  <c r="Z22" i="6"/>
  <c r="K140" i="6"/>
  <c r="G139" i="6"/>
  <c r="K139" i="6" s="1"/>
  <c r="X81" i="6"/>
  <c r="J114" i="6"/>
  <c r="Y99" i="6"/>
  <c r="Z12" i="6"/>
  <c r="Y12" i="6"/>
  <c r="X12" i="6"/>
  <c r="L11" i="6"/>
  <c r="Z267" i="6"/>
  <c r="V264" i="6"/>
  <c r="X291" i="6"/>
  <c r="Q264" i="6"/>
  <c r="K273" i="6"/>
  <c r="G266" i="6"/>
  <c r="AA258" i="6"/>
  <c r="L236" i="6"/>
  <c r="Y236" i="6" s="1"/>
  <c r="Z237" i="6"/>
  <c r="X237" i="6"/>
  <c r="Y237" i="6"/>
  <c r="X247" i="6"/>
  <c r="Q246" i="6"/>
  <c r="AA208" i="6"/>
  <c r="T207" i="6"/>
  <c r="V219" i="6"/>
  <c r="Z219" i="6" s="1"/>
  <c r="Z220" i="6"/>
  <c r="AA191" i="6"/>
  <c r="T195" i="6"/>
  <c r="Y196" i="6"/>
  <c r="AA196" i="6"/>
  <c r="K187" i="6"/>
  <c r="Y172" i="6"/>
  <c r="AA172" i="6"/>
  <c r="T171" i="6"/>
  <c r="Z181" i="6"/>
  <c r="X181" i="6"/>
  <c r="L180" i="6"/>
  <c r="G143" i="6"/>
  <c r="K143" i="6" s="1"/>
  <c r="K144" i="6"/>
  <c r="Y176" i="6"/>
  <c r="T175" i="6"/>
  <c r="AA176" i="6"/>
  <c r="Y137" i="6"/>
  <c r="AB236" i="6"/>
  <c r="Z168" i="6"/>
  <c r="L167" i="6"/>
  <c r="Y168" i="6"/>
  <c r="Z157" i="6"/>
  <c r="L156" i="6"/>
  <c r="Y157" i="6"/>
  <c r="Y112" i="6"/>
  <c r="K90" i="6"/>
  <c r="G89" i="6"/>
  <c r="K89" i="6" s="1"/>
  <c r="Z47" i="6"/>
  <c r="AA88" i="6"/>
  <c r="Y88" i="6"/>
  <c r="L140" i="6"/>
  <c r="G7" i="6"/>
  <c r="K98" i="6"/>
  <c r="P51" i="6"/>
  <c r="G9" i="6"/>
  <c r="N114" i="6"/>
  <c r="L160" i="6"/>
  <c r="S114" i="6"/>
  <c r="S295" i="6" s="1"/>
  <c r="N295" i="6"/>
  <c r="P81" i="6"/>
  <c r="R12" i="6"/>
  <c r="R11" i="6" s="1"/>
  <c r="X22" i="6"/>
  <c r="R264" i="6"/>
  <c r="R261" i="6" s="1"/>
  <c r="AA152" i="6"/>
  <c r="Y152" i="6"/>
  <c r="T151" i="6"/>
  <c r="Z172" i="6"/>
  <c r="L171" i="6"/>
  <c r="L109" i="6"/>
  <c r="X110" i="6"/>
  <c r="Z120" i="6"/>
  <c r="V119" i="6"/>
  <c r="P74" i="6"/>
  <c r="V9" i="6"/>
  <c r="Y279" i="6"/>
  <c r="X279" i="6"/>
  <c r="AA292" i="6"/>
  <c r="T291" i="6"/>
  <c r="Y292" i="6"/>
  <c r="R274" i="6"/>
  <c r="R271" i="6" s="1"/>
  <c r="L287" i="6"/>
  <c r="Y287" i="6" s="1"/>
  <c r="X277" i="6"/>
  <c r="AA268" i="6"/>
  <c r="Y268" i="6"/>
  <c r="T267" i="6"/>
  <c r="AB268" i="6"/>
  <c r="L291" i="6"/>
  <c r="X292" i="6"/>
  <c r="X259" i="6"/>
  <c r="K276" i="6"/>
  <c r="Z263" i="6"/>
  <c r="Y253" i="6"/>
  <c r="R236" i="6"/>
  <c r="R235" i="6" s="1"/>
  <c r="R234" i="6" s="1"/>
  <c r="R233" i="6" s="1"/>
  <c r="R116" i="6" s="1"/>
  <c r="K267" i="6"/>
  <c r="G264" i="6"/>
  <c r="Z243" i="6"/>
  <c r="X239" i="6"/>
  <c r="Z239" i="6"/>
  <c r="X229" i="6"/>
  <c r="Y217" i="6"/>
  <c r="Q224" i="6"/>
  <c r="X189" i="6"/>
  <c r="AB251" i="6"/>
  <c r="X172" i="6"/>
  <c r="G247" i="6"/>
  <c r="K248" i="6"/>
  <c r="L164" i="6"/>
  <c r="X121" i="6"/>
  <c r="Y239" i="6"/>
  <c r="AA203" i="6"/>
  <c r="Y203" i="6"/>
  <c r="Z176" i="6"/>
  <c r="L175" i="6"/>
  <c r="Y121" i="6"/>
  <c r="Y110" i="6"/>
  <c r="L151" i="6"/>
  <c r="AA135" i="6"/>
  <c r="Z110" i="6"/>
  <c r="X144" i="6"/>
  <c r="L208" i="6"/>
  <c r="Y208" i="6" s="1"/>
  <c r="Z209" i="6"/>
  <c r="F114" i="6"/>
  <c r="F295" i="6" s="1"/>
  <c r="Z70" i="6"/>
  <c r="L199" i="6"/>
  <c r="Z200" i="6"/>
  <c r="Y108" i="6"/>
  <c r="T106" i="6"/>
  <c r="K128" i="6"/>
  <c r="G127" i="6"/>
  <c r="K127" i="6" s="1"/>
  <c r="AA160" i="6"/>
  <c r="Q159" i="6"/>
  <c r="AA127" i="6"/>
  <c r="X47" i="6"/>
  <c r="AB46" i="6"/>
  <c r="Y288" i="6"/>
  <c r="Z121" i="6"/>
  <c r="P95" i="6"/>
  <c r="P94" i="6" s="1"/>
  <c r="P93" i="6" s="1"/>
  <c r="P89" i="6" s="1"/>
  <c r="K40" i="6"/>
  <c r="G39" i="6"/>
  <c r="K119" i="6"/>
  <c r="Y81" i="6"/>
  <c r="AB93" i="6"/>
  <c r="R22" i="6"/>
  <c r="AA7" i="6" l="1"/>
  <c r="Y151" i="6"/>
  <c r="AA151" i="6"/>
  <c r="R10" i="6"/>
  <c r="R9" i="6" s="1"/>
  <c r="K7" i="6"/>
  <c r="L7" i="6" s="1"/>
  <c r="AA207" i="6"/>
  <c r="X98" i="6"/>
  <c r="Z98" i="6"/>
  <c r="X30" i="6"/>
  <c r="Z30" i="6"/>
  <c r="AA235" i="6"/>
  <c r="T234" i="6"/>
  <c r="AB235" i="6"/>
  <c r="V234" i="6"/>
  <c r="AB241" i="6"/>
  <c r="K272" i="6"/>
  <c r="G265" i="6"/>
  <c r="AA262" i="6"/>
  <c r="T115" i="6"/>
  <c r="X143" i="6"/>
  <c r="AB271" i="6"/>
  <c r="Z271" i="6"/>
  <c r="L127" i="6"/>
  <c r="X128" i="6"/>
  <c r="Y128" i="6"/>
  <c r="Z128" i="6"/>
  <c r="Z187" i="6"/>
  <c r="AA155" i="6"/>
  <c r="L241" i="6"/>
  <c r="Y242" i="6"/>
  <c r="X242" i="6"/>
  <c r="Y98" i="6"/>
  <c r="Z199" i="6"/>
  <c r="V118" i="6"/>
  <c r="Z171" i="6"/>
  <c r="X171" i="6"/>
  <c r="Y11" i="6"/>
  <c r="L10" i="6"/>
  <c r="X11" i="6"/>
  <c r="Z11" i="6"/>
  <c r="G223" i="6"/>
  <c r="K223" i="6" s="1"/>
  <c r="K224" i="6"/>
  <c r="L257" i="6"/>
  <c r="Z258" i="6"/>
  <c r="Y258" i="6"/>
  <c r="P10" i="6"/>
  <c r="P9" i="6" s="1"/>
  <c r="Y143" i="6"/>
  <c r="AA143" i="6"/>
  <c r="L215" i="6"/>
  <c r="Z215" i="6" s="1"/>
  <c r="Y216" i="6"/>
  <c r="X216" i="6"/>
  <c r="AA225" i="6"/>
  <c r="T224" i="6"/>
  <c r="AB225" i="6"/>
  <c r="Y247" i="6"/>
  <c r="Y273" i="6"/>
  <c r="T266" i="6"/>
  <c r="AA273" i="6"/>
  <c r="AB273" i="6"/>
  <c r="Z160" i="6"/>
  <c r="Y160" i="6"/>
  <c r="L159" i="6"/>
  <c r="AA195" i="6"/>
  <c r="AB246" i="6"/>
  <c r="V245" i="6"/>
  <c r="L89" i="6"/>
  <c r="Y89" i="6" s="1"/>
  <c r="Z90" i="6"/>
  <c r="Y90" i="6"/>
  <c r="X90" i="6"/>
  <c r="Z61" i="6"/>
  <c r="R61" i="6"/>
  <c r="R58" i="6" s="1"/>
  <c r="R46" i="6" s="1"/>
  <c r="R45" i="6" s="1"/>
  <c r="R38" i="6" s="1"/>
  <c r="P61" i="6"/>
  <c r="P58" i="6" s="1"/>
  <c r="P46" i="6" s="1"/>
  <c r="P45" i="6" s="1"/>
  <c r="P38" i="6" s="1"/>
  <c r="Y61" i="6"/>
  <c r="X61" i="6"/>
  <c r="L58" i="6"/>
  <c r="Z212" i="6"/>
  <c r="L211" i="6"/>
  <c r="X212" i="6"/>
  <c r="Y212" i="6"/>
  <c r="R114" i="6"/>
  <c r="X159" i="6"/>
  <c r="AA159" i="6"/>
  <c r="Z175" i="6"/>
  <c r="Z291" i="6"/>
  <c r="Y291" i="6"/>
  <c r="AA291" i="6"/>
  <c r="AB291" i="6"/>
  <c r="L107" i="6"/>
  <c r="X109" i="6"/>
  <c r="Y109" i="6"/>
  <c r="Z109" i="6"/>
  <c r="K10" i="6"/>
  <c r="L179" i="6"/>
  <c r="Z180" i="6"/>
  <c r="X180" i="6"/>
  <c r="G263" i="6"/>
  <c r="K263" i="6" s="1"/>
  <c r="K266" i="6"/>
  <c r="V261" i="6"/>
  <c r="AB264" i="6"/>
  <c r="AA199" i="6"/>
  <c r="Y199" i="6"/>
  <c r="L93" i="6"/>
  <c r="X94" i="6"/>
  <c r="Z94" i="6"/>
  <c r="Y94" i="6"/>
  <c r="L135" i="6"/>
  <c r="Y136" i="6"/>
  <c r="X136" i="6"/>
  <c r="Z136" i="6"/>
  <c r="AA183" i="6"/>
  <c r="L119" i="6"/>
  <c r="Z119" i="6" s="1"/>
  <c r="Y120" i="6"/>
  <c r="X120" i="6"/>
  <c r="L131" i="6"/>
  <c r="Y132" i="6"/>
  <c r="X132" i="6"/>
  <c r="Z188" i="6"/>
  <c r="AA89" i="6"/>
  <c r="Y147" i="6"/>
  <c r="AA147" i="6"/>
  <c r="L225" i="6"/>
  <c r="X226" i="6"/>
  <c r="Z226" i="6"/>
  <c r="L271" i="6"/>
  <c r="X274" i="6"/>
  <c r="Z143" i="6"/>
  <c r="K264" i="6"/>
  <c r="G261" i="6"/>
  <c r="K261" i="6" s="1"/>
  <c r="Q38" i="6"/>
  <c r="K58" i="6"/>
  <c r="G46" i="6"/>
  <c r="AB224" i="6"/>
  <c r="V223" i="6"/>
  <c r="L123" i="6"/>
  <c r="Y124" i="6"/>
  <c r="Z124" i="6"/>
  <c r="X124" i="6"/>
  <c r="Z252" i="6"/>
  <c r="L251" i="6"/>
  <c r="X252" i="6"/>
  <c r="Y252" i="6"/>
  <c r="AA271" i="6"/>
  <c r="Y271" i="6"/>
  <c r="T118" i="6"/>
  <c r="K247" i="6"/>
  <c r="G246" i="6"/>
  <c r="Y267" i="6"/>
  <c r="T264" i="6"/>
  <c r="AA267" i="6"/>
  <c r="L155" i="6"/>
  <c r="X156" i="6"/>
  <c r="Z156" i="6"/>
  <c r="AA171" i="6"/>
  <c r="Y171" i="6"/>
  <c r="Z236" i="6"/>
  <c r="L235" i="6"/>
  <c r="Y235" i="6" s="1"/>
  <c r="X236" i="6"/>
  <c r="L191" i="6"/>
  <c r="Z192" i="6"/>
  <c r="Y192" i="6"/>
  <c r="J295" i="6"/>
  <c r="Z196" i="6"/>
  <c r="L195" i="6"/>
  <c r="X196" i="6"/>
  <c r="AA10" i="6"/>
  <c r="T9" i="6"/>
  <c r="G118" i="6"/>
  <c r="K9" i="6"/>
  <c r="L139" i="6"/>
  <c r="X140" i="6"/>
  <c r="Y140" i="6"/>
  <c r="Z140" i="6"/>
  <c r="AA175" i="6"/>
  <c r="Y175" i="6"/>
  <c r="AB267" i="6"/>
  <c r="X257" i="6"/>
  <c r="AA257" i="6"/>
  <c r="Q256" i="6"/>
  <c r="X88" i="6"/>
  <c r="Z88" i="6"/>
  <c r="L272" i="6"/>
  <c r="Y275" i="6"/>
  <c r="X275" i="6"/>
  <c r="Z39" i="6"/>
  <c r="AB39" i="6"/>
  <c r="V38" i="6"/>
  <c r="Q118" i="6"/>
  <c r="X175" i="6"/>
  <c r="AA219" i="6"/>
  <c r="Y219" i="6"/>
  <c r="Z275" i="6"/>
  <c r="AA179" i="6"/>
  <c r="Y179" i="6"/>
  <c r="K235" i="6"/>
  <c r="G234" i="6"/>
  <c r="Q115" i="6"/>
  <c r="K257" i="6"/>
  <c r="G256" i="6"/>
  <c r="L187" i="6"/>
  <c r="Y188" i="6"/>
  <c r="K39" i="6"/>
  <c r="X160" i="6"/>
  <c r="L207" i="6"/>
  <c r="Z208" i="6"/>
  <c r="X208" i="6"/>
  <c r="X151" i="6"/>
  <c r="L163" i="6"/>
  <c r="Z163" i="6" s="1"/>
  <c r="Y164" i="6"/>
  <c r="X164" i="6"/>
  <c r="Q223" i="6"/>
  <c r="X287" i="6"/>
  <c r="Z167" i="6"/>
  <c r="Y167" i="6"/>
  <c r="X167" i="6"/>
  <c r="Q245" i="6"/>
  <c r="Q261" i="6"/>
  <c r="Z151" i="6"/>
  <c r="AA246" i="6"/>
  <c r="X258" i="6"/>
  <c r="L183" i="6"/>
  <c r="X183" i="6" s="1"/>
  <c r="Z184" i="6"/>
  <c r="Y184" i="6"/>
  <c r="X199" i="6"/>
  <c r="X191" i="6"/>
  <c r="AA45" i="6"/>
  <c r="T38" i="6"/>
  <c r="L106" i="6"/>
  <c r="Y106" i="6" s="1"/>
  <c r="Z108" i="6"/>
  <c r="X108" i="6"/>
  <c r="AB272" i="6"/>
  <c r="V265" i="6"/>
  <c r="Z272" i="6"/>
  <c r="X273" i="6"/>
  <c r="Q266" i="6"/>
  <c r="Y30" i="6"/>
  <c r="Y180" i="6"/>
  <c r="AB287" i="6"/>
  <c r="Z287" i="6"/>
  <c r="X187" i="6"/>
  <c r="T8" i="6" l="1"/>
  <c r="AA9" i="6"/>
  <c r="Z7" i="6"/>
  <c r="X7" i="6"/>
  <c r="X266" i="6"/>
  <c r="Q263" i="6"/>
  <c r="X207" i="6"/>
  <c r="Z207" i="6"/>
  <c r="Y187" i="6"/>
  <c r="Q255" i="6"/>
  <c r="AA256" i="6"/>
  <c r="X139" i="6"/>
  <c r="Y139" i="6"/>
  <c r="Z139" i="6"/>
  <c r="AA266" i="6"/>
  <c r="Y266" i="6"/>
  <c r="T263" i="6"/>
  <c r="AB266" i="6"/>
  <c r="AB118" i="6"/>
  <c r="V117" i="6"/>
  <c r="K256" i="6"/>
  <c r="G255" i="6"/>
  <c r="K255" i="6" s="1"/>
  <c r="Q117" i="6"/>
  <c r="L265" i="6"/>
  <c r="Z265" i="6" s="1"/>
  <c r="Y272" i="6"/>
  <c r="X272" i="6"/>
  <c r="X155" i="6"/>
  <c r="Z155" i="6"/>
  <c r="AA118" i="6"/>
  <c r="T117" i="6"/>
  <c r="X251" i="6"/>
  <c r="Z251" i="6"/>
  <c r="Y251" i="6"/>
  <c r="Y123" i="6"/>
  <c r="Z123" i="6"/>
  <c r="X123" i="6"/>
  <c r="K46" i="6"/>
  <c r="G45" i="6"/>
  <c r="AB261" i="6"/>
  <c r="Z179" i="6"/>
  <c r="X179" i="6"/>
  <c r="L105" i="6"/>
  <c r="Z107" i="6"/>
  <c r="Y107" i="6"/>
  <c r="X107" i="6"/>
  <c r="X58" i="6"/>
  <c r="Y58" i="6"/>
  <c r="Z58" i="6"/>
  <c r="L46" i="6"/>
  <c r="AB245" i="6"/>
  <c r="Z159" i="6"/>
  <c r="Y159" i="6"/>
  <c r="L256" i="6"/>
  <c r="X256" i="6" s="1"/>
  <c r="Z257" i="6"/>
  <c r="Y257" i="6"/>
  <c r="Y241" i="6"/>
  <c r="X241" i="6"/>
  <c r="G262" i="6"/>
  <c r="K265" i="6"/>
  <c r="R8" i="6"/>
  <c r="R295" i="6" s="1"/>
  <c r="G233" i="6"/>
  <c r="K234" i="6"/>
  <c r="X235" i="6"/>
  <c r="Z235" i="6"/>
  <c r="L234" i="6"/>
  <c r="G245" i="6"/>
  <c r="K245" i="6" s="1"/>
  <c r="K246" i="6"/>
  <c r="Y131" i="6"/>
  <c r="X131" i="6"/>
  <c r="AB234" i="6"/>
  <c r="Z234" i="6"/>
  <c r="V233" i="6"/>
  <c r="Z106" i="6"/>
  <c r="X106" i="6"/>
  <c r="AB38" i="6"/>
  <c r="L224" i="6"/>
  <c r="X225" i="6"/>
  <c r="Z225" i="6"/>
  <c r="Z93" i="6"/>
  <c r="X93" i="6"/>
  <c r="Y93" i="6"/>
  <c r="Y225" i="6"/>
  <c r="AA234" i="6"/>
  <c r="T233" i="6"/>
  <c r="Y234" i="6"/>
  <c r="Y7" i="6"/>
  <c r="X89" i="6"/>
  <c r="Z89" i="6"/>
  <c r="X215" i="6"/>
  <c r="Y215" i="6"/>
  <c r="V262" i="6"/>
  <c r="G117" i="6"/>
  <c r="K118" i="6"/>
  <c r="Z195" i="6"/>
  <c r="X195" i="6"/>
  <c r="Z191" i="6"/>
  <c r="Y191" i="6"/>
  <c r="AA264" i="6"/>
  <c r="T261" i="6"/>
  <c r="Q8" i="6"/>
  <c r="L118" i="6"/>
  <c r="X118" i="6" s="1"/>
  <c r="Y119" i="6"/>
  <c r="X119" i="6"/>
  <c r="P8" i="6"/>
  <c r="P295" i="6" s="1"/>
  <c r="AA115" i="6"/>
  <c r="Z241" i="6"/>
  <c r="Y207" i="6"/>
  <c r="Z183" i="6"/>
  <c r="Y183" i="6"/>
  <c r="AB9" i="6"/>
  <c r="X163" i="6"/>
  <c r="Y163" i="6"/>
  <c r="Y224" i="6"/>
  <c r="T223" i="6"/>
  <c r="AA224" i="6"/>
  <c r="L9" i="6"/>
  <c r="X10" i="6"/>
  <c r="Z10" i="6"/>
  <c r="Z131" i="6"/>
  <c r="AA38" i="6"/>
  <c r="AA245" i="6"/>
  <c r="Y10" i="6"/>
  <c r="X271" i="6"/>
  <c r="L264" i="6"/>
  <c r="Y135" i="6"/>
  <c r="Z135" i="6"/>
  <c r="X135" i="6"/>
  <c r="Y211" i="6"/>
  <c r="Z211" i="6"/>
  <c r="X211" i="6"/>
  <c r="Y195" i="6"/>
  <c r="L246" i="6"/>
  <c r="Y155" i="6"/>
  <c r="X127" i="6"/>
  <c r="Y127" i="6"/>
  <c r="Z127" i="6"/>
  <c r="V8" i="6"/>
  <c r="L233" i="6" l="1"/>
  <c r="X234" i="6"/>
  <c r="Z118" i="6"/>
  <c r="V115" i="6"/>
  <c r="V295" i="6" s="1"/>
  <c r="Q114" i="6"/>
  <c r="AB117" i="6"/>
  <c r="V114" i="6"/>
  <c r="X255" i="6"/>
  <c r="AA255" i="6"/>
  <c r="X263" i="6"/>
  <c r="Q116" i="6"/>
  <c r="Z105" i="6"/>
  <c r="X105" i="6"/>
  <c r="Y105" i="6"/>
  <c r="Y263" i="6"/>
  <c r="AA263" i="6"/>
  <c r="AB263" i="6"/>
  <c r="Q295" i="6"/>
  <c r="G114" i="6"/>
  <c r="K114" i="6" s="1"/>
  <c r="K117" i="6"/>
  <c r="AA233" i="6"/>
  <c r="Y233" i="6"/>
  <c r="T116" i="6"/>
  <c r="K233" i="6"/>
  <c r="G116" i="6"/>
  <c r="K116" i="6" s="1"/>
  <c r="K45" i="6"/>
  <c r="G38" i="6"/>
  <c r="Y118" i="6"/>
  <c r="AA261" i="6"/>
  <c r="L223" i="6"/>
  <c r="Z224" i="6"/>
  <c r="X224" i="6"/>
  <c r="K262" i="6"/>
  <c r="G115" i="6"/>
  <c r="K115" i="6" s="1"/>
  <c r="AA8" i="6"/>
  <c r="L117" i="6"/>
  <c r="Z117" i="6" s="1"/>
  <c r="Z233" i="6"/>
  <c r="AB233" i="6"/>
  <c r="V116" i="6"/>
  <c r="L262" i="6"/>
  <c r="Z262" i="6" s="1"/>
  <c r="X265" i="6"/>
  <c r="Y265" i="6"/>
  <c r="X9" i="6"/>
  <c r="Z9" i="6"/>
  <c r="L261" i="6"/>
  <c r="Y261" i="6" s="1"/>
  <c r="X264" i="6"/>
  <c r="Z264" i="6"/>
  <c r="Y264" i="6"/>
  <c r="AB8" i="6"/>
  <c r="L245" i="6"/>
  <c r="Y246" i="6"/>
  <c r="Z246" i="6"/>
  <c r="X246" i="6"/>
  <c r="AA223" i="6"/>
  <c r="Y223" i="6"/>
  <c r="AB223" i="6"/>
  <c r="L255" i="6"/>
  <c r="Z256" i="6"/>
  <c r="Y256" i="6"/>
  <c r="L45" i="6"/>
  <c r="Z46" i="6"/>
  <c r="X46" i="6"/>
  <c r="Y46" i="6"/>
  <c r="Y117" i="6"/>
  <c r="T114" i="6"/>
  <c r="T295" i="6" s="1"/>
  <c r="AA117" i="6"/>
  <c r="Y9" i="6"/>
  <c r="AB295" i="6" l="1"/>
  <c r="AA295" i="6"/>
  <c r="Y116" i="6"/>
  <c r="AA116" i="6"/>
  <c r="AB114" i="6"/>
  <c r="Z261" i="6"/>
  <c r="X261" i="6"/>
  <c r="Y255" i="6"/>
  <c r="Z255" i="6"/>
  <c r="K38" i="6"/>
  <c r="G8" i="6"/>
  <c r="X116" i="6"/>
  <c r="L114" i="6"/>
  <c r="AB116" i="6"/>
  <c r="Z116" i="6"/>
  <c r="X117" i="6"/>
  <c r="L116" i="6"/>
  <c r="X233" i="6"/>
  <c r="AA114" i="6"/>
  <c r="Y114" i="6"/>
  <c r="Z115" i="6"/>
  <c r="L115" i="6"/>
  <c r="Y262" i="6"/>
  <c r="X262" i="6"/>
  <c r="L38" i="6"/>
  <c r="Z45" i="6"/>
  <c r="X45" i="6"/>
  <c r="Y45" i="6"/>
  <c r="Y245" i="6"/>
  <c r="X245" i="6"/>
  <c r="Z245" i="6"/>
  <c r="X223" i="6"/>
  <c r="Z223" i="6"/>
  <c r="X114" i="6"/>
  <c r="K8" i="6" l="1"/>
  <c r="L8" i="6" s="1"/>
  <c r="G295" i="6"/>
  <c r="K295" i="6" s="1"/>
  <c r="Y38" i="6"/>
  <c r="X38" i="6"/>
  <c r="Z38" i="6"/>
  <c r="Z114" i="6"/>
  <c r="Y115" i="6"/>
  <c r="X115" i="6"/>
  <c r="M8" i="6" l="1"/>
  <c r="L295" i="6"/>
  <c r="Y8" i="6"/>
  <c r="Z8" i="6"/>
  <c r="X8" i="6"/>
  <c r="M295" i="6" l="1"/>
  <c r="M285" i="6"/>
  <c r="M286" i="6"/>
  <c r="M284" i="6"/>
  <c r="M276" i="6"/>
  <c r="M260" i="6"/>
  <c r="M238" i="6"/>
  <c r="M244" i="6"/>
  <c r="M198" i="6"/>
  <c r="M166" i="6"/>
  <c r="M150" i="6"/>
  <c r="M146" i="6"/>
  <c r="M49" i="6"/>
  <c r="M29" i="6"/>
  <c r="M27" i="6"/>
  <c r="M103" i="6"/>
  <c r="M87" i="6"/>
  <c r="M96" i="6"/>
  <c r="M65" i="6"/>
  <c r="M35" i="6"/>
  <c r="M26" i="6"/>
  <c r="M44" i="6"/>
  <c r="M17" i="6"/>
  <c r="M72" i="6"/>
  <c r="M16" i="6"/>
  <c r="M13" i="6"/>
  <c r="M73" i="6"/>
  <c r="M54" i="6"/>
  <c r="M25" i="6"/>
  <c r="M24" i="6"/>
  <c r="M142" i="6"/>
  <c r="M75" i="6"/>
  <c r="M145" i="6"/>
  <c r="M78" i="6"/>
  <c r="M220" i="6"/>
  <c r="M149" i="6"/>
  <c r="M250" i="6"/>
  <c r="M263" i="6"/>
  <c r="M268" i="6"/>
  <c r="M278" i="6"/>
  <c r="M162" i="6"/>
  <c r="M64" i="6"/>
  <c r="M77" i="6"/>
  <c r="M231" i="6"/>
  <c r="M74" i="6"/>
  <c r="M36" i="6"/>
  <c r="M113" i="6"/>
  <c r="M174" i="6"/>
  <c r="M249" i="6"/>
  <c r="M97" i="6"/>
  <c r="M34" i="6"/>
  <c r="M84" i="6"/>
  <c r="M79" i="6"/>
  <c r="M76" i="6"/>
  <c r="M56" i="6"/>
  <c r="M92" i="6"/>
  <c r="M32" i="6"/>
  <c r="M48" i="6"/>
  <c r="M52" i="6"/>
  <c r="M111" i="6"/>
  <c r="M55" i="6"/>
  <c r="M147" i="6"/>
  <c r="M138" i="6"/>
  <c r="M80" i="6"/>
  <c r="M186" i="6"/>
  <c r="M254" i="6"/>
  <c r="M270" i="6"/>
  <c r="M283" i="6"/>
  <c r="M19" i="6"/>
  <c r="M43" i="6"/>
  <c r="M42" i="6"/>
  <c r="M101" i="6"/>
  <c r="M59" i="6"/>
  <c r="M28" i="6"/>
  <c r="M50" i="6"/>
  <c r="M69" i="6"/>
  <c r="M173" i="6"/>
  <c r="M202" i="6"/>
  <c r="M154" i="6"/>
  <c r="M177" i="6"/>
  <c r="M273" i="6"/>
  <c r="M266" i="6"/>
  <c r="M57" i="6"/>
  <c r="M201" i="6"/>
  <c r="M148" i="6"/>
  <c r="M228" i="6"/>
  <c r="M293" i="6"/>
  <c r="M130" i="6"/>
  <c r="M210" i="6"/>
  <c r="M86" i="6"/>
  <c r="M66" i="6"/>
  <c r="M71" i="6"/>
  <c r="M158" i="6"/>
  <c r="M134" i="6"/>
  <c r="M169" i="6"/>
  <c r="M126" i="6"/>
  <c r="M82" i="6"/>
  <c r="M170" i="6"/>
  <c r="M218" i="6"/>
  <c r="M222" i="6"/>
  <c r="M294" i="6"/>
  <c r="M282" i="6"/>
  <c r="M290" i="6"/>
  <c r="M23" i="6"/>
  <c r="M67" i="6"/>
  <c r="M53" i="6"/>
  <c r="M40" i="6"/>
  <c r="M85" i="6"/>
  <c r="M100" i="6"/>
  <c r="M104" i="6"/>
  <c r="M205" i="6"/>
  <c r="M206" i="6"/>
  <c r="M240" i="6"/>
  <c r="M204" i="6"/>
  <c r="M182" i="6"/>
  <c r="M178" i="6"/>
  <c r="M15" i="6"/>
  <c r="M33" i="6"/>
  <c r="M18" i="6"/>
  <c r="M21" i="6"/>
  <c r="M39" i="6"/>
  <c r="M37" i="6"/>
  <c r="M68" i="6"/>
  <c r="M83" i="6"/>
  <c r="M102" i="6"/>
  <c r="M122" i="6"/>
  <c r="M153" i="6"/>
  <c r="M190" i="6"/>
  <c r="M194" i="6"/>
  <c r="M214" i="6"/>
  <c r="M232" i="6"/>
  <c r="M269" i="6"/>
  <c r="M20" i="6"/>
  <c r="M281" i="6"/>
  <c r="M60" i="6"/>
  <c r="M41" i="6"/>
  <c r="M14" i="6"/>
  <c r="M221" i="6"/>
  <c r="M289" i="6"/>
  <c r="M47" i="6"/>
  <c r="M253" i="6"/>
  <c r="M125" i="6"/>
  <c r="M259" i="6"/>
  <c r="M280" i="6"/>
  <c r="M172" i="6"/>
  <c r="M279" i="6"/>
  <c r="M176" i="6"/>
  <c r="M227" i="6"/>
  <c r="M243" i="6"/>
  <c r="M63" i="6"/>
  <c r="M213" i="6"/>
  <c r="M110" i="6"/>
  <c r="M292" i="6"/>
  <c r="M165" i="6"/>
  <c r="M200" i="6"/>
  <c r="M248" i="6"/>
  <c r="M237" i="6"/>
  <c r="M203" i="6"/>
  <c r="M157" i="6"/>
  <c r="M209" i="6"/>
  <c r="M22" i="6"/>
  <c r="M144" i="6"/>
  <c r="M197" i="6"/>
  <c r="M112" i="6"/>
  <c r="M99" i="6"/>
  <c r="M91" i="6"/>
  <c r="M12" i="6"/>
  <c r="M168" i="6"/>
  <c r="M141" i="6"/>
  <c r="M239" i="6"/>
  <c r="M129" i="6"/>
  <c r="M185" i="6"/>
  <c r="M230" i="6"/>
  <c r="M181" i="6"/>
  <c r="M161" i="6"/>
  <c r="M288" i="6"/>
  <c r="M152" i="6"/>
  <c r="M189" i="6"/>
  <c r="M277" i="6"/>
  <c r="M217" i="6"/>
  <c r="M133" i="6"/>
  <c r="M121" i="6"/>
  <c r="M137" i="6"/>
  <c r="M95" i="6"/>
  <c r="M193" i="6"/>
  <c r="M81" i="6"/>
  <c r="M267" i="6"/>
  <c r="M219" i="6"/>
  <c r="M70" i="6"/>
  <c r="M171" i="6"/>
  <c r="M140" i="6"/>
  <c r="M88" i="6"/>
  <c r="M184" i="6"/>
  <c r="M167" i="6"/>
  <c r="M258" i="6"/>
  <c r="M160" i="6"/>
  <c r="M124" i="6"/>
  <c r="M236" i="6"/>
  <c r="M208" i="6"/>
  <c r="M229" i="6"/>
  <c r="M247" i="6"/>
  <c r="M61" i="6"/>
  <c r="M175" i="6"/>
  <c r="M94" i="6"/>
  <c r="M136" i="6"/>
  <c r="M132" i="6"/>
  <c r="M274" i="6"/>
  <c r="M287" i="6"/>
  <c r="M156" i="6"/>
  <c r="M188" i="6"/>
  <c r="M164" i="6"/>
  <c r="M98" i="6"/>
  <c r="M143" i="6"/>
  <c r="M128" i="6"/>
  <c r="M242" i="6"/>
  <c r="M199" i="6"/>
  <c r="M109" i="6"/>
  <c r="M180" i="6"/>
  <c r="M192" i="6"/>
  <c r="M196" i="6"/>
  <c r="M275" i="6"/>
  <c r="M151" i="6"/>
  <c r="M108" i="6"/>
  <c r="M212" i="6"/>
  <c r="M11" i="6"/>
  <c r="M291" i="6"/>
  <c r="M120" i="6"/>
  <c r="M226" i="6"/>
  <c r="M216" i="6"/>
  <c r="M90" i="6"/>
  <c r="M252" i="6"/>
  <c r="M187" i="6"/>
  <c r="M123" i="6"/>
  <c r="M131" i="6"/>
  <c r="M225" i="6"/>
  <c r="M195" i="6"/>
  <c r="M119" i="6"/>
  <c r="M271" i="6"/>
  <c r="M183" i="6"/>
  <c r="M163" i="6"/>
  <c r="M7" i="6"/>
  <c r="M107" i="6"/>
  <c r="M241" i="6"/>
  <c r="M93" i="6"/>
  <c r="M215" i="6"/>
  <c r="M139" i="6"/>
  <c r="M155" i="6"/>
  <c r="M179" i="6"/>
  <c r="M257" i="6"/>
  <c r="M106" i="6"/>
  <c r="M89" i="6"/>
  <c r="M211" i="6"/>
  <c r="M10" i="6"/>
  <c r="M127" i="6"/>
  <c r="M159" i="6"/>
  <c r="M251" i="6"/>
  <c r="M235" i="6"/>
  <c r="M207" i="6"/>
  <c r="M272" i="6"/>
  <c r="M191" i="6"/>
  <c r="M135" i="6"/>
  <c r="M234" i="6"/>
  <c r="M9" i="6"/>
  <c r="M246" i="6"/>
  <c r="M224" i="6"/>
  <c r="M256" i="6"/>
  <c r="M264" i="6"/>
  <c r="M46" i="6"/>
  <c r="M265" i="6"/>
  <c r="M118" i="6"/>
  <c r="M105" i="6"/>
  <c r="M117" i="6"/>
  <c r="M223" i="6"/>
  <c r="M245" i="6"/>
  <c r="M255" i="6"/>
  <c r="Z295" i="6"/>
  <c r="X295" i="6"/>
  <c r="M261" i="6"/>
  <c r="M233" i="6"/>
  <c r="Y295" i="6"/>
  <c r="M45" i="6"/>
  <c r="M262" i="6"/>
  <c r="M114" i="6"/>
  <c r="M38" i="6"/>
  <c r="M115" i="6"/>
  <c r="M116" i="6"/>
  <c r="M51" i="6" l="1"/>
  <c r="M62" i="6"/>
  <c r="M31" i="6"/>
  <c r="M30" i="6" s="1"/>
  <c r="M58" i="6"/>
  <c r="O129" i="5" l="1"/>
  <c r="N129" i="5"/>
  <c r="L129" i="5"/>
  <c r="H129" i="5"/>
  <c r="M129" i="5" s="1"/>
  <c r="N128" i="5"/>
  <c r="L128" i="5"/>
  <c r="L127" i="5" s="1"/>
  <c r="K128" i="5"/>
  <c r="J128" i="5"/>
  <c r="M128" i="5" s="1"/>
  <c r="H128" i="5"/>
  <c r="G128" i="5"/>
  <c r="F128" i="5"/>
  <c r="F127" i="5" s="1"/>
  <c r="F126" i="5" s="1"/>
  <c r="J127" i="5"/>
  <c r="H127" i="5"/>
  <c r="H126" i="5" s="1"/>
  <c r="G127" i="5"/>
  <c r="M126" i="5"/>
  <c r="L126" i="5"/>
  <c r="J126" i="5"/>
  <c r="O125" i="5"/>
  <c r="L125" i="5"/>
  <c r="L124" i="5" s="1"/>
  <c r="L123" i="5" s="1"/>
  <c r="L122" i="5" s="1"/>
  <c r="O124" i="5"/>
  <c r="K124" i="5"/>
  <c r="J124" i="5"/>
  <c r="F124" i="5"/>
  <c r="F123" i="5" s="1"/>
  <c r="F122" i="5" s="1"/>
  <c r="K123" i="5"/>
  <c r="J123" i="5"/>
  <c r="O121" i="5"/>
  <c r="M121" i="5"/>
  <c r="L121" i="5"/>
  <c r="H121" i="5"/>
  <c r="O120" i="5"/>
  <c r="L120" i="5"/>
  <c r="G120" i="5"/>
  <c r="H120" i="5" s="1"/>
  <c r="O119" i="5"/>
  <c r="N119" i="5"/>
  <c r="L119" i="5"/>
  <c r="H119" i="5"/>
  <c r="L118" i="5"/>
  <c r="L115" i="5" s="1"/>
  <c r="L113" i="5" s="1"/>
  <c r="L107" i="5" s="1"/>
  <c r="L105" i="5" s="1"/>
  <c r="K118" i="5"/>
  <c r="J118" i="5"/>
  <c r="G118" i="5"/>
  <c r="G115" i="5" s="1"/>
  <c r="G113" i="5" s="1"/>
  <c r="G107" i="5" s="1"/>
  <c r="G105" i="5" s="1"/>
  <c r="F118" i="5"/>
  <c r="F115" i="5" s="1"/>
  <c r="F113" i="5" s="1"/>
  <c r="F107" i="5" s="1"/>
  <c r="F105" i="5" s="1"/>
  <c r="O117" i="5"/>
  <c r="L117" i="5"/>
  <c r="K117" i="5"/>
  <c r="J117" i="5"/>
  <c r="H117" i="5"/>
  <c r="G117" i="5"/>
  <c r="F117" i="5"/>
  <c r="O116" i="5"/>
  <c r="L116" i="5"/>
  <c r="L114" i="5" s="1"/>
  <c r="L112" i="5" s="1"/>
  <c r="K116" i="5"/>
  <c r="J116" i="5"/>
  <c r="G116" i="5"/>
  <c r="G114" i="5" s="1"/>
  <c r="G112" i="5" s="1"/>
  <c r="G111" i="5" s="1"/>
  <c r="F116" i="5"/>
  <c r="F114" i="5" s="1"/>
  <c r="F112" i="5" s="1"/>
  <c r="K115" i="5"/>
  <c r="J115" i="5"/>
  <c r="J113" i="5"/>
  <c r="O111" i="5"/>
  <c r="L111" i="5"/>
  <c r="L110" i="5" s="1"/>
  <c r="L109" i="5" s="1"/>
  <c r="L108" i="5" s="1"/>
  <c r="L106" i="5" s="1"/>
  <c r="L104" i="5" s="1"/>
  <c r="O110" i="5"/>
  <c r="K110" i="5"/>
  <c r="J110" i="5"/>
  <c r="F110" i="5"/>
  <c r="F109" i="5" s="1"/>
  <c r="F108" i="5" s="1"/>
  <c r="K109" i="5"/>
  <c r="J109" i="5"/>
  <c r="J107" i="5"/>
  <c r="M103" i="5"/>
  <c r="L103" i="5"/>
  <c r="L102" i="5" s="1"/>
  <c r="H103" i="5"/>
  <c r="K102" i="5"/>
  <c r="J102" i="5"/>
  <c r="G102" i="5"/>
  <c r="G101" i="5" s="1"/>
  <c r="F102" i="5"/>
  <c r="L101" i="5"/>
  <c r="K101" i="5"/>
  <c r="K100" i="5" s="1"/>
  <c r="J101" i="5"/>
  <c r="F101" i="5"/>
  <c r="L100" i="5"/>
  <c r="L99" i="5" s="1"/>
  <c r="L98" i="5" s="1"/>
  <c r="G100" i="5"/>
  <c r="G99" i="5" s="1"/>
  <c r="G98" i="5" s="1"/>
  <c r="F100" i="5"/>
  <c r="F99" i="5" s="1"/>
  <c r="F98" i="5" s="1"/>
  <c r="O97" i="5"/>
  <c r="M97" i="5"/>
  <c r="L97" i="5"/>
  <c r="H97" i="5"/>
  <c r="L96" i="5"/>
  <c r="L95" i="5" s="1"/>
  <c r="K96" i="5"/>
  <c r="J96" i="5"/>
  <c r="J95" i="5" s="1"/>
  <c r="J94" i="5" s="1"/>
  <c r="G96" i="5"/>
  <c r="F96" i="5"/>
  <c r="F95" i="5" s="1"/>
  <c r="F94" i="5" s="1"/>
  <c r="G95" i="5"/>
  <c r="G94" i="5" s="1"/>
  <c r="L94" i="5"/>
  <c r="N93" i="5"/>
  <c r="L93" i="5"/>
  <c r="L92" i="5" s="1"/>
  <c r="H93" i="5"/>
  <c r="M93" i="5" s="1"/>
  <c r="K92" i="5"/>
  <c r="J92" i="5"/>
  <c r="H92" i="5"/>
  <c r="H91" i="5" s="1"/>
  <c r="G92" i="5"/>
  <c r="F92" i="5"/>
  <c r="L91" i="5"/>
  <c r="L90" i="5" s="1"/>
  <c r="K91" i="5"/>
  <c r="G91" i="5"/>
  <c r="G90" i="5" s="1"/>
  <c r="G89" i="5" s="1"/>
  <c r="G88" i="5" s="1"/>
  <c r="F91" i="5"/>
  <c r="F90" i="5" s="1"/>
  <c r="H90" i="5"/>
  <c r="O87" i="5"/>
  <c r="L87" i="5"/>
  <c r="H87" i="5"/>
  <c r="O86" i="5"/>
  <c r="L86" i="5"/>
  <c r="K86" i="5"/>
  <c r="K85" i="5" s="1"/>
  <c r="J86" i="5"/>
  <c r="G86" i="5"/>
  <c r="F86" i="5"/>
  <c r="L85" i="5"/>
  <c r="L84" i="5" s="1"/>
  <c r="L76" i="5" s="1"/>
  <c r="L74" i="5" s="1"/>
  <c r="G85" i="5"/>
  <c r="F85" i="5"/>
  <c r="F84" i="5" s="1"/>
  <c r="K84" i="5"/>
  <c r="G84" i="5"/>
  <c r="O83" i="5"/>
  <c r="N83" i="5"/>
  <c r="M83" i="5"/>
  <c r="L83" i="5"/>
  <c r="H83" i="5"/>
  <c r="M82" i="5"/>
  <c r="L82" i="5"/>
  <c r="K82" i="5"/>
  <c r="J82" i="5"/>
  <c r="H82" i="5"/>
  <c r="G82" i="5"/>
  <c r="F82" i="5"/>
  <c r="O81" i="5"/>
  <c r="N81" i="5"/>
  <c r="M81" i="5"/>
  <c r="L81" i="5"/>
  <c r="H81" i="5"/>
  <c r="O80" i="5"/>
  <c r="M80" i="5"/>
  <c r="L80" i="5"/>
  <c r="L79" i="5" s="1"/>
  <c r="L78" i="5" s="1"/>
  <c r="K80" i="5"/>
  <c r="J80" i="5"/>
  <c r="H80" i="5"/>
  <c r="G80" i="5"/>
  <c r="F80" i="5"/>
  <c r="F79" i="5" s="1"/>
  <c r="F78" i="5" s="1"/>
  <c r="J79" i="5"/>
  <c r="G79" i="5"/>
  <c r="G78" i="5" s="1"/>
  <c r="J78" i="5"/>
  <c r="L77" i="5"/>
  <c r="L75" i="5" s="1"/>
  <c r="G77" i="5"/>
  <c r="G75" i="5" s="1"/>
  <c r="F77" i="5"/>
  <c r="F75" i="5" s="1"/>
  <c r="G76" i="5"/>
  <c r="F76" i="5"/>
  <c r="G74" i="5"/>
  <c r="F74" i="5"/>
  <c r="O73" i="5"/>
  <c r="L73" i="5"/>
  <c r="L72" i="5" s="1"/>
  <c r="L71" i="5" s="1"/>
  <c r="H73" i="5"/>
  <c r="O72" i="5"/>
  <c r="K72" i="5"/>
  <c r="J72" i="5"/>
  <c r="G72" i="5"/>
  <c r="G71" i="5" s="1"/>
  <c r="G70" i="5" s="1"/>
  <c r="G69" i="5" s="1"/>
  <c r="G68" i="5" s="1"/>
  <c r="F72" i="5"/>
  <c r="F71" i="5" s="1"/>
  <c r="K71" i="5"/>
  <c r="J71" i="5"/>
  <c r="J70" i="5" s="1"/>
  <c r="L70" i="5"/>
  <c r="L69" i="5" s="1"/>
  <c r="L68" i="5" s="1"/>
  <c r="F70" i="5"/>
  <c r="F69" i="5" s="1"/>
  <c r="F68" i="5" s="1"/>
  <c r="J69" i="5"/>
  <c r="J68" i="5"/>
  <c r="O67" i="5"/>
  <c r="N67" i="5"/>
  <c r="M67" i="5"/>
  <c r="H67" i="5"/>
  <c r="N66" i="5"/>
  <c r="M66" i="5"/>
  <c r="L66" i="5"/>
  <c r="L65" i="5" s="1"/>
  <c r="K66" i="5"/>
  <c r="J66" i="5"/>
  <c r="H66" i="5"/>
  <c r="G66" i="5"/>
  <c r="G65" i="5" s="1"/>
  <c r="G64" i="5" s="1"/>
  <c r="G54" i="5" s="1"/>
  <c r="G52" i="5" s="1"/>
  <c r="G49" i="5" s="1"/>
  <c r="F66" i="5"/>
  <c r="F65" i="5" s="1"/>
  <c r="J65" i="5"/>
  <c r="H65" i="5"/>
  <c r="H64" i="5" s="1"/>
  <c r="L64" i="5"/>
  <c r="F64" i="5"/>
  <c r="O63" i="5"/>
  <c r="L63" i="5"/>
  <c r="L62" i="5" s="1"/>
  <c r="L61" i="5" s="1"/>
  <c r="L60" i="5" s="1"/>
  <c r="L54" i="5" s="1"/>
  <c r="L52" i="5" s="1"/>
  <c r="L49" i="5" s="1"/>
  <c r="H63" i="5"/>
  <c r="K62" i="5"/>
  <c r="J62" i="5"/>
  <c r="G62" i="5"/>
  <c r="F62" i="5"/>
  <c r="F61" i="5" s="1"/>
  <c r="J61" i="5"/>
  <c r="J60" i="5" s="1"/>
  <c r="G61" i="5"/>
  <c r="G60" i="5"/>
  <c r="F60" i="5"/>
  <c r="F54" i="5" s="1"/>
  <c r="O59" i="5"/>
  <c r="L59" i="5"/>
  <c r="L58" i="5" s="1"/>
  <c r="L57" i="5" s="1"/>
  <c r="L56" i="5" s="1"/>
  <c r="L55" i="5" s="1"/>
  <c r="L53" i="5" s="1"/>
  <c r="H59" i="5"/>
  <c r="K58" i="5"/>
  <c r="J58" i="5"/>
  <c r="G58" i="5"/>
  <c r="F58" i="5"/>
  <c r="F57" i="5" s="1"/>
  <c r="J57" i="5"/>
  <c r="J56" i="5" s="1"/>
  <c r="J55" i="5" s="1"/>
  <c r="G57" i="5"/>
  <c r="G56" i="5"/>
  <c r="G55" i="5" s="1"/>
  <c r="G53" i="5" s="1"/>
  <c r="F56" i="5"/>
  <c r="F55" i="5" s="1"/>
  <c r="F53" i="5" s="1"/>
  <c r="F52" i="5"/>
  <c r="F49" i="5" s="1"/>
  <c r="O48" i="5"/>
  <c r="M48" i="5"/>
  <c r="L48" i="5"/>
  <c r="H48" i="5"/>
  <c r="N48" i="5" s="1"/>
  <c r="O47" i="5"/>
  <c r="M47" i="5"/>
  <c r="L47" i="5"/>
  <c r="H47" i="5"/>
  <c r="L46" i="5"/>
  <c r="K46" i="5"/>
  <c r="J46" i="5"/>
  <c r="J45" i="5" s="1"/>
  <c r="G46" i="5"/>
  <c r="F46" i="5"/>
  <c r="L45" i="5"/>
  <c r="K45" i="5"/>
  <c r="K44" i="5" s="1"/>
  <c r="G45" i="5"/>
  <c r="G44" i="5" s="1"/>
  <c r="F45" i="5"/>
  <c r="L44" i="5"/>
  <c r="F44" i="5"/>
  <c r="O43" i="5"/>
  <c r="N43" i="5"/>
  <c r="M43" i="5"/>
  <c r="L42" i="5"/>
  <c r="L41" i="5" s="1"/>
  <c r="H42" i="5"/>
  <c r="K41" i="5"/>
  <c r="J41" i="5"/>
  <c r="G41" i="5"/>
  <c r="F41" i="5"/>
  <c r="F24" i="5" s="1"/>
  <c r="O40" i="5"/>
  <c r="M40" i="5"/>
  <c r="L40" i="5"/>
  <c r="H40" i="5"/>
  <c r="N40" i="5" s="1"/>
  <c r="O39" i="5"/>
  <c r="M39" i="5"/>
  <c r="L39" i="5"/>
  <c r="H39" i="5"/>
  <c r="N39" i="5" s="1"/>
  <c r="O38" i="5"/>
  <c r="L38" i="5"/>
  <c r="H38" i="5"/>
  <c r="N38" i="5" s="1"/>
  <c r="O37" i="5"/>
  <c r="L37" i="5"/>
  <c r="H37" i="5"/>
  <c r="N37" i="5" s="1"/>
  <c r="O36" i="5"/>
  <c r="L36" i="5"/>
  <c r="H36" i="5"/>
  <c r="N36" i="5" s="1"/>
  <c r="O35" i="5"/>
  <c r="M35" i="5"/>
  <c r="L35" i="5"/>
  <c r="H35" i="5"/>
  <c r="L34" i="5"/>
  <c r="K34" i="5"/>
  <c r="J34" i="5"/>
  <c r="G34" i="5"/>
  <c r="F34" i="5"/>
  <c r="O33" i="5"/>
  <c r="N33" i="5"/>
  <c r="M33" i="5"/>
  <c r="L33" i="5"/>
  <c r="H33" i="5"/>
  <c r="O32" i="5"/>
  <c r="N32" i="5"/>
  <c r="M32" i="5"/>
  <c r="L32" i="5"/>
  <c r="H32" i="5"/>
  <c r="O31" i="5"/>
  <c r="N31" i="5"/>
  <c r="L31" i="5"/>
  <c r="K31" i="5"/>
  <c r="J31" i="5"/>
  <c r="H31" i="5"/>
  <c r="M31" i="5" s="1"/>
  <c r="G31" i="5"/>
  <c r="F31" i="5"/>
  <c r="O30" i="5"/>
  <c r="M30" i="5"/>
  <c r="L30" i="5"/>
  <c r="H30" i="5"/>
  <c r="N30" i="5" s="1"/>
  <c r="O29" i="5"/>
  <c r="L29" i="5"/>
  <c r="H29" i="5"/>
  <c r="N29" i="5" s="1"/>
  <c r="O28" i="5"/>
  <c r="L28" i="5"/>
  <c r="L27" i="5" s="1"/>
  <c r="H28" i="5"/>
  <c r="K27" i="5"/>
  <c r="J27" i="5"/>
  <c r="G27" i="5"/>
  <c r="F27" i="5"/>
  <c r="O26" i="5"/>
  <c r="N26" i="5"/>
  <c r="M26" i="5"/>
  <c r="L26" i="5"/>
  <c r="H26" i="5"/>
  <c r="M25" i="5"/>
  <c r="L25" i="5"/>
  <c r="K25" i="5"/>
  <c r="O25" i="5" s="1"/>
  <c r="J25" i="5"/>
  <c r="H25" i="5"/>
  <c r="G25" i="5"/>
  <c r="G24" i="5" s="1"/>
  <c r="F25" i="5"/>
  <c r="L24" i="5"/>
  <c r="O23" i="5"/>
  <c r="M23" i="5"/>
  <c r="L23" i="5"/>
  <c r="L22" i="5" s="1"/>
  <c r="H23" i="5"/>
  <c r="K22" i="5"/>
  <c r="J22" i="5"/>
  <c r="G22" i="5"/>
  <c r="F22" i="5"/>
  <c r="O21" i="5"/>
  <c r="N21" i="5"/>
  <c r="M21" i="5"/>
  <c r="L21" i="5"/>
  <c r="H21" i="5"/>
  <c r="O20" i="5"/>
  <c r="L20" i="5"/>
  <c r="H20" i="5"/>
  <c r="O19" i="5"/>
  <c r="L19" i="5"/>
  <c r="H19" i="5"/>
  <c r="O18" i="5"/>
  <c r="L18" i="5"/>
  <c r="H18" i="5"/>
  <c r="O17" i="5"/>
  <c r="N17" i="5"/>
  <c r="L17" i="5"/>
  <c r="H17" i="5"/>
  <c r="O16" i="5"/>
  <c r="N16" i="5"/>
  <c r="M16" i="5"/>
  <c r="L16" i="5"/>
  <c r="H16" i="5"/>
  <c r="O15" i="5"/>
  <c r="L15" i="5"/>
  <c r="K15" i="5"/>
  <c r="J15" i="5"/>
  <c r="G15" i="5"/>
  <c r="G11" i="5" s="1"/>
  <c r="G10" i="5" s="1"/>
  <c r="G9" i="5" s="1"/>
  <c r="G8" i="5" s="1"/>
  <c r="F15" i="5"/>
  <c r="O14" i="5"/>
  <c r="N14" i="5"/>
  <c r="M14" i="5"/>
  <c r="L14" i="5"/>
  <c r="H14" i="5"/>
  <c r="O13" i="5"/>
  <c r="N13" i="5"/>
  <c r="M13" i="5"/>
  <c r="L13" i="5"/>
  <c r="L12" i="5" s="1"/>
  <c r="L11" i="5" s="1"/>
  <c r="L10" i="5" s="1"/>
  <c r="L9" i="5" s="1"/>
  <c r="L8" i="5" s="1"/>
  <c r="H13" i="5"/>
  <c r="K12" i="5"/>
  <c r="O12" i="5" s="1"/>
  <c r="J12" i="5"/>
  <c r="H12" i="5"/>
  <c r="G12" i="5"/>
  <c r="F12" i="5"/>
  <c r="F11" i="5" s="1"/>
  <c r="H101" i="4"/>
  <c r="K101" i="4" s="1"/>
  <c r="J100" i="4"/>
  <c r="J99" i="4" s="1"/>
  <c r="J98" i="4" s="1"/>
  <c r="G100" i="4"/>
  <c r="F100" i="4"/>
  <c r="G99" i="4"/>
  <c r="G98" i="4" s="1"/>
  <c r="F99" i="4"/>
  <c r="F98" i="4" s="1"/>
  <c r="H97" i="4"/>
  <c r="J96" i="4"/>
  <c r="J95" i="4" s="1"/>
  <c r="J94" i="4" s="1"/>
  <c r="G96" i="4"/>
  <c r="F96" i="4"/>
  <c r="F95" i="4" s="1"/>
  <c r="F94" i="4" s="1"/>
  <c r="G95" i="4"/>
  <c r="G94" i="4" s="1"/>
  <c r="H93" i="4"/>
  <c r="K93" i="4" s="1"/>
  <c r="J92" i="4"/>
  <c r="G92" i="4"/>
  <c r="F92" i="4"/>
  <c r="J91" i="4"/>
  <c r="G91" i="4"/>
  <c r="G90" i="4" s="1"/>
  <c r="F91" i="4"/>
  <c r="F90" i="4" s="1"/>
  <c r="J90" i="4"/>
  <c r="H89" i="4"/>
  <c r="J88" i="4"/>
  <c r="G88" i="4"/>
  <c r="G87" i="4" s="1"/>
  <c r="G86" i="4" s="1"/>
  <c r="F88" i="4"/>
  <c r="J87" i="4"/>
  <c r="J86" i="4" s="1"/>
  <c r="F87" i="4"/>
  <c r="F86" i="4" s="1"/>
  <c r="H83" i="4"/>
  <c r="K83" i="4" s="1"/>
  <c r="J82" i="4"/>
  <c r="J81" i="4" s="1"/>
  <c r="G82" i="4"/>
  <c r="F82" i="4"/>
  <c r="G81" i="4"/>
  <c r="F81" i="4"/>
  <c r="G80" i="4"/>
  <c r="G79" i="4" s="1"/>
  <c r="G78" i="4" s="1"/>
  <c r="F80" i="4"/>
  <c r="F79" i="4" s="1"/>
  <c r="F78" i="4" s="1"/>
  <c r="H77" i="4"/>
  <c r="J76" i="4"/>
  <c r="J75" i="4" s="1"/>
  <c r="J74" i="4" s="1"/>
  <c r="G76" i="4"/>
  <c r="G75" i="4" s="1"/>
  <c r="G74" i="4" s="1"/>
  <c r="G69" i="4" s="1"/>
  <c r="G68" i="4" s="1"/>
  <c r="F76" i="4"/>
  <c r="F75" i="4"/>
  <c r="F74" i="4" s="1"/>
  <c r="H73" i="4"/>
  <c r="K73" i="4" s="1"/>
  <c r="J72" i="4"/>
  <c r="H72" i="4"/>
  <c r="H71" i="4" s="1"/>
  <c r="H70" i="4" s="1"/>
  <c r="G72" i="4"/>
  <c r="G71" i="4" s="1"/>
  <c r="G70" i="4" s="1"/>
  <c r="F72" i="4"/>
  <c r="F71" i="4"/>
  <c r="F70" i="4" s="1"/>
  <c r="H67" i="4"/>
  <c r="J66" i="4"/>
  <c r="G66" i="4"/>
  <c r="F66" i="4"/>
  <c r="F65" i="4" s="1"/>
  <c r="F64" i="4" s="1"/>
  <c r="F63" i="4" s="1"/>
  <c r="F62" i="4" s="1"/>
  <c r="J65" i="4"/>
  <c r="J64" i="4" s="1"/>
  <c r="J63" i="4" s="1"/>
  <c r="J62" i="4" s="1"/>
  <c r="G65" i="4"/>
  <c r="G64" i="4" s="1"/>
  <c r="G63" i="4" s="1"/>
  <c r="G62" i="4" s="1"/>
  <c r="K61" i="4"/>
  <c r="H61" i="4"/>
  <c r="H60" i="4" s="1"/>
  <c r="H59" i="4" s="1"/>
  <c r="H58" i="4" s="1"/>
  <c r="H57" i="4" s="1"/>
  <c r="H56" i="4" s="1"/>
  <c r="J60" i="4"/>
  <c r="G60" i="4"/>
  <c r="F60" i="4"/>
  <c r="G59" i="4"/>
  <c r="G58" i="4" s="1"/>
  <c r="G57" i="4" s="1"/>
  <c r="G56" i="4" s="1"/>
  <c r="F59" i="4"/>
  <c r="F58" i="4" s="1"/>
  <c r="F57" i="4" s="1"/>
  <c r="F56" i="4" s="1"/>
  <c r="H55" i="4"/>
  <c r="J54" i="4"/>
  <c r="G54" i="4"/>
  <c r="G53" i="4" s="1"/>
  <c r="G52" i="4" s="1"/>
  <c r="G51" i="4" s="1"/>
  <c r="G50" i="4" s="1"/>
  <c r="F54" i="4"/>
  <c r="F53" i="4" s="1"/>
  <c r="F52" i="4" s="1"/>
  <c r="F51" i="4" s="1"/>
  <c r="F50" i="4" s="1"/>
  <c r="J53" i="4"/>
  <c r="J52" i="4"/>
  <c r="J51" i="4"/>
  <c r="J50" i="4" s="1"/>
  <c r="K48" i="4"/>
  <c r="H48" i="4"/>
  <c r="H46" i="4" s="1"/>
  <c r="H47" i="4"/>
  <c r="J46" i="4"/>
  <c r="G46" i="4"/>
  <c r="F46" i="4"/>
  <c r="J45" i="4"/>
  <c r="G45" i="4"/>
  <c r="G43" i="4" s="1"/>
  <c r="G41" i="4" s="1"/>
  <c r="G9" i="4" s="1"/>
  <c r="F45" i="4"/>
  <c r="J44" i="4"/>
  <c r="G44" i="4"/>
  <c r="G42" i="4" s="1"/>
  <c r="F44" i="4"/>
  <c r="J43" i="4"/>
  <c r="J41" i="4" s="1"/>
  <c r="J9" i="4" s="1"/>
  <c r="F43" i="4"/>
  <c r="F41" i="4" s="1"/>
  <c r="F9" i="4" s="1"/>
  <c r="J42" i="4"/>
  <c r="F42" i="4"/>
  <c r="K40" i="4"/>
  <c r="H40" i="4"/>
  <c r="J39" i="4"/>
  <c r="H39" i="4"/>
  <c r="G39" i="4"/>
  <c r="F39" i="4"/>
  <c r="H38" i="4"/>
  <c r="K38" i="4" s="1"/>
  <c r="H37" i="4"/>
  <c r="K37" i="4" s="1"/>
  <c r="H36" i="4"/>
  <c r="J35" i="4"/>
  <c r="G35" i="4"/>
  <c r="F35" i="4"/>
  <c r="H34" i="4"/>
  <c r="K34" i="4" s="1"/>
  <c r="J33" i="4"/>
  <c r="H33" i="4"/>
  <c r="G33" i="4"/>
  <c r="F33" i="4"/>
  <c r="H32" i="4"/>
  <c r="J31" i="4"/>
  <c r="G31" i="4"/>
  <c r="G30" i="4" s="1"/>
  <c r="F31" i="4"/>
  <c r="F30" i="4"/>
  <c r="H29" i="4"/>
  <c r="K29" i="4" s="1"/>
  <c r="H28" i="4"/>
  <c r="H27" i="4"/>
  <c r="K27" i="4" s="1"/>
  <c r="J26" i="4"/>
  <c r="G26" i="4"/>
  <c r="F26" i="4"/>
  <c r="H25" i="4"/>
  <c r="K25" i="4" s="1"/>
  <c r="H24" i="4"/>
  <c r="K24" i="4" s="1"/>
  <c r="H23" i="4"/>
  <c r="H22" i="4"/>
  <c r="K22" i="4" s="1"/>
  <c r="J21" i="4"/>
  <c r="G21" i="4"/>
  <c r="F21" i="4"/>
  <c r="H20" i="4"/>
  <c r="J19" i="4"/>
  <c r="G19" i="4"/>
  <c r="F19" i="4"/>
  <c r="F18" i="4" s="1"/>
  <c r="F17" i="4" s="1"/>
  <c r="G18" i="4"/>
  <c r="G17" i="4" s="1"/>
  <c r="H16" i="4"/>
  <c r="K16" i="4" s="1"/>
  <c r="H15" i="4"/>
  <c r="J14" i="4"/>
  <c r="G14" i="4"/>
  <c r="G13" i="4" s="1"/>
  <c r="G12" i="4" s="1"/>
  <c r="F14" i="4"/>
  <c r="J13" i="4"/>
  <c r="F13" i="4"/>
  <c r="F12" i="4" s="1"/>
  <c r="J12" i="4"/>
  <c r="W91" i="1"/>
  <c r="W90" i="1" s="1"/>
  <c r="W89" i="1" s="1"/>
  <c r="W88" i="1"/>
  <c r="H101" i="3"/>
  <c r="K101" i="3" s="1"/>
  <c r="J100" i="3"/>
  <c r="G100" i="3"/>
  <c r="F100" i="3"/>
  <c r="J99" i="3"/>
  <c r="G99" i="3"/>
  <c r="F99" i="3"/>
  <c r="G98" i="3"/>
  <c r="F98" i="3"/>
  <c r="H97" i="3"/>
  <c r="J96" i="3"/>
  <c r="H96" i="3"/>
  <c r="G96" i="3"/>
  <c r="F96" i="3"/>
  <c r="J95" i="3"/>
  <c r="G95" i="3"/>
  <c r="G94" i="3" s="1"/>
  <c r="F95" i="3"/>
  <c r="F94" i="3" s="1"/>
  <c r="J94" i="3"/>
  <c r="H93" i="3"/>
  <c r="K93" i="3" s="1"/>
  <c r="J92" i="3"/>
  <c r="G92" i="3"/>
  <c r="F92" i="3"/>
  <c r="J91" i="3"/>
  <c r="J90" i="3" s="1"/>
  <c r="G91" i="3"/>
  <c r="F91" i="3"/>
  <c r="G90" i="3"/>
  <c r="F90" i="3"/>
  <c r="H89" i="3"/>
  <c r="J88" i="3"/>
  <c r="G88" i="3"/>
  <c r="F88" i="3"/>
  <c r="F87" i="3" s="1"/>
  <c r="J87" i="3"/>
  <c r="G87" i="3"/>
  <c r="G86" i="3" s="1"/>
  <c r="G85" i="3" s="1"/>
  <c r="G84" i="3" s="1"/>
  <c r="J86" i="3"/>
  <c r="F86" i="3"/>
  <c r="F85" i="3" s="1"/>
  <c r="F84" i="3"/>
  <c r="H83" i="3"/>
  <c r="K83" i="3" s="1"/>
  <c r="J82" i="3"/>
  <c r="G82" i="3"/>
  <c r="F82" i="3"/>
  <c r="J81" i="3"/>
  <c r="G81" i="3"/>
  <c r="F81" i="3"/>
  <c r="F80" i="3" s="1"/>
  <c r="F79" i="3" s="1"/>
  <c r="F78" i="3" s="1"/>
  <c r="J80" i="3"/>
  <c r="J79" i="3" s="1"/>
  <c r="G80" i="3"/>
  <c r="G79" i="3"/>
  <c r="G78" i="3"/>
  <c r="K77" i="3"/>
  <c r="H77" i="3"/>
  <c r="J76" i="3"/>
  <c r="H76" i="3"/>
  <c r="G76" i="3"/>
  <c r="G75" i="3" s="1"/>
  <c r="G74" i="3" s="1"/>
  <c r="G69" i="3" s="1"/>
  <c r="G68" i="3" s="1"/>
  <c r="F76" i="3"/>
  <c r="F75" i="3" s="1"/>
  <c r="F74" i="3" s="1"/>
  <c r="J75" i="3"/>
  <c r="J74" i="3"/>
  <c r="H73" i="3"/>
  <c r="K73" i="3" s="1"/>
  <c r="J72" i="3"/>
  <c r="J71" i="3" s="1"/>
  <c r="G72" i="3"/>
  <c r="F72" i="3"/>
  <c r="F71" i="3" s="1"/>
  <c r="G71" i="3"/>
  <c r="G70" i="3"/>
  <c r="F70" i="3"/>
  <c r="H67" i="3"/>
  <c r="K67" i="3" s="1"/>
  <c r="J66" i="3"/>
  <c r="H66" i="3"/>
  <c r="H65" i="3" s="1"/>
  <c r="G66" i="3"/>
  <c r="F66" i="3"/>
  <c r="J65" i="3"/>
  <c r="G65" i="3"/>
  <c r="F65" i="3"/>
  <c r="J64" i="3"/>
  <c r="G64" i="3"/>
  <c r="G63" i="3" s="1"/>
  <c r="G62" i="3" s="1"/>
  <c r="F64" i="3"/>
  <c r="F63" i="3" s="1"/>
  <c r="F62" i="3" s="1"/>
  <c r="J63" i="3"/>
  <c r="J62" i="3"/>
  <c r="H61" i="3"/>
  <c r="J60" i="3"/>
  <c r="G60" i="3"/>
  <c r="F60" i="3"/>
  <c r="F59" i="3" s="1"/>
  <c r="F58" i="3" s="1"/>
  <c r="F57" i="3" s="1"/>
  <c r="J59" i="3"/>
  <c r="G59" i="3"/>
  <c r="J58" i="3"/>
  <c r="G58" i="3"/>
  <c r="G57" i="3"/>
  <c r="G56" i="3"/>
  <c r="F56" i="3"/>
  <c r="H55" i="3"/>
  <c r="K55" i="3" s="1"/>
  <c r="J54" i="3"/>
  <c r="H54" i="3"/>
  <c r="H53" i="3" s="1"/>
  <c r="G54" i="3"/>
  <c r="F54" i="3"/>
  <c r="J53" i="3"/>
  <c r="G53" i="3"/>
  <c r="F53" i="3"/>
  <c r="J52" i="3"/>
  <c r="G52" i="3"/>
  <c r="G51" i="3" s="1"/>
  <c r="G50" i="3" s="1"/>
  <c r="F52" i="3"/>
  <c r="J51" i="3"/>
  <c r="F51" i="3"/>
  <c r="F50" i="3" s="1"/>
  <c r="J50" i="3"/>
  <c r="H48" i="3"/>
  <c r="H47" i="3"/>
  <c r="J46" i="3"/>
  <c r="G46" i="3"/>
  <c r="G44" i="3" s="1"/>
  <c r="F46" i="3"/>
  <c r="F44" i="3" s="1"/>
  <c r="F42" i="3" s="1"/>
  <c r="J45" i="3"/>
  <c r="G45" i="3"/>
  <c r="G43" i="3" s="1"/>
  <c r="F45" i="3"/>
  <c r="F43" i="3" s="1"/>
  <c r="F41" i="3" s="1"/>
  <c r="F9" i="3" s="1"/>
  <c r="J44" i="3"/>
  <c r="J43" i="3"/>
  <c r="J42" i="3"/>
  <c r="G42" i="3"/>
  <c r="J41" i="3"/>
  <c r="G41" i="3"/>
  <c r="H40" i="3"/>
  <c r="J39" i="3"/>
  <c r="G39" i="3"/>
  <c r="F39" i="3"/>
  <c r="H38" i="3"/>
  <c r="K38" i="3" s="1"/>
  <c r="H37" i="3"/>
  <c r="K36" i="3"/>
  <c r="H36" i="3"/>
  <c r="J35" i="3"/>
  <c r="H35" i="3"/>
  <c r="G35" i="3"/>
  <c r="F35" i="3"/>
  <c r="F30" i="3" s="1"/>
  <c r="H34" i="3"/>
  <c r="J33" i="3"/>
  <c r="J30" i="3" s="1"/>
  <c r="G33" i="3"/>
  <c r="F33" i="3"/>
  <c r="H32" i="3"/>
  <c r="K32" i="3" s="1"/>
  <c r="J31" i="3"/>
  <c r="H31" i="3"/>
  <c r="G31" i="3"/>
  <c r="F31" i="3"/>
  <c r="G30" i="3"/>
  <c r="H29" i="3"/>
  <c r="H28" i="3"/>
  <c r="H27" i="3"/>
  <c r="J26" i="3"/>
  <c r="G26" i="3"/>
  <c r="F26" i="3"/>
  <c r="K25" i="3"/>
  <c r="H25" i="3"/>
  <c r="H24" i="3"/>
  <c r="H23" i="3"/>
  <c r="H22" i="3"/>
  <c r="J21" i="3"/>
  <c r="G21" i="3"/>
  <c r="F21" i="3"/>
  <c r="K20" i="3"/>
  <c r="H20" i="3"/>
  <c r="J19" i="3"/>
  <c r="H19" i="3"/>
  <c r="G19" i="3"/>
  <c r="G18" i="3" s="1"/>
  <c r="G17" i="3" s="1"/>
  <c r="F19" i="3"/>
  <c r="F18" i="3"/>
  <c r="H16" i="3"/>
  <c r="K15" i="3"/>
  <c r="H15" i="3"/>
  <c r="J14" i="3"/>
  <c r="G14" i="3"/>
  <c r="G13" i="3" s="1"/>
  <c r="G12" i="3" s="1"/>
  <c r="G11" i="3" s="1"/>
  <c r="G10" i="3" s="1"/>
  <c r="F14" i="3"/>
  <c r="F13" i="3" s="1"/>
  <c r="F12" i="3" s="1"/>
  <c r="J13" i="3"/>
  <c r="J12" i="3"/>
  <c r="J9" i="3"/>
  <c r="G9" i="3"/>
  <c r="O129" i="2"/>
  <c r="N129" i="2"/>
  <c r="L129" i="2"/>
  <c r="H129" i="2"/>
  <c r="M129" i="2" s="1"/>
  <c r="N128" i="2"/>
  <c r="L128" i="2"/>
  <c r="L127" i="2" s="1"/>
  <c r="K128" i="2"/>
  <c r="J128" i="2"/>
  <c r="M128" i="2" s="1"/>
  <c r="H128" i="2"/>
  <c r="G128" i="2"/>
  <c r="F128" i="2"/>
  <c r="F127" i="2" s="1"/>
  <c r="F126" i="2" s="1"/>
  <c r="J127" i="2"/>
  <c r="H127" i="2"/>
  <c r="H126" i="2" s="1"/>
  <c r="G127" i="2"/>
  <c r="M126" i="2"/>
  <c r="L126" i="2"/>
  <c r="J126" i="2"/>
  <c r="J124" i="2"/>
  <c r="F124" i="2"/>
  <c r="F123" i="2"/>
  <c r="F122" i="2" s="1"/>
  <c r="O121" i="2"/>
  <c r="L121" i="2"/>
  <c r="L118" i="2" s="1"/>
  <c r="H121" i="2"/>
  <c r="L120" i="2"/>
  <c r="L116" i="2" s="1"/>
  <c r="G120" i="2"/>
  <c r="H120" i="2" s="1"/>
  <c r="O119" i="2"/>
  <c r="L119" i="2"/>
  <c r="H119" i="2"/>
  <c r="O118" i="2"/>
  <c r="K118" i="2"/>
  <c r="J118" i="2"/>
  <c r="G118" i="2"/>
  <c r="F118" i="2"/>
  <c r="L117" i="2"/>
  <c r="K117" i="2"/>
  <c r="J117" i="2"/>
  <c r="G117" i="2"/>
  <c r="G114" i="2" s="1"/>
  <c r="G112" i="2" s="1"/>
  <c r="G111" i="2" s="1"/>
  <c r="F117" i="2"/>
  <c r="N116" i="2"/>
  <c r="M116" i="2"/>
  <c r="K116" i="2"/>
  <c r="J116" i="2"/>
  <c r="H116" i="2"/>
  <c r="G116" i="2"/>
  <c r="F116" i="2"/>
  <c r="L115" i="2"/>
  <c r="L113" i="2" s="1"/>
  <c r="L107" i="2" s="1"/>
  <c r="L105" i="2" s="1"/>
  <c r="K115" i="2"/>
  <c r="G115" i="2"/>
  <c r="G113" i="2" s="1"/>
  <c r="G107" i="2" s="1"/>
  <c r="G105" i="2" s="1"/>
  <c r="F115" i="2"/>
  <c r="F113" i="2" s="1"/>
  <c r="F107" i="2" s="1"/>
  <c r="F105" i="2" s="1"/>
  <c r="L114" i="2"/>
  <c r="J114" i="2"/>
  <c r="J112" i="2" s="1"/>
  <c r="F114" i="2"/>
  <c r="F112" i="2" s="1"/>
  <c r="L112" i="2"/>
  <c r="J110" i="2"/>
  <c r="F110" i="2"/>
  <c r="J109" i="2"/>
  <c r="F109" i="2"/>
  <c r="F108" i="2" s="1"/>
  <c r="J108" i="2"/>
  <c r="N103" i="2"/>
  <c r="L103" i="2"/>
  <c r="L102" i="2" s="1"/>
  <c r="L101" i="2" s="1"/>
  <c r="L100" i="2" s="1"/>
  <c r="L99" i="2" s="1"/>
  <c r="L98" i="2" s="1"/>
  <c r="H103" i="2"/>
  <c r="M103" i="2" s="1"/>
  <c r="N102" i="2"/>
  <c r="M102" i="2"/>
  <c r="K102" i="2"/>
  <c r="K101" i="2" s="1"/>
  <c r="J102" i="2"/>
  <c r="H102" i="2"/>
  <c r="G102" i="2"/>
  <c r="F102" i="2"/>
  <c r="J101" i="2"/>
  <c r="H101" i="2"/>
  <c r="G101" i="2"/>
  <c r="G100" i="2" s="1"/>
  <c r="G99" i="2" s="1"/>
  <c r="G98" i="2" s="1"/>
  <c r="F101" i="2"/>
  <c r="F100" i="2" s="1"/>
  <c r="F99" i="2" s="1"/>
  <c r="F98" i="2" s="1"/>
  <c r="K100" i="2"/>
  <c r="K99" i="2"/>
  <c r="O97" i="2"/>
  <c r="N97" i="2"/>
  <c r="M97" i="2"/>
  <c r="L97" i="2"/>
  <c r="H97" i="2"/>
  <c r="N96" i="2"/>
  <c r="L96" i="2"/>
  <c r="K96" i="2"/>
  <c r="J96" i="2"/>
  <c r="H96" i="2"/>
  <c r="G96" i="2"/>
  <c r="F96" i="2"/>
  <c r="L95" i="2"/>
  <c r="L94" i="2" s="1"/>
  <c r="J95" i="2"/>
  <c r="G95" i="2"/>
  <c r="F95" i="2"/>
  <c r="F94" i="2" s="1"/>
  <c r="J94" i="2"/>
  <c r="G94" i="2"/>
  <c r="L93" i="2"/>
  <c r="L92" i="2" s="1"/>
  <c r="L91" i="2" s="1"/>
  <c r="L90" i="2" s="1"/>
  <c r="L89" i="2" s="1"/>
  <c r="L88" i="2" s="1"/>
  <c r="H93" i="2"/>
  <c r="K92" i="2"/>
  <c r="J92" i="2"/>
  <c r="G92" i="2"/>
  <c r="G91" i="2" s="1"/>
  <c r="G90" i="2" s="1"/>
  <c r="F92" i="2"/>
  <c r="F91" i="2" s="1"/>
  <c r="F90" i="2"/>
  <c r="G89" i="2"/>
  <c r="G88" i="2" s="1"/>
  <c r="O87" i="2"/>
  <c r="M87" i="2"/>
  <c r="L87" i="2"/>
  <c r="H87" i="2"/>
  <c r="L86" i="2"/>
  <c r="L85" i="2" s="1"/>
  <c r="K86" i="2"/>
  <c r="J86" i="2"/>
  <c r="J85" i="2" s="1"/>
  <c r="J84" i="2" s="1"/>
  <c r="G86" i="2"/>
  <c r="F86" i="2"/>
  <c r="F85" i="2" s="1"/>
  <c r="F84" i="2" s="1"/>
  <c r="F76" i="2" s="1"/>
  <c r="F74" i="2" s="1"/>
  <c r="G85" i="2"/>
  <c r="G84" i="2" s="1"/>
  <c r="G76" i="2" s="1"/>
  <c r="G74" i="2" s="1"/>
  <c r="L84" i="2"/>
  <c r="O83" i="2"/>
  <c r="M83" i="2"/>
  <c r="L83" i="2"/>
  <c r="L82" i="2" s="1"/>
  <c r="L79" i="2" s="1"/>
  <c r="L78" i="2" s="1"/>
  <c r="L77" i="2" s="1"/>
  <c r="L75" i="2" s="1"/>
  <c r="L51" i="2" s="1"/>
  <c r="H83" i="2"/>
  <c r="K82" i="2"/>
  <c r="J82" i="2"/>
  <c r="G82" i="2"/>
  <c r="F82" i="2"/>
  <c r="O81" i="2"/>
  <c r="L81" i="2"/>
  <c r="H81" i="2"/>
  <c r="L80" i="2"/>
  <c r="K80" i="2"/>
  <c r="J80" i="2"/>
  <c r="G80" i="2"/>
  <c r="G79" i="2" s="1"/>
  <c r="G78" i="2" s="1"/>
  <c r="G77" i="2" s="1"/>
  <c r="G75" i="2" s="1"/>
  <c r="G51" i="2" s="1"/>
  <c r="F80" i="2"/>
  <c r="F79" i="2"/>
  <c r="F78" i="2"/>
  <c r="F77" i="2" s="1"/>
  <c r="F75" i="2" s="1"/>
  <c r="F51" i="2" s="1"/>
  <c r="L76" i="2"/>
  <c r="L74" i="2" s="1"/>
  <c r="O73" i="2"/>
  <c r="N73" i="2"/>
  <c r="M73" i="2"/>
  <c r="L73" i="2"/>
  <c r="H73" i="2"/>
  <c r="O72" i="2"/>
  <c r="M72" i="2"/>
  <c r="L72" i="2"/>
  <c r="K72" i="2"/>
  <c r="J72" i="2"/>
  <c r="H72" i="2"/>
  <c r="H71" i="2" s="1"/>
  <c r="G72" i="2"/>
  <c r="G71" i="2" s="1"/>
  <c r="G70" i="2" s="1"/>
  <c r="G69" i="2" s="1"/>
  <c r="G68" i="2" s="1"/>
  <c r="F72" i="2"/>
  <c r="M71" i="2"/>
  <c r="L71" i="2"/>
  <c r="L70" i="2" s="1"/>
  <c r="L69" i="2" s="1"/>
  <c r="L68" i="2" s="1"/>
  <c r="K71" i="2"/>
  <c r="J71" i="2"/>
  <c r="J70" i="2" s="1"/>
  <c r="J69" i="2" s="1"/>
  <c r="F71" i="2"/>
  <c r="F70" i="2" s="1"/>
  <c r="F69" i="2" s="1"/>
  <c r="F68" i="2" s="1"/>
  <c r="M70" i="2"/>
  <c r="H70" i="2"/>
  <c r="H69" i="2"/>
  <c r="H68" i="2" s="1"/>
  <c r="N67" i="2"/>
  <c r="M67" i="2"/>
  <c r="L67" i="2"/>
  <c r="H67" i="2"/>
  <c r="L66" i="2"/>
  <c r="L65" i="2" s="1"/>
  <c r="L64" i="2" s="1"/>
  <c r="L54" i="2" s="1"/>
  <c r="L52" i="2" s="1"/>
  <c r="L49" i="2" s="1"/>
  <c r="K66" i="2"/>
  <c r="J66" i="2"/>
  <c r="H66" i="2"/>
  <c r="G66" i="2"/>
  <c r="F66" i="2"/>
  <c r="F65" i="2" s="1"/>
  <c r="F64" i="2" s="1"/>
  <c r="J65" i="2"/>
  <c r="H65" i="2"/>
  <c r="H64" i="2" s="1"/>
  <c r="G65" i="2"/>
  <c r="J64" i="2"/>
  <c r="G64" i="2"/>
  <c r="O63" i="2"/>
  <c r="N63" i="2"/>
  <c r="L63" i="2"/>
  <c r="H63" i="2"/>
  <c r="L62" i="2"/>
  <c r="K62" i="2"/>
  <c r="J62" i="2"/>
  <c r="G62" i="2"/>
  <c r="F62" i="2"/>
  <c r="L61" i="2"/>
  <c r="G61" i="2"/>
  <c r="G60" i="2" s="1"/>
  <c r="G54" i="2" s="1"/>
  <c r="G52" i="2" s="1"/>
  <c r="G49" i="2" s="1"/>
  <c r="F61" i="2"/>
  <c r="F60" i="2" s="1"/>
  <c r="F54" i="2" s="1"/>
  <c r="F52" i="2" s="1"/>
  <c r="F49" i="2" s="1"/>
  <c r="L60" i="2"/>
  <c r="O59" i="2"/>
  <c r="L59" i="2"/>
  <c r="H59" i="2"/>
  <c r="N58" i="2"/>
  <c r="L58" i="2"/>
  <c r="K58" i="2"/>
  <c r="K57" i="2" s="1"/>
  <c r="J58" i="2"/>
  <c r="H58" i="2"/>
  <c r="H57" i="2" s="1"/>
  <c r="H56" i="2" s="1"/>
  <c r="G58" i="2"/>
  <c r="F58" i="2"/>
  <c r="N57" i="2"/>
  <c r="L57" i="2"/>
  <c r="G57" i="2"/>
  <c r="F57" i="2"/>
  <c r="F56" i="2" s="1"/>
  <c r="F55" i="2" s="1"/>
  <c r="F53" i="2" s="1"/>
  <c r="L56" i="2"/>
  <c r="L55" i="2" s="1"/>
  <c r="L53" i="2" s="1"/>
  <c r="K56" i="2"/>
  <c r="G56" i="2"/>
  <c r="G55" i="2" s="1"/>
  <c r="K55" i="2"/>
  <c r="K53" i="2" s="1"/>
  <c r="G53" i="2"/>
  <c r="O48" i="2"/>
  <c r="N48" i="2"/>
  <c r="M48" i="2"/>
  <c r="L48" i="2"/>
  <c r="H48" i="2"/>
  <c r="O47" i="2"/>
  <c r="N47" i="2"/>
  <c r="M47" i="2"/>
  <c r="L47" i="2"/>
  <c r="L46" i="2" s="1"/>
  <c r="L45" i="2" s="1"/>
  <c r="L44" i="2" s="1"/>
  <c r="H47" i="2"/>
  <c r="O46" i="2"/>
  <c r="N46" i="2"/>
  <c r="M46" i="2"/>
  <c r="K46" i="2"/>
  <c r="J46" i="2"/>
  <c r="H46" i="2"/>
  <c r="G46" i="2"/>
  <c r="F46" i="2"/>
  <c r="F45" i="2" s="1"/>
  <c r="F44" i="2" s="1"/>
  <c r="K45" i="2"/>
  <c r="J45" i="2"/>
  <c r="H45" i="2"/>
  <c r="G45" i="2"/>
  <c r="G44" i="2" s="1"/>
  <c r="K44" i="2"/>
  <c r="J44" i="2"/>
  <c r="O43" i="2"/>
  <c r="N43" i="2"/>
  <c r="M43" i="2"/>
  <c r="L42" i="2"/>
  <c r="L41" i="2" s="1"/>
  <c r="H42" i="2"/>
  <c r="K41" i="2"/>
  <c r="J41" i="2"/>
  <c r="G41" i="2"/>
  <c r="F41" i="2"/>
  <c r="O40" i="2"/>
  <c r="L40" i="2"/>
  <c r="H40" i="2"/>
  <c r="N39" i="2"/>
  <c r="M39" i="2"/>
  <c r="L39" i="2"/>
  <c r="H39" i="2"/>
  <c r="O38" i="2"/>
  <c r="N38" i="2"/>
  <c r="M38" i="2"/>
  <c r="L38" i="2"/>
  <c r="H38" i="2"/>
  <c r="O37" i="2"/>
  <c r="N37" i="2"/>
  <c r="M37" i="2"/>
  <c r="L37" i="2"/>
  <c r="H37" i="2"/>
  <c r="O36" i="2"/>
  <c r="N36" i="2"/>
  <c r="M36" i="2"/>
  <c r="L36" i="2"/>
  <c r="H36" i="2"/>
  <c r="O35" i="2"/>
  <c r="N35" i="2"/>
  <c r="M35" i="2"/>
  <c r="L35" i="2"/>
  <c r="H35" i="2"/>
  <c r="L34" i="2"/>
  <c r="K34" i="2"/>
  <c r="J34" i="2"/>
  <c r="G34" i="2"/>
  <c r="F34" i="2"/>
  <c r="O33" i="2"/>
  <c r="M33" i="2"/>
  <c r="L33" i="2"/>
  <c r="H33" i="2"/>
  <c r="N33" i="2" s="1"/>
  <c r="O32" i="2"/>
  <c r="M32" i="2"/>
  <c r="L32" i="2"/>
  <c r="L31" i="2" s="1"/>
  <c r="H32" i="2"/>
  <c r="K31" i="2"/>
  <c r="J31" i="2"/>
  <c r="G31" i="2"/>
  <c r="F31" i="2"/>
  <c r="N30" i="2"/>
  <c r="M30" i="2"/>
  <c r="L30" i="2"/>
  <c r="H30" i="2"/>
  <c r="N29" i="2"/>
  <c r="M29" i="2"/>
  <c r="L29" i="2"/>
  <c r="H29" i="2"/>
  <c r="O28" i="2"/>
  <c r="N28" i="2"/>
  <c r="M28" i="2"/>
  <c r="L28" i="2"/>
  <c r="H28" i="2"/>
  <c r="M27" i="2"/>
  <c r="L27" i="2"/>
  <c r="K27" i="2"/>
  <c r="J27" i="2"/>
  <c r="H27" i="2"/>
  <c r="G27" i="2"/>
  <c r="F27" i="2"/>
  <c r="O26" i="2"/>
  <c r="L26" i="2"/>
  <c r="H26" i="2"/>
  <c r="O25" i="2"/>
  <c r="L25" i="2"/>
  <c r="K25" i="2"/>
  <c r="J25" i="2"/>
  <c r="G25" i="2"/>
  <c r="G24" i="2" s="1"/>
  <c r="F25" i="2"/>
  <c r="F24" i="2" s="1"/>
  <c r="O23" i="2"/>
  <c r="N23" i="2"/>
  <c r="M23" i="2"/>
  <c r="L23" i="2"/>
  <c r="L22" i="2" s="1"/>
  <c r="H23" i="2"/>
  <c r="N22" i="2"/>
  <c r="M22" i="2"/>
  <c r="K22" i="2"/>
  <c r="O22" i="2" s="1"/>
  <c r="J22" i="2"/>
  <c r="H22" i="2"/>
  <c r="G22" i="2"/>
  <c r="F22" i="2"/>
  <c r="O21" i="2"/>
  <c r="L21" i="2"/>
  <c r="H21" i="2"/>
  <c r="O20" i="2"/>
  <c r="M20" i="2"/>
  <c r="L20" i="2"/>
  <c r="H20" i="2"/>
  <c r="O19" i="2"/>
  <c r="M19" i="2"/>
  <c r="L19" i="2"/>
  <c r="H19" i="2"/>
  <c r="N19" i="2" s="1"/>
  <c r="O18" i="2"/>
  <c r="M18" i="2"/>
  <c r="L18" i="2"/>
  <c r="H18" i="2"/>
  <c r="N18" i="2" s="1"/>
  <c r="L17" i="2"/>
  <c r="H17" i="2"/>
  <c r="O16" i="2"/>
  <c r="L16" i="2"/>
  <c r="H16" i="2"/>
  <c r="K15" i="2"/>
  <c r="K11" i="2" s="1"/>
  <c r="J15" i="2"/>
  <c r="H15" i="2"/>
  <c r="N15" i="2" s="1"/>
  <c r="G15" i="2"/>
  <c r="F15" i="2"/>
  <c r="O14" i="2"/>
  <c r="N14" i="2"/>
  <c r="M14" i="2"/>
  <c r="L14" i="2"/>
  <c r="H14" i="2"/>
  <c r="O13" i="2"/>
  <c r="L13" i="2"/>
  <c r="L12" i="2" s="1"/>
  <c r="H13" i="2"/>
  <c r="O12" i="2"/>
  <c r="K12" i="2"/>
  <c r="J12" i="2"/>
  <c r="G12" i="2"/>
  <c r="F12" i="2"/>
  <c r="G11" i="2"/>
  <c r="G10" i="2" s="1"/>
  <c r="G9" i="2" s="1"/>
  <c r="G8" i="2" s="1"/>
  <c r="F11" i="2"/>
  <c r="F10" i="2" s="1"/>
  <c r="F9" i="2" s="1"/>
  <c r="AB294" i="1"/>
  <c r="AA294" i="1"/>
  <c r="W294" i="1"/>
  <c r="U294" i="1"/>
  <c r="U293" i="1" s="1"/>
  <c r="U292" i="1" s="1"/>
  <c r="U291" i="1" s="1"/>
  <c r="S294" i="1"/>
  <c r="S293" i="1" s="1"/>
  <c r="S292" i="1" s="1"/>
  <c r="S291" i="1" s="1"/>
  <c r="K294" i="1"/>
  <c r="L294" i="1" s="1"/>
  <c r="W293" i="1"/>
  <c r="V293" i="1"/>
  <c r="AB293" i="1" s="1"/>
  <c r="T293" i="1"/>
  <c r="AA293" i="1" s="1"/>
  <c r="Q293" i="1"/>
  <c r="O293" i="1"/>
  <c r="N293" i="1"/>
  <c r="N292" i="1" s="1"/>
  <c r="N291" i="1" s="1"/>
  <c r="L293" i="1"/>
  <c r="K293" i="1"/>
  <c r="J293" i="1"/>
  <c r="I293" i="1"/>
  <c r="H293" i="1"/>
  <c r="H292" i="1" s="1"/>
  <c r="H291" i="1" s="1"/>
  <c r="G293" i="1"/>
  <c r="F293" i="1"/>
  <c r="F292" i="1" s="1"/>
  <c r="W292" i="1"/>
  <c r="W291" i="1" s="1"/>
  <c r="V292" i="1"/>
  <c r="V291" i="1" s="1"/>
  <c r="Q292" i="1"/>
  <c r="O292" i="1"/>
  <c r="J292" i="1"/>
  <c r="I292" i="1"/>
  <c r="G292" i="1"/>
  <c r="O291" i="1"/>
  <c r="J291" i="1"/>
  <c r="I291" i="1"/>
  <c r="F291" i="1"/>
  <c r="AB290" i="1"/>
  <c r="AA290" i="1"/>
  <c r="Z290" i="1"/>
  <c r="W290" i="1"/>
  <c r="W289" i="1" s="1"/>
  <c r="U290" i="1"/>
  <c r="S290" i="1"/>
  <c r="S289" i="1" s="1"/>
  <c r="S288" i="1" s="1"/>
  <c r="S287" i="1" s="1"/>
  <c r="S264" i="1" s="1"/>
  <c r="S261" i="1" s="1"/>
  <c r="L290" i="1"/>
  <c r="K290" i="1"/>
  <c r="AA289" i="1"/>
  <c r="X289" i="1"/>
  <c r="V289" i="1"/>
  <c r="AB289" i="1" s="1"/>
  <c r="U289" i="1"/>
  <c r="T289" i="1"/>
  <c r="Q289" i="1"/>
  <c r="O289" i="1"/>
  <c r="N289" i="1"/>
  <c r="L289" i="1"/>
  <c r="J289" i="1"/>
  <c r="J288" i="1" s="1"/>
  <c r="I289" i="1"/>
  <c r="H289" i="1"/>
  <c r="K289" i="1" s="1"/>
  <c r="G289" i="1"/>
  <c r="F289" i="1"/>
  <c r="F288" i="1" s="1"/>
  <c r="F287" i="1" s="1"/>
  <c r="AA288" i="1"/>
  <c r="W288" i="1"/>
  <c r="W287" i="1" s="1"/>
  <c r="U288" i="1"/>
  <c r="U287" i="1" s="1"/>
  <c r="T288" i="1"/>
  <c r="Q288" i="1"/>
  <c r="O288" i="1"/>
  <c r="O287" i="1" s="1"/>
  <c r="N288" i="1"/>
  <c r="I288" i="1"/>
  <c r="I287" i="1" s="1"/>
  <c r="H288" i="1"/>
  <c r="G288" i="1"/>
  <c r="T287" i="1"/>
  <c r="N287" i="1"/>
  <c r="J287" i="1"/>
  <c r="H287" i="1"/>
  <c r="G287" i="1"/>
  <c r="AA286" i="1"/>
  <c r="W286" i="1"/>
  <c r="U286" i="1"/>
  <c r="U281" i="1" s="1"/>
  <c r="S286" i="1"/>
  <c r="L286" i="1"/>
  <c r="K286" i="1"/>
  <c r="AA285" i="1"/>
  <c r="W285" i="1"/>
  <c r="W280" i="1" s="1"/>
  <c r="U285" i="1"/>
  <c r="S285" i="1"/>
  <c r="L285" i="1"/>
  <c r="K285" i="1"/>
  <c r="W284" i="1"/>
  <c r="W279" i="1" s="1"/>
  <c r="U284" i="1"/>
  <c r="U279" i="1" s="1"/>
  <c r="S284" i="1"/>
  <c r="K284" i="1"/>
  <c r="L284" i="1" s="1"/>
  <c r="AB283" i="1"/>
  <c r="AA283" i="1"/>
  <c r="W283" i="1"/>
  <c r="U283" i="1"/>
  <c r="U278" i="1" s="1"/>
  <c r="U276" i="1" s="1"/>
  <c r="S283" i="1"/>
  <c r="L283" i="1"/>
  <c r="L278" i="1" s="1"/>
  <c r="K283" i="1"/>
  <c r="AA282" i="1"/>
  <c r="Z282" i="1"/>
  <c r="W282" i="1"/>
  <c r="W277" i="1" s="1"/>
  <c r="U282" i="1"/>
  <c r="S282" i="1"/>
  <c r="R282" i="1"/>
  <c r="R277" i="1" s="1"/>
  <c r="L282" i="1"/>
  <c r="L277" i="1" s="1"/>
  <c r="K282" i="1"/>
  <c r="W281" i="1"/>
  <c r="W276" i="1" s="1"/>
  <c r="W273" i="1" s="1"/>
  <c r="W266" i="1" s="1"/>
  <c r="W263" i="1" s="1"/>
  <c r="V281" i="1"/>
  <c r="T281" i="1"/>
  <c r="S281" i="1"/>
  <c r="Q281" i="1"/>
  <c r="O281" i="1"/>
  <c r="N281" i="1"/>
  <c r="N276" i="1" s="1"/>
  <c r="N273" i="1" s="1"/>
  <c r="N266" i="1" s="1"/>
  <c r="N263" i="1" s="1"/>
  <c r="J281" i="1"/>
  <c r="I281" i="1"/>
  <c r="H281" i="1"/>
  <c r="K281" i="1" s="1"/>
  <c r="G281" i="1"/>
  <c r="F281" i="1"/>
  <c r="AA280" i="1"/>
  <c r="V280" i="1"/>
  <c r="U280" i="1"/>
  <c r="T280" i="1"/>
  <c r="S280" i="1"/>
  <c r="Q280" i="1"/>
  <c r="O280" i="1"/>
  <c r="O275" i="1" s="1"/>
  <c r="O272" i="1" s="1"/>
  <c r="O265" i="1" s="1"/>
  <c r="O262" i="1" s="1"/>
  <c r="N280" i="1"/>
  <c r="N275" i="1" s="1"/>
  <c r="N272" i="1" s="1"/>
  <c r="J280" i="1"/>
  <c r="J275" i="1" s="1"/>
  <c r="I280" i="1"/>
  <c r="H280" i="1"/>
  <c r="H275" i="1" s="1"/>
  <c r="G280" i="1"/>
  <c r="K280" i="1" s="1"/>
  <c r="F280" i="1"/>
  <c r="F275" i="1" s="1"/>
  <c r="F272" i="1" s="1"/>
  <c r="F265" i="1" s="1"/>
  <c r="F262" i="1" s="1"/>
  <c r="V279" i="1"/>
  <c r="T279" i="1"/>
  <c r="S279" i="1"/>
  <c r="S274" i="1" s="1"/>
  <c r="S271" i="1" s="1"/>
  <c r="Q279" i="1"/>
  <c r="O279" i="1"/>
  <c r="N279" i="1"/>
  <c r="J279" i="1"/>
  <c r="I279" i="1"/>
  <c r="H279" i="1"/>
  <c r="G279" i="1"/>
  <c r="F279" i="1"/>
  <c r="W278" i="1"/>
  <c r="V278" i="1"/>
  <c r="AB278" i="1" s="1"/>
  <c r="T278" i="1"/>
  <c r="S278" i="1"/>
  <c r="Q278" i="1"/>
  <c r="O278" i="1"/>
  <c r="N278" i="1"/>
  <c r="K278" i="1"/>
  <c r="J278" i="1"/>
  <c r="J276" i="1" s="1"/>
  <c r="J273" i="1" s="1"/>
  <c r="J266" i="1" s="1"/>
  <c r="I278" i="1"/>
  <c r="H278" i="1"/>
  <c r="G278" i="1"/>
  <c r="F278" i="1"/>
  <c r="AA277" i="1"/>
  <c r="X277" i="1"/>
  <c r="V277" i="1"/>
  <c r="U277" i="1"/>
  <c r="T277" i="1"/>
  <c r="S277" i="1"/>
  <c r="Q277" i="1"/>
  <c r="O277" i="1"/>
  <c r="O274" i="1" s="1"/>
  <c r="O271" i="1" s="1"/>
  <c r="N277" i="1"/>
  <c r="N274" i="1" s="1"/>
  <c r="N271" i="1" s="1"/>
  <c r="J277" i="1"/>
  <c r="J274" i="1" s="1"/>
  <c r="J271" i="1" s="1"/>
  <c r="I277" i="1"/>
  <c r="I274" i="1" s="1"/>
  <c r="I271" i="1" s="1"/>
  <c r="H277" i="1"/>
  <c r="H274" i="1" s="1"/>
  <c r="G277" i="1"/>
  <c r="F277" i="1"/>
  <c r="T276" i="1"/>
  <c r="S276" i="1"/>
  <c r="S273" i="1" s="1"/>
  <c r="O276" i="1"/>
  <c r="O273" i="1" s="1"/>
  <c r="O266" i="1" s="1"/>
  <c r="O263" i="1" s="1"/>
  <c r="I276" i="1"/>
  <c r="H276" i="1"/>
  <c r="G276" i="1"/>
  <c r="G273" i="1" s="1"/>
  <c r="W275" i="1"/>
  <c r="W272" i="1" s="1"/>
  <c r="U275" i="1"/>
  <c r="U272" i="1" s="1"/>
  <c r="S275" i="1"/>
  <c r="Q275" i="1"/>
  <c r="I275" i="1"/>
  <c r="I272" i="1" s="1"/>
  <c r="I265" i="1" s="1"/>
  <c r="I262" i="1" s="1"/>
  <c r="I115" i="1" s="1"/>
  <c r="G275" i="1"/>
  <c r="V274" i="1"/>
  <c r="U274" i="1"/>
  <c r="U271" i="1" s="1"/>
  <c r="Q274" i="1"/>
  <c r="G274" i="1"/>
  <c r="G271" i="1" s="1"/>
  <c r="U273" i="1"/>
  <c r="U266" i="1" s="1"/>
  <c r="I273" i="1"/>
  <c r="H273" i="1"/>
  <c r="H266" i="1" s="1"/>
  <c r="H263" i="1" s="1"/>
  <c r="S272" i="1"/>
  <c r="J272" i="1"/>
  <c r="J265" i="1" s="1"/>
  <c r="H272" i="1"/>
  <c r="G272" i="1"/>
  <c r="Q271" i="1"/>
  <c r="K271" i="1"/>
  <c r="H271" i="1"/>
  <c r="AA270" i="1"/>
  <c r="W270" i="1"/>
  <c r="U270" i="1"/>
  <c r="U269" i="1" s="1"/>
  <c r="U268" i="1" s="1"/>
  <c r="U267" i="1" s="1"/>
  <c r="U264" i="1" s="1"/>
  <c r="S270" i="1"/>
  <c r="S269" i="1" s="1"/>
  <c r="S268" i="1" s="1"/>
  <c r="S267" i="1" s="1"/>
  <c r="K270" i="1"/>
  <c r="L270" i="1" s="1"/>
  <c r="W269" i="1"/>
  <c r="V269" i="1"/>
  <c r="T269" i="1"/>
  <c r="Q269" i="1"/>
  <c r="O269" i="1"/>
  <c r="O268" i="1" s="1"/>
  <c r="O267" i="1" s="1"/>
  <c r="N269" i="1"/>
  <c r="N268" i="1" s="1"/>
  <c r="J269" i="1"/>
  <c r="I269" i="1"/>
  <c r="I268" i="1" s="1"/>
  <c r="I267" i="1" s="1"/>
  <c r="H269" i="1"/>
  <c r="G269" i="1"/>
  <c r="F269" i="1"/>
  <c r="F268" i="1" s="1"/>
  <c r="F267" i="1" s="1"/>
  <c r="W268" i="1"/>
  <c r="V268" i="1"/>
  <c r="T268" i="1"/>
  <c r="Q268" i="1"/>
  <c r="J268" i="1"/>
  <c r="J267" i="1" s="1"/>
  <c r="H268" i="1"/>
  <c r="H267" i="1" s="1"/>
  <c r="H264" i="1" s="1"/>
  <c r="H261" i="1" s="1"/>
  <c r="G268" i="1"/>
  <c r="W267" i="1"/>
  <c r="V267" i="1"/>
  <c r="Q267" i="1"/>
  <c r="N267" i="1"/>
  <c r="N264" i="1" s="1"/>
  <c r="N261" i="1" s="1"/>
  <c r="S266" i="1"/>
  <c r="S263" i="1" s="1"/>
  <c r="I266" i="1"/>
  <c r="G266" i="1"/>
  <c r="W265" i="1"/>
  <c r="W262" i="1" s="1"/>
  <c r="U265" i="1"/>
  <c r="U262" i="1" s="1"/>
  <c r="S265" i="1"/>
  <c r="N265" i="1"/>
  <c r="N262" i="1" s="1"/>
  <c r="H265" i="1"/>
  <c r="J264" i="1"/>
  <c r="J261" i="1" s="1"/>
  <c r="U263" i="1"/>
  <c r="J263" i="1"/>
  <c r="I263" i="1"/>
  <c r="G263" i="1"/>
  <c r="S262" i="1"/>
  <c r="J262" i="1"/>
  <c r="H262" i="1"/>
  <c r="U261" i="1"/>
  <c r="AA260" i="1"/>
  <c r="W260" i="1"/>
  <c r="U260" i="1"/>
  <c r="U259" i="1" s="1"/>
  <c r="U258" i="1" s="1"/>
  <c r="U257" i="1" s="1"/>
  <c r="U256" i="1" s="1"/>
  <c r="U255" i="1" s="1"/>
  <c r="S260" i="1"/>
  <c r="K260" i="1"/>
  <c r="L260" i="1" s="1"/>
  <c r="W259" i="1"/>
  <c r="W258" i="1" s="1"/>
  <c r="W257" i="1" s="1"/>
  <c r="W256" i="1" s="1"/>
  <c r="W255" i="1" s="1"/>
  <c r="V259" i="1"/>
  <c r="T259" i="1"/>
  <c r="S259" i="1"/>
  <c r="S258" i="1" s="1"/>
  <c r="Q259" i="1"/>
  <c r="O259" i="1"/>
  <c r="N259" i="1"/>
  <c r="J259" i="1"/>
  <c r="J258" i="1" s="1"/>
  <c r="J257" i="1" s="1"/>
  <c r="J256" i="1" s="1"/>
  <c r="J255" i="1" s="1"/>
  <c r="I259" i="1"/>
  <c r="H259" i="1"/>
  <c r="G259" i="1"/>
  <c r="F259" i="1"/>
  <c r="T258" i="1"/>
  <c r="O258" i="1"/>
  <c r="N258" i="1"/>
  <c r="N257" i="1" s="1"/>
  <c r="N256" i="1" s="1"/>
  <c r="N255" i="1" s="1"/>
  <c r="I258" i="1"/>
  <c r="I257" i="1" s="1"/>
  <c r="I256" i="1" s="1"/>
  <c r="I255" i="1" s="1"/>
  <c r="H258" i="1"/>
  <c r="H257" i="1" s="1"/>
  <c r="H256" i="1" s="1"/>
  <c r="H255" i="1" s="1"/>
  <c r="F258" i="1"/>
  <c r="S257" i="1"/>
  <c r="O257" i="1"/>
  <c r="O256" i="1" s="1"/>
  <c r="F257" i="1"/>
  <c r="F256" i="1" s="1"/>
  <c r="F255" i="1" s="1"/>
  <c r="S256" i="1"/>
  <c r="S255" i="1" s="1"/>
  <c r="O255" i="1"/>
  <c r="AB254" i="1"/>
  <c r="AA254" i="1"/>
  <c r="W254" i="1"/>
  <c r="U254" i="1"/>
  <c r="S254" i="1"/>
  <c r="R254" i="1"/>
  <c r="R253" i="1" s="1"/>
  <c r="R252" i="1" s="1"/>
  <c r="R251" i="1" s="1"/>
  <c r="K254" i="1"/>
  <c r="L254" i="1" s="1"/>
  <c r="AA253" i="1"/>
  <c r="W253" i="1"/>
  <c r="W252" i="1" s="1"/>
  <c r="W251" i="1" s="1"/>
  <c r="W246" i="1" s="1"/>
  <c r="W245" i="1" s="1"/>
  <c r="V253" i="1"/>
  <c r="AB253" i="1" s="1"/>
  <c r="U253" i="1"/>
  <c r="U252" i="1" s="1"/>
  <c r="T253" i="1"/>
  <c r="S253" i="1"/>
  <c r="Q253" i="1"/>
  <c r="O253" i="1"/>
  <c r="O252" i="1" s="1"/>
  <c r="O251" i="1" s="1"/>
  <c r="N253" i="1"/>
  <c r="N252" i="1" s="1"/>
  <c r="N251" i="1" s="1"/>
  <c r="J253" i="1"/>
  <c r="I253" i="1"/>
  <c r="I252" i="1" s="1"/>
  <c r="H253" i="1"/>
  <c r="G253" i="1"/>
  <c r="F253" i="1"/>
  <c r="F252" i="1" s="1"/>
  <c r="F251" i="1" s="1"/>
  <c r="V252" i="1"/>
  <c r="T252" i="1"/>
  <c r="S252" i="1"/>
  <c r="S251" i="1" s="1"/>
  <c r="S246" i="1" s="1"/>
  <c r="Q252" i="1"/>
  <c r="J252" i="1"/>
  <c r="H252" i="1"/>
  <c r="H251" i="1" s="1"/>
  <c r="G252" i="1"/>
  <c r="V251" i="1"/>
  <c r="U251" i="1"/>
  <c r="I251" i="1"/>
  <c r="G251" i="1"/>
  <c r="W250" i="1"/>
  <c r="U250" i="1"/>
  <c r="S250" i="1"/>
  <c r="P250" i="1"/>
  <c r="P249" i="1" s="1"/>
  <c r="P248" i="1" s="1"/>
  <c r="P247" i="1" s="1"/>
  <c r="K250" i="1"/>
  <c r="L250" i="1" s="1"/>
  <c r="W249" i="1"/>
  <c r="W248" i="1" s="1"/>
  <c r="W247" i="1" s="1"/>
  <c r="V249" i="1"/>
  <c r="U249" i="1"/>
  <c r="U248" i="1" s="1"/>
  <c r="U247" i="1" s="1"/>
  <c r="U246" i="1" s="1"/>
  <c r="U245" i="1" s="1"/>
  <c r="T249" i="1"/>
  <c r="S249" i="1"/>
  <c r="S248" i="1" s="1"/>
  <c r="Q249" i="1"/>
  <c r="O249" i="1"/>
  <c r="N249" i="1"/>
  <c r="N248" i="1" s="1"/>
  <c r="N247" i="1" s="1"/>
  <c r="J249" i="1"/>
  <c r="I249" i="1"/>
  <c r="H249" i="1"/>
  <c r="H248" i="1" s="1"/>
  <c r="H247" i="1" s="1"/>
  <c r="H246" i="1" s="1"/>
  <c r="H245" i="1" s="1"/>
  <c r="G249" i="1"/>
  <c r="F249" i="1"/>
  <c r="V248" i="1"/>
  <c r="Q248" i="1"/>
  <c r="Q247" i="1" s="1"/>
  <c r="O248" i="1"/>
  <c r="O247" i="1" s="1"/>
  <c r="J248" i="1"/>
  <c r="J247" i="1" s="1"/>
  <c r="I248" i="1"/>
  <c r="F248" i="1"/>
  <c r="F247" i="1" s="1"/>
  <c r="F246" i="1" s="1"/>
  <c r="F245" i="1" s="1"/>
  <c r="S247" i="1"/>
  <c r="I247" i="1"/>
  <c r="I246" i="1" s="1"/>
  <c r="I245" i="1" s="1"/>
  <c r="S245" i="1"/>
  <c r="AB244" i="1"/>
  <c r="AA244" i="1"/>
  <c r="X244" i="1"/>
  <c r="W244" i="1"/>
  <c r="U244" i="1"/>
  <c r="S244" i="1"/>
  <c r="S243" i="1" s="1"/>
  <c r="S242" i="1" s="1"/>
  <c r="L244" i="1"/>
  <c r="K244" i="1"/>
  <c r="AA243" i="1"/>
  <c r="W243" i="1"/>
  <c r="W242" i="1" s="1"/>
  <c r="V243" i="1"/>
  <c r="AB243" i="1" s="1"/>
  <c r="U243" i="1"/>
  <c r="T243" i="1"/>
  <c r="Q243" i="1"/>
  <c r="X243" i="1" s="1"/>
  <c r="O243" i="1"/>
  <c r="N243" i="1"/>
  <c r="L243" i="1"/>
  <c r="K243" i="1"/>
  <c r="J243" i="1"/>
  <c r="I243" i="1"/>
  <c r="I242" i="1" s="1"/>
  <c r="H243" i="1"/>
  <c r="G243" i="1"/>
  <c r="G242" i="1" s="1"/>
  <c r="F243" i="1"/>
  <c r="AB242" i="1"/>
  <c r="V242" i="1"/>
  <c r="U242" i="1"/>
  <c r="U241" i="1" s="1"/>
  <c r="T242" i="1"/>
  <c r="T241" i="1" s="1"/>
  <c r="O242" i="1"/>
  <c r="O241" i="1" s="1"/>
  <c r="N242" i="1"/>
  <c r="N241" i="1" s="1"/>
  <c r="J242" i="1"/>
  <c r="J241" i="1" s="1"/>
  <c r="H242" i="1"/>
  <c r="F242" i="1"/>
  <c r="F241" i="1" s="1"/>
  <c r="W241" i="1"/>
  <c r="V241" i="1"/>
  <c r="S241" i="1"/>
  <c r="I241" i="1"/>
  <c r="H241" i="1"/>
  <c r="G241" i="1"/>
  <c r="AA240" i="1"/>
  <c r="Z240" i="1"/>
  <c r="W240" i="1"/>
  <c r="W239" i="1" s="1"/>
  <c r="W236" i="1" s="1"/>
  <c r="W235" i="1" s="1"/>
  <c r="U240" i="1"/>
  <c r="S240" i="1"/>
  <c r="S239" i="1" s="1"/>
  <c r="S236" i="1" s="1"/>
  <c r="S235" i="1" s="1"/>
  <c r="S234" i="1" s="1"/>
  <c r="R240" i="1"/>
  <c r="L240" i="1"/>
  <c r="K240" i="1"/>
  <c r="V239" i="1"/>
  <c r="U239" i="1"/>
  <c r="T239" i="1"/>
  <c r="R239" i="1"/>
  <c r="Q239" i="1"/>
  <c r="O239" i="1"/>
  <c r="N239" i="1"/>
  <c r="K239" i="1"/>
  <c r="J239" i="1"/>
  <c r="I239" i="1"/>
  <c r="H239" i="1"/>
  <c r="H236" i="1" s="1"/>
  <c r="H235" i="1" s="1"/>
  <c r="G239" i="1"/>
  <c r="F239" i="1"/>
  <c r="AA238" i="1"/>
  <c r="Y238" i="1"/>
  <c r="W238" i="1"/>
  <c r="U238" i="1"/>
  <c r="U237" i="1" s="1"/>
  <c r="S238" i="1"/>
  <c r="P238" i="1"/>
  <c r="P237" i="1" s="1"/>
  <c r="L238" i="1"/>
  <c r="K238" i="1"/>
  <c r="W237" i="1"/>
  <c r="V237" i="1"/>
  <c r="V236" i="1" s="1"/>
  <c r="T237" i="1"/>
  <c r="S237" i="1"/>
  <c r="Q237" i="1"/>
  <c r="Q236" i="1" s="1"/>
  <c r="O237" i="1"/>
  <c r="O236" i="1" s="1"/>
  <c r="O235" i="1" s="1"/>
  <c r="N237" i="1"/>
  <c r="L237" i="1"/>
  <c r="K237" i="1"/>
  <c r="J237" i="1"/>
  <c r="J236" i="1" s="1"/>
  <c r="J235" i="1" s="1"/>
  <c r="J234" i="1" s="1"/>
  <c r="I237" i="1"/>
  <c r="H237" i="1"/>
  <c r="G237" i="1"/>
  <c r="F237" i="1"/>
  <c r="F236" i="1" s="1"/>
  <c r="F235" i="1" s="1"/>
  <c r="F234" i="1" s="1"/>
  <c r="F233" i="1" s="1"/>
  <c r="U236" i="1"/>
  <c r="N236" i="1"/>
  <c r="N235" i="1" s="1"/>
  <c r="N234" i="1" s="1"/>
  <c r="N233" i="1" s="1"/>
  <c r="I236" i="1"/>
  <c r="G236" i="1"/>
  <c r="K236" i="1" s="1"/>
  <c r="U235" i="1"/>
  <c r="U234" i="1" s="1"/>
  <c r="U233" i="1" s="1"/>
  <c r="I235" i="1"/>
  <c r="G235" i="1"/>
  <c r="S233" i="1"/>
  <c r="J233" i="1"/>
  <c r="W232" i="1"/>
  <c r="U232" i="1"/>
  <c r="U231" i="1" s="1"/>
  <c r="U230" i="1" s="1"/>
  <c r="U229" i="1" s="1"/>
  <c r="S232" i="1"/>
  <c r="K232" i="1"/>
  <c r="L232" i="1" s="1"/>
  <c r="W231" i="1"/>
  <c r="V231" i="1"/>
  <c r="T231" i="1"/>
  <c r="S231" i="1"/>
  <c r="S230" i="1" s="1"/>
  <c r="Q231" i="1"/>
  <c r="O231" i="1"/>
  <c r="O230" i="1" s="1"/>
  <c r="N231" i="1"/>
  <c r="K231" i="1"/>
  <c r="J231" i="1"/>
  <c r="I231" i="1"/>
  <c r="H231" i="1"/>
  <c r="H230" i="1" s="1"/>
  <c r="K230" i="1" s="1"/>
  <c r="G231" i="1"/>
  <c r="G230" i="1" s="1"/>
  <c r="F231" i="1"/>
  <c r="F230" i="1" s="1"/>
  <c r="F229" i="1" s="1"/>
  <c r="W230" i="1"/>
  <c r="V230" i="1"/>
  <c r="V229" i="1" s="1"/>
  <c r="Q230" i="1"/>
  <c r="N230" i="1"/>
  <c r="N229" i="1" s="1"/>
  <c r="J230" i="1"/>
  <c r="J229" i="1" s="1"/>
  <c r="I230" i="1"/>
  <c r="I229" i="1" s="1"/>
  <c r="W229" i="1"/>
  <c r="S229" i="1"/>
  <c r="Q229" i="1"/>
  <c r="O229" i="1"/>
  <c r="H229" i="1"/>
  <c r="G229" i="1"/>
  <c r="AB228" i="1"/>
  <c r="AA228" i="1"/>
  <c r="W228" i="1"/>
  <c r="W227" i="1" s="1"/>
  <c r="W226" i="1" s="1"/>
  <c r="W225" i="1" s="1"/>
  <c r="W224" i="1" s="1"/>
  <c r="W223" i="1" s="1"/>
  <c r="U228" i="1"/>
  <c r="S228" i="1"/>
  <c r="K228" i="1"/>
  <c r="L228" i="1" s="1"/>
  <c r="AA227" i="1"/>
  <c r="V227" i="1"/>
  <c r="AB227" i="1" s="1"/>
  <c r="U227" i="1"/>
  <c r="U226" i="1" s="1"/>
  <c r="U225" i="1" s="1"/>
  <c r="U224" i="1" s="1"/>
  <c r="U223" i="1" s="1"/>
  <c r="T227" i="1"/>
  <c r="S227" i="1"/>
  <c r="Q227" i="1"/>
  <c r="O227" i="1"/>
  <c r="O226" i="1" s="1"/>
  <c r="O225" i="1" s="1"/>
  <c r="N227" i="1"/>
  <c r="N226" i="1" s="1"/>
  <c r="N225" i="1" s="1"/>
  <c r="N224" i="1" s="1"/>
  <c r="N223" i="1" s="1"/>
  <c r="J227" i="1"/>
  <c r="I227" i="1"/>
  <c r="I226" i="1" s="1"/>
  <c r="H227" i="1"/>
  <c r="G227" i="1"/>
  <c r="F227" i="1"/>
  <c r="V226" i="1"/>
  <c r="T226" i="1"/>
  <c r="S226" i="1"/>
  <c r="Q226" i="1"/>
  <c r="Q225" i="1" s="1"/>
  <c r="J226" i="1"/>
  <c r="J225" i="1" s="1"/>
  <c r="J224" i="1" s="1"/>
  <c r="J223" i="1" s="1"/>
  <c r="G226" i="1"/>
  <c r="F226" i="1"/>
  <c r="F225" i="1" s="1"/>
  <c r="S225" i="1"/>
  <c r="S224" i="1" s="1"/>
  <c r="S223" i="1" s="1"/>
  <c r="I225" i="1"/>
  <c r="G225" i="1"/>
  <c r="Q224" i="1"/>
  <c r="Q223" i="1" s="1"/>
  <c r="I224" i="1"/>
  <c r="I223" i="1" s="1"/>
  <c r="AA222" i="1"/>
  <c r="Z222" i="1"/>
  <c r="Y222" i="1"/>
  <c r="X222" i="1"/>
  <c r="W222" i="1"/>
  <c r="U222" i="1"/>
  <c r="S222" i="1"/>
  <c r="R222" i="1"/>
  <c r="R221" i="1" s="1"/>
  <c r="P222" i="1"/>
  <c r="P221" i="1" s="1"/>
  <c r="P220" i="1" s="1"/>
  <c r="P219" i="1" s="1"/>
  <c r="L222" i="1"/>
  <c r="K222" i="1"/>
  <c r="Z221" i="1"/>
  <c r="W221" i="1"/>
  <c r="W220" i="1" s="1"/>
  <c r="V221" i="1"/>
  <c r="U221" i="1"/>
  <c r="T221" i="1"/>
  <c r="S221" i="1"/>
  <c r="S220" i="1" s="1"/>
  <c r="S219" i="1" s="1"/>
  <c r="Q221" i="1"/>
  <c r="O221" i="1"/>
  <c r="N221" i="1"/>
  <c r="L221" i="1"/>
  <c r="L220" i="1" s="1"/>
  <c r="J221" i="1"/>
  <c r="I221" i="1"/>
  <c r="H221" i="1"/>
  <c r="G221" i="1"/>
  <c r="K221" i="1" s="1"/>
  <c r="F221" i="1"/>
  <c r="V220" i="1"/>
  <c r="U220" i="1"/>
  <c r="U219" i="1" s="1"/>
  <c r="R220" i="1"/>
  <c r="R219" i="1" s="1"/>
  <c r="O220" i="1"/>
  <c r="O219" i="1" s="1"/>
  <c r="N220" i="1"/>
  <c r="N219" i="1" s="1"/>
  <c r="J220" i="1"/>
  <c r="J219" i="1" s="1"/>
  <c r="I220" i="1"/>
  <c r="I219" i="1" s="1"/>
  <c r="H220" i="1"/>
  <c r="G220" i="1"/>
  <c r="F220" i="1"/>
  <c r="W219" i="1"/>
  <c r="V219" i="1"/>
  <c r="H219" i="1"/>
  <c r="F219" i="1"/>
  <c r="AA218" i="1"/>
  <c r="W218" i="1"/>
  <c r="W217" i="1" s="1"/>
  <c r="W216" i="1" s="1"/>
  <c r="W215" i="1" s="1"/>
  <c r="U218" i="1"/>
  <c r="U217" i="1" s="1"/>
  <c r="U216" i="1" s="1"/>
  <c r="U215" i="1" s="1"/>
  <c r="S218" i="1"/>
  <c r="S217" i="1" s="1"/>
  <c r="S216" i="1" s="1"/>
  <c r="S215" i="1" s="1"/>
  <c r="K218" i="1"/>
  <c r="L218" i="1" s="1"/>
  <c r="Z218" i="1" s="1"/>
  <c r="V217" i="1"/>
  <c r="T217" i="1"/>
  <c r="AA217" i="1" s="1"/>
  <c r="Q217" i="1"/>
  <c r="Q216" i="1" s="1"/>
  <c r="O217" i="1"/>
  <c r="N217" i="1"/>
  <c r="N216" i="1" s="1"/>
  <c r="N215" i="1" s="1"/>
  <c r="J217" i="1"/>
  <c r="I217" i="1"/>
  <c r="H217" i="1"/>
  <c r="G217" i="1"/>
  <c r="F217" i="1"/>
  <c r="F216" i="1" s="1"/>
  <c r="F215" i="1" s="1"/>
  <c r="V216" i="1"/>
  <c r="O216" i="1"/>
  <c r="O215" i="1" s="1"/>
  <c r="J216" i="1"/>
  <c r="J215" i="1" s="1"/>
  <c r="H216" i="1"/>
  <c r="G216" i="1"/>
  <c r="V215" i="1"/>
  <c r="H215" i="1"/>
  <c r="G215" i="1"/>
  <c r="AB214" i="1"/>
  <c r="AA214" i="1"/>
  <c r="W214" i="1"/>
  <c r="U214" i="1"/>
  <c r="U213" i="1" s="1"/>
  <c r="U212" i="1" s="1"/>
  <c r="U211" i="1" s="1"/>
  <c r="S214" i="1"/>
  <c r="K214" i="1"/>
  <c r="K213" i="1" s="1"/>
  <c r="K212" i="1" s="1"/>
  <c r="K211" i="1" s="1"/>
  <c r="W213" i="1"/>
  <c r="W212" i="1" s="1"/>
  <c r="W211" i="1" s="1"/>
  <c r="V213" i="1"/>
  <c r="T213" i="1"/>
  <c r="S213" i="1"/>
  <c r="Q213" i="1"/>
  <c r="O213" i="1"/>
  <c r="N213" i="1"/>
  <c r="N212" i="1" s="1"/>
  <c r="J213" i="1"/>
  <c r="J212" i="1" s="1"/>
  <c r="J211" i="1" s="1"/>
  <c r="I213" i="1"/>
  <c r="H213" i="1"/>
  <c r="H212" i="1" s="1"/>
  <c r="H211" i="1" s="1"/>
  <c r="G213" i="1"/>
  <c r="F213" i="1"/>
  <c r="F212" i="1" s="1"/>
  <c r="F211" i="1" s="1"/>
  <c r="S212" i="1"/>
  <c r="S211" i="1" s="1"/>
  <c r="Q212" i="1"/>
  <c r="O212" i="1"/>
  <c r="O211" i="1" s="1"/>
  <c r="I212" i="1"/>
  <c r="G212" i="1"/>
  <c r="G211" i="1" s="1"/>
  <c r="N211" i="1"/>
  <c r="I211" i="1"/>
  <c r="AA210" i="1"/>
  <c r="Z210" i="1"/>
  <c r="Y210" i="1"/>
  <c r="X210" i="1"/>
  <c r="W210" i="1"/>
  <c r="U210" i="1"/>
  <c r="S210" i="1"/>
  <c r="S209" i="1" s="1"/>
  <c r="S208" i="1" s="1"/>
  <c r="S207" i="1" s="1"/>
  <c r="R210" i="1"/>
  <c r="R209" i="1" s="1"/>
  <c r="R208" i="1" s="1"/>
  <c r="R207" i="1" s="1"/>
  <c r="P210" i="1"/>
  <c r="P209" i="1" s="1"/>
  <c r="K210" i="1"/>
  <c r="L210" i="1" s="1"/>
  <c r="Z209" i="1"/>
  <c r="W209" i="1"/>
  <c r="V209" i="1"/>
  <c r="U209" i="1"/>
  <c r="U208" i="1" s="1"/>
  <c r="U207" i="1" s="1"/>
  <c r="T209" i="1"/>
  <c r="AA209" i="1" s="1"/>
  <c r="Q209" i="1"/>
  <c r="O209" i="1"/>
  <c r="O208" i="1" s="1"/>
  <c r="O207" i="1" s="1"/>
  <c r="N209" i="1"/>
  <c r="N208" i="1" s="1"/>
  <c r="N207" i="1" s="1"/>
  <c r="L209" i="1"/>
  <c r="X209" i="1" s="1"/>
  <c r="J209" i="1"/>
  <c r="J208" i="1" s="1"/>
  <c r="J207" i="1" s="1"/>
  <c r="I209" i="1"/>
  <c r="I208" i="1" s="1"/>
  <c r="H209" i="1"/>
  <c r="G209" i="1"/>
  <c r="K209" i="1" s="1"/>
  <c r="F209" i="1"/>
  <c r="W208" i="1"/>
  <c r="V208" i="1"/>
  <c r="Z208" i="1" s="1"/>
  <c r="Q208" i="1"/>
  <c r="X208" i="1" s="1"/>
  <c r="P208" i="1"/>
  <c r="P207" i="1" s="1"/>
  <c r="L208" i="1"/>
  <c r="H208" i="1"/>
  <c r="G208" i="1"/>
  <c r="F208" i="1"/>
  <c r="W207" i="1"/>
  <c r="V207" i="1"/>
  <c r="Z207" i="1" s="1"/>
  <c r="Q207" i="1"/>
  <c r="X207" i="1" s="1"/>
  <c r="L207" i="1"/>
  <c r="I207" i="1"/>
  <c r="H207" i="1"/>
  <c r="F207" i="1"/>
  <c r="AA206" i="1"/>
  <c r="W206" i="1"/>
  <c r="U206" i="1"/>
  <c r="S206" i="1"/>
  <c r="K206" i="1"/>
  <c r="L206" i="1" s="1"/>
  <c r="AA205" i="1"/>
  <c r="W205" i="1"/>
  <c r="V205" i="1"/>
  <c r="U205" i="1"/>
  <c r="U204" i="1" s="1"/>
  <c r="T205" i="1"/>
  <c r="S205" i="1"/>
  <c r="S204" i="1" s="1"/>
  <c r="S203" i="1" s="1"/>
  <c r="Q205" i="1"/>
  <c r="O205" i="1"/>
  <c r="O204" i="1" s="1"/>
  <c r="O203" i="1" s="1"/>
  <c r="N205" i="1"/>
  <c r="J205" i="1"/>
  <c r="I205" i="1"/>
  <c r="I204" i="1" s="1"/>
  <c r="I203" i="1" s="1"/>
  <c r="H205" i="1"/>
  <c r="G205" i="1"/>
  <c r="F205" i="1"/>
  <c r="F204" i="1" s="1"/>
  <c r="F203" i="1" s="1"/>
  <c r="W204" i="1"/>
  <c r="T204" i="1"/>
  <c r="Q204" i="1"/>
  <c r="N204" i="1"/>
  <c r="K204" i="1"/>
  <c r="J204" i="1"/>
  <c r="J203" i="1" s="1"/>
  <c r="H204" i="1"/>
  <c r="H203" i="1" s="1"/>
  <c r="G204" i="1"/>
  <c r="G203" i="1" s="1"/>
  <c r="W203" i="1"/>
  <c r="U203" i="1"/>
  <c r="N203" i="1"/>
  <c r="AA202" i="1"/>
  <c r="W202" i="1"/>
  <c r="U202" i="1"/>
  <c r="S202" i="1"/>
  <c r="K202" i="1"/>
  <c r="AA201" i="1"/>
  <c r="W201" i="1"/>
  <c r="V201" i="1"/>
  <c r="U201" i="1"/>
  <c r="U200" i="1" s="1"/>
  <c r="T201" i="1"/>
  <c r="S201" i="1"/>
  <c r="S200" i="1" s="1"/>
  <c r="S199" i="1" s="1"/>
  <c r="Q201" i="1"/>
  <c r="O201" i="1"/>
  <c r="O200" i="1" s="1"/>
  <c r="O199" i="1" s="1"/>
  <c r="N201" i="1"/>
  <c r="J201" i="1"/>
  <c r="J200" i="1" s="1"/>
  <c r="J199" i="1" s="1"/>
  <c r="I201" i="1"/>
  <c r="I200" i="1" s="1"/>
  <c r="H201" i="1"/>
  <c r="G201" i="1"/>
  <c r="F201" i="1"/>
  <c r="W200" i="1"/>
  <c r="W199" i="1" s="1"/>
  <c r="T200" i="1"/>
  <c r="AA200" i="1" s="1"/>
  <c r="Q200" i="1"/>
  <c r="N200" i="1"/>
  <c r="H200" i="1"/>
  <c r="G200" i="1"/>
  <c r="G199" i="1" s="1"/>
  <c r="F200" i="1"/>
  <c r="F199" i="1" s="1"/>
  <c r="U199" i="1"/>
  <c r="T199" i="1"/>
  <c r="Q199" i="1"/>
  <c r="N199" i="1"/>
  <c r="I199" i="1"/>
  <c r="AA198" i="1"/>
  <c r="Z198" i="1"/>
  <c r="Y198" i="1"/>
  <c r="X198" i="1"/>
  <c r="W198" i="1"/>
  <c r="U198" i="1"/>
  <c r="S198" i="1"/>
  <c r="R198" i="1"/>
  <c r="R197" i="1" s="1"/>
  <c r="P198" i="1"/>
  <c r="P197" i="1" s="1"/>
  <c r="P196" i="1" s="1"/>
  <c r="P195" i="1" s="1"/>
  <c r="K198" i="1"/>
  <c r="L198" i="1" s="1"/>
  <c r="Z197" i="1"/>
  <c r="W197" i="1"/>
  <c r="V197" i="1"/>
  <c r="U197" i="1"/>
  <c r="U196" i="1" s="1"/>
  <c r="T197" i="1"/>
  <c r="AA197" i="1" s="1"/>
  <c r="S197" i="1"/>
  <c r="S196" i="1" s="1"/>
  <c r="S195" i="1" s="1"/>
  <c r="Q197" i="1"/>
  <c r="O197" i="1"/>
  <c r="O196" i="1" s="1"/>
  <c r="N197" i="1"/>
  <c r="N196" i="1" s="1"/>
  <c r="N195" i="1" s="1"/>
  <c r="L197" i="1"/>
  <c r="X197" i="1" s="1"/>
  <c r="J197" i="1"/>
  <c r="J196" i="1" s="1"/>
  <c r="J195" i="1" s="1"/>
  <c r="I197" i="1"/>
  <c r="I196" i="1" s="1"/>
  <c r="H197" i="1"/>
  <c r="H196" i="1" s="1"/>
  <c r="H195" i="1" s="1"/>
  <c r="G197" i="1"/>
  <c r="F197" i="1"/>
  <c r="W196" i="1"/>
  <c r="V196" i="1"/>
  <c r="Z196" i="1" s="1"/>
  <c r="T196" i="1"/>
  <c r="R196" i="1"/>
  <c r="R195" i="1" s="1"/>
  <c r="Q196" i="1"/>
  <c r="X196" i="1" s="1"/>
  <c r="L196" i="1"/>
  <c r="L195" i="1" s="1"/>
  <c r="F196" i="1"/>
  <c r="F195" i="1" s="1"/>
  <c r="W195" i="1"/>
  <c r="V195" i="1"/>
  <c r="Z195" i="1" s="1"/>
  <c r="U195" i="1"/>
  <c r="Q195" i="1"/>
  <c r="O195" i="1"/>
  <c r="I195" i="1"/>
  <c r="AA194" i="1"/>
  <c r="Z194" i="1"/>
  <c r="W194" i="1"/>
  <c r="U194" i="1"/>
  <c r="S194" i="1"/>
  <c r="R194" i="1"/>
  <c r="R193" i="1" s="1"/>
  <c r="R192" i="1" s="1"/>
  <c r="R191" i="1" s="1"/>
  <c r="P194" i="1"/>
  <c r="P193" i="1" s="1"/>
  <c r="P192" i="1" s="1"/>
  <c r="P191" i="1" s="1"/>
  <c r="L194" i="1"/>
  <c r="K194" i="1"/>
  <c r="W193" i="1"/>
  <c r="W192" i="1" s="1"/>
  <c r="W191" i="1" s="1"/>
  <c r="V193" i="1"/>
  <c r="U193" i="1"/>
  <c r="T193" i="1"/>
  <c r="T192" i="1" s="1"/>
  <c r="T191" i="1" s="1"/>
  <c r="S193" i="1"/>
  <c r="Q193" i="1"/>
  <c r="O193" i="1"/>
  <c r="N193" i="1"/>
  <c r="N192" i="1" s="1"/>
  <c r="N191" i="1" s="1"/>
  <c r="J193" i="1"/>
  <c r="I193" i="1"/>
  <c r="H193" i="1"/>
  <c r="G193" i="1"/>
  <c r="F193" i="1"/>
  <c r="V192" i="1"/>
  <c r="U192" i="1"/>
  <c r="S192" i="1"/>
  <c r="S191" i="1" s="1"/>
  <c r="Q192" i="1"/>
  <c r="O192" i="1"/>
  <c r="O191" i="1" s="1"/>
  <c r="J192" i="1"/>
  <c r="I192" i="1"/>
  <c r="I191" i="1" s="1"/>
  <c r="G192" i="1"/>
  <c r="F192" i="1"/>
  <c r="F191" i="1" s="1"/>
  <c r="V191" i="1"/>
  <c r="U191" i="1"/>
  <c r="J191" i="1"/>
  <c r="AA190" i="1"/>
  <c r="Y190" i="1"/>
  <c r="W190" i="1"/>
  <c r="U190" i="1"/>
  <c r="S190" i="1"/>
  <c r="P190" i="1"/>
  <c r="P189" i="1" s="1"/>
  <c r="P188" i="1" s="1"/>
  <c r="P187" i="1" s="1"/>
  <c r="L190" i="1"/>
  <c r="K190" i="1"/>
  <c r="W189" i="1"/>
  <c r="W188" i="1" s="1"/>
  <c r="W187" i="1" s="1"/>
  <c r="V189" i="1"/>
  <c r="U189" i="1"/>
  <c r="T189" i="1"/>
  <c r="T188" i="1" s="1"/>
  <c r="T187" i="1" s="1"/>
  <c r="S189" i="1"/>
  <c r="S188" i="1" s="1"/>
  <c r="S187" i="1" s="1"/>
  <c r="Q189" i="1"/>
  <c r="O189" i="1"/>
  <c r="N189" i="1"/>
  <c r="N188" i="1" s="1"/>
  <c r="N187" i="1" s="1"/>
  <c r="J189" i="1"/>
  <c r="I189" i="1"/>
  <c r="H189" i="1"/>
  <c r="H188" i="1" s="1"/>
  <c r="H187" i="1" s="1"/>
  <c r="G189" i="1"/>
  <c r="K189" i="1" s="1"/>
  <c r="F189" i="1"/>
  <c r="AA188" i="1"/>
  <c r="V188" i="1"/>
  <c r="U188" i="1"/>
  <c r="Q188" i="1"/>
  <c r="O188" i="1"/>
  <c r="O187" i="1" s="1"/>
  <c r="J188" i="1"/>
  <c r="I188" i="1"/>
  <c r="G188" i="1"/>
  <c r="F188" i="1"/>
  <c r="F187" i="1" s="1"/>
  <c r="V187" i="1"/>
  <c r="U187" i="1"/>
  <c r="Q187" i="1"/>
  <c r="J187" i="1"/>
  <c r="I187" i="1"/>
  <c r="AA186" i="1"/>
  <c r="W186" i="1"/>
  <c r="W185" i="1" s="1"/>
  <c r="W184" i="1" s="1"/>
  <c r="W183" i="1" s="1"/>
  <c r="U186" i="1"/>
  <c r="S186" i="1"/>
  <c r="L186" i="1"/>
  <c r="Y186" i="1" s="1"/>
  <c r="K186" i="1"/>
  <c r="V185" i="1"/>
  <c r="U185" i="1"/>
  <c r="T185" i="1"/>
  <c r="T184" i="1" s="1"/>
  <c r="AA184" i="1" s="1"/>
  <c r="S185" i="1"/>
  <c r="S184" i="1" s="1"/>
  <c r="Q185" i="1"/>
  <c r="Q184" i="1" s="1"/>
  <c r="O185" i="1"/>
  <c r="O184" i="1" s="1"/>
  <c r="O183" i="1" s="1"/>
  <c r="N185" i="1"/>
  <c r="N184" i="1" s="1"/>
  <c r="J185" i="1"/>
  <c r="I185" i="1"/>
  <c r="I184" i="1" s="1"/>
  <c r="I183" i="1" s="1"/>
  <c r="H185" i="1"/>
  <c r="H184" i="1" s="1"/>
  <c r="H183" i="1" s="1"/>
  <c r="G185" i="1"/>
  <c r="F185" i="1"/>
  <c r="V184" i="1"/>
  <c r="U184" i="1"/>
  <c r="K184" i="1"/>
  <c r="J184" i="1"/>
  <c r="J183" i="1" s="1"/>
  <c r="G184" i="1"/>
  <c r="F184" i="1"/>
  <c r="F183" i="1" s="1"/>
  <c r="V183" i="1"/>
  <c r="U183" i="1"/>
  <c r="S183" i="1"/>
  <c r="N183" i="1"/>
  <c r="G183" i="1"/>
  <c r="AA182" i="1"/>
  <c r="Z182" i="1"/>
  <c r="Y182" i="1"/>
  <c r="X182" i="1"/>
  <c r="W182" i="1"/>
  <c r="U182" i="1"/>
  <c r="S182" i="1"/>
  <c r="R182" i="1"/>
  <c r="R181" i="1" s="1"/>
  <c r="R180" i="1" s="1"/>
  <c r="R179" i="1" s="1"/>
  <c r="P182" i="1"/>
  <c r="P181" i="1" s="1"/>
  <c r="P180" i="1" s="1"/>
  <c r="P179" i="1" s="1"/>
  <c r="L182" i="1"/>
  <c r="K182" i="1"/>
  <c r="Z181" i="1"/>
  <c r="Y181" i="1"/>
  <c r="W181" i="1"/>
  <c r="W180" i="1" s="1"/>
  <c r="W179" i="1" s="1"/>
  <c r="V181" i="1"/>
  <c r="U181" i="1"/>
  <c r="T181" i="1"/>
  <c r="S181" i="1"/>
  <c r="S180" i="1" s="1"/>
  <c r="S179" i="1" s="1"/>
  <c r="Q181" i="1"/>
  <c r="O181" i="1"/>
  <c r="N181" i="1"/>
  <c r="N180" i="1" s="1"/>
  <c r="L181" i="1"/>
  <c r="J181" i="1"/>
  <c r="I181" i="1"/>
  <c r="I180" i="1" s="1"/>
  <c r="I179" i="1" s="1"/>
  <c r="H181" i="1"/>
  <c r="H180" i="1" s="1"/>
  <c r="G181" i="1"/>
  <c r="K181" i="1" s="1"/>
  <c r="F181" i="1"/>
  <c r="V180" i="1"/>
  <c r="V179" i="1" s="1"/>
  <c r="U180" i="1"/>
  <c r="U179" i="1" s="1"/>
  <c r="Q180" i="1"/>
  <c r="O180" i="1"/>
  <c r="O179" i="1" s="1"/>
  <c r="J180" i="1"/>
  <c r="G180" i="1"/>
  <c r="F180" i="1"/>
  <c r="F179" i="1" s="1"/>
  <c r="Q179" i="1"/>
  <c r="N179" i="1"/>
  <c r="J179" i="1"/>
  <c r="H179" i="1"/>
  <c r="AA178" i="1"/>
  <c r="W178" i="1"/>
  <c r="U178" i="1"/>
  <c r="S178" i="1"/>
  <c r="L178" i="1"/>
  <c r="K178" i="1"/>
  <c r="W177" i="1"/>
  <c r="W176" i="1" s="1"/>
  <c r="W175" i="1" s="1"/>
  <c r="V177" i="1"/>
  <c r="U177" i="1"/>
  <c r="T177" i="1"/>
  <c r="T176" i="1" s="1"/>
  <c r="S177" i="1"/>
  <c r="S176" i="1" s="1"/>
  <c r="Q177" i="1"/>
  <c r="Q176" i="1" s="1"/>
  <c r="O177" i="1"/>
  <c r="O176" i="1" s="1"/>
  <c r="O175" i="1" s="1"/>
  <c r="N177" i="1"/>
  <c r="N176" i="1" s="1"/>
  <c r="J177" i="1"/>
  <c r="I177" i="1"/>
  <c r="I176" i="1" s="1"/>
  <c r="H177" i="1"/>
  <c r="H176" i="1" s="1"/>
  <c r="H175" i="1" s="1"/>
  <c r="G177" i="1"/>
  <c r="F177" i="1"/>
  <c r="V176" i="1"/>
  <c r="U176" i="1"/>
  <c r="J176" i="1"/>
  <c r="J175" i="1" s="1"/>
  <c r="G176" i="1"/>
  <c r="F176" i="1"/>
  <c r="F175" i="1" s="1"/>
  <c r="V175" i="1"/>
  <c r="U175" i="1"/>
  <c r="S175" i="1"/>
  <c r="N175" i="1"/>
  <c r="G175" i="1"/>
  <c r="AA174" i="1"/>
  <c r="Z174" i="1"/>
  <c r="Y174" i="1"/>
  <c r="X174" i="1"/>
  <c r="W174" i="1"/>
  <c r="U174" i="1"/>
  <c r="S174" i="1"/>
  <c r="R174" i="1"/>
  <c r="R173" i="1" s="1"/>
  <c r="R172" i="1" s="1"/>
  <c r="R171" i="1" s="1"/>
  <c r="P174" i="1"/>
  <c r="P173" i="1" s="1"/>
  <c r="P172" i="1" s="1"/>
  <c r="P171" i="1" s="1"/>
  <c r="L174" i="1"/>
  <c r="K174" i="1"/>
  <c r="Z173" i="1"/>
  <c r="Y173" i="1"/>
  <c r="W173" i="1"/>
  <c r="W172" i="1" s="1"/>
  <c r="W171" i="1" s="1"/>
  <c r="V173" i="1"/>
  <c r="U173" i="1"/>
  <c r="T173" i="1"/>
  <c r="S173" i="1"/>
  <c r="S172" i="1" s="1"/>
  <c r="S171" i="1" s="1"/>
  <c r="Q173" i="1"/>
  <c r="O173" i="1"/>
  <c r="N173" i="1"/>
  <c r="N172" i="1" s="1"/>
  <c r="L173" i="1"/>
  <c r="J173" i="1"/>
  <c r="I173" i="1"/>
  <c r="I172" i="1" s="1"/>
  <c r="I171" i="1" s="1"/>
  <c r="H173" i="1"/>
  <c r="H172" i="1" s="1"/>
  <c r="G173" i="1"/>
  <c r="K173" i="1" s="1"/>
  <c r="F173" i="1"/>
  <c r="V172" i="1"/>
  <c r="U172" i="1"/>
  <c r="Q172" i="1"/>
  <c r="O172" i="1"/>
  <c r="O171" i="1" s="1"/>
  <c r="J172" i="1"/>
  <c r="F172" i="1"/>
  <c r="F171" i="1" s="1"/>
  <c r="V171" i="1"/>
  <c r="U171" i="1"/>
  <c r="Q171" i="1"/>
  <c r="N171" i="1"/>
  <c r="J171" i="1"/>
  <c r="H171" i="1"/>
  <c r="AA170" i="1"/>
  <c r="W170" i="1"/>
  <c r="U170" i="1"/>
  <c r="S170" i="1"/>
  <c r="L170" i="1"/>
  <c r="K170" i="1"/>
  <c r="W169" i="1"/>
  <c r="W168" i="1" s="1"/>
  <c r="W167" i="1" s="1"/>
  <c r="V169" i="1"/>
  <c r="U169" i="1"/>
  <c r="T169" i="1"/>
  <c r="T168" i="1" s="1"/>
  <c r="S169" i="1"/>
  <c r="S168" i="1" s="1"/>
  <c r="S167" i="1" s="1"/>
  <c r="Q169" i="1"/>
  <c r="O169" i="1"/>
  <c r="O168" i="1" s="1"/>
  <c r="O167" i="1" s="1"/>
  <c r="N169" i="1"/>
  <c r="N168" i="1" s="1"/>
  <c r="K169" i="1"/>
  <c r="J169" i="1"/>
  <c r="I169" i="1"/>
  <c r="I168" i="1" s="1"/>
  <c r="I167" i="1" s="1"/>
  <c r="H169" i="1"/>
  <c r="H168" i="1" s="1"/>
  <c r="H167" i="1" s="1"/>
  <c r="G169" i="1"/>
  <c r="F169" i="1"/>
  <c r="V168" i="1"/>
  <c r="U168" i="1"/>
  <c r="K168" i="1"/>
  <c r="J168" i="1"/>
  <c r="J167" i="1" s="1"/>
  <c r="G168" i="1"/>
  <c r="F168" i="1"/>
  <c r="F167" i="1" s="1"/>
  <c r="V167" i="1"/>
  <c r="U167" i="1"/>
  <c r="N167" i="1"/>
  <c r="K167" i="1"/>
  <c r="G167" i="1"/>
  <c r="AA166" i="1"/>
  <c r="Z166" i="1"/>
  <c r="Y166" i="1"/>
  <c r="X166" i="1"/>
  <c r="W166" i="1"/>
  <c r="U166" i="1"/>
  <c r="S166" i="1"/>
  <c r="R166" i="1"/>
  <c r="R165" i="1" s="1"/>
  <c r="R164" i="1" s="1"/>
  <c r="R163" i="1" s="1"/>
  <c r="P166" i="1"/>
  <c r="P165" i="1" s="1"/>
  <c r="P164" i="1" s="1"/>
  <c r="P163" i="1" s="1"/>
  <c r="L166" i="1"/>
  <c r="K166" i="1"/>
  <c r="Z165" i="1"/>
  <c r="Y165" i="1"/>
  <c r="W165" i="1"/>
  <c r="W164" i="1" s="1"/>
  <c r="W163" i="1" s="1"/>
  <c r="V165" i="1"/>
  <c r="U165" i="1"/>
  <c r="T165" i="1"/>
  <c r="S165" i="1"/>
  <c r="S164" i="1" s="1"/>
  <c r="S163" i="1" s="1"/>
  <c r="Q165" i="1"/>
  <c r="O165" i="1"/>
  <c r="N165" i="1"/>
  <c r="L165" i="1"/>
  <c r="J165" i="1"/>
  <c r="I165" i="1"/>
  <c r="H165" i="1"/>
  <c r="G165" i="1"/>
  <c r="F165" i="1"/>
  <c r="F164" i="1" s="1"/>
  <c r="V164" i="1"/>
  <c r="U164" i="1"/>
  <c r="U163" i="1" s="1"/>
  <c r="Q164" i="1"/>
  <c r="Q163" i="1" s="1"/>
  <c r="O164" i="1"/>
  <c r="O163" i="1" s="1"/>
  <c r="N164" i="1"/>
  <c r="N163" i="1" s="1"/>
  <c r="J164" i="1"/>
  <c r="I164" i="1"/>
  <c r="I163" i="1" s="1"/>
  <c r="H164" i="1"/>
  <c r="H163" i="1" s="1"/>
  <c r="J163" i="1"/>
  <c r="F163" i="1"/>
  <c r="AA162" i="1"/>
  <c r="W162" i="1"/>
  <c r="U162" i="1"/>
  <c r="U161" i="1" s="1"/>
  <c r="S162" i="1"/>
  <c r="L162" i="1"/>
  <c r="K162" i="1"/>
  <c r="W161" i="1"/>
  <c r="W160" i="1" s="1"/>
  <c r="W159" i="1" s="1"/>
  <c r="V161" i="1"/>
  <c r="T161" i="1"/>
  <c r="S161" i="1"/>
  <c r="S160" i="1" s="1"/>
  <c r="Q161" i="1"/>
  <c r="O161" i="1"/>
  <c r="N161" i="1"/>
  <c r="J161" i="1"/>
  <c r="J160" i="1" s="1"/>
  <c r="J159" i="1" s="1"/>
  <c r="I161" i="1"/>
  <c r="H161" i="1"/>
  <c r="G161" i="1"/>
  <c r="G160" i="1" s="1"/>
  <c r="F161" i="1"/>
  <c r="U160" i="1"/>
  <c r="U159" i="1" s="1"/>
  <c r="T160" i="1"/>
  <c r="O160" i="1"/>
  <c r="O159" i="1" s="1"/>
  <c r="N160" i="1"/>
  <c r="N159" i="1" s="1"/>
  <c r="I160" i="1"/>
  <c r="H160" i="1"/>
  <c r="H159" i="1" s="1"/>
  <c r="F160" i="1"/>
  <c r="S159" i="1"/>
  <c r="I159" i="1"/>
  <c r="F159" i="1"/>
  <c r="AB158" i="1"/>
  <c r="AA158" i="1"/>
  <c r="W158" i="1"/>
  <c r="W157" i="1" s="1"/>
  <c r="W156" i="1" s="1"/>
  <c r="U158" i="1"/>
  <c r="S158" i="1"/>
  <c r="L158" i="1"/>
  <c r="Z158" i="1" s="1"/>
  <c r="K158" i="1"/>
  <c r="AA157" i="1"/>
  <c r="V157" i="1"/>
  <c r="AB157" i="1" s="1"/>
  <c r="U157" i="1"/>
  <c r="U156" i="1" s="1"/>
  <c r="U155" i="1" s="1"/>
  <c r="T157" i="1"/>
  <c r="S157" i="1"/>
  <c r="S156" i="1" s="1"/>
  <c r="S155" i="1" s="1"/>
  <c r="Q157" i="1"/>
  <c r="O157" i="1"/>
  <c r="O156" i="1" s="1"/>
  <c r="O155" i="1" s="1"/>
  <c r="N157" i="1"/>
  <c r="J157" i="1"/>
  <c r="I157" i="1"/>
  <c r="I156" i="1" s="1"/>
  <c r="I155" i="1" s="1"/>
  <c r="H157" i="1"/>
  <c r="G157" i="1"/>
  <c r="F157" i="1"/>
  <c r="F156" i="1" s="1"/>
  <c r="F155" i="1" s="1"/>
  <c r="V156" i="1"/>
  <c r="T156" i="1"/>
  <c r="Q156" i="1"/>
  <c r="N156" i="1"/>
  <c r="N155" i="1" s="1"/>
  <c r="J156" i="1"/>
  <c r="H156" i="1"/>
  <c r="H155" i="1" s="1"/>
  <c r="W155" i="1"/>
  <c r="V155" i="1"/>
  <c r="Q155" i="1"/>
  <c r="J155" i="1"/>
  <c r="AA154" i="1"/>
  <c r="Z154" i="1"/>
  <c r="W154" i="1"/>
  <c r="U154" i="1"/>
  <c r="S154" i="1"/>
  <c r="S153" i="1" s="1"/>
  <c r="L154" i="1"/>
  <c r="K154" i="1"/>
  <c r="W153" i="1"/>
  <c r="W152" i="1" s="1"/>
  <c r="W151" i="1" s="1"/>
  <c r="V153" i="1"/>
  <c r="U153" i="1"/>
  <c r="T153" i="1"/>
  <c r="Q153" i="1"/>
  <c r="O153" i="1"/>
  <c r="O152" i="1" s="1"/>
  <c r="O151" i="1" s="1"/>
  <c r="N153" i="1"/>
  <c r="N152" i="1" s="1"/>
  <c r="N151" i="1" s="1"/>
  <c r="K153" i="1"/>
  <c r="J153" i="1"/>
  <c r="I153" i="1"/>
  <c r="H153" i="1"/>
  <c r="H152" i="1" s="1"/>
  <c r="H151" i="1" s="1"/>
  <c r="G153" i="1"/>
  <c r="F153" i="1"/>
  <c r="V152" i="1"/>
  <c r="U152" i="1"/>
  <c r="U151" i="1" s="1"/>
  <c r="S152" i="1"/>
  <c r="J152" i="1"/>
  <c r="I152" i="1"/>
  <c r="I151" i="1" s="1"/>
  <c r="G152" i="1"/>
  <c r="F152" i="1"/>
  <c r="F151" i="1" s="1"/>
  <c r="V151" i="1"/>
  <c r="S151" i="1"/>
  <c r="J151" i="1"/>
  <c r="AA150" i="1"/>
  <c r="W150" i="1"/>
  <c r="W149" i="1" s="1"/>
  <c r="W148" i="1" s="1"/>
  <c r="U150" i="1"/>
  <c r="S150" i="1"/>
  <c r="S149" i="1" s="1"/>
  <c r="L150" i="1"/>
  <c r="K150" i="1"/>
  <c r="V149" i="1"/>
  <c r="U149" i="1"/>
  <c r="U148" i="1" s="1"/>
  <c r="U147" i="1" s="1"/>
  <c r="T149" i="1"/>
  <c r="Q149" i="1"/>
  <c r="O149" i="1"/>
  <c r="N149" i="1"/>
  <c r="N148" i="1" s="1"/>
  <c r="N147" i="1" s="1"/>
  <c r="J149" i="1"/>
  <c r="I149" i="1"/>
  <c r="H149" i="1"/>
  <c r="G149" i="1"/>
  <c r="F149" i="1"/>
  <c r="V148" i="1"/>
  <c r="S148" i="1"/>
  <c r="O148" i="1"/>
  <c r="O147" i="1" s="1"/>
  <c r="J148" i="1"/>
  <c r="I148" i="1"/>
  <c r="I147" i="1" s="1"/>
  <c r="G148" i="1"/>
  <c r="F148" i="1"/>
  <c r="F147" i="1" s="1"/>
  <c r="W147" i="1"/>
  <c r="V147" i="1"/>
  <c r="S147" i="1"/>
  <c r="J147" i="1"/>
  <c r="G147" i="1"/>
  <c r="AA146" i="1"/>
  <c r="W146" i="1"/>
  <c r="W145" i="1" s="1"/>
  <c r="W144" i="1" s="1"/>
  <c r="U146" i="1"/>
  <c r="S146" i="1"/>
  <c r="S145" i="1" s="1"/>
  <c r="R146" i="1"/>
  <c r="R145" i="1" s="1"/>
  <c r="L146" i="1"/>
  <c r="Z146" i="1" s="1"/>
  <c r="K146" i="1"/>
  <c r="V145" i="1"/>
  <c r="U145" i="1"/>
  <c r="U144" i="1" s="1"/>
  <c r="U143" i="1" s="1"/>
  <c r="T145" i="1"/>
  <c r="AA145" i="1" s="1"/>
  <c r="Q145" i="1"/>
  <c r="O145" i="1"/>
  <c r="N145" i="1"/>
  <c r="N144" i="1" s="1"/>
  <c r="N143" i="1" s="1"/>
  <c r="K145" i="1"/>
  <c r="J145" i="1"/>
  <c r="I145" i="1"/>
  <c r="I144" i="1" s="1"/>
  <c r="I143" i="1" s="1"/>
  <c r="H145" i="1"/>
  <c r="H144" i="1" s="1"/>
  <c r="H143" i="1" s="1"/>
  <c r="G145" i="1"/>
  <c r="F145" i="1"/>
  <c r="V144" i="1"/>
  <c r="S144" i="1"/>
  <c r="R144" i="1"/>
  <c r="R143" i="1" s="1"/>
  <c r="O144" i="1"/>
  <c r="O143" i="1" s="1"/>
  <c r="J144" i="1"/>
  <c r="G144" i="1"/>
  <c r="F144" i="1"/>
  <c r="F143" i="1" s="1"/>
  <c r="W143" i="1"/>
  <c r="V143" i="1"/>
  <c r="S143" i="1"/>
  <c r="J143" i="1"/>
  <c r="AA142" i="1"/>
  <c r="Z142" i="1"/>
  <c r="W142" i="1"/>
  <c r="W141" i="1" s="1"/>
  <c r="W140" i="1" s="1"/>
  <c r="W139" i="1" s="1"/>
  <c r="U142" i="1"/>
  <c r="S142" i="1"/>
  <c r="S141" i="1" s="1"/>
  <c r="L142" i="1"/>
  <c r="K142" i="1"/>
  <c r="V141" i="1"/>
  <c r="U141" i="1"/>
  <c r="T141" i="1"/>
  <c r="Q141" i="1"/>
  <c r="O141" i="1"/>
  <c r="N141" i="1"/>
  <c r="N140" i="1" s="1"/>
  <c r="N139" i="1" s="1"/>
  <c r="J141" i="1"/>
  <c r="I141" i="1"/>
  <c r="H141" i="1"/>
  <c r="G141" i="1"/>
  <c r="F141" i="1"/>
  <c r="V140" i="1"/>
  <c r="U140" i="1"/>
  <c r="U139" i="1" s="1"/>
  <c r="S140" i="1"/>
  <c r="S139" i="1" s="1"/>
  <c r="O140" i="1"/>
  <c r="O139" i="1" s="1"/>
  <c r="J140" i="1"/>
  <c r="I140" i="1"/>
  <c r="I139" i="1" s="1"/>
  <c r="G140" i="1"/>
  <c r="F140" i="1"/>
  <c r="F139" i="1" s="1"/>
  <c r="V139" i="1"/>
  <c r="J139" i="1"/>
  <c r="G139" i="1"/>
  <c r="AA138" i="1"/>
  <c r="Z138" i="1"/>
  <c r="W138" i="1"/>
  <c r="W137" i="1" s="1"/>
  <c r="U138" i="1"/>
  <c r="S138" i="1"/>
  <c r="S137" i="1" s="1"/>
  <c r="R138" i="1"/>
  <c r="R137" i="1" s="1"/>
  <c r="R136" i="1" s="1"/>
  <c r="R135" i="1" s="1"/>
  <c r="L138" i="1"/>
  <c r="K138" i="1"/>
  <c r="V137" i="1"/>
  <c r="U137" i="1"/>
  <c r="T137" i="1"/>
  <c r="AA137" i="1" s="1"/>
  <c r="Q137" i="1"/>
  <c r="O137" i="1"/>
  <c r="O136" i="1" s="1"/>
  <c r="N137" i="1"/>
  <c r="N136" i="1" s="1"/>
  <c r="J137" i="1"/>
  <c r="I137" i="1"/>
  <c r="I136" i="1" s="1"/>
  <c r="I135" i="1" s="1"/>
  <c r="H137" i="1"/>
  <c r="H136" i="1" s="1"/>
  <c r="H135" i="1" s="1"/>
  <c r="G137" i="1"/>
  <c r="F137" i="1"/>
  <c r="W136" i="1"/>
  <c r="W135" i="1" s="1"/>
  <c r="V136" i="1"/>
  <c r="U136" i="1"/>
  <c r="U135" i="1" s="1"/>
  <c r="S136" i="1"/>
  <c r="J136" i="1"/>
  <c r="F136" i="1"/>
  <c r="F135" i="1" s="1"/>
  <c r="V135" i="1"/>
  <c r="S135" i="1"/>
  <c r="O135" i="1"/>
  <c r="N135" i="1"/>
  <c r="J135" i="1"/>
  <c r="AA134" i="1"/>
  <c r="W134" i="1"/>
  <c r="W133" i="1" s="1"/>
  <c r="W132" i="1" s="1"/>
  <c r="W131" i="1" s="1"/>
  <c r="U134" i="1"/>
  <c r="S134" i="1"/>
  <c r="R134" i="1"/>
  <c r="R133" i="1" s="1"/>
  <c r="L134" i="1"/>
  <c r="K134" i="1"/>
  <c r="AA133" i="1"/>
  <c r="V133" i="1"/>
  <c r="U133" i="1"/>
  <c r="U132" i="1" s="1"/>
  <c r="T133" i="1"/>
  <c r="S133" i="1"/>
  <c r="S132" i="1" s="1"/>
  <c r="S131" i="1" s="1"/>
  <c r="Q133" i="1"/>
  <c r="O133" i="1"/>
  <c r="N133" i="1"/>
  <c r="N132" i="1" s="1"/>
  <c r="L133" i="1"/>
  <c r="L132" i="1" s="1"/>
  <c r="J133" i="1"/>
  <c r="I133" i="1"/>
  <c r="H133" i="1"/>
  <c r="H132" i="1" s="1"/>
  <c r="G133" i="1"/>
  <c r="F133" i="1"/>
  <c r="F132" i="1" s="1"/>
  <c r="F131" i="1" s="1"/>
  <c r="X132" i="1"/>
  <c r="V132" i="1"/>
  <c r="R132" i="1"/>
  <c r="R131" i="1" s="1"/>
  <c r="Q132" i="1"/>
  <c r="Q131" i="1" s="1"/>
  <c r="O132" i="1"/>
  <c r="J132" i="1"/>
  <c r="J131" i="1" s="1"/>
  <c r="I132" i="1"/>
  <c r="I131" i="1" s="1"/>
  <c r="G132" i="1"/>
  <c r="G131" i="1" s="1"/>
  <c r="K131" i="1" s="1"/>
  <c r="V131" i="1"/>
  <c r="U131" i="1"/>
  <c r="O131" i="1"/>
  <c r="N131" i="1"/>
  <c r="H131" i="1"/>
  <c r="AA130" i="1"/>
  <c r="Z130" i="1"/>
  <c r="Y130" i="1"/>
  <c r="W130" i="1"/>
  <c r="W129" i="1" s="1"/>
  <c r="W128" i="1" s="1"/>
  <c r="W127" i="1" s="1"/>
  <c r="U130" i="1"/>
  <c r="S130" i="1"/>
  <c r="R130" i="1"/>
  <c r="R129" i="1" s="1"/>
  <c r="R128" i="1" s="1"/>
  <c r="R127" i="1" s="1"/>
  <c r="P130" i="1"/>
  <c r="P129" i="1" s="1"/>
  <c r="P128" i="1" s="1"/>
  <c r="P127" i="1" s="1"/>
  <c r="L130" i="1"/>
  <c r="X130" i="1" s="1"/>
  <c r="K130" i="1"/>
  <c r="V129" i="1"/>
  <c r="U129" i="1"/>
  <c r="T129" i="1"/>
  <c r="S129" i="1"/>
  <c r="S128" i="1" s="1"/>
  <c r="S127" i="1" s="1"/>
  <c r="Q129" i="1"/>
  <c r="O129" i="1"/>
  <c r="N129" i="1"/>
  <c r="N128" i="1" s="1"/>
  <c r="L129" i="1"/>
  <c r="J129" i="1"/>
  <c r="I129" i="1"/>
  <c r="I128" i="1" s="1"/>
  <c r="I127" i="1" s="1"/>
  <c r="H129" i="1"/>
  <c r="H128" i="1" s="1"/>
  <c r="G129" i="1"/>
  <c r="F129" i="1"/>
  <c r="F128" i="1" s="1"/>
  <c r="F127" i="1" s="1"/>
  <c r="V128" i="1"/>
  <c r="U128" i="1"/>
  <c r="U127" i="1" s="1"/>
  <c r="Q128" i="1"/>
  <c r="O128" i="1"/>
  <c r="J128" i="1"/>
  <c r="Q127" i="1"/>
  <c r="O127" i="1"/>
  <c r="N127" i="1"/>
  <c r="J127" i="1"/>
  <c r="H127" i="1"/>
  <c r="AA126" i="1"/>
  <c r="W126" i="1"/>
  <c r="W125" i="1" s="1"/>
  <c r="U126" i="1"/>
  <c r="S126" i="1"/>
  <c r="S125" i="1" s="1"/>
  <c r="S124" i="1" s="1"/>
  <c r="S123" i="1" s="1"/>
  <c r="R126" i="1"/>
  <c r="L126" i="1"/>
  <c r="K126" i="1"/>
  <c r="V125" i="1"/>
  <c r="U125" i="1"/>
  <c r="U124" i="1" s="1"/>
  <c r="U123" i="1" s="1"/>
  <c r="T125" i="1"/>
  <c r="R125" i="1"/>
  <c r="R124" i="1" s="1"/>
  <c r="R123" i="1" s="1"/>
  <c r="Q125" i="1"/>
  <c r="O125" i="1"/>
  <c r="N125" i="1"/>
  <c r="N124" i="1" s="1"/>
  <c r="L125" i="1"/>
  <c r="L124" i="1" s="1"/>
  <c r="L123" i="1" s="1"/>
  <c r="J125" i="1"/>
  <c r="I125" i="1"/>
  <c r="H125" i="1"/>
  <c r="H124" i="1" s="1"/>
  <c r="H123" i="1" s="1"/>
  <c r="G125" i="1"/>
  <c r="F125" i="1"/>
  <c r="F124" i="1" s="1"/>
  <c r="F123" i="1" s="1"/>
  <c r="F118" i="1" s="1"/>
  <c r="F117" i="1" s="1"/>
  <c r="W124" i="1"/>
  <c r="V124" i="1"/>
  <c r="Q124" i="1"/>
  <c r="X124" i="1" s="1"/>
  <c r="O124" i="1"/>
  <c r="J124" i="1"/>
  <c r="I124" i="1"/>
  <c r="W123" i="1"/>
  <c r="V123" i="1"/>
  <c r="Q123" i="1"/>
  <c r="O123" i="1"/>
  <c r="N123" i="1"/>
  <c r="N118" i="1" s="1"/>
  <c r="N117" i="1" s="1"/>
  <c r="J123" i="1"/>
  <c r="I123" i="1"/>
  <c r="AA122" i="1"/>
  <c r="X122" i="1"/>
  <c r="W122" i="1"/>
  <c r="W121" i="1" s="1"/>
  <c r="W120" i="1" s="1"/>
  <c r="W119" i="1" s="1"/>
  <c r="U122" i="1"/>
  <c r="S122" i="1"/>
  <c r="S121" i="1" s="1"/>
  <c r="L122" i="1"/>
  <c r="K122" i="1"/>
  <c r="V121" i="1"/>
  <c r="U121" i="1"/>
  <c r="U120" i="1" s="1"/>
  <c r="U119" i="1" s="1"/>
  <c r="T121" i="1"/>
  <c r="T120" i="1" s="1"/>
  <c r="Q121" i="1"/>
  <c r="AA121" i="1" s="1"/>
  <c r="O121" i="1"/>
  <c r="O120" i="1" s="1"/>
  <c r="O119" i="1" s="1"/>
  <c r="N121" i="1"/>
  <c r="N120" i="1" s="1"/>
  <c r="N119" i="1" s="1"/>
  <c r="J121" i="1"/>
  <c r="I121" i="1"/>
  <c r="H121" i="1"/>
  <c r="H120" i="1" s="1"/>
  <c r="H119" i="1" s="1"/>
  <c r="G121" i="1"/>
  <c r="F121" i="1"/>
  <c r="V120" i="1"/>
  <c r="S120" i="1"/>
  <c r="S119" i="1" s="1"/>
  <c r="Q120" i="1"/>
  <c r="AA120" i="1" s="1"/>
  <c r="J120" i="1"/>
  <c r="G120" i="1"/>
  <c r="F120" i="1"/>
  <c r="F119" i="1" s="1"/>
  <c r="V119" i="1"/>
  <c r="T119" i="1"/>
  <c r="Q119" i="1"/>
  <c r="AA119" i="1" s="1"/>
  <c r="J119" i="1"/>
  <c r="G119" i="1"/>
  <c r="U118" i="1"/>
  <c r="U117" i="1" s="1"/>
  <c r="U114" i="1" s="1"/>
  <c r="U116" i="1"/>
  <c r="S116" i="1"/>
  <c r="N116" i="1"/>
  <c r="J116" i="1"/>
  <c r="W115" i="1"/>
  <c r="U115" i="1"/>
  <c r="S115" i="1"/>
  <c r="O115" i="1"/>
  <c r="N115" i="1"/>
  <c r="J115" i="1"/>
  <c r="H115" i="1"/>
  <c r="F115" i="1"/>
  <c r="Z113" i="1"/>
  <c r="W113" i="1"/>
  <c r="U113" i="1"/>
  <c r="U112" i="1" s="1"/>
  <c r="U108" i="1" s="1"/>
  <c r="U106" i="1" s="1"/>
  <c r="S113" i="1"/>
  <c r="R113" i="1"/>
  <c r="R112" i="1" s="1"/>
  <c r="P113" i="1"/>
  <c r="P112" i="1" s="1"/>
  <c r="P108" i="1" s="1"/>
  <c r="P106" i="1" s="1"/>
  <c r="K113" i="1"/>
  <c r="L113" i="1" s="1"/>
  <c r="W112" i="1"/>
  <c r="W108" i="1" s="1"/>
  <c r="W106" i="1" s="1"/>
  <c r="V112" i="1"/>
  <c r="T112" i="1"/>
  <c r="S112" i="1"/>
  <c r="Q112" i="1"/>
  <c r="Q108" i="1" s="1"/>
  <c r="O112" i="1"/>
  <c r="N112" i="1"/>
  <c r="L112" i="1"/>
  <c r="Y112" i="1" s="1"/>
  <c r="J112" i="1"/>
  <c r="J108" i="1" s="1"/>
  <c r="J106" i="1" s="1"/>
  <c r="I112" i="1"/>
  <c r="H112" i="1"/>
  <c r="G112" i="1"/>
  <c r="F112" i="1"/>
  <c r="Z111" i="1"/>
  <c r="Y111" i="1"/>
  <c r="W111" i="1"/>
  <c r="U111" i="1"/>
  <c r="U110" i="1" s="1"/>
  <c r="U109" i="1" s="1"/>
  <c r="U107" i="1" s="1"/>
  <c r="U105" i="1" s="1"/>
  <c r="S111" i="1"/>
  <c r="S110" i="1" s="1"/>
  <c r="S109" i="1" s="1"/>
  <c r="S107" i="1" s="1"/>
  <c r="S105" i="1" s="1"/>
  <c r="R111" i="1"/>
  <c r="P111" i="1"/>
  <c r="P110" i="1" s="1"/>
  <c r="P109" i="1" s="1"/>
  <c r="P107" i="1" s="1"/>
  <c r="P105" i="1" s="1"/>
  <c r="K111" i="1"/>
  <c r="L111" i="1" s="1"/>
  <c r="X111" i="1" s="1"/>
  <c r="Y110" i="1"/>
  <c r="X110" i="1"/>
  <c r="W110" i="1"/>
  <c r="W109" i="1" s="1"/>
  <c r="W107" i="1" s="1"/>
  <c r="V110" i="1"/>
  <c r="T110" i="1"/>
  <c r="R110" i="1"/>
  <c r="R109" i="1" s="1"/>
  <c r="Q110" i="1"/>
  <c r="O110" i="1"/>
  <c r="N110" i="1"/>
  <c r="L110" i="1"/>
  <c r="L109" i="1" s="1"/>
  <c r="K110" i="1"/>
  <c r="J110" i="1"/>
  <c r="I110" i="1"/>
  <c r="H110" i="1"/>
  <c r="G110" i="1"/>
  <c r="G109" i="1" s="1"/>
  <c r="G107" i="1" s="1"/>
  <c r="G105" i="1" s="1"/>
  <c r="F110" i="1"/>
  <c r="V109" i="1"/>
  <c r="V107" i="1" s="1"/>
  <c r="T109" i="1"/>
  <c r="Q109" i="1"/>
  <c r="O109" i="1"/>
  <c r="O107" i="1" s="1"/>
  <c r="O105" i="1" s="1"/>
  <c r="N109" i="1"/>
  <c r="N107" i="1" s="1"/>
  <c r="N105" i="1" s="1"/>
  <c r="K109" i="1"/>
  <c r="J109" i="1"/>
  <c r="I109" i="1"/>
  <c r="H109" i="1"/>
  <c r="H107" i="1" s="1"/>
  <c r="F109" i="1"/>
  <c r="F107" i="1" s="1"/>
  <c r="F105" i="1" s="1"/>
  <c r="T108" i="1"/>
  <c r="T106" i="1" s="1"/>
  <c r="S108" i="1"/>
  <c r="S106" i="1" s="1"/>
  <c r="R108" i="1"/>
  <c r="R106" i="1" s="1"/>
  <c r="O108" i="1"/>
  <c r="N108" i="1"/>
  <c r="N106" i="1" s="1"/>
  <c r="I108" i="1"/>
  <c r="H108" i="1"/>
  <c r="F108" i="1"/>
  <c r="F106" i="1" s="1"/>
  <c r="T107" i="1"/>
  <c r="R107" i="1"/>
  <c r="R105" i="1" s="1"/>
  <c r="Q107" i="1"/>
  <c r="J107" i="1"/>
  <c r="I107" i="1"/>
  <c r="Q106" i="1"/>
  <c r="O106" i="1"/>
  <c r="I106" i="1"/>
  <c r="H106" i="1"/>
  <c r="W105" i="1"/>
  <c r="J105" i="1"/>
  <c r="I105" i="1"/>
  <c r="Y104" i="1"/>
  <c r="W104" i="1"/>
  <c r="U104" i="1"/>
  <c r="S104" i="1"/>
  <c r="P104" i="1"/>
  <c r="P103" i="1" s="1"/>
  <c r="P102" i="1" s="1"/>
  <c r="L104" i="1"/>
  <c r="L103" i="1" s="1"/>
  <c r="K104" i="1"/>
  <c r="W103" i="1"/>
  <c r="W102" i="1" s="1"/>
  <c r="V103" i="1"/>
  <c r="U103" i="1"/>
  <c r="T103" i="1"/>
  <c r="S103" i="1"/>
  <c r="Q103" i="1"/>
  <c r="O103" i="1"/>
  <c r="N103" i="1"/>
  <c r="J103" i="1"/>
  <c r="I103" i="1"/>
  <c r="H103" i="1"/>
  <c r="G103" i="1"/>
  <c r="F103" i="1"/>
  <c r="F102" i="1" s="1"/>
  <c r="U102" i="1"/>
  <c r="T102" i="1"/>
  <c r="S102" i="1"/>
  <c r="O102" i="1"/>
  <c r="N102" i="1"/>
  <c r="I102" i="1"/>
  <c r="H102" i="1"/>
  <c r="G102" i="1"/>
  <c r="Z101" i="1"/>
  <c r="Y101" i="1"/>
  <c r="X101" i="1"/>
  <c r="W101" i="1"/>
  <c r="U101" i="1"/>
  <c r="S101" i="1"/>
  <c r="R101" i="1"/>
  <c r="P101" i="1"/>
  <c r="L101" i="1"/>
  <c r="K101" i="1"/>
  <c r="AA100" i="1"/>
  <c r="Z100" i="1"/>
  <c r="Y100" i="1"/>
  <c r="X100" i="1"/>
  <c r="W100" i="1"/>
  <c r="U100" i="1"/>
  <c r="U99" i="1" s="1"/>
  <c r="S100" i="1"/>
  <c r="R100" i="1"/>
  <c r="R99" i="1" s="1"/>
  <c r="P100" i="1"/>
  <c r="L100" i="1"/>
  <c r="K100" i="1"/>
  <c r="Y99" i="1"/>
  <c r="W99" i="1"/>
  <c r="V99" i="1"/>
  <c r="T99" i="1"/>
  <c r="S99" i="1"/>
  <c r="S98" i="1" s="1"/>
  <c r="Q99" i="1"/>
  <c r="X99" i="1" s="1"/>
  <c r="P99" i="1"/>
  <c r="O99" i="1"/>
  <c r="N99" i="1"/>
  <c r="N88" i="1" s="1"/>
  <c r="L99" i="1"/>
  <c r="J99" i="1"/>
  <c r="I99" i="1"/>
  <c r="H99" i="1"/>
  <c r="H88" i="1" s="1"/>
  <c r="G99" i="1"/>
  <c r="G98" i="1" s="1"/>
  <c r="F99" i="1"/>
  <c r="F88" i="1" s="1"/>
  <c r="U98" i="1"/>
  <c r="T98" i="1"/>
  <c r="O98" i="1"/>
  <c r="N98" i="1"/>
  <c r="L98" i="1"/>
  <c r="I98" i="1"/>
  <c r="H98" i="1"/>
  <c r="AB97" i="1"/>
  <c r="AA97" i="1"/>
  <c r="W97" i="1"/>
  <c r="U97" i="1"/>
  <c r="U95" i="1" s="1"/>
  <c r="U94" i="1" s="1"/>
  <c r="U93" i="1" s="1"/>
  <c r="S97" i="1"/>
  <c r="R97" i="1"/>
  <c r="K97" i="1"/>
  <c r="L97" i="1" s="1"/>
  <c r="AB96" i="1"/>
  <c r="AA96" i="1"/>
  <c r="Z96" i="1"/>
  <c r="W96" i="1"/>
  <c r="U96" i="1"/>
  <c r="S96" i="1"/>
  <c r="R96" i="1"/>
  <c r="R95" i="1" s="1"/>
  <c r="R94" i="1" s="1"/>
  <c r="R93" i="1" s="1"/>
  <c r="L96" i="1"/>
  <c r="K96" i="1"/>
  <c r="AB95" i="1"/>
  <c r="AA95" i="1"/>
  <c r="W95" i="1"/>
  <c r="V95" i="1"/>
  <c r="T95" i="1"/>
  <c r="S95" i="1"/>
  <c r="S94" i="1" s="1"/>
  <c r="S93" i="1" s="1"/>
  <c r="Q95" i="1"/>
  <c r="O95" i="1"/>
  <c r="N95" i="1"/>
  <c r="L95" i="1"/>
  <c r="J95" i="1"/>
  <c r="I95" i="1"/>
  <c r="H95" i="1"/>
  <c r="G95" i="1"/>
  <c r="F95" i="1"/>
  <c r="F94" i="1" s="1"/>
  <c r="F93" i="1" s="1"/>
  <c r="F89" i="1" s="1"/>
  <c r="W94" i="1"/>
  <c r="V94" i="1"/>
  <c r="T94" i="1"/>
  <c r="Q94" i="1"/>
  <c r="O94" i="1"/>
  <c r="O93" i="1" s="1"/>
  <c r="N94" i="1"/>
  <c r="N93" i="1" s="1"/>
  <c r="N89" i="1" s="1"/>
  <c r="J94" i="1"/>
  <c r="I94" i="1"/>
  <c r="H94" i="1"/>
  <c r="H93" i="1" s="1"/>
  <c r="W93" i="1"/>
  <c r="T93" i="1"/>
  <c r="AA93" i="1" s="1"/>
  <c r="Q93" i="1"/>
  <c r="J93" i="1"/>
  <c r="I93" i="1"/>
  <c r="Y92" i="1"/>
  <c r="W92" i="1"/>
  <c r="U92" i="1"/>
  <c r="S92" i="1"/>
  <c r="P92" i="1"/>
  <c r="L92" i="1"/>
  <c r="K92" i="1"/>
  <c r="V91" i="1"/>
  <c r="U91" i="1"/>
  <c r="U90" i="1" s="1"/>
  <c r="U89" i="1" s="1"/>
  <c r="T91" i="1"/>
  <c r="S91" i="1"/>
  <c r="Q91" i="1"/>
  <c r="P91" i="1"/>
  <c r="P90" i="1" s="1"/>
  <c r="O91" i="1"/>
  <c r="O90" i="1" s="1"/>
  <c r="N91" i="1"/>
  <c r="J91" i="1"/>
  <c r="I91" i="1"/>
  <c r="K91" i="1" s="1"/>
  <c r="H91" i="1"/>
  <c r="G91" i="1"/>
  <c r="F91" i="1"/>
  <c r="T90" i="1"/>
  <c r="S90" i="1"/>
  <c r="N90" i="1"/>
  <c r="J90" i="1"/>
  <c r="I90" i="1"/>
  <c r="I89" i="1" s="1"/>
  <c r="H90" i="1"/>
  <c r="H89" i="1" s="1"/>
  <c r="G90" i="1"/>
  <c r="F90" i="1"/>
  <c r="T89" i="1"/>
  <c r="V88" i="1"/>
  <c r="U88" i="1"/>
  <c r="S88" i="1"/>
  <c r="O88" i="1"/>
  <c r="I88" i="1"/>
  <c r="G88" i="1"/>
  <c r="Z87" i="1"/>
  <c r="Y87" i="1"/>
  <c r="X87" i="1"/>
  <c r="U87" i="1"/>
  <c r="S87" i="1"/>
  <c r="R87" i="1"/>
  <c r="P87" i="1"/>
  <c r="K87" i="1"/>
  <c r="L87" i="1" s="1"/>
  <c r="Y86" i="1"/>
  <c r="W86" i="1"/>
  <c r="U86" i="1"/>
  <c r="S86" i="1"/>
  <c r="P86" i="1"/>
  <c r="L86" i="1"/>
  <c r="K86" i="1"/>
  <c r="W85" i="1"/>
  <c r="U85" i="1"/>
  <c r="S85" i="1"/>
  <c r="L85" i="1"/>
  <c r="X85" i="1" s="1"/>
  <c r="K85" i="1"/>
  <c r="AB84" i="1"/>
  <c r="AA84" i="1"/>
  <c r="Y84" i="1"/>
  <c r="W84" i="1"/>
  <c r="U84" i="1"/>
  <c r="S84" i="1"/>
  <c r="P84" i="1"/>
  <c r="L84" i="1"/>
  <c r="L81" i="1" s="1"/>
  <c r="K84" i="1"/>
  <c r="W83" i="1"/>
  <c r="U83" i="1"/>
  <c r="S83" i="1"/>
  <c r="L83" i="1"/>
  <c r="X83" i="1" s="1"/>
  <c r="K83" i="1"/>
  <c r="W82" i="1"/>
  <c r="U82" i="1"/>
  <c r="S82" i="1"/>
  <c r="S81" i="1" s="1"/>
  <c r="P82" i="1"/>
  <c r="K82" i="1"/>
  <c r="L82" i="1" s="1"/>
  <c r="Z81" i="1"/>
  <c r="V81" i="1"/>
  <c r="T81" i="1"/>
  <c r="AA81" i="1" s="1"/>
  <c r="Q81" i="1"/>
  <c r="O81" i="1"/>
  <c r="N81" i="1"/>
  <c r="J81" i="1"/>
  <c r="I81" i="1"/>
  <c r="H81" i="1"/>
  <c r="G81" i="1"/>
  <c r="K81" i="1" s="1"/>
  <c r="F81" i="1"/>
  <c r="AA80" i="1"/>
  <c r="W80" i="1"/>
  <c r="U80" i="1"/>
  <c r="S80" i="1"/>
  <c r="K80" i="1"/>
  <c r="L80" i="1" s="1"/>
  <c r="Z79" i="1"/>
  <c r="W79" i="1"/>
  <c r="U79" i="1"/>
  <c r="S79" i="1"/>
  <c r="R79" i="1"/>
  <c r="P79" i="1"/>
  <c r="L79" i="1"/>
  <c r="K79" i="1"/>
  <c r="AA78" i="1"/>
  <c r="W78" i="1"/>
  <c r="U78" i="1"/>
  <c r="S78" i="1"/>
  <c r="K78" i="1"/>
  <c r="L78" i="1" s="1"/>
  <c r="AB77" i="1"/>
  <c r="AA77" i="1"/>
  <c r="W77" i="1"/>
  <c r="U77" i="1"/>
  <c r="S77" i="1"/>
  <c r="K77" i="1"/>
  <c r="L77" i="1" s="1"/>
  <c r="AB76" i="1"/>
  <c r="AA76" i="1"/>
  <c r="W76" i="1"/>
  <c r="U76" i="1"/>
  <c r="S76" i="1"/>
  <c r="P76" i="1"/>
  <c r="K76" i="1"/>
  <c r="L76" i="1" s="1"/>
  <c r="AB75" i="1"/>
  <c r="AA75" i="1"/>
  <c r="W75" i="1"/>
  <c r="U75" i="1"/>
  <c r="U74" i="1" s="1"/>
  <c r="S75" i="1"/>
  <c r="R75" i="1"/>
  <c r="L75" i="1"/>
  <c r="Z75" i="1" s="1"/>
  <c r="K75" i="1"/>
  <c r="W74" i="1"/>
  <c r="V74" i="1"/>
  <c r="AB74" i="1" s="1"/>
  <c r="T74" i="1"/>
  <c r="AA74" i="1" s="1"/>
  <c r="Q74" i="1"/>
  <c r="O74" i="1"/>
  <c r="N74" i="1"/>
  <c r="N62" i="1" s="1"/>
  <c r="J74" i="1"/>
  <c r="I74" i="1"/>
  <c r="H74" i="1"/>
  <c r="G74" i="1"/>
  <c r="K74" i="1" s="1"/>
  <c r="F74" i="1"/>
  <c r="AA73" i="1"/>
  <c r="W73" i="1"/>
  <c r="U73" i="1"/>
  <c r="S73" i="1"/>
  <c r="L73" i="1"/>
  <c r="X73" i="1" s="1"/>
  <c r="K73" i="1"/>
  <c r="AB72" i="1"/>
  <c r="AA72" i="1"/>
  <c r="W72" i="1"/>
  <c r="U72" i="1"/>
  <c r="U70" i="1" s="1"/>
  <c r="S72" i="1"/>
  <c r="L72" i="1"/>
  <c r="K72" i="1"/>
  <c r="AB71" i="1"/>
  <c r="AA71" i="1"/>
  <c r="Z71" i="1"/>
  <c r="Y71" i="1"/>
  <c r="X71" i="1"/>
  <c r="W71" i="1"/>
  <c r="U71" i="1"/>
  <c r="S71" i="1"/>
  <c r="R71" i="1"/>
  <c r="P71" i="1"/>
  <c r="L71" i="1"/>
  <c r="K71" i="1"/>
  <c r="W70" i="1"/>
  <c r="V70" i="1"/>
  <c r="T70" i="1"/>
  <c r="AA70" i="1" s="1"/>
  <c r="S70" i="1"/>
  <c r="Q70" i="1"/>
  <c r="O70" i="1"/>
  <c r="N70" i="1"/>
  <c r="L70" i="1"/>
  <c r="J70" i="1"/>
  <c r="I70" i="1"/>
  <c r="H70" i="1"/>
  <c r="G70" i="1"/>
  <c r="K70" i="1" s="1"/>
  <c r="F70" i="1"/>
  <c r="F62" i="1" s="1"/>
  <c r="AB69" i="1"/>
  <c r="AA69" i="1"/>
  <c r="W69" i="1"/>
  <c r="U69" i="1"/>
  <c r="S69" i="1"/>
  <c r="K69" i="1"/>
  <c r="L69" i="1" s="1"/>
  <c r="AA68" i="1"/>
  <c r="W68" i="1"/>
  <c r="W63" i="1" s="1"/>
  <c r="U68" i="1"/>
  <c r="S68" i="1"/>
  <c r="K68" i="1"/>
  <c r="L68" i="1" s="1"/>
  <c r="Y67" i="1"/>
  <c r="W67" i="1"/>
  <c r="U67" i="1"/>
  <c r="S67" i="1"/>
  <c r="S63" i="1" s="1"/>
  <c r="P67" i="1"/>
  <c r="L67" i="1"/>
  <c r="K67" i="1"/>
  <c r="W66" i="1"/>
  <c r="U66" i="1"/>
  <c r="S66" i="1"/>
  <c r="L66" i="1"/>
  <c r="X66" i="1" s="1"/>
  <c r="K66" i="1"/>
  <c r="Z65" i="1"/>
  <c r="W65" i="1"/>
  <c r="U65" i="1"/>
  <c r="S65" i="1"/>
  <c r="R65" i="1"/>
  <c r="P65" i="1"/>
  <c r="L65" i="1"/>
  <c r="K65" i="1"/>
  <c r="Z64" i="1"/>
  <c r="Y64" i="1"/>
  <c r="X64" i="1"/>
  <c r="W64" i="1"/>
  <c r="U64" i="1"/>
  <c r="S64" i="1"/>
  <c r="R64" i="1"/>
  <c r="P64" i="1"/>
  <c r="K64" i="1"/>
  <c r="L64" i="1" s="1"/>
  <c r="V63" i="1"/>
  <c r="AB63" i="1" s="1"/>
  <c r="T63" i="1"/>
  <c r="Q63" i="1"/>
  <c r="O63" i="1"/>
  <c r="O62" i="1" s="1"/>
  <c r="N63" i="1"/>
  <c r="J63" i="1"/>
  <c r="J62" i="1" s="1"/>
  <c r="I63" i="1"/>
  <c r="I62" i="1" s="1"/>
  <c r="H63" i="1"/>
  <c r="H62" i="1" s="1"/>
  <c r="H61" i="1" s="1"/>
  <c r="H58" i="1" s="1"/>
  <c r="G63" i="1"/>
  <c r="F63" i="1"/>
  <c r="T62" i="1"/>
  <c r="W61" i="1"/>
  <c r="U61" i="1"/>
  <c r="S61" i="1"/>
  <c r="Z60" i="1"/>
  <c r="Y60" i="1"/>
  <c r="X60" i="1"/>
  <c r="W60" i="1"/>
  <c r="U60" i="1"/>
  <c r="S60" i="1"/>
  <c r="R60" i="1"/>
  <c r="P60" i="1"/>
  <c r="L60" i="1"/>
  <c r="K60" i="1"/>
  <c r="W59" i="1"/>
  <c r="U59" i="1"/>
  <c r="U58" i="1" s="1"/>
  <c r="S59" i="1"/>
  <c r="K59" i="1"/>
  <c r="L59" i="1" s="1"/>
  <c r="W58" i="1"/>
  <c r="W46" i="1" s="1"/>
  <c r="V58" i="1"/>
  <c r="T58" i="1"/>
  <c r="Q58" i="1"/>
  <c r="O58" i="1"/>
  <c r="O46" i="1" s="1"/>
  <c r="N58" i="1"/>
  <c r="J58" i="1"/>
  <c r="I58" i="1"/>
  <c r="I46" i="1" s="1"/>
  <c r="I45" i="1" s="1"/>
  <c r="F58" i="1"/>
  <c r="AA57" i="1"/>
  <c r="Z57" i="1"/>
  <c r="Y57" i="1"/>
  <c r="X57" i="1"/>
  <c r="W57" i="1"/>
  <c r="U57" i="1"/>
  <c r="S57" i="1"/>
  <c r="R57" i="1"/>
  <c r="P57" i="1"/>
  <c r="L57" i="1"/>
  <c r="K57" i="1"/>
  <c r="AA56" i="1"/>
  <c r="Z56" i="1"/>
  <c r="Y56" i="1"/>
  <c r="X56" i="1"/>
  <c r="W56" i="1"/>
  <c r="U56" i="1"/>
  <c r="S56" i="1"/>
  <c r="R56" i="1"/>
  <c r="P56" i="1"/>
  <c r="L56" i="1"/>
  <c r="K56" i="1"/>
  <c r="AA55" i="1"/>
  <c r="Z55" i="1"/>
  <c r="Y55" i="1"/>
  <c r="X55" i="1"/>
  <c r="W55" i="1"/>
  <c r="U55" i="1"/>
  <c r="S55" i="1"/>
  <c r="S51" i="1" s="1"/>
  <c r="R55" i="1"/>
  <c r="R51" i="1" s="1"/>
  <c r="P55" i="1"/>
  <c r="L55" i="1"/>
  <c r="K55" i="1"/>
  <c r="Z54" i="1"/>
  <c r="Y54" i="1"/>
  <c r="X54" i="1"/>
  <c r="W54" i="1"/>
  <c r="U54" i="1"/>
  <c r="S54" i="1"/>
  <c r="R54" i="1"/>
  <c r="P54" i="1"/>
  <c r="L54" i="1"/>
  <c r="K54" i="1"/>
  <c r="AA53" i="1"/>
  <c r="Z53" i="1"/>
  <c r="Y53" i="1"/>
  <c r="X53" i="1"/>
  <c r="W53" i="1"/>
  <c r="U53" i="1"/>
  <c r="S53" i="1"/>
  <c r="R53" i="1"/>
  <c r="P53" i="1"/>
  <c r="L53" i="1"/>
  <c r="K53" i="1"/>
  <c r="AA52" i="1"/>
  <c r="Z52" i="1"/>
  <c r="Y52" i="1"/>
  <c r="X52" i="1"/>
  <c r="W52" i="1"/>
  <c r="U52" i="1"/>
  <c r="U51" i="1" s="1"/>
  <c r="S52" i="1"/>
  <c r="R52" i="1"/>
  <c r="P52" i="1"/>
  <c r="L52" i="1"/>
  <c r="K52" i="1"/>
  <c r="Y51" i="1"/>
  <c r="X51" i="1"/>
  <c r="W51" i="1"/>
  <c r="V51" i="1"/>
  <c r="T51" i="1"/>
  <c r="AA51" i="1" s="1"/>
  <c r="Q51" i="1"/>
  <c r="O51" i="1"/>
  <c r="N51" i="1"/>
  <c r="L51" i="1"/>
  <c r="Z51" i="1" s="1"/>
  <c r="J51" i="1"/>
  <c r="I51" i="1"/>
  <c r="H51" i="1"/>
  <c r="G51" i="1"/>
  <c r="K51" i="1" s="1"/>
  <c r="F51" i="1"/>
  <c r="R50" i="1"/>
  <c r="P50" i="1"/>
  <c r="L50" i="1"/>
  <c r="Z50" i="1" s="1"/>
  <c r="K50" i="1"/>
  <c r="AA49" i="1"/>
  <c r="Z49" i="1"/>
  <c r="Y49" i="1"/>
  <c r="X49" i="1"/>
  <c r="W49" i="1"/>
  <c r="U49" i="1"/>
  <c r="S49" i="1"/>
  <c r="R49" i="1"/>
  <c r="P49" i="1"/>
  <c r="L49" i="1"/>
  <c r="K49" i="1"/>
  <c r="AA48" i="1"/>
  <c r="Z48" i="1"/>
  <c r="Y48" i="1"/>
  <c r="X48" i="1"/>
  <c r="W48" i="1"/>
  <c r="U48" i="1"/>
  <c r="U47" i="1" s="1"/>
  <c r="S48" i="1"/>
  <c r="R48" i="1"/>
  <c r="P48" i="1"/>
  <c r="P47" i="1" s="1"/>
  <c r="L48" i="1"/>
  <c r="K48" i="1"/>
  <c r="X47" i="1"/>
  <c r="W47" i="1"/>
  <c r="V47" i="1"/>
  <c r="T47" i="1"/>
  <c r="S47" i="1"/>
  <c r="R47" i="1"/>
  <c r="Q47" i="1"/>
  <c r="O47" i="1"/>
  <c r="N47" i="1"/>
  <c r="L47" i="1"/>
  <c r="Z47" i="1" s="1"/>
  <c r="J47" i="1"/>
  <c r="I47" i="1"/>
  <c r="H47" i="1"/>
  <c r="G47" i="1"/>
  <c r="F47" i="1"/>
  <c r="F46" i="1" s="1"/>
  <c r="V46" i="1"/>
  <c r="Q46" i="1"/>
  <c r="J46" i="1"/>
  <c r="J45" i="1" s="1"/>
  <c r="O45" i="1"/>
  <c r="Z44" i="1"/>
  <c r="Y44" i="1"/>
  <c r="X44" i="1"/>
  <c r="W44" i="1"/>
  <c r="U44" i="1"/>
  <c r="S44" i="1"/>
  <c r="R44" i="1"/>
  <c r="R43" i="1" s="1"/>
  <c r="P44" i="1"/>
  <c r="P43" i="1" s="1"/>
  <c r="L44" i="1"/>
  <c r="W43" i="1"/>
  <c r="V43" i="1"/>
  <c r="Z43" i="1" s="1"/>
  <c r="U43" i="1"/>
  <c r="T43" i="1"/>
  <c r="Y43" i="1" s="1"/>
  <c r="S43" i="1"/>
  <c r="Q43" i="1"/>
  <c r="X43" i="1" s="1"/>
  <c r="O43" i="1"/>
  <c r="N43" i="1"/>
  <c r="L43" i="1"/>
  <c r="J43" i="1"/>
  <c r="K43" i="1" s="1"/>
  <c r="I43" i="1"/>
  <c r="H43" i="1"/>
  <c r="G43" i="1"/>
  <c r="F43" i="1"/>
  <c r="W42" i="1"/>
  <c r="U42" i="1"/>
  <c r="S42" i="1"/>
  <c r="S41" i="1" s="1"/>
  <c r="S40" i="1" s="1"/>
  <c r="S39" i="1" s="1"/>
  <c r="K42" i="1"/>
  <c r="L42" i="1" s="1"/>
  <c r="X41" i="1"/>
  <c r="W41" i="1"/>
  <c r="V41" i="1"/>
  <c r="U41" i="1"/>
  <c r="T41" i="1"/>
  <c r="T40" i="1" s="1"/>
  <c r="Q41" i="1"/>
  <c r="O41" i="1"/>
  <c r="N41" i="1"/>
  <c r="N40" i="1" s="1"/>
  <c r="N39" i="1" s="1"/>
  <c r="L41" i="1"/>
  <c r="J41" i="1"/>
  <c r="I41" i="1"/>
  <c r="H41" i="1"/>
  <c r="H40" i="1" s="1"/>
  <c r="G41" i="1"/>
  <c r="F41" i="1"/>
  <c r="W40" i="1"/>
  <c r="W39" i="1" s="1"/>
  <c r="V40" i="1"/>
  <c r="U40" i="1"/>
  <c r="U39" i="1" s="1"/>
  <c r="O40" i="1"/>
  <c r="O39" i="1" s="1"/>
  <c r="J40" i="1"/>
  <c r="J39" i="1" s="1"/>
  <c r="I40" i="1"/>
  <c r="I39" i="1" s="1"/>
  <c r="T39" i="1"/>
  <c r="H39" i="1"/>
  <c r="W37" i="1"/>
  <c r="U37" i="1"/>
  <c r="S37" i="1"/>
  <c r="R37" i="1"/>
  <c r="P37" i="1"/>
  <c r="K37" i="1"/>
  <c r="L37" i="1" s="1"/>
  <c r="Z36" i="1"/>
  <c r="Y36" i="1"/>
  <c r="X36" i="1"/>
  <c r="W36" i="1"/>
  <c r="U36" i="1"/>
  <c r="S36" i="1"/>
  <c r="R36" i="1"/>
  <c r="P36" i="1"/>
  <c r="L36" i="1"/>
  <c r="K36" i="1"/>
  <c r="AB35" i="1"/>
  <c r="AA35" i="1"/>
  <c r="W35" i="1"/>
  <c r="U35" i="1"/>
  <c r="S35" i="1"/>
  <c r="K35" i="1"/>
  <c r="L35" i="1" s="1"/>
  <c r="R35" i="1" s="1"/>
  <c r="AB34" i="1"/>
  <c r="AA34" i="1"/>
  <c r="W34" i="1"/>
  <c r="U34" i="1"/>
  <c r="S34" i="1"/>
  <c r="R34" i="1"/>
  <c r="P34" i="1"/>
  <c r="K34" i="1"/>
  <c r="L34" i="1" s="1"/>
  <c r="AB33" i="1"/>
  <c r="AA33" i="1"/>
  <c r="W33" i="1"/>
  <c r="W31" i="1" s="1"/>
  <c r="W30" i="1" s="1"/>
  <c r="U33" i="1"/>
  <c r="S33" i="1"/>
  <c r="K33" i="1"/>
  <c r="L33" i="1" s="1"/>
  <c r="W32" i="1"/>
  <c r="U32" i="1"/>
  <c r="S32" i="1"/>
  <c r="K32" i="1"/>
  <c r="L32" i="1" s="1"/>
  <c r="R32" i="1" s="1"/>
  <c r="V31" i="1"/>
  <c r="AB31" i="1" s="1"/>
  <c r="U31" i="1"/>
  <c r="U30" i="1" s="1"/>
  <c r="T31" i="1"/>
  <c r="AA31" i="1" s="1"/>
  <c r="Q31" i="1"/>
  <c r="O31" i="1"/>
  <c r="O30" i="1" s="1"/>
  <c r="N31" i="1"/>
  <c r="N30" i="1" s="1"/>
  <c r="K31" i="1"/>
  <c r="J31" i="1"/>
  <c r="I31" i="1"/>
  <c r="H31" i="1"/>
  <c r="H30" i="1" s="1"/>
  <c r="G31" i="1"/>
  <c r="F31" i="1"/>
  <c r="F30" i="1" s="1"/>
  <c r="T30" i="1"/>
  <c r="J30" i="1"/>
  <c r="I30" i="1"/>
  <c r="G30" i="1"/>
  <c r="AB29" i="1"/>
  <c r="AA29" i="1"/>
  <c r="Z29" i="1"/>
  <c r="W29" i="1"/>
  <c r="U29" i="1"/>
  <c r="S29" i="1"/>
  <c r="R29" i="1"/>
  <c r="K29" i="1"/>
  <c r="L29" i="1" s="1"/>
  <c r="Y29" i="1" s="1"/>
  <c r="AB28" i="1"/>
  <c r="AA28" i="1"/>
  <c r="Z28" i="1"/>
  <c r="W28" i="1"/>
  <c r="U28" i="1"/>
  <c r="S28" i="1"/>
  <c r="R28" i="1"/>
  <c r="P28" i="1"/>
  <c r="K28" i="1"/>
  <c r="L28" i="1" s="1"/>
  <c r="AB27" i="1"/>
  <c r="AA27" i="1"/>
  <c r="W27" i="1"/>
  <c r="U27" i="1"/>
  <c r="S27" i="1"/>
  <c r="K27" i="1"/>
  <c r="L27" i="1" s="1"/>
  <c r="AB26" i="1"/>
  <c r="AA26" i="1"/>
  <c r="W26" i="1"/>
  <c r="U26" i="1"/>
  <c r="U22" i="1" s="1"/>
  <c r="S26" i="1"/>
  <c r="S22" i="1" s="1"/>
  <c r="L26" i="1"/>
  <c r="K26" i="1"/>
  <c r="AB25" i="1"/>
  <c r="AA25" i="1"/>
  <c r="W25" i="1"/>
  <c r="U25" i="1"/>
  <c r="S25" i="1"/>
  <c r="K25" i="1"/>
  <c r="L25" i="1" s="1"/>
  <c r="AB24" i="1"/>
  <c r="AA24" i="1"/>
  <c r="W24" i="1"/>
  <c r="W22" i="1" s="1"/>
  <c r="U24" i="1"/>
  <c r="S24" i="1"/>
  <c r="L24" i="1"/>
  <c r="R24" i="1" s="1"/>
  <c r="K24" i="1"/>
  <c r="AB23" i="1"/>
  <c r="AA23" i="1"/>
  <c r="Z23" i="1"/>
  <c r="Y23" i="1"/>
  <c r="X23" i="1"/>
  <c r="W23" i="1"/>
  <c r="U23" i="1"/>
  <c r="S23" i="1"/>
  <c r="R23" i="1"/>
  <c r="P23" i="1"/>
  <c r="K23" i="1"/>
  <c r="L23" i="1" s="1"/>
  <c r="AA22" i="1"/>
  <c r="V22" i="1"/>
  <c r="AB22" i="1" s="1"/>
  <c r="T22" i="1"/>
  <c r="Q22" i="1"/>
  <c r="O22" i="1"/>
  <c r="N22" i="1"/>
  <c r="J22" i="1"/>
  <c r="I22" i="1"/>
  <c r="H22" i="1"/>
  <c r="G22" i="1"/>
  <c r="K22" i="1" s="1"/>
  <c r="F22" i="1"/>
  <c r="AB21" i="1"/>
  <c r="AA21" i="1"/>
  <c r="Z21" i="1"/>
  <c r="Y21" i="1"/>
  <c r="X21" i="1"/>
  <c r="W21" i="1"/>
  <c r="U21" i="1"/>
  <c r="S21" i="1"/>
  <c r="R21" i="1"/>
  <c r="P21" i="1"/>
  <c r="K21" i="1"/>
  <c r="L21" i="1" s="1"/>
  <c r="AB20" i="1"/>
  <c r="AA20" i="1"/>
  <c r="W20" i="1"/>
  <c r="U20" i="1"/>
  <c r="S20" i="1"/>
  <c r="K20" i="1"/>
  <c r="L20" i="1" s="1"/>
  <c r="R20" i="1" s="1"/>
  <c r="Z19" i="1"/>
  <c r="W19" i="1"/>
  <c r="U19" i="1"/>
  <c r="S19" i="1"/>
  <c r="R19" i="1"/>
  <c r="K19" i="1"/>
  <c r="L19" i="1" s="1"/>
  <c r="Y19" i="1" s="1"/>
  <c r="AB18" i="1"/>
  <c r="AA18" i="1"/>
  <c r="Z18" i="1"/>
  <c r="W18" i="1"/>
  <c r="U18" i="1"/>
  <c r="S18" i="1"/>
  <c r="R18" i="1"/>
  <c r="P18" i="1"/>
  <c r="K18" i="1"/>
  <c r="L18" i="1" s="1"/>
  <c r="AB17" i="1"/>
  <c r="AA17" i="1"/>
  <c r="W17" i="1"/>
  <c r="U17" i="1"/>
  <c r="S17" i="1"/>
  <c r="K17" i="1"/>
  <c r="L17" i="1" s="1"/>
  <c r="AB16" i="1"/>
  <c r="AA16" i="1"/>
  <c r="W16" i="1"/>
  <c r="U16" i="1"/>
  <c r="U12" i="1" s="1"/>
  <c r="U11" i="1" s="1"/>
  <c r="S16" i="1"/>
  <c r="S12" i="1" s="1"/>
  <c r="S11" i="1" s="1"/>
  <c r="L16" i="1"/>
  <c r="K16" i="1"/>
  <c r="AB15" i="1"/>
  <c r="AA15" i="1"/>
  <c r="W15" i="1"/>
  <c r="U15" i="1"/>
  <c r="S15" i="1"/>
  <c r="K15" i="1"/>
  <c r="L15" i="1" s="1"/>
  <c r="AB14" i="1"/>
  <c r="AA14" i="1"/>
  <c r="W14" i="1"/>
  <c r="W12" i="1" s="1"/>
  <c r="W11" i="1" s="1"/>
  <c r="U14" i="1"/>
  <c r="S14" i="1"/>
  <c r="L14" i="1"/>
  <c r="X14" i="1" s="1"/>
  <c r="K14" i="1"/>
  <c r="AB13" i="1"/>
  <c r="AA13" i="1"/>
  <c r="Z13" i="1"/>
  <c r="Y13" i="1"/>
  <c r="X13" i="1"/>
  <c r="W13" i="1"/>
  <c r="U13" i="1"/>
  <c r="S13" i="1"/>
  <c r="R13" i="1"/>
  <c r="P13" i="1"/>
  <c r="K13" i="1"/>
  <c r="L13" i="1" s="1"/>
  <c r="AA12" i="1"/>
  <c r="V12" i="1"/>
  <c r="V11" i="1" s="1"/>
  <c r="T12" i="1"/>
  <c r="Q12" i="1"/>
  <c r="O12" i="1"/>
  <c r="O11" i="1" s="1"/>
  <c r="O10" i="1" s="1"/>
  <c r="O9" i="1" s="1"/>
  <c r="N12" i="1"/>
  <c r="J12" i="1"/>
  <c r="J11" i="1" s="1"/>
  <c r="I12" i="1"/>
  <c r="I11" i="1" s="1"/>
  <c r="I10" i="1" s="1"/>
  <c r="I9" i="1" s="1"/>
  <c r="H12" i="1"/>
  <c r="H11" i="1" s="1"/>
  <c r="G12" i="1"/>
  <c r="K12" i="1" s="1"/>
  <c r="F12" i="1"/>
  <c r="T11" i="1"/>
  <c r="N11" i="1"/>
  <c r="N10" i="1" s="1"/>
  <c r="N9" i="1" s="1"/>
  <c r="F11" i="1"/>
  <c r="F10" i="1" s="1"/>
  <c r="F9" i="1" s="1"/>
  <c r="U7" i="1"/>
  <c r="T7" i="1"/>
  <c r="S7" i="1"/>
  <c r="O7" i="1"/>
  <c r="N7" i="1"/>
  <c r="I7" i="1"/>
  <c r="H7" i="1"/>
  <c r="G7" i="1"/>
  <c r="H111" i="5" l="1"/>
  <c r="G110" i="5"/>
  <c r="G109" i="5" s="1"/>
  <c r="G108" i="5" s="1"/>
  <c r="M41" i="5"/>
  <c r="O34" i="5"/>
  <c r="N63" i="5"/>
  <c r="H62" i="5"/>
  <c r="M62" i="5" s="1"/>
  <c r="M63" i="5"/>
  <c r="F51" i="5"/>
  <c r="J77" i="5"/>
  <c r="G51" i="5"/>
  <c r="J53" i="5"/>
  <c r="M87" i="5"/>
  <c r="N87" i="5"/>
  <c r="J108" i="5"/>
  <c r="J11" i="5"/>
  <c r="O22" i="5"/>
  <c r="O46" i="5"/>
  <c r="N46" i="5"/>
  <c r="K90" i="5"/>
  <c r="N91" i="5"/>
  <c r="J105" i="5"/>
  <c r="O109" i="5"/>
  <c r="N120" i="5"/>
  <c r="H116" i="5"/>
  <c r="M120" i="5"/>
  <c r="O123" i="5"/>
  <c r="G126" i="5"/>
  <c r="G125" i="5"/>
  <c r="K11" i="5"/>
  <c r="H15" i="5"/>
  <c r="M20" i="5"/>
  <c r="N58" i="5"/>
  <c r="K57" i="5"/>
  <c r="O58" i="5"/>
  <c r="O71" i="5"/>
  <c r="K70" i="5"/>
  <c r="L89" i="5"/>
  <c r="L88" i="5" s="1"/>
  <c r="L50" i="5" s="1"/>
  <c r="F106" i="5"/>
  <c r="F104" i="5" s="1"/>
  <c r="K122" i="5"/>
  <c r="M19" i="5"/>
  <c r="N20" i="5"/>
  <c r="N25" i="5"/>
  <c r="O27" i="5"/>
  <c r="N35" i="5"/>
  <c r="H34" i="5"/>
  <c r="M38" i="5"/>
  <c r="H41" i="5"/>
  <c r="N42" i="5"/>
  <c r="M42" i="5"/>
  <c r="O45" i="5"/>
  <c r="L51" i="5"/>
  <c r="O82" i="5"/>
  <c r="N82" i="5"/>
  <c r="K76" i="5"/>
  <c r="K108" i="5"/>
  <c r="F10" i="5"/>
  <c r="F9" i="5" s="1"/>
  <c r="F8" i="5" s="1"/>
  <c r="M12" i="5"/>
  <c r="M18" i="5"/>
  <c r="N19" i="5"/>
  <c r="N28" i="5"/>
  <c r="H27" i="5"/>
  <c r="M28" i="5"/>
  <c r="M37" i="5"/>
  <c r="J44" i="5"/>
  <c r="O44" i="5" s="1"/>
  <c r="N47" i="5"/>
  <c r="H46" i="5"/>
  <c r="J54" i="5"/>
  <c r="N73" i="5"/>
  <c r="H72" i="5"/>
  <c r="M73" i="5"/>
  <c r="K99" i="5"/>
  <c r="N121" i="5"/>
  <c r="H118" i="5"/>
  <c r="K127" i="5"/>
  <c r="O128" i="5"/>
  <c r="N12" i="5"/>
  <c r="M17" i="5"/>
  <c r="N18" i="5"/>
  <c r="K24" i="5"/>
  <c r="M29" i="5"/>
  <c r="M36" i="5"/>
  <c r="K61" i="5"/>
  <c r="O62" i="5"/>
  <c r="M65" i="5"/>
  <c r="J64" i="5"/>
  <c r="M64" i="5" s="1"/>
  <c r="O66" i="5"/>
  <c r="K65" i="5"/>
  <c r="H86" i="5"/>
  <c r="J122" i="5"/>
  <c r="N92" i="5"/>
  <c r="N103" i="5"/>
  <c r="N117" i="5"/>
  <c r="J85" i="5"/>
  <c r="J91" i="5"/>
  <c r="M92" i="5"/>
  <c r="M117" i="5"/>
  <c r="N23" i="5"/>
  <c r="H22" i="5"/>
  <c r="J24" i="5"/>
  <c r="N59" i="5"/>
  <c r="H58" i="5"/>
  <c r="M58" i="5" s="1"/>
  <c r="M59" i="5"/>
  <c r="N80" i="5"/>
  <c r="K79" i="5"/>
  <c r="F89" i="5"/>
  <c r="F88" i="5" s="1"/>
  <c r="F50" i="5" s="1"/>
  <c r="K95" i="5"/>
  <c r="O96" i="5"/>
  <c r="J100" i="5"/>
  <c r="H102" i="5"/>
  <c r="N102" i="5" s="1"/>
  <c r="K114" i="5"/>
  <c r="O115" i="5"/>
  <c r="K113" i="5"/>
  <c r="J114" i="5"/>
  <c r="M119" i="5"/>
  <c r="M127" i="5"/>
  <c r="N72" i="5"/>
  <c r="H79" i="5"/>
  <c r="N97" i="5"/>
  <c r="H96" i="5"/>
  <c r="N96" i="5" s="1"/>
  <c r="O118" i="5"/>
  <c r="K39" i="4"/>
  <c r="F69" i="4"/>
  <c r="F68" i="4" s="1"/>
  <c r="G85" i="4"/>
  <c r="G84" i="4" s="1"/>
  <c r="G49" i="4" s="1"/>
  <c r="G102" i="4" s="1"/>
  <c r="K72" i="4"/>
  <c r="G11" i="4"/>
  <c r="G10" i="4" s="1"/>
  <c r="F85" i="4"/>
  <c r="F84" i="4" s="1"/>
  <c r="F49" i="4" s="1"/>
  <c r="F102" i="4" s="1"/>
  <c r="K60" i="4"/>
  <c r="F11" i="4"/>
  <c r="F10" i="4" s="1"/>
  <c r="J18" i="4"/>
  <c r="K32" i="4"/>
  <c r="H31" i="4"/>
  <c r="K36" i="4"/>
  <c r="H35" i="4"/>
  <c r="K67" i="4"/>
  <c r="H66" i="4"/>
  <c r="J80" i="4"/>
  <c r="K20" i="4"/>
  <c r="H19" i="4"/>
  <c r="K47" i="4"/>
  <c r="H45" i="4"/>
  <c r="K15" i="4"/>
  <c r="H14" i="4"/>
  <c r="K77" i="4"/>
  <c r="H76" i="4"/>
  <c r="H26" i="4"/>
  <c r="K28" i="4"/>
  <c r="J71" i="4"/>
  <c r="K55" i="4"/>
  <c r="H54" i="4"/>
  <c r="K88" i="4"/>
  <c r="K26" i="4"/>
  <c r="J30" i="4"/>
  <c r="K33" i="4"/>
  <c r="J59" i="4"/>
  <c r="K76" i="4"/>
  <c r="K96" i="4"/>
  <c r="H21" i="4"/>
  <c r="K21" i="4" s="1"/>
  <c r="K23" i="4"/>
  <c r="K46" i="4"/>
  <c r="H44" i="4"/>
  <c r="J85" i="4"/>
  <c r="K97" i="4"/>
  <c r="H96" i="4"/>
  <c r="K89" i="4"/>
  <c r="H88" i="4"/>
  <c r="H82" i="4"/>
  <c r="H92" i="4"/>
  <c r="H100" i="4"/>
  <c r="H64" i="3"/>
  <c r="K100" i="3"/>
  <c r="H52" i="3"/>
  <c r="K52" i="3" s="1"/>
  <c r="J98" i="3"/>
  <c r="K16" i="3"/>
  <c r="H14" i="3"/>
  <c r="K61" i="3"/>
  <c r="H60" i="3"/>
  <c r="K23" i="3"/>
  <c r="H45" i="3"/>
  <c r="K45" i="3" s="1"/>
  <c r="K47" i="3"/>
  <c r="H95" i="3"/>
  <c r="K96" i="3"/>
  <c r="K27" i="3"/>
  <c r="H26" i="3"/>
  <c r="G49" i="3"/>
  <c r="G102" i="3" s="1"/>
  <c r="J57" i="3"/>
  <c r="J70" i="3"/>
  <c r="K88" i="3"/>
  <c r="H88" i="3"/>
  <c r="K89" i="3"/>
  <c r="K22" i="3"/>
  <c r="H21" i="3"/>
  <c r="F17" i="3"/>
  <c r="F11" i="3" s="1"/>
  <c r="F10" i="3" s="1"/>
  <c r="F69" i="3"/>
  <c r="F68" i="3" s="1"/>
  <c r="F49" i="3" s="1"/>
  <c r="J78" i="3"/>
  <c r="K31" i="3"/>
  <c r="K37" i="3"/>
  <c r="K66" i="3"/>
  <c r="K48" i="3"/>
  <c r="K65" i="3"/>
  <c r="K72" i="3"/>
  <c r="J18" i="3"/>
  <c r="K24" i="3"/>
  <c r="K28" i="3"/>
  <c r="K35" i="3"/>
  <c r="K76" i="3"/>
  <c r="K97" i="3"/>
  <c r="K54" i="3"/>
  <c r="K19" i="3"/>
  <c r="H46" i="3"/>
  <c r="K53" i="3"/>
  <c r="K29" i="3"/>
  <c r="K34" i="3"/>
  <c r="H33" i="3"/>
  <c r="K40" i="3"/>
  <c r="H39" i="3"/>
  <c r="H75" i="3"/>
  <c r="K75" i="3" s="1"/>
  <c r="H72" i="3"/>
  <c r="H82" i="3"/>
  <c r="H92" i="3"/>
  <c r="H100" i="3"/>
  <c r="F8" i="2"/>
  <c r="M16" i="2"/>
  <c r="N16" i="2"/>
  <c r="L24" i="2"/>
  <c r="M58" i="2"/>
  <c r="J57" i="2"/>
  <c r="M62" i="2"/>
  <c r="J61" i="2"/>
  <c r="N119" i="2"/>
  <c r="M119" i="2"/>
  <c r="H117" i="2"/>
  <c r="N121" i="2"/>
  <c r="M121" i="2"/>
  <c r="H12" i="2"/>
  <c r="M12" i="2" s="1"/>
  <c r="N13" i="2"/>
  <c r="K61" i="2"/>
  <c r="O62" i="2"/>
  <c r="N62" i="2"/>
  <c r="M66" i="2"/>
  <c r="G110" i="2"/>
  <c r="G109" i="2" s="1"/>
  <c r="G108" i="2" s="1"/>
  <c r="H111" i="2"/>
  <c r="H118" i="2"/>
  <c r="G126" i="2"/>
  <c r="G125" i="2"/>
  <c r="M15" i="2"/>
  <c r="L15" i="2"/>
  <c r="L11" i="2" s="1"/>
  <c r="L10" i="2" s="1"/>
  <c r="L9" i="2" s="1"/>
  <c r="L8" i="2" s="1"/>
  <c r="N21" i="2"/>
  <c r="M21" i="2"/>
  <c r="N31" i="2"/>
  <c r="O31" i="2"/>
  <c r="O34" i="2"/>
  <c r="H34" i="2"/>
  <c r="N42" i="2"/>
  <c r="M42" i="2"/>
  <c r="H44" i="2"/>
  <c r="H80" i="2"/>
  <c r="M101" i="2"/>
  <c r="J11" i="2"/>
  <c r="M13" i="2"/>
  <c r="O11" i="2"/>
  <c r="N26" i="2"/>
  <c r="H25" i="2"/>
  <c r="H41" i="2"/>
  <c r="M41" i="2" s="1"/>
  <c r="M45" i="2"/>
  <c r="M63" i="2"/>
  <c r="H62" i="2"/>
  <c r="M64" i="2"/>
  <c r="M65" i="2"/>
  <c r="K65" i="2"/>
  <c r="N66" i="2"/>
  <c r="K85" i="2"/>
  <c r="O86" i="2"/>
  <c r="K98" i="2"/>
  <c r="H100" i="2"/>
  <c r="N101" i="2"/>
  <c r="F106" i="2"/>
  <c r="F104" i="2" s="1"/>
  <c r="F50" i="2" s="1"/>
  <c r="F130" i="2" s="1"/>
  <c r="O117" i="2"/>
  <c r="K114" i="2"/>
  <c r="M17" i="2"/>
  <c r="N17" i="2"/>
  <c r="N20" i="2"/>
  <c r="J24" i="2"/>
  <c r="M40" i="2"/>
  <c r="O44" i="2"/>
  <c r="O45" i="2"/>
  <c r="O58" i="2"/>
  <c r="J79" i="2"/>
  <c r="O80" i="2"/>
  <c r="M81" i="2"/>
  <c r="N82" i="2"/>
  <c r="O82" i="2"/>
  <c r="K79" i="2"/>
  <c r="J91" i="2"/>
  <c r="N100" i="2"/>
  <c r="K113" i="2"/>
  <c r="K127" i="2"/>
  <c r="O128" i="2"/>
  <c r="O15" i="2"/>
  <c r="K24" i="2"/>
  <c r="K10" i="2" s="1"/>
  <c r="M26" i="2"/>
  <c r="O27" i="2"/>
  <c r="N27" i="2"/>
  <c r="N40" i="2"/>
  <c r="N45" i="2"/>
  <c r="H55" i="2"/>
  <c r="N55" i="2" s="1"/>
  <c r="N56" i="2"/>
  <c r="M59" i="2"/>
  <c r="N59" i="2"/>
  <c r="N81" i="2"/>
  <c r="F89" i="2"/>
  <c r="F88" i="2" s="1"/>
  <c r="O96" i="2"/>
  <c r="K95" i="2"/>
  <c r="J68" i="2"/>
  <c r="M68" i="2" s="1"/>
  <c r="M69" i="2"/>
  <c r="N72" i="2"/>
  <c r="H92" i="2"/>
  <c r="N93" i="2"/>
  <c r="M93" i="2"/>
  <c r="H95" i="2"/>
  <c r="M96" i="2"/>
  <c r="J115" i="2"/>
  <c r="O115" i="2" s="1"/>
  <c r="M118" i="2"/>
  <c r="N25" i="2"/>
  <c r="N32" i="2"/>
  <c r="H31" i="2"/>
  <c r="M31" i="2" s="1"/>
  <c r="N71" i="2"/>
  <c r="K70" i="2"/>
  <c r="O71" i="2"/>
  <c r="J76" i="2"/>
  <c r="J100" i="2"/>
  <c r="N120" i="2"/>
  <c r="M120" i="2"/>
  <c r="M127" i="2"/>
  <c r="K91" i="2"/>
  <c r="N83" i="2"/>
  <c r="H82" i="2"/>
  <c r="N87" i="2"/>
  <c r="H86" i="2"/>
  <c r="N86" i="2" s="1"/>
  <c r="J123" i="2"/>
  <c r="U10" i="1"/>
  <c r="U9" i="1" s="1"/>
  <c r="Y27" i="1"/>
  <c r="P27" i="1"/>
  <c r="X27" i="1"/>
  <c r="Z27" i="1"/>
  <c r="R27" i="1"/>
  <c r="F45" i="1"/>
  <c r="Y17" i="1"/>
  <c r="P17" i="1"/>
  <c r="X17" i="1"/>
  <c r="R17" i="1"/>
  <c r="Z17" i="1"/>
  <c r="Z25" i="1"/>
  <c r="R25" i="1"/>
  <c r="P25" i="1"/>
  <c r="X25" i="1"/>
  <c r="Y25" i="1"/>
  <c r="H10" i="1"/>
  <c r="H9" i="1" s="1"/>
  <c r="W10" i="1"/>
  <c r="W9" i="1" s="1"/>
  <c r="P40" i="1"/>
  <c r="P39" i="1" s="1"/>
  <c r="Z68" i="1"/>
  <c r="R68" i="1"/>
  <c r="Y68" i="1"/>
  <c r="P68" i="1"/>
  <c r="P63" i="1" s="1"/>
  <c r="X68" i="1"/>
  <c r="Y33" i="1"/>
  <c r="P33" i="1"/>
  <c r="X33" i="1"/>
  <c r="R33" i="1"/>
  <c r="Z33" i="1"/>
  <c r="R88" i="1"/>
  <c r="R98" i="1"/>
  <c r="R7" i="1" s="1"/>
  <c r="Z69" i="1"/>
  <c r="R69" i="1"/>
  <c r="Y69" i="1"/>
  <c r="P69" i="1"/>
  <c r="X69" i="1"/>
  <c r="Z15" i="1"/>
  <c r="R15" i="1"/>
  <c r="P15" i="1"/>
  <c r="Y15" i="1"/>
  <c r="X15" i="1"/>
  <c r="R31" i="1"/>
  <c r="R30" i="1" s="1"/>
  <c r="N38" i="1"/>
  <c r="N8" i="1" s="1"/>
  <c r="Z59" i="1"/>
  <c r="R59" i="1"/>
  <c r="Y59" i="1"/>
  <c r="P59" i="1"/>
  <c r="X59" i="1"/>
  <c r="J38" i="1"/>
  <c r="T46" i="1"/>
  <c r="AA47" i="1"/>
  <c r="X78" i="1"/>
  <c r="R78" i="1"/>
  <c r="Z78" i="1"/>
  <c r="P78" i="1"/>
  <c r="L94" i="1"/>
  <c r="X95" i="1"/>
  <c r="X24" i="1"/>
  <c r="Z32" i="1"/>
  <c r="Y41" i="1"/>
  <c r="N46" i="1"/>
  <c r="N45" i="1" s="1"/>
  <c r="G11" i="1"/>
  <c r="R12" i="1"/>
  <c r="R11" i="1" s="1"/>
  <c r="Y14" i="1"/>
  <c r="Z20" i="1"/>
  <c r="P24" i="1"/>
  <c r="P22" i="1" s="1"/>
  <c r="Z41" i="1"/>
  <c r="Y80" i="1"/>
  <c r="P80" i="1"/>
  <c r="R80" i="1"/>
  <c r="Z80" i="1"/>
  <c r="X80" i="1"/>
  <c r="O89" i="1"/>
  <c r="O8" i="1" s="1"/>
  <c r="Q105" i="1"/>
  <c r="H105" i="1"/>
  <c r="K105" i="1" s="1"/>
  <c r="K107" i="1"/>
  <c r="R14" i="1"/>
  <c r="Z24" i="1"/>
  <c r="S31" i="1"/>
  <c r="S30" i="1" s="1"/>
  <c r="S10" i="1" s="1"/>
  <c r="S9" i="1" s="1"/>
  <c r="K41" i="1"/>
  <c r="G40" i="1"/>
  <c r="X42" i="1"/>
  <c r="Y42" i="1"/>
  <c r="X63" i="1"/>
  <c r="Q62" i="1"/>
  <c r="AA62" i="1" s="1"/>
  <c r="Z72" i="1"/>
  <c r="R72" i="1"/>
  <c r="X72" i="1"/>
  <c r="Y32" i="1"/>
  <c r="U46" i="1"/>
  <c r="Y77" i="1"/>
  <c r="P77" i="1"/>
  <c r="R77" i="1"/>
  <c r="Z77" i="1"/>
  <c r="X77" i="1"/>
  <c r="Q102" i="1"/>
  <c r="X103" i="1"/>
  <c r="L107" i="1"/>
  <c r="X107" i="1" s="1"/>
  <c r="I120" i="1"/>
  <c r="K121" i="1"/>
  <c r="AA221" i="1"/>
  <c r="Y221" i="1"/>
  <c r="T220" i="1"/>
  <c r="Y20" i="1"/>
  <c r="H38" i="1"/>
  <c r="K47" i="1"/>
  <c r="J98" i="1"/>
  <c r="J88" i="1"/>
  <c r="K88" i="1" s="1"/>
  <c r="L102" i="1"/>
  <c r="Y103" i="1"/>
  <c r="G108" i="1"/>
  <c r="K112" i="1"/>
  <c r="Q140" i="1"/>
  <c r="X141" i="1"/>
  <c r="K152" i="1"/>
  <c r="G151" i="1"/>
  <c r="K151" i="1" s="1"/>
  <c r="X12" i="1"/>
  <c r="Z12" i="1"/>
  <c r="P14" i="1"/>
  <c r="P20" i="1"/>
  <c r="Y24" i="1"/>
  <c r="V30" i="1"/>
  <c r="V10" i="1" s="1"/>
  <c r="Y35" i="1"/>
  <c r="O38" i="1"/>
  <c r="K125" i="1"/>
  <c r="G124" i="1"/>
  <c r="J10" i="1"/>
  <c r="J9" i="1" s="1"/>
  <c r="Z14" i="1"/>
  <c r="K30" i="1"/>
  <c r="Y30" i="1"/>
  <c r="Z31" i="1"/>
  <c r="P35" i="1"/>
  <c r="Z35" i="1"/>
  <c r="AB12" i="1"/>
  <c r="X19" i="1"/>
  <c r="X29" i="1"/>
  <c r="Q30" i="1"/>
  <c r="X30" i="1" s="1"/>
  <c r="Q40" i="1"/>
  <c r="P42" i="1"/>
  <c r="P41" i="1" s="1"/>
  <c r="Z42" i="1"/>
  <c r="V45" i="1"/>
  <c r="Y47" i="1"/>
  <c r="S58" i="1"/>
  <c r="U63" i="1"/>
  <c r="X70" i="1"/>
  <c r="P70" i="1"/>
  <c r="Y72" i="1"/>
  <c r="Y78" i="1"/>
  <c r="U81" i="1"/>
  <c r="L88" i="1"/>
  <c r="Q90" i="1"/>
  <c r="Y95" i="1"/>
  <c r="X97" i="1"/>
  <c r="Z97" i="1"/>
  <c r="P97" i="1"/>
  <c r="Y97" i="1"/>
  <c r="Z103" i="1"/>
  <c r="V102" i="1"/>
  <c r="V105" i="1"/>
  <c r="Z107" i="1"/>
  <c r="Z122" i="1"/>
  <c r="R122" i="1"/>
  <c r="R121" i="1" s="1"/>
  <c r="R120" i="1" s="1"/>
  <c r="R119" i="1" s="1"/>
  <c r="Y122" i="1"/>
  <c r="P122" i="1"/>
  <c r="P121" i="1" s="1"/>
  <c r="P120" i="1" s="1"/>
  <c r="P119" i="1" s="1"/>
  <c r="L121" i="1"/>
  <c r="Y150" i="1"/>
  <c r="P150" i="1"/>
  <c r="P149" i="1" s="1"/>
  <c r="P148" i="1" s="1"/>
  <c r="P147" i="1" s="1"/>
  <c r="X150" i="1"/>
  <c r="L149" i="1"/>
  <c r="R150" i="1"/>
  <c r="R149" i="1" s="1"/>
  <c r="R148" i="1" s="1"/>
  <c r="R147" i="1" s="1"/>
  <c r="Z150" i="1"/>
  <c r="K180" i="1"/>
  <c r="G179" i="1"/>
  <c r="K179" i="1" s="1"/>
  <c r="AB11" i="1"/>
  <c r="Z16" i="1"/>
  <c r="R16" i="1"/>
  <c r="Y16" i="1"/>
  <c r="P16" i="1"/>
  <c r="Z26" i="1"/>
  <c r="R26" i="1"/>
  <c r="R22" i="1" s="1"/>
  <c r="Y26" i="1"/>
  <c r="P26" i="1"/>
  <c r="X32" i="1"/>
  <c r="L31" i="1"/>
  <c r="L30" i="1" s="1"/>
  <c r="Z40" i="1"/>
  <c r="V39" i="1"/>
  <c r="Z70" i="1"/>
  <c r="T124" i="1"/>
  <c r="Y125" i="1"/>
  <c r="AA125" i="1"/>
  <c r="Z128" i="1"/>
  <c r="V127" i="1"/>
  <c r="X129" i="1"/>
  <c r="Z129" i="1"/>
  <c r="T128" i="1"/>
  <c r="AA129" i="1"/>
  <c r="Y129" i="1"/>
  <c r="X20" i="1"/>
  <c r="P32" i="1"/>
  <c r="P31" i="1" s="1"/>
  <c r="P30" i="1" s="1"/>
  <c r="Q98" i="1"/>
  <c r="Q88" i="1"/>
  <c r="W118" i="1"/>
  <c r="W117" i="1" s="1"/>
  <c r="L128" i="1"/>
  <c r="T10" i="1"/>
  <c r="X22" i="1"/>
  <c r="X35" i="1"/>
  <c r="H46" i="1"/>
  <c r="H45" i="1" s="1"/>
  <c r="P51" i="1"/>
  <c r="G62" i="1"/>
  <c r="X81" i="1"/>
  <c r="J89" i="1"/>
  <c r="Z91" i="1"/>
  <c r="V90" i="1"/>
  <c r="K99" i="1"/>
  <c r="J102" i="1"/>
  <c r="K102" i="1" s="1"/>
  <c r="K103" i="1"/>
  <c r="T159" i="1"/>
  <c r="L12" i="1"/>
  <c r="X16" i="1"/>
  <c r="X18" i="1"/>
  <c r="Y18" i="1"/>
  <c r="P19" i="1"/>
  <c r="L22" i="1"/>
  <c r="X26" i="1"/>
  <c r="X28" i="1"/>
  <c r="Y28" i="1"/>
  <c r="P29" i="1"/>
  <c r="Y31" i="1"/>
  <c r="Y34" i="1"/>
  <c r="X34" i="1"/>
  <c r="Z34" i="1"/>
  <c r="Y37" i="1"/>
  <c r="Z37" i="1"/>
  <c r="I38" i="1"/>
  <c r="I8" i="1" s="1"/>
  <c r="R42" i="1"/>
  <c r="R41" i="1" s="1"/>
  <c r="R40" i="1" s="1"/>
  <c r="R39" i="1" s="1"/>
  <c r="F40" i="1"/>
  <c r="F39" i="1" s="1"/>
  <c r="F38" i="1" s="1"/>
  <c r="F8" i="1" s="1"/>
  <c r="L40" i="1"/>
  <c r="S46" i="1"/>
  <c r="K63" i="1"/>
  <c r="AA63" i="1"/>
  <c r="Y66" i="1"/>
  <c r="P66" i="1"/>
  <c r="R66" i="1"/>
  <c r="Z66" i="1"/>
  <c r="Y70" i="1"/>
  <c r="P72" i="1"/>
  <c r="R74" i="1"/>
  <c r="Z76" i="1"/>
  <c r="R76" i="1"/>
  <c r="Y76" i="1"/>
  <c r="X76" i="1"/>
  <c r="Y81" i="1"/>
  <c r="W81" i="1"/>
  <c r="W62" i="1" s="1"/>
  <c r="W45" i="1" s="1"/>
  <c r="W38" i="1" s="1"/>
  <c r="S89" i="1"/>
  <c r="F98" i="1"/>
  <c r="F7" i="1" s="1"/>
  <c r="Z109" i="1"/>
  <c r="S118" i="1"/>
  <c r="S117" i="1" s="1"/>
  <c r="S114" i="1" s="1"/>
  <c r="AA141" i="1"/>
  <c r="Q148" i="1"/>
  <c r="X149" i="1"/>
  <c r="Y107" i="1"/>
  <c r="T105" i="1"/>
  <c r="Z110" i="1"/>
  <c r="L131" i="1"/>
  <c r="H148" i="1"/>
  <c r="H147" i="1" s="1"/>
  <c r="K147" i="1" s="1"/>
  <c r="K149" i="1"/>
  <c r="K157" i="1"/>
  <c r="G156" i="1"/>
  <c r="X50" i="1"/>
  <c r="V62" i="1"/>
  <c r="X74" i="1"/>
  <c r="S74" i="1"/>
  <c r="S62" i="1" s="1"/>
  <c r="AB81" i="1"/>
  <c r="Z92" i="1"/>
  <c r="R92" i="1"/>
  <c r="R91" i="1" s="1"/>
  <c r="R90" i="1" s="1"/>
  <c r="R89" i="1" s="1"/>
  <c r="L91" i="1"/>
  <c r="X92" i="1"/>
  <c r="G94" i="1"/>
  <c r="K95" i="1"/>
  <c r="L108" i="1"/>
  <c r="X108" i="1"/>
  <c r="X112" i="1"/>
  <c r="Z125" i="1"/>
  <c r="Z131" i="1"/>
  <c r="K160" i="1"/>
  <c r="G159" i="1"/>
  <c r="K159" i="1" s="1"/>
  <c r="Z178" i="1"/>
  <c r="R178" i="1"/>
  <c r="R177" i="1" s="1"/>
  <c r="R176" i="1" s="1"/>
  <c r="R175" i="1" s="1"/>
  <c r="Y178" i="1"/>
  <c r="P178" i="1"/>
  <c r="P177" i="1" s="1"/>
  <c r="P176" i="1" s="1"/>
  <c r="P175" i="1" s="1"/>
  <c r="L177" i="1"/>
  <c r="X178" i="1"/>
  <c r="AA196" i="1"/>
  <c r="T195" i="1"/>
  <c r="Y196" i="1"/>
  <c r="X109" i="1"/>
  <c r="K129" i="1"/>
  <c r="G128" i="1"/>
  <c r="T132" i="1"/>
  <c r="Y133" i="1"/>
  <c r="Y149" i="1"/>
  <c r="T148" i="1"/>
  <c r="Q11" i="1"/>
  <c r="Y50" i="1"/>
  <c r="X65" i="1"/>
  <c r="Y65" i="1"/>
  <c r="Z67" i="1"/>
  <c r="R67" i="1"/>
  <c r="R63" i="1" s="1"/>
  <c r="X67" i="1"/>
  <c r="AB70" i="1"/>
  <c r="X79" i="1"/>
  <c r="Y79" i="1"/>
  <c r="Z82" i="1"/>
  <c r="R82" i="1"/>
  <c r="R81" i="1" s="1"/>
  <c r="Y82" i="1"/>
  <c r="X82" i="1"/>
  <c r="Z83" i="1"/>
  <c r="R83" i="1"/>
  <c r="Y83" i="1"/>
  <c r="P83" i="1"/>
  <c r="Z85" i="1"/>
  <c r="R85" i="1"/>
  <c r="Y85" i="1"/>
  <c r="P85" i="1"/>
  <c r="Y98" i="1"/>
  <c r="Z99" i="1"/>
  <c r="Z104" i="1"/>
  <c r="R104" i="1"/>
  <c r="R103" i="1" s="1"/>
  <c r="R102" i="1" s="1"/>
  <c r="X104" i="1"/>
  <c r="Y109" i="1"/>
  <c r="O118" i="1"/>
  <c r="O117" i="1" s="1"/>
  <c r="Z124" i="1"/>
  <c r="X131" i="1"/>
  <c r="K137" i="1"/>
  <c r="G136" i="1"/>
  <c r="X137" i="1"/>
  <c r="Q136" i="1"/>
  <c r="Y158" i="1"/>
  <c r="P158" i="1"/>
  <c r="P157" i="1" s="1"/>
  <c r="P156" i="1" s="1"/>
  <c r="P155" i="1" s="1"/>
  <c r="R158" i="1"/>
  <c r="R157" i="1" s="1"/>
  <c r="R156" i="1" s="1"/>
  <c r="R155" i="1" s="1"/>
  <c r="X158" i="1"/>
  <c r="L157" i="1"/>
  <c r="AA161" i="1"/>
  <c r="Q160" i="1"/>
  <c r="AA160" i="1" s="1"/>
  <c r="X161" i="1"/>
  <c r="Z162" i="1"/>
  <c r="R162" i="1"/>
  <c r="R161" i="1" s="1"/>
  <c r="R160" i="1" s="1"/>
  <c r="R159" i="1" s="1"/>
  <c r="Y162" i="1"/>
  <c r="P162" i="1"/>
  <c r="P161" i="1" s="1"/>
  <c r="P160" i="1" s="1"/>
  <c r="P159" i="1" s="1"/>
  <c r="X162" i="1"/>
  <c r="L161" i="1"/>
  <c r="AA169" i="1"/>
  <c r="X169" i="1"/>
  <c r="Q168" i="1"/>
  <c r="Q175" i="1"/>
  <c r="I175" i="1"/>
  <c r="K175" i="1" s="1"/>
  <c r="K176" i="1"/>
  <c r="AA176" i="1"/>
  <c r="Q183" i="1"/>
  <c r="K188" i="1"/>
  <c r="G187" i="1"/>
  <c r="K187" i="1" s="1"/>
  <c r="L231" i="1"/>
  <c r="Y232" i="1"/>
  <c r="P232" i="1"/>
  <c r="P231" i="1" s="1"/>
  <c r="P230" i="1" s="1"/>
  <c r="P229" i="1" s="1"/>
  <c r="R232" i="1"/>
  <c r="R231" i="1" s="1"/>
  <c r="R230" i="1" s="1"/>
  <c r="R229" i="1" s="1"/>
  <c r="Z232" i="1"/>
  <c r="X232" i="1"/>
  <c r="L63" i="1"/>
  <c r="Z73" i="1"/>
  <c r="R73" i="1"/>
  <c r="P73" i="1"/>
  <c r="Y73" i="1"/>
  <c r="Y75" i="1"/>
  <c r="P75" i="1"/>
  <c r="L74" i="1"/>
  <c r="X75" i="1"/>
  <c r="P81" i="1"/>
  <c r="Z84" i="1"/>
  <c r="R84" i="1"/>
  <c r="X84" i="1"/>
  <c r="Z86" i="1"/>
  <c r="R86" i="1"/>
  <c r="X86" i="1"/>
  <c r="AB94" i="1"/>
  <c r="V93" i="1"/>
  <c r="P98" i="1"/>
  <c r="P7" i="1" s="1"/>
  <c r="P88" i="1"/>
  <c r="W98" i="1"/>
  <c r="W7" i="1" s="1"/>
  <c r="X113" i="1"/>
  <c r="Y113" i="1"/>
  <c r="J118" i="1"/>
  <c r="J117" i="1" s="1"/>
  <c r="X121" i="1"/>
  <c r="Z123" i="1"/>
  <c r="K132" i="1"/>
  <c r="Z133" i="1"/>
  <c r="T136" i="1"/>
  <c r="K144" i="1"/>
  <c r="G143" i="1"/>
  <c r="K143" i="1" s="1"/>
  <c r="AA149" i="1"/>
  <c r="AA156" i="1"/>
  <c r="T155" i="1"/>
  <c r="Z170" i="1"/>
  <c r="R170" i="1"/>
  <c r="R169" i="1" s="1"/>
  <c r="R168" i="1" s="1"/>
  <c r="R167" i="1" s="1"/>
  <c r="Y170" i="1"/>
  <c r="P170" i="1"/>
  <c r="P169" i="1" s="1"/>
  <c r="P168" i="1" s="1"/>
  <c r="P167" i="1" s="1"/>
  <c r="L169" i="1"/>
  <c r="X170" i="1"/>
  <c r="K183" i="1"/>
  <c r="Q191" i="1"/>
  <c r="AA192" i="1"/>
  <c r="H199" i="1"/>
  <c r="K199" i="1" s="1"/>
  <c r="K200" i="1"/>
  <c r="Z88" i="1"/>
  <c r="V98" i="1"/>
  <c r="X123" i="1"/>
  <c r="X126" i="1"/>
  <c r="Y126" i="1"/>
  <c r="K133" i="1"/>
  <c r="X134" i="1"/>
  <c r="Y134" i="1"/>
  <c r="H140" i="1"/>
  <c r="H139" i="1" s="1"/>
  <c r="K139" i="1" s="1"/>
  <c r="K141" i="1"/>
  <c r="Y141" i="1"/>
  <c r="T140" i="1"/>
  <c r="T152" i="1"/>
  <c r="AA153" i="1"/>
  <c r="Y154" i="1"/>
  <c r="P154" i="1"/>
  <c r="P153" i="1" s="1"/>
  <c r="P152" i="1" s="1"/>
  <c r="P151" i="1" s="1"/>
  <c r="X154" i="1"/>
  <c r="L153" i="1"/>
  <c r="AB156" i="1"/>
  <c r="AA168" i="1"/>
  <c r="G207" i="1"/>
  <c r="K207" i="1" s="1"/>
  <c r="K208" i="1"/>
  <c r="L219" i="1"/>
  <c r="K90" i="1"/>
  <c r="Y94" i="1"/>
  <c r="AA94" i="1"/>
  <c r="Z95" i="1"/>
  <c r="AA99" i="1"/>
  <c r="T88" i="1"/>
  <c r="X125" i="1"/>
  <c r="P126" i="1"/>
  <c r="P125" i="1" s="1"/>
  <c r="P124" i="1" s="1"/>
  <c r="P123" i="1" s="1"/>
  <c r="Z126" i="1"/>
  <c r="Z132" i="1"/>
  <c r="P134" i="1"/>
  <c r="P133" i="1" s="1"/>
  <c r="P132" i="1" s="1"/>
  <c r="P131" i="1" s="1"/>
  <c r="Z134" i="1"/>
  <c r="Y142" i="1"/>
  <c r="P142" i="1"/>
  <c r="P141" i="1" s="1"/>
  <c r="P140" i="1" s="1"/>
  <c r="P139" i="1" s="1"/>
  <c r="X142" i="1"/>
  <c r="L141" i="1"/>
  <c r="R142" i="1"/>
  <c r="R141" i="1" s="1"/>
  <c r="R140" i="1" s="1"/>
  <c r="R139" i="1" s="1"/>
  <c r="Q144" i="1"/>
  <c r="R154" i="1"/>
  <c r="R153" i="1" s="1"/>
  <c r="R152" i="1" s="1"/>
  <c r="R151" i="1" s="1"/>
  <c r="K161" i="1"/>
  <c r="T180" i="1"/>
  <c r="AA181" i="1"/>
  <c r="X190" i="1"/>
  <c r="L189" i="1"/>
  <c r="R190" i="1"/>
  <c r="R189" i="1" s="1"/>
  <c r="R188" i="1" s="1"/>
  <c r="R187" i="1" s="1"/>
  <c r="Z190" i="1"/>
  <c r="AA204" i="1"/>
  <c r="T203" i="1"/>
  <c r="Y96" i="1"/>
  <c r="P96" i="1"/>
  <c r="X96" i="1"/>
  <c r="Z112" i="1"/>
  <c r="V108" i="1"/>
  <c r="X133" i="1"/>
  <c r="T144" i="1"/>
  <c r="Y146" i="1"/>
  <c r="P146" i="1"/>
  <c r="P145" i="1" s="1"/>
  <c r="P144" i="1" s="1"/>
  <c r="P143" i="1" s="1"/>
  <c r="X146" i="1"/>
  <c r="L145" i="1"/>
  <c r="Y145" i="1" s="1"/>
  <c r="K148" i="1"/>
  <c r="K165" i="1"/>
  <c r="G164" i="1"/>
  <c r="X181" i="1"/>
  <c r="L180" i="1"/>
  <c r="Z180" i="1" s="1"/>
  <c r="AB213" i="1"/>
  <c r="V212" i="1"/>
  <c r="Z228" i="1"/>
  <c r="R228" i="1"/>
  <c r="R227" i="1" s="1"/>
  <c r="R226" i="1" s="1"/>
  <c r="R225" i="1" s="1"/>
  <c r="R224" i="1" s="1"/>
  <c r="R223" i="1" s="1"/>
  <c r="L227" i="1"/>
  <c r="P228" i="1"/>
  <c r="P227" i="1" s="1"/>
  <c r="P226" i="1" s="1"/>
  <c r="P225" i="1" s="1"/>
  <c r="P224" i="1" s="1"/>
  <c r="P223" i="1" s="1"/>
  <c r="Y228" i="1"/>
  <c r="X228" i="1"/>
  <c r="AA239" i="1"/>
  <c r="T236" i="1"/>
  <c r="Y138" i="1"/>
  <c r="P138" i="1"/>
  <c r="P137" i="1" s="1"/>
  <c r="P136" i="1" s="1"/>
  <c r="P135" i="1" s="1"/>
  <c r="X138" i="1"/>
  <c r="L137" i="1"/>
  <c r="K140" i="1"/>
  <c r="Q152" i="1"/>
  <c r="X153" i="1"/>
  <c r="Z161" i="1"/>
  <c r="V160" i="1"/>
  <c r="V163" i="1"/>
  <c r="X165" i="1"/>
  <c r="L164" i="1"/>
  <c r="T164" i="1"/>
  <c r="AA165" i="1"/>
  <c r="G172" i="1"/>
  <c r="X173" i="1"/>
  <c r="L172" i="1"/>
  <c r="Z172" i="1" s="1"/>
  <c r="T172" i="1"/>
  <c r="AA173" i="1"/>
  <c r="G191" i="1"/>
  <c r="H192" i="1"/>
  <c r="H191" i="1" s="1"/>
  <c r="H118" i="1" s="1"/>
  <c r="H117" i="1" s="1"/>
  <c r="K193" i="1"/>
  <c r="N246" i="1"/>
  <c r="N245" i="1" s="1"/>
  <c r="N114" i="1" s="1"/>
  <c r="K185" i="1"/>
  <c r="AA185" i="1"/>
  <c r="X185" i="1"/>
  <c r="AA191" i="1"/>
  <c r="K197" i="1"/>
  <c r="G196" i="1"/>
  <c r="AA199" i="1"/>
  <c r="AB226" i="1"/>
  <c r="V225" i="1"/>
  <c r="K177" i="1"/>
  <c r="AA177" i="1"/>
  <c r="X177" i="1"/>
  <c r="X186" i="1"/>
  <c r="R186" i="1"/>
  <c r="R185" i="1" s="1"/>
  <c r="R184" i="1" s="1"/>
  <c r="R183" i="1" s="1"/>
  <c r="L185" i="1"/>
  <c r="Z186" i="1"/>
  <c r="P186" i="1"/>
  <c r="P185" i="1" s="1"/>
  <c r="P184" i="1" s="1"/>
  <c r="P183" i="1" s="1"/>
  <c r="K203" i="1"/>
  <c r="K235" i="1"/>
  <c r="G234" i="1"/>
  <c r="T167" i="1"/>
  <c r="T175" i="1"/>
  <c r="T183" i="1"/>
  <c r="X189" i="1"/>
  <c r="Y189" i="1"/>
  <c r="Y197" i="1"/>
  <c r="Q203" i="1"/>
  <c r="O224" i="1"/>
  <c r="O223" i="1" s="1"/>
  <c r="T230" i="1"/>
  <c r="I234" i="1"/>
  <c r="I233" i="1" s="1"/>
  <c r="I116" i="1" s="1"/>
  <c r="H234" i="1"/>
  <c r="H233" i="1" s="1"/>
  <c r="H116" i="1" s="1"/>
  <c r="K241" i="1"/>
  <c r="G258" i="1"/>
  <c r="K259" i="1"/>
  <c r="AA193" i="1"/>
  <c r="X195" i="1"/>
  <c r="Y206" i="1"/>
  <c r="P206" i="1"/>
  <c r="P205" i="1" s="1"/>
  <c r="P204" i="1" s="1"/>
  <c r="P203" i="1" s="1"/>
  <c r="L205" i="1"/>
  <c r="X206" i="1"/>
  <c r="Y209" i="1"/>
  <c r="T208" i="1"/>
  <c r="K216" i="1"/>
  <c r="K217" i="1"/>
  <c r="I216" i="1"/>
  <c r="I215" i="1" s="1"/>
  <c r="K215" i="1" s="1"/>
  <c r="Y218" i="1"/>
  <c r="P218" i="1"/>
  <c r="P217" i="1" s="1"/>
  <c r="P216" i="1" s="1"/>
  <c r="P215" i="1" s="1"/>
  <c r="R218" i="1"/>
  <c r="R217" i="1" s="1"/>
  <c r="R216" i="1" s="1"/>
  <c r="R215" i="1" s="1"/>
  <c r="X218" i="1"/>
  <c r="K220" i="1"/>
  <c r="J251" i="1"/>
  <c r="K251" i="1" s="1"/>
  <c r="K252" i="1"/>
  <c r="AA189" i="1"/>
  <c r="Z206" i="1"/>
  <c r="L214" i="1"/>
  <c r="Y217" i="1"/>
  <c r="T216" i="1"/>
  <c r="Q220" i="1"/>
  <c r="X221" i="1"/>
  <c r="F224" i="1"/>
  <c r="F223" i="1" s="1"/>
  <c r="F114" i="1" s="1"/>
  <c r="H226" i="1"/>
  <c r="K227" i="1"/>
  <c r="L236" i="1"/>
  <c r="Y237" i="1"/>
  <c r="V235" i="1"/>
  <c r="Z236" i="1"/>
  <c r="W234" i="1"/>
  <c r="W233" i="1" s="1"/>
  <c r="W116" i="1" s="1"/>
  <c r="AA187" i="1"/>
  <c r="X194" i="1"/>
  <c r="L193" i="1"/>
  <c r="Y194" i="1"/>
  <c r="Z205" i="1"/>
  <c r="V204" i="1"/>
  <c r="R206" i="1"/>
  <c r="R205" i="1" s="1"/>
  <c r="R204" i="1" s="1"/>
  <c r="R203" i="1" s="1"/>
  <c r="L217" i="1"/>
  <c r="X217" i="1" s="1"/>
  <c r="G219" i="1"/>
  <c r="K219" i="1" s="1"/>
  <c r="Z219" i="1"/>
  <c r="Z220" i="1"/>
  <c r="K229" i="1"/>
  <c r="X239" i="1"/>
  <c r="AB241" i="1"/>
  <c r="V200" i="1"/>
  <c r="Q215" i="1"/>
  <c r="O234" i="1"/>
  <c r="O233" i="1" s="1"/>
  <c r="O116" i="1" s="1"/>
  <c r="Y240" i="1"/>
  <c r="P240" i="1"/>
  <c r="P239" i="1" s="1"/>
  <c r="P236" i="1" s="1"/>
  <c r="P235" i="1" s="1"/>
  <c r="P234" i="1" s="1"/>
  <c r="P233" i="1" s="1"/>
  <c r="P116" i="1" s="1"/>
  <c r="L239" i="1"/>
  <c r="X240" i="1"/>
  <c r="Q242" i="1"/>
  <c r="L242" i="1"/>
  <c r="Y243" i="1"/>
  <c r="Y244" i="1"/>
  <c r="P244" i="1"/>
  <c r="P243" i="1" s="1"/>
  <c r="P242" i="1" s="1"/>
  <c r="P241" i="1" s="1"/>
  <c r="R244" i="1"/>
  <c r="R243" i="1" s="1"/>
  <c r="R242" i="1" s="1"/>
  <c r="R241" i="1" s="1"/>
  <c r="Z244" i="1"/>
  <c r="O246" i="1"/>
  <c r="O245" i="1" s="1"/>
  <c r="G248" i="1"/>
  <c r="K249" i="1"/>
  <c r="X236" i="1"/>
  <c r="X237" i="1"/>
  <c r="X249" i="1"/>
  <c r="T257" i="1"/>
  <c r="Z259" i="1"/>
  <c r="V258" i="1"/>
  <c r="Y270" i="1"/>
  <c r="P270" i="1"/>
  <c r="P269" i="1" s="1"/>
  <c r="P268" i="1" s="1"/>
  <c r="P267" i="1" s="1"/>
  <c r="R270" i="1"/>
  <c r="R269" i="1" s="1"/>
  <c r="R268" i="1" s="1"/>
  <c r="R267" i="1" s="1"/>
  <c r="Z270" i="1"/>
  <c r="L269" i="1"/>
  <c r="X270" i="1"/>
  <c r="F274" i="1"/>
  <c r="F271" i="1" s="1"/>
  <c r="L202" i="1"/>
  <c r="K201" i="1"/>
  <c r="K205" i="1"/>
  <c r="Q211" i="1"/>
  <c r="G224" i="1"/>
  <c r="Q235" i="1"/>
  <c r="AA237" i="1"/>
  <c r="K242" i="1"/>
  <c r="L249" i="1"/>
  <c r="Y249" i="1" s="1"/>
  <c r="Z250" i="1"/>
  <c r="R250" i="1"/>
  <c r="R249" i="1" s="1"/>
  <c r="R248" i="1" s="1"/>
  <c r="R247" i="1" s="1"/>
  <c r="R246" i="1" s="1"/>
  <c r="R245" i="1" s="1"/>
  <c r="Y250" i="1"/>
  <c r="X250" i="1"/>
  <c r="Y286" i="1"/>
  <c r="P286" i="1"/>
  <c r="P281" i="1" s="1"/>
  <c r="L281" i="1"/>
  <c r="R286" i="1"/>
  <c r="R281" i="1" s="1"/>
  <c r="Z286" i="1"/>
  <c r="X286" i="1"/>
  <c r="G291" i="1"/>
  <c r="K291" i="1" s="1"/>
  <c r="K292" i="1"/>
  <c r="AA213" i="1"/>
  <c r="T212" i="1"/>
  <c r="AA226" i="1"/>
  <c r="T225" i="1"/>
  <c r="Z242" i="1"/>
  <c r="V247" i="1"/>
  <c r="T248" i="1"/>
  <c r="AA252" i="1"/>
  <c r="T251" i="1"/>
  <c r="AB252" i="1"/>
  <c r="Z260" i="1"/>
  <c r="R260" i="1"/>
  <c r="R259" i="1" s="1"/>
  <c r="R258" i="1" s="1"/>
  <c r="R257" i="1" s="1"/>
  <c r="R256" i="1" s="1"/>
  <c r="R255" i="1" s="1"/>
  <c r="X260" i="1"/>
  <c r="L259" i="1"/>
  <c r="P260" i="1"/>
  <c r="P259" i="1" s="1"/>
  <c r="P258" i="1" s="1"/>
  <c r="P257" i="1" s="1"/>
  <c r="P256" i="1" s="1"/>
  <c r="P255" i="1" s="1"/>
  <c r="Y260" i="1"/>
  <c r="K266" i="1"/>
  <c r="I264" i="1"/>
  <c r="I261" i="1" s="1"/>
  <c r="Z278" i="1"/>
  <c r="Z284" i="1"/>
  <c r="R284" i="1"/>
  <c r="R279" i="1" s="1"/>
  <c r="R274" i="1" s="1"/>
  <c r="R271" i="1" s="1"/>
  <c r="X284" i="1"/>
  <c r="P284" i="1"/>
  <c r="P279" i="1" s="1"/>
  <c r="L279" i="1"/>
  <c r="Y284" i="1"/>
  <c r="X253" i="1"/>
  <c r="Q272" i="1"/>
  <c r="W274" i="1"/>
  <c r="W271" i="1" s="1"/>
  <c r="W264" i="1" s="1"/>
  <c r="W261" i="1" s="1"/>
  <c r="X259" i="1"/>
  <c r="K272" i="1"/>
  <c r="G265" i="1"/>
  <c r="Z274" i="1"/>
  <c r="V271" i="1"/>
  <c r="X281" i="1"/>
  <c r="L274" i="1"/>
  <c r="Z293" i="1"/>
  <c r="L292" i="1"/>
  <c r="X293" i="1"/>
  <c r="X254" i="1"/>
  <c r="L253" i="1"/>
  <c r="Y253" i="1" s="1"/>
  <c r="Y254" i="1"/>
  <c r="F264" i="1"/>
  <c r="F261" i="1" s="1"/>
  <c r="O264" i="1"/>
  <c r="O261" i="1" s="1"/>
  <c r="K274" i="1"/>
  <c r="K276" i="1"/>
  <c r="Y277" i="1"/>
  <c r="Z294" i="1"/>
  <c r="R294" i="1"/>
  <c r="R293" i="1" s="1"/>
  <c r="R292" i="1" s="1"/>
  <c r="R291" i="1" s="1"/>
  <c r="Y294" i="1"/>
  <c r="P294" i="1"/>
  <c r="P293" i="1" s="1"/>
  <c r="P292" i="1" s="1"/>
  <c r="P291" i="1" s="1"/>
  <c r="X294" i="1"/>
  <c r="Z237" i="1"/>
  <c r="Z238" i="1"/>
  <c r="R238" i="1"/>
  <c r="R237" i="1" s="1"/>
  <c r="R236" i="1" s="1"/>
  <c r="R235" i="1" s="1"/>
  <c r="R234" i="1" s="1"/>
  <c r="R233" i="1" s="1"/>
  <c r="X238" i="1"/>
  <c r="Y242" i="1"/>
  <c r="AA242" i="1"/>
  <c r="Z243" i="1"/>
  <c r="Q251" i="1"/>
  <c r="K253" i="1"/>
  <c r="P254" i="1"/>
  <c r="P253" i="1" s="1"/>
  <c r="P252" i="1" s="1"/>
  <c r="P251" i="1" s="1"/>
  <c r="P246" i="1" s="1"/>
  <c r="P245" i="1" s="1"/>
  <c r="Z254" i="1"/>
  <c r="Q258" i="1"/>
  <c r="AA259" i="1"/>
  <c r="K263" i="1"/>
  <c r="AA268" i="1"/>
  <c r="T267" i="1"/>
  <c r="K275" i="1"/>
  <c r="X278" i="1"/>
  <c r="K288" i="1"/>
  <c r="X292" i="1"/>
  <c r="Q291" i="1"/>
  <c r="AA269" i="1"/>
  <c r="T273" i="1"/>
  <c r="K273" i="1"/>
  <c r="Q276" i="1"/>
  <c r="F276" i="1"/>
  <c r="F273" i="1" s="1"/>
  <c r="F266" i="1" s="1"/>
  <c r="F263" i="1" s="1"/>
  <c r="F116" i="1" s="1"/>
  <c r="AA278" i="1"/>
  <c r="Y278" i="1"/>
  <c r="K279" i="1"/>
  <c r="V275" i="1"/>
  <c r="Y283" i="1"/>
  <c r="P283" i="1"/>
  <c r="P278" i="1" s="1"/>
  <c r="P276" i="1" s="1"/>
  <c r="P273" i="1" s="1"/>
  <c r="P266" i="1" s="1"/>
  <c r="P263" i="1" s="1"/>
  <c r="X283" i="1"/>
  <c r="Y285" i="1"/>
  <c r="P285" i="1"/>
  <c r="P280" i="1" s="1"/>
  <c r="P275" i="1" s="1"/>
  <c r="P272" i="1" s="1"/>
  <c r="P265" i="1" s="1"/>
  <c r="P262" i="1" s="1"/>
  <c r="P115" i="1" s="1"/>
  <c r="X285" i="1"/>
  <c r="L288" i="1"/>
  <c r="Y289" i="1"/>
  <c r="Z292" i="1"/>
  <c r="X274" i="1"/>
  <c r="K277" i="1"/>
  <c r="Z283" i="1"/>
  <c r="Z285" i="1"/>
  <c r="K287" i="1"/>
  <c r="X288" i="1"/>
  <c r="Q287" i="1"/>
  <c r="Q264" i="1" s="1"/>
  <c r="Y290" i="1"/>
  <c r="P290" i="1"/>
  <c r="P289" i="1" s="1"/>
  <c r="P288" i="1" s="1"/>
  <c r="P287" i="1" s="1"/>
  <c r="X290" i="1"/>
  <c r="K268" i="1"/>
  <c r="G267" i="1"/>
  <c r="K269" i="1"/>
  <c r="Z277" i="1"/>
  <c r="L280" i="1"/>
  <c r="Y280" i="1" s="1"/>
  <c r="AA281" i="1"/>
  <c r="Y281" i="1"/>
  <c r="Y282" i="1"/>
  <c r="P282" i="1"/>
  <c r="P277" i="1" s="1"/>
  <c r="X282" i="1"/>
  <c r="R283" i="1"/>
  <c r="R278" i="1" s="1"/>
  <c r="R276" i="1" s="1"/>
  <c r="R273" i="1" s="1"/>
  <c r="R266" i="1" s="1"/>
  <c r="R263" i="1" s="1"/>
  <c r="R285" i="1"/>
  <c r="R280" i="1" s="1"/>
  <c r="R275" i="1" s="1"/>
  <c r="R272" i="1" s="1"/>
  <c r="R265" i="1" s="1"/>
  <c r="R262" i="1" s="1"/>
  <c r="R115" i="1" s="1"/>
  <c r="AA287" i="1"/>
  <c r="Y288" i="1"/>
  <c r="Z289" i="1"/>
  <c r="V288" i="1"/>
  <c r="R290" i="1"/>
  <c r="R289" i="1" s="1"/>
  <c r="R288" i="1" s="1"/>
  <c r="R287" i="1" s="1"/>
  <c r="T275" i="1"/>
  <c r="V276" i="1"/>
  <c r="Y293" i="1"/>
  <c r="T274" i="1"/>
  <c r="T292" i="1"/>
  <c r="J112" i="5" l="1"/>
  <c r="J99" i="5"/>
  <c r="N86" i="5"/>
  <c r="H85" i="5"/>
  <c r="H24" i="5"/>
  <c r="M34" i="5"/>
  <c r="N116" i="5"/>
  <c r="H114" i="5"/>
  <c r="M116" i="5"/>
  <c r="M79" i="5"/>
  <c r="H78" i="5"/>
  <c r="O61" i="5"/>
  <c r="K60" i="5"/>
  <c r="N61" i="5"/>
  <c r="J10" i="5"/>
  <c r="K107" i="5"/>
  <c r="O113" i="5"/>
  <c r="N79" i="5"/>
  <c r="O79" i="5"/>
  <c r="K78" i="5"/>
  <c r="N62" i="5"/>
  <c r="L130" i="5"/>
  <c r="H125" i="5"/>
  <c r="G124" i="5"/>
  <c r="G123" i="5" s="1"/>
  <c r="G122" i="5" s="1"/>
  <c r="J90" i="5"/>
  <c r="M91" i="5"/>
  <c r="N24" i="5"/>
  <c r="O24" i="5"/>
  <c r="K126" i="5"/>
  <c r="O127" i="5"/>
  <c r="N127" i="5"/>
  <c r="K112" i="5"/>
  <c r="O114" i="5"/>
  <c r="N114" i="5"/>
  <c r="N41" i="5"/>
  <c r="M86" i="5"/>
  <c r="H115" i="5"/>
  <c r="N118" i="5"/>
  <c r="M118" i="5"/>
  <c r="K74" i="5"/>
  <c r="J106" i="5"/>
  <c r="J75" i="5"/>
  <c r="M111" i="5"/>
  <c r="H110" i="5"/>
  <c r="N111" i="5"/>
  <c r="N15" i="5"/>
  <c r="M15" i="5"/>
  <c r="M24" i="5"/>
  <c r="O11" i="5"/>
  <c r="K10" i="5"/>
  <c r="H11" i="5"/>
  <c r="N11" i="5" s="1"/>
  <c r="H61" i="5"/>
  <c r="O65" i="5"/>
  <c r="N65" i="5"/>
  <c r="K64" i="5"/>
  <c r="K98" i="5"/>
  <c r="O108" i="5"/>
  <c r="K106" i="5"/>
  <c r="K69" i="5"/>
  <c r="O70" i="5"/>
  <c r="N90" i="5"/>
  <c r="K94" i="5"/>
  <c r="K89" i="5" s="1"/>
  <c r="O95" i="5"/>
  <c r="J52" i="5"/>
  <c r="O122" i="5"/>
  <c r="N27" i="5"/>
  <c r="M27" i="5"/>
  <c r="N34" i="5"/>
  <c r="G106" i="5"/>
  <c r="G104" i="5" s="1"/>
  <c r="G50" i="5" s="1"/>
  <c r="G130" i="5" s="1"/>
  <c r="H95" i="5"/>
  <c r="M96" i="5"/>
  <c r="M102" i="5"/>
  <c r="H101" i="5"/>
  <c r="H57" i="5"/>
  <c r="N57" i="5" s="1"/>
  <c r="O85" i="5"/>
  <c r="J84" i="5"/>
  <c r="H71" i="5"/>
  <c r="M72" i="5"/>
  <c r="H45" i="5"/>
  <c r="M46" i="5"/>
  <c r="K56" i="5"/>
  <c r="O57" i="5"/>
  <c r="N22" i="5"/>
  <c r="F130" i="5"/>
  <c r="M22" i="5"/>
  <c r="J79" i="4"/>
  <c r="K66" i="4"/>
  <c r="H65" i="4"/>
  <c r="H81" i="4"/>
  <c r="H87" i="4"/>
  <c r="K18" i="4"/>
  <c r="J17" i="4"/>
  <c r="K54" i="4"/>
  <c r="H53" i="4"/>
  <c r="K82" i="4"/>
  <c r="H95" i="4"/>
  <c r="I76" i="4"/>
  <c r="H75" i="4"/>
  <c r="K14" i="4"/>
  <c r="H13" i="4"/>
  <c r="H99" i="4"/>
  <c r="J84" i="4"/>
  <c r="K71" i="4"/>
  <c r="J70" i="4"/>
  <c r="H91" i="4"/>
  <c r="K92" i="4"/>
  <c r="K44" i="4"/>
  <c r="H42" i="4"/>
  <c r="K59" i="4"/>
  <c r="J58" i="4"/>
  <c r="K45" i="4"/>
  <c r="H43" i="4"/>
  <c r="K100" i="4"/>
  <c r="K19" i="4"/>
  <c r="H18" i="4"/>
  <c r="K35" i="4"/>
  <c r="I21" i="4"/>
  <c r="K30" i="4"/>
  <c r="K31" i="4"/>
  <c r="H30" i="4"/>
  <c r="H102" i="4"/>
  <c r="I88" i="4" s="1"/>
  <c r="F102" i="3"/>
  <c r="H102" i="3" s="1"/>
  <c r="I95" i="3" s="1"/>
  <c r="I39" i="3"/>
  <c r="H94" i="3"/>
  <c r="I26" i="3"/>
  <c r="K26" i="3"/>
  <c r="K39" i="3"/>
  <c r="I88" i="3"/>
  <c r="H87" i="3"/>
  <c r="J69" i="3"/>
  <c r="I33" i="3"/>
  <c r="K95" i="3"/>
  <c r="K21" i="3"/>
  <c r="I21" i="3"/>
  <c r="H30" i="3"/>
  <c r="H44" i="3"/>
  <c r="I46" i="3"/>
  <c r="H81" i="3"/>
  <c r="K82" i="3"/>
  <c r="I82" i="3"/>
  <c r="I75" i="3"/>
  <c r="H74" i="3"/>
  <c r="K46" i="3"/>
  <c r="J17" i="3"/>
  <c r="J56" i="3"/>
  <c r="H59" i="3"/>
  <c r="I60" i="3"/>
  <c r="K60" i="3"/>
  <c r="K64" i="3"/>
  <c r="I64" i="3"/>
  <c r="H63" i="3"/>
  <c r="H91" i="3"/>
  <c r="I92" i="3"/>
  <c r="K92" i="3"/>
  <c r="I45" i="3"/>
  <c r="H43" i="3"/>
  <c r="I52" i="3"/>
  <c r="H51" i="3"/>
  <c r="H71" i="3"/>
  <c r="I72" i="3"/>
  <c r="I14" i="3"/>
  <c r="H13" i="3"/>
  <c r="H99" i="3"/>
  <c r="I100" i="3"/>
  <c r="K33" i="3"/>
  <c r="K14" i="3"/>
  <c r="H18" i="3"/>
  <c r="J85" i="3"/>
  <c r="K9" i="2"/>
  <c r="O10" i="2"/>
  <c r="H79" i="2"/>
  <c r="N80" i="2"/>
  <c r="M80" i="2"/>
  <c r="H91" i="2"/>
  <c r="M91" i="2" s="1"/>
  <c r="K126" i="2"/>
  <c r="O127" i="2"/>
  <c r="N127" i="2"/>
  <c r="K125" i="2"/>
  <c r="O85" i="2"/>
  <c r="K84" i="2"/>
  <c r="M117" i="2"/>
  <c r="J56" i="2"/>
  <c r="O57" i="2"/>
  <c r="M57" i="2"/>
  <c r="K107" i="2"/>
  <c r="J122" i="2"/>
  <c r="J74" i="2"/>
  <c r="K60" i="2"/>
  <c r="O61" i="2"/>
  <c r="M92" i="2"/>
  <c r="N91" i="2"/>
  <c r="K90" i="2"/>
  <c r="H114" i="2"/>
  <c r="J90" i="2"/>
  <c r="J78" i="2"/>
  <c r="M79" i="2"/>
  <c r="H99" i="2"/>
  <c r="H24" i="2"/>
  <c r="M25" i="2"/>
  <c r="M34" i="2"/>
  <c r="H115" i="2"/>
  <c r="N118" i="2"/>
  <c r="H85" i="2"/>
  <c r="M86" i="2"/>
  <c r="O70" i="2"/>
  <c r="N70" i="2"/>
  <c r="K69" i="2"/>
  <c r="H53" i="2"/>
  <c r="N114" i="2"/>
  <c r="K112" i="2"/>
  <c r="O114" i="2"/>
  <c r="N44" i="2"/>
  <c r="J113" i="2"/>
  <c r="M115" i="2"/>
  <c r="O24" i="2"/>
  <c r="N41" i="2"/>
  <c r="H61" i="2"/>
  <c r="G124" i="2"/>
  <c r="G123" i="2" s="1"/>
  <c r="G122" i="2" s="1"/>
  <c r="G106" i="2" s="1"/>
  <c r="G104" i="2" s="1"/>
  <c r="G50" i="2" s="1"/>
  <c r="G130" i="2" s="1"/>
  <c r="H125" i="2"/>
  <c r="N12" i="2"/>
  <c r="H11" i="2"/>
  <c r="M95" i="2"/>
  <c r="H94" i="2"/>
  <c r="N95" i="2"/>
  <c r="K94" i="2"/>
  <c r="O95" i="2"/>
  <c r="M82" i="2"/>
  <c r="J10" i="2"/>
  <c r="N92" i="2"/>
  <c r="M100" i="2"/>
  <c r="J99" i="2"/>
  <c r="O79" i="2"/>
  <c r="K78" i="2"/>
  <c r="M24" i="2"/>
  <c r="N117" i="2"/>
  <c r="N65" i="2"/>
  <c r="K64" i="2"/>
  <c r="N64" i="2" s="1"/>
  <c r="M44" i="2"/>
  <c r="H110" i="2"/>
  <c r="M111" i="2"/>
  <c r="J60" i="2"/>
  <c r="N34" i="2"/>
  <c r="Q261" i="1"/>
  <c r="AB10" i="1"/>
  <c r="V9" i="1"/>
  <c r="S8" i="1"/>
  <c r="S295" i="1" s="1"/>
  <c r="O295" i="1"/>
  <c r="N295" i="1"/>
  <c r="Q273" i="1"/>
  <c r="L268" i="1"/>
  <c r="X269" i="1"/>
  <c r="Z269" i="1"/>
  <c r="AA274" i="1"/>
  <c r="Y274" i="1"/>
  <c r="T271" i="1"/>
  <c r="P274" i="1"/>
  <c r="P271" i="1" s="1"/>
  <c r="P264" i="1" s="1"/>
  <c r="P261" i="1" s="1"/>
  <c r="T266" i="1"/>
  <c r="Q257" i="1"/>
  <c r="AA212" i="1"/>
  <c r="T211" i="1"/>
  <c r="AA258" i="1"/>
  <c r="L241" i="1"/>
  <c r="X205" i="1"/>
  <c r="L204" i="1"/>
  <c r="Y205" i="1"/>
  <c r="AA183" i="1"/>
  <c r="Z185" i="1"/>
  <c r="Y185" i="1"/>
  <c r="L184" i="1"/>
  <c r="K191" i="1"/>
  <c r="Z163" i="1"/>
  <c r="AB212" i="1"/>
  <c r="V211" i="1"/>
  <c r="L188" i="1"/>
  <c r="Z189" i="1"/>
  <c r="AA88" i="1"/>
  <c r="Y88" i="1"/>
  <c r="L160" i="1"/>
  <c r="Y161" i="1"/>
  <c r="K136" i="1"/>
  <c r="G135" i="1"/>
  <c r="K135" i="1" s="1"/>
  <c r="Q10" i="1"/>
  <c r="K128" i="1"/>
  <c r="G127" i="1"/>
  <c r="K127" i="1" s="1"/>
  <c r="Y195" i="1"/>
  <c r="AA195" i="1"/>
  <c r="Y91" i="1"/>
  <c r="L90" i="1"/>
  <c r="AB62" i="1"/>
  <c r="S45" i="1"/>
  <c r="S38" i="1" s="1"/>
  <c r="V89" i="1"/>
  <c r="L127" i="1"/>
  <c r="X128" i="1"/>
  <c r="AA128" i="1"/>
  <c r="Y128" i="1"/>
  <c r="T127" i="1"/>
  <c r="Z149" i="1"/>
  <c r="L148" i="1"/>
  <c r="Z121" i="1"/>
  <c r="Y121" i="1"/>
  <c r="L120" i="1"/>
  <c r="U62" i="1"/>
  <c r="U45" i="1" s="1"/>
  <c r="U38" i="1" s="1"/>
  <c r="U8" i="1" s="1"/>
  <c r="U295" i="1" s="1"/>
  <c r="K124" i="1"/>
  <c r="G123" i="1"/>
  <c r="Q139" i="1"/>
  <c r="X140" i="1"/>
  <c r="K11" i="1"/>
  <c r="G10" i="1"/>
  <c r="V272" i="1"/>
  <c r="Q265" i="1"/>
  <c r="AA225" i="1"/>
  <c r="Q234" i="1"/>
  <c r="V257" i="1"/>
  <c r="K248" i="1"/>
  <c r="G247" i="1"/>
  <c r="K234" i="1"/>
  <c r="G233" i="1"/>
  <c r="L171" i="1"/>
  <c r="L163" i="1"/>
  <c r="L179" i="1"/>
  <c r="X180" i="1"/>
  <c r="T139" i="1"/>
  <c r="AA140" i="1"/>
  <c r="Y140" i="1"/>
  <c r="X231" i="1"/>
  <c r="L230" i="1"/>
  <c r="Z231" i="1"/>
  <c r="X157" i="1"/>
  <c r="L156" i="1"/>
  <c r="Y157" i="1"/>
  <c r="AB288" i="1"/>
  <c r="Z288" i="1"/>
  <c r="V287" i="1"/>
  <c r="V264" i="1" s="1"/>
  <c r="R116" i="1"/>
  <c r="L271" i="1"/>
  <c r="T247" i="1"/>
  <c r="G223" i="1"/>
  <c r="H225" i="1"/>
  <c r="K226" i="1"/>
  <c r="AA180" i="1"/>
  <c r="T179" i="1"/>
  <c r="Y180" i="1"/>
  <c r="AA10" i="1"/>
  <c r="T9" i="1"/>
  <c r="AB30" i="1"/>
  <c r="Z30" i="1"/>
  <c r="K267" i="1"/>
  <c r="G264" i="1"/>
  <c r="L287" i="1"/>
  <c r="Y279" i="1"/>
  <c r="X279" i="1"/>
  <c r="L248" i="1"/>
  <c r="Z249" i="1"/>
  <c r="R264" i="1"/>
  <c r="R261" i="1" s="1"/>
  <c r="T256" i="1"/>
  <c r="AA257" i="1"/>
  <c r="Q241" i="1"/>
  <c r="X242" i="1"/>
  <c r="Z217" i="1"/>
  <c r="L216" i="1"/>
  <c r="L192" i="1"/>
  <c r="Z193" i="1"/>
  <c r="Y193" i="1"/>
  <c r="Z214" i="1"/>
  <c r="R214" i="1"/>
  <c r="R213" i="1" s="1"/>
  <c r="R212" i="1" s="1"/>
  <c r="R211" i="1" s="1"/>
  <c r="Y214" i="1"/>
  <c r="P214" i="1"/>
  <c r="P213" i="1" s="1"/>
  <c r="P212" i="1" s="1"/>
  <c r="P211" i="1" s="1"/>
  <c r="L213" i="1"/>
  <c r="X214" i="1"/>
  <c r="X164" i="1"/>
  <c r="Y230" i="1"/>
  <c r="T229" i="1"/>
  <c r="AA175" i="1"/>
  <c r="J246" i="1"/>
  <c r="J245" i="1" s="1"/>
  <c r="J114" i="1" s="1"/>
  <c r="K192" i="1"/>
  <c r="K172" i="1"/>
  <c r="G171" i="1"/>
  <c r="K171" i="1" s="1"/>
  <c r="Z164" i="1"/>
  <c r="X172" i="1"/>
  <c r="L152" i="1"/>
  <c r="Z153" i="1"/>
  <c r="T151" i="1"/>
  <c r="AA152" i="1"/>
  <c r="Y152" i="1"/>
  <c r="Y108" i="1"/>
  <c r="L106" i="1"/>
  <c r="Q147" i="1"/>
  <c r="X148" i="1"/>
  <c r="L39" i="1"/>
  <c r="Z39" i="1" s="1"/>
  <c r="Y40" i="1"/>
  <c r="W114" i="1"/>
  <c r="AA124" i="1"/>
  <c r="T123" i="1"/>
  <c r="Y124" i="1"/>
  <c r="Z102" i="1"/>
  <c r="Q39" i="1"/>
  <c r="X40" i="1"/>
  <c r="K98" i="1"/>
  <c r="J7" i="1"/>
  <c r="I119" i="1"/>
  <c r="K120" i="1"/>
  <c r="AA46" i="1"/>
  <c r="T45" i="1"/>
  <c r="AA11" i="1"/>
  <c r="AA30" i="1"/>
  <c r="V203" i="1"/>
  <c r="Z204" i="1"/>
  <c r="AA216" i="1"/>
  <c r="T215" i="1"/>
  <c r="Y216" i="1"/>
  <c r="Q143" i="1"/>
  <c r="X136" i="1"/>
  <c r="Q135" i="1"/>
  <c r="K62" i="1"/>
  <c r="G61" i="1"/>
  <c r="V38" i="1"/>
  <c r="Q89" i="1"/>
  <c r="X90" i="1"/>
  <c r="AB45" i="1"/>
  <c r="AA292" i="1"/>
  <c r="T291" i="1"/>
  <c r="Y292" i="1"/>
  <c r="AB292" i="1"/>
  <c r="Z280" i="1"/>
  <c r="K265" i="1"/>
  <c r="G262" i="1"/>
  <c r="Y202" i="1"/>
  <c r="P202" i="1"/>
  <c r="P201" i="1" s="1"/>
  <c r="P200" i="1" s="1"/>
  <c r="P199" i="1" s="1"/>
  <c r="P118" i="1" s="1"/>
  <c r="P117" i="1" s="1"/>
  <c r="X202" i="1"/>
  <c r="R202" i="1"/>
  <c r="R201" i="1" s="1"/>
  <c r="R200" i="1" s="1"/>
  <c r="R199" i="1" s="1"/>
  <c r="Z202" i="1"/>
  <c r="L201" i="1"/>
  <c r="Z235" i="1"/>
  <c r="V234" i="1"/>
  <c r="X152" i="1"/>
  <c r="Q151" i="1"/>
  <c r="L144" i="1"/>
  <c r="X144" i="1" s="1"/>
  <c r="Z145" i="1"/>
  <c r="P95" i="1"/>
  <c r="P94" i="1" s="1"/>
  <c r="P93" i="1" s="1"/>
  <c r="P89" i="1" s="1"/>
  <c r="AA132" i="1"/>
  <c r="T131" i="1"/>
  <c r="Y132" i="1"/>
  <c r="F295" i="1"/>
  <c r="J8" i="1"/>
  <c r="Y102" i="1"/>
  <c r="X102" i="1"/>
  <c r="G39" i="1"/>
  <c r="K40" i="1"/>
  <c r="R10" i="1"/>
  <c r="R9" i="1" s="1"/>
  <c r="L93" i="1"/>
  <c r="X94" i="1"/>
  <c r="AB276" i="1"/>
  <c r="V273" i="1"/>
  <c r="Y269" i="1"/>
  <c r="AA267" i="1"/>
  <c r="L291" i="1"/>
  <c r="AA276" i="1"/>
  <c r="L258" i="1"/>
  <c r="Y259" i="1"/>
  <c r="V246" i="1"/>
  <c r="Z281" i="1"/>
  <c r="Q246" i="1"/>
  <c r="L235" i="1"/>
  <c r="X220" i="1"/>
  <c r="Q219" i="1"/>
  <c r="X219" i="1" s="1"/>
  <c r="Y231" i="1"/>
  <c r="V224" i="1"/>
  <c r="AB225" i="1"/>
  <c r="G195" i="1"/>
  <c r="K195" i="1" s="1"/>
  <c r="K196" i="1"/>
  <c r="V159" i="1"/>
  <c r="Z160" i="1"/>
  <c r="Y236" i="1"/>
  <c r="AA236" i="1"/>
  <c r="T235" i="1"/>
  <c r="K164" i="1"/>
  <c r="G163" i="1"/>
  <c r="K163" i="1" s="1"/>
  <c r="V106" i="1"/>
  <c r="Z108" i="1"/>
  <c r="AA203" i="1"/>
  <c r="L140" i="1"/>
  <c r="Z141" i="1"/>
  <c r="Y153" i="1"/>
  <c r="X193" i="1"/>
  <c r="Y136" i="1"/>
  <c r="AA136" i="1"/>
  <c r="T135" i="1"/>
  <c r="Z94" i="1"/>
  <c r="Z74" i="1"/>
  <c r="Q159" i="1"/>
  <c r="T147" i="1"/>
  <c r="AA148" i="1"/>
  <c r="Y148" i="1"/>
  <c r="K156" i="1"/>
  <c r="G155" i="1"/>
  <c r="K155" i="1" s="1"/>
  <c r="Y22" i="1"/>
  <c r="L11" i="1"/>
  <c r="X11" i="1" s="1"/>
  <c r="Y12" i="1"/>
  <c r="X88" i="1"/>
  <c r="Q45" i="1"/>
  <c r="G106" i="1"/>
  <c r="K106" i="1" s="1"/>
  <c r="K108" i="1"/>
  <c r="L105" i="1"/>
  <c r="X105" i="1" s="1"/>
  <c r="R70" i="1"/>
  <c r="R62" i="1" s="1"/>
  <c r="Z22" i="1"/>
  <c r="W8" i="1"/>
  <c r="W295" i="1" s="1"/>
  <c r="X280" i="1"/>
  <c r="L275" i="1"/>
  <c r="Y275" i="1" s="1"/>
  <c r="T143" i="1"/>
  <c r="AA144" i="1"/>
  <c r="Z98" i="1"/>
  <c r="V7" i="1"/>
  <c r="O114" i="1"/>
  <c r="Z177" i="1"/>
  <c r="Y177" i="1"/>
  <c r="L176" i="1"/>
  <c r="T272" i="1"/>
  <c r="AA275" i="1"/>
  <c r="Z279" i="1"/>
  <c r="X291" i="1"/>
  <c r="L252" i="1"/>
  <c r="Z253" i="1"/>
  <c r="Z271" i="1"/>
  <c r="L276" i="1"/>
  <c r="X276" i="1" s="1"/>
  <c r="AB251" i="1"/>
  <c r="AA251" i="1"/>
  <c r="Z239" i="1"/>
  <c r="V199" i="1"/>
  <c r="AA208" i="1"/>
  <c r="T207" i="1"/>
  <c r="Y208" i="1"/>
  <c r="K258" i="1"/>
  <c r="G257" i="1"/>
  <c r="Z157" i="1"/>
  <c r="AA172" i="1"/>
  <c r="T171" i="1"/>
  <c r="Y172" i="1"/>
  <c r="AA164" i="1"/>
  <c r="Y164" i="1"/>
  <c r="T163" i="1"/>
  <c r="Z137" i="1"/>
  <c r="L136" i="1"/>
  <c r="Y239" i="1"/>
  <c r="Z227" i="1"/>
  <c r="L226" i="1"/>
  <c r="Y227" i="1"/>
  <c r="X227" i="1"/>
  <c r="X145" i="1"/>
  <c r="Z169" i="1"/>
  <c r="Y169" i="1"/>
  <c r="L168" i="1"/>
  <c r="X168" i="1" s="1"/>
  <c r="AA155" i="1"/>
  <c r="AB155" i="1"/>
  <c r="Y137" i="1"/>
  <c r="AB93" i="1"/>
  <c r="Z93" i="1"/>
  <c r="P74" i="1"/>
  <c r="P62" i="1" s="1"/>
  <c r="Z63" i="1"/>
  <c r="L62" i="1"/>
  <c r="Y62" i="1" s="1"/>
  <c r="Y63" i="1"/>
  <c r="Q167" i="1"/>
  <c r="Y74" i="1"/>
  <c r="G93" i="1"/>
  <c r="K94" i="1"/>
  <c r="Y105" i="1"/>
  <c r="X98" i="1"/>
  <c r="Q7" i="1"/>
  <c r="AA98" i="1"/>
  <c r="Z127" i="1"/>
  <c r="R118" i="1"/>
  <c r="R117" i="1" s="1"/>
  <c r="R114" i="1" s="1"/>
  <c r="X91" i="1"/>
  <c r="X31" i="1"/>
  <c r="P12" i="1"/>
  <c r="P11" i="1" s="1"/>
  <c r="P10" i="1" s="1"/>
  <c r="P9" i="1" s="1"/>
  <c r="T219" i="1"/>
  <c r="AA220" i="1"/>
  <c r="Y220" i="1"/>
  <c r="H8" i="1"/>
  <c r="K88" i="5" l="1"/>
  <c r="O56" i="5"/>
  <c r="K55" i="5"/>
  <c r="N56" i="5"/>
  <c r="H70" i="5"/>
  <c r="M71" i="5"/>
  <c r="N71" i="5"/>
  <c r="O64" i="5"/>
  <c r="N64" i="5"/>
  <c r="J76" i="5"/>
  <c r="O84" i="5"/>
  <c r="O10" i="5"/>
  <c r="K9" i="5"/>
  <c r="N10" i="5"/>
  <c r="J9" i="5"/>
  <c r="H77" i="5"/>
  <c r="M78" i="5"/>
  <c r="H44" i="5"/>
  <c r="M45" i="5"/>
  <c r="N45" i="5"/>
  <c r="J49" i="5"/>
  <c r="J98" i="5"/>
  <c r="H94" i="5"/>
  <c r="M95" i="5"/>
  <c r="N95" i="5"/>
  <c r="J104" i="5"/>
  <c r="M125" i="5"/>
  <c r="H124" i="5"/>
  <c r="N125" i="5"/>
  <c r="O60" i="5"/>
  <c r="K54" i="5"/>
  <c r="H112" i="5"/>
  <c r="N94" i="5"/>
  <c r="O94" i="5"/>
  <c r="H10" i="5"/>
  <c r="M10" i="5" s="1"/>
  <c r="H109" i="5"/>
  <c r="M110" i="5"/>
  <c r="N110" i="5"/>
  <c r="K105" i="5"/>
  <c r="O107" i="5"/>
  <c r="H84" i="5"/>
  <c r="N85" i="5"/>
  <c r="H100" i="5"/>
  <c r="N101" i="5"/>
  <c r="M101" i="5"/>
  <c r="N78" i="5"/>
  <c r="O78" i="5"/>
  <c r="K77" i="5"/>
  <c r="M85" i="5"/>
  <c r="O106" i="5"/>
  <c r="K104" i="5"/>
  <c r="J51" i="5"/>
  <c r="J89" i="5"/>
  <c r="O89" i="5" s="1"/>
  <c r="M90" i="5"/>
  <c r="M11" i="5"/>
  <c r="O126" i="5"/>
  <c r="N126" i="5"/>
  <c r="H56" i="5"/>
  <c r="M57" i="5"/>
  <c r="K68" i="5"/>
  <c r="O69" i="5"/>
  <c r="H60" i="5"/>
  <c r="M61" i="5"/>
  <c r="H113" i="5"/>
  <c r="M115" i="5"/>
  <c r="N115" i="5"/>
  <c r="O112" i="5"/>
  <c r="M114" i="5"/>
  <c r="I100" i="4"/>
  <c r="I92" i="4"/>
  <c r="I26" i="4"/>
  <c r="K58" i="4"/>
  <c r="J57" i="4"/>
  <c r="H98" i="4"/>
  <c r="I99" i="4"/>
  <c r="K99" i="4"/>
  <c r="K65" i="4"/>
  <c r="I65" i="4"/>
  <c r="H64" i="4"/>
  <c r="K13" i="4"/>
  <c r="I13" i="4"/>
  <c r="H12" i="4"/>
  <c r="I96" i="4"/>
  <c r="I66" i="4"/>
  <c r="K43" i="4"/>
  <c r="I43" i="4"/>
  <c r="H41" i="4"/>
  <c r="I87" i="4"/>
  <c r="H86" i="4"/>
  <c r="K87" i="4"/>
  <c r="I31" i="4"/>
  <c r="I18" i="4"/>
  <c r="H17" i="4"/>
  <c r="I17" i="4" s="1"/>
  <c r="I45" i="4"/>
  <c r="K53" i="4"/>
  <c r="I53" i="4"/>
  <c r="H52" i="4"/>
  <c r="H80" i="4"/>
  <c r="I81" i="4"/>
  <c r="K81" i="4"/>
  <c r="H90" i="4"/>
  <c r="I91" i="4"/>
  <c r="K91" i="4"/>
  <c r="I95" i="4"/>
  <c r="H94" i="4"/>
  <c r="K95" i="4"/>
  <c r="J11" i="4"/>
  <c r="I101" i="4"/>
  <c r="I93" i="4"/>
  <c r="I83" i="4"/>
  <c r="I73" i="4"/>
  <c r="I61" i="4"/>
  <c r="I48" i="4"/>
  <c r="I40" i="4"/>
  <c r="I37" i="4"/>
  <c r="I34" i="4"/>
  <c r="I29" i="4"/>
  <c r="I27" i="4"/>
  <c r="I24" i="4"/>
  <c r="I22" i="4"/>
  <c r="I16" i="4"/>
  <c r="I60" i="4"/>
  <c r="I33" i="4"/>
  <c r="I70" i="4"/>
  <c r="I39" i="4"/>
  <c r="I56" i="4"/>
  <c r="I71" i="4"/>
  <c r="I57" i="4"/>
  <c r="I72" i="4"/>
  <c r="I58" i="4"/>
  <c r="I59" i="4"/>
  <c r="I28" i="4"/>
  <c r="I32" i="4"/>
  <c r="I67" i="4"/>
  <c r="I89" i="4"/>
  <c r="I23" i="4"/>
  <c r="I20" i="4"/>
  <c r="I97" i="4"/>
  <c r="I25" i="4"/>
  <c r="I36" i="4"/>
  <c r="I46" i="4"/>
  <c r="I47" i="4"/>
  <c r="I38" i="4"/>
  <c r="I77" i="4"/>
  <c r="I15" i="4"/>
  <c r="I55" i="4"/>
  <c r="I35" i="4"/>
  <c r="K42" i="4"/>
  <c r="I42" i="4"/>
  <c r="K70" i="4"/>
  <c r="J69" i="4"/>
  <c r="I30" i="4"/>
  <c r="I44" i="4"/>
  <c r="I14" i="4"/>
  <c r="I19" i="4"/>
  <c r="I75" i="4"/>
  <c r="H74" i="4"/>
  <c r="K75" i="4"/>
  <c r="I54" i="4"/>
  <c r="I82" i="4"/>
  <c r="J78" i="4"/>
  <c r="I13" i="3"/>
  <c r="H12" i="3"/>
  <c r="K13" i="3"/>
  <c r="H42" i="3"/>
  <c r="I44" i="3"/>
  <c r="K44" i="3"/>
  <c r="H17" i="3"/>
  <c r="I17" i="3" s="1"/>
  <c r="I18" i="3"/>
  <c r="K43" i="3"/>
  <c r="H41" i="3"/>
  <c r="I43" i="3"/>
  <c r="I94" i="3"/>
  <c r="K94" i="3"/>
  <c r="K17" i="3"/>
  <c r="J11" i="3"/>
  <c r="I87" i="3"/>
  <c r="H86" i="3"/>
  <c r="K87" i="3"/>
  <c r="H90" i="3"/>
  <c r="I91" i="3"/>
  <c r="K91" i="3"/>
  <c r="I74" i="3"/>
  <c r="K74" i="3"/>
  <c r="I30" i="3"/>
  <c r="K30" i="3"/>
  <c r="H70" i="3"/>
  <c r="I71" i="3"/>
  <c r="K71" i="3"/>
  <c r="K18" i="3"/>
  <c r="H80" i="3"/>
  <c r="I81" i="3"/>
  <c r="K81" i="3"/>
  <c r="H98" i="3"/>
  <c r="I99" i="3"/>
  <c r="K99" i="3"/>
  <c r="H58" i="3"/>
  <c r="I59" i="3"/>
  <c r="K59" i="3"/>
  <c r="J84" i="3"/>
  <c r="K63" i="3"/>
  <c r="I63" i="3"/>
  <c r="H62" i="3"/>
  <c r="J68" i="3"/>
  <c r="I51" i="3"/>
  <c r="H50" i="3"/>
  <c r="K51" i="3"/>
  <c r="I20" i="3"/>
  <c r="I77" i="3"/>
  <c r="I15" i="3"/>
  <c r="I36" i="3"/>
  <c r="I25" i="3"/>
  <c r="I65" i="3"/>
  <c r="I47" i="3"/>
  <c r="I35" i="3"/>
  <c r="I97" i="3"/>
  <c r="I29" i="3"/>
  <c r="I40" i="3"/>
  <c r="I83" i="3"/>
  <c r="I37" i="3"/>
  <c r="I96" i="3"/>
  <c r="I27" i="3"/>
  <c r="I16" i="3"/>
  <c r="I66" i="3"/>
  <c r="I19" i="3"/>
  <c r="I76" i="3"/>
  <c r="I93" i="3"/>
  <c r="I31" i="3"/>
  <c r="I24" i="3"/>
  <c r="I23" i="3"/>
  <c r="I32" i="3"/>
  <c r="I73" i="3"/>
  <c r="I28" i="3"/>
  <c r="I61" i="3"/>
  <c r="I54" i="3"/>
  <c r="I38" i="3"/>
  <c r="I101" i="3"/>
  <c r="I22" i="3"/>
  <c r="I48" i="3"/>
  <c r="I34" i="3"/>
  <c r="I55" i="3"/>
  <c r="I53" i="3"/>
  <c r="I89" i="3"/>
  <c r="I67" i="3"/>
  <c r="H60" i="2"/>
  <c r="N90" i="2"/>
  <c r="K89" i="2"/>
  <c r="N94" i="2"/>
  <c r="O94" i="2"/>
  <c r="N53" i="2"/>
  <c r="J106" i="2"/>
  <c r="H78" i="2"/>
  <c r="N61" i="2"/>
  <c r="M61" i="2"/>
  <c r="N78" i="2"/>
  <c r="K77" i="2"/>
  <c r="O78" i="2"/>
  <c r="M10" i="2"/>
  <c r="J9" i="2"/>
  <c r="M94" i="2"/>
  <c r="H124" i="2"/>
  <c r="M125" i="2"/>
  <c r="O107" i="2"/>
  <c r="K105" i="2"/>
  <c r="J55" i="2"/>
  <c r="M56" i="2"/>
  <c r="O56" i="2"/>
  <c r="L125" i="2"/>
  <c r="L124" i="2" s="1"/>
  <c r="L123" i="2" s="1"/>
  <c r="L122" i="2" s="1"/>
  <c r="N125" i="2"/>
  <c r="K124" i="2"/>
  <c r="H98" i="2"/>
  <c r="N99" i="2"/>
  <c r="J98" i="2"/>
  <c r="M98" i="2" s="1"/>
  <c r="M99" i="2"/>
  <c r="H10" i="2"/>
  <c r="N11" i="2"/>
  <c r="J107" i="2"/>
  <c r="H84" i="2"/>
  <c r="M85" i="2"/>
  <c r="N85" i="2"/>
  <c r="O126" i="2"/>
  <c r="N126" i="2"/>
  <c r="H109" i="2"/>
  <c r="M110" i="2"/>
  <c r="J77" i="2"/>
  <c r="M78" i="2"/>
  <c r="K76" i="2"/>
  <c r="O84" i="2"/>
  <c r="H90" i="2"/>
  <c r="N79" i="2"/>
  <c r="N69" i="2"/>
  <c r="O69" i="2"/>
  <c r="K68" i="2"/>
  <c r="J89" i="2"/>
  <c r="M90" i="2"/>
  <c r="J54" i="2"/>
  <c r="M60" i="2"/>
  <c r="M11" i="2"/>
  <c r="N24" i="2"/>
  <c r="O112" i="2"/>
  <c r="K111" i="2"/>
  <c r="N112" i="2"/>
  <c r="H113" i="2"/>
  <c r="N115" i="2"/>
  <c r="H112" i="2"/>
  <c r="M114" i="2"/>
  <c r="O60" i="2"/>
  <c r="K54" i="2"/>
  <c r="N60" i="2"/>
  <c r="O113" i="2"/>
  <c r="K8" i="2"/>
  <c r="P114" i="1"/>
  <c r="V261" i="1"/>
  <c r="AA7" i="1"/>
  <c r="Y144" i="1"/>
  <c r="AA147" i="1"/>
  <c r="Y147" i="1"/>
  <c r="AA135" i="1"/>
  <c r="L139" i="1"/>
  <c r="Z140" i="1"/>
  <c r="Z159" i="1"/>
  <c r="V118" i="1"/>
  <c r="L234" i="1"/>
  <c r="V245" i="1"/>
  <c r="Z291" i="1"/>
  <c r="Z276" i="1"/>
  <c r="Y93" i="1"/>
  <c r="X93" i="1"/>
  <c r="K262" i="1"/>
  <c r="G115" i="1"/>
  <c r="K115" i="1" s="1"/>
  <c r="AA45" i="1"/>
  <c r="T38" i="1"/>
  <c r="AA179" i="1"/>
  <c r="Y179" i="1"/>
  <c r="T246" i="1"/>
  <c r="Y247" i="1"/>
  <c r="Z275" i="1"/>
  <c r="K123" i="1"/>
  <c r="G118" i="1"/>
  <c r="AB89" i="1"/>
  <c r="X10" i="1"/>
  <c r="Q9" i="1"/>
  <c r="L183" i="1"/>
  <c r="Y184" i="1"/>
  <c r="X184" i="1"/>
  <c r="Z184" i="1"/>
  <c r="X257" i="1"/>
  <c r="Q256" i="1"/>
  <c r="Q266" i="1"/>
  <c r="L175" i="1"/>
  <c r="Y176" i="1"/>
  <c r="Z176" i="1"/>
  <c r="X176" i="1"/>
  <c r="L257" i="1"/>
  <c r="Y258" i="1"/>
  <c r="J295" i="1"/>
  <c r="K7" i="1"/>
  <c r="L7" i="1" s="1"/>
  <c r="L119" i="1"/>
  <c r="Y120" i="1"/>
  <c r="X120" i="1"/>
  <c r="Z120" i="1"/>
  <c r="X127" i="1"/>
  <c r="Y90" i="1"/>
  <c r="L89" i="1"/>
  <c r="Z89" i="1" s="1"/>
  <c r="L267" i="1"/>
  <c r="Y268" i="1"/>
  <c r="X268" i="1"/>
  <c r="Z268" i="1"/>
  <c r="AA219" i="1"/>
  <c r="Y219" i="1"/>
  <c r="Z106" i="1"/>
  <c r="L200" i="1"/>
  <c r="Y201" i="1"/>
  <c r="X201" i="1"/>
  <c r="Z201" i="1"/>
  <c r="Y291" i="1"/>
  <c r="AA291" i="1"/>
  <c r="AB291" i="1"/>
  <c r="Y39" i="1"/>
  <c r="AA151" i="1"/>
  <c r="L191" i="1"/>
  <c r="X192" i="1"/>
  <c r="Y192" i="1"/>
  <c r="Z192" i="1"/>
  <c r="X241" i="1"/>
  <c r="AA241" i="1"/>
  <c r="Y287" i="1"/>
  <c r="AB287" i="1"/>
  <c r="Z287" i="1"/>
  <c r="K247" i="1"/>
  <c r="G246" i="1"/>
  <c r="T224" i="1"/>
  <c r="X139" i="1"/>
  <c r="AA127" i="1"/>
  <c r="Y127" i="1"/>
  <c r="Z90" i="1"/>
  <c r="L159" i="1"/>
  <c r="Y160" i="1"/>
  <c r="Z241" i="1"/>
  <c r="Y241" i="1"/>
  <c r="X258" i="1"/>
  <c r="AA271" i="1"/>
  <c r="Y271" i="1"/>
  <c r="L135" i="1"/>
  <c r="Z136" i="1"/>
  <c r="AA143" i="1"/>
  <c r="X160" i="1"/>
  <c r="AA167" i="1"/>
  <c r="Q245" i="1"/>
  <c r="AB273" i="1"/>
  <c r="V266" i="1"/>
  <c r="AA131" i="1"/>
  <c r="Y131" i="1"/>
  <c r="X62" i="1"/>
  <c r="AB38" i="1"/>
  <c r="Q38" i="1"/>
  <c r="X39" i="1"/>
  <c r="L151" i="1"/>
  <c r="Y151" i="1" s="1"/>
  <c r="Z152" i="1"/>
  <c r="L215" i="1"/>
  <c r="X216" i="1"/>
  <c r="Z216" i="1"/>
  <c r="L247" i="1"/>
  <c r="X248" i="1"/>
  <c r="Z248" i="1"/>
  <c r="X287" i="1"/>
  <c r="T8" i="1"/>
  <c r="Y248" i="1"/>
  <c r="AA139" i="1"/>
  <c r="Y139" i="1"/>
  <c r="Z258" i="1"/>
  <c r="G9" i="1"/>
  <c r="K10" i="1"/>
  <c r="AB211" i="1"/>
  <c r="AA273" i="1"/>
  <c r="G89" i="1"/>
  <c r="K89" i="1" s="1"/>
  <c r="K93" i="1"/>
  <c r="AB224" i="1"/>
  <c r="V223" i="1"/>
  <c r="K39" i="1"/>
  <c r="X135" i="1"/>
  <c r="Q118" i="1"/>
  <c r="Y106" i="1"/>
  <c r="X106" i="1"/>
  <c r="Z179" i="1"/>
  <c r="X179" i="1"/>
  <c r="X234" i="1"/>
  <c r="Q233" i="1"/>
  <c r="K257" i="1"/>
  <c r="G256" i="1"/>
  <c r="L273" i="1"/>
  <c r="Z273" i="1" s="1"/>
  <c r="Y276" i="1"/>
  <c r="Y11" i="1"/>
  <c r="L10" i="1"/>
  <c r="Z11" i="1"/>
  <c r="L143" i="1"/>
  <c r="Z144" i="1"/>
  <c r="X89" i="1"/>
  <c r="AA89" i="1"/>
  <c r="AA123" i="1"/>
  <c r="Y123" i="1"/>
  <c r="T118" i="1"/>
  <c r="X163" i="1"/>
  <c r="V265" i="1"/>
  <c r="L167" i="1"/>
  <c r="Y168" i="1"/>
  <c r="Z168" i="1"/>
  <c r="AA171" i="1"/>
  <c r="Y171" i="1"/>
  <c r="Y207" i="1"/>
  <c r="AA207" i="1"/>
  <c r="L272" i="1"/>
  <c r="X275" i="1"/>
  <c r="X159" i="1"/>
  <c r="T234" i="1"/>
  <c r="AB234" i="1" s="1"/>
  <c r="Y235" i="1"/>
  <c r="AA235" i="1"/>
  <c r="T264" i="1"/>
  <c r="AB264" i="1" s="1"/>
  <c r="K61" i="1"/>
  <c r="L61" i="1" s="1"/>
  <c r="G58" i="1"/>
  <c r="AA256" i="1"/>
  <c r="T255" i="1"/>
  <c r="G261" i="1"/>
  <c r="K261" i="1" s="1"/>
  <c r="K264" i="1"/>
  <c r="L229" i="1"/>
  <c r="Z230" i="1"/>
  <c r="X230" i="1"/>
  <c r="Z171" i="1"/>
  <c r="X171" i="1"/>
  <c r="Z257" i="1"/>
  <c r="V256" i="1"/>
  <c r="Q262" i="1"/>
  <c r="L147" i="1"/>
  <c r="X147" i="1" s="1"/>
  <c r="Z148" i="1"/>
  <c r="Z62" i="1"/>
  <c r="AA211" i="1"/>
  <c r="T263" i="1"/>
  <c r="AA266" i="1"/>
  <c r="AA163" i="1"/>
  <c r="Y163" i="1"/>
  <c r="L155" i="1"/>
  <c r="Z156" i="1"/>
  <c r="Y156" i="1"/>
  <c r="X156" i="1"/>
  <c r="L187" i="1"/>
  <c r="Y188" i="1"/>
  <c r="X188" i="1"/>
  <c r="Z188" i="1"/>
  <c r="X226" i="1"/>
  <c r="L225" i="1"/>
  <c r="Z226" i="1"/>
  <c r="Y226" i="1"/>
  <c r="Z252" i="1"/>
  <c r="L251" i="1"/>
  <c r="X252" i="1"/>
  <c r="Y252" i="1"/>
  <c r="AA272" i="1"/>
  <c r="T265" i="1"/>
  <c r="Y272" i="1"/>
  <c r="Z7" i="1"/>
  <c r="V233" i="1"/>
  <c r="Z234" i="1"/>
  <c r="AA215" i="1"/>
  <c r="I118" i="1"/>
  <c r="I117" i="1" s="1"/>
  <c r="I114" i="1" s="1"/>
  <c r="I295" i="1" s="1"/>
  <c r="K119" i="1"/>
  <c r="AA159" i="1"/>
  <c r="L212" i="1"/>
  <c r="Y213" i="1"/>
  <c r="X213" i="1"/>
  <c r="Z213" i="1"/>
  <c r="K225" i="1"/>
  <c r="H224" i="1"/>
  <c r="X271" i="1"/>
  <c r="K233" i="1"/>
  <c r="G116" i="1"/>
  <c r="K116" i="1" s="1"/>
  <c r="X235" i="1"/>
  <c r="Z105" i="1"/>
  <c r="L203" i="1"/>
  <c r="Z203" i="1" s="1"/>
  <c r="X204" i="1"/>
  <c r="Y204" i="1"/>
  <c r="AB9" i="1"/>
  <c r="V8" i="1"/>
  <c r="H54" i="5" l="1"/>
  <c r="M60" i="5"/>
  <c r="H108" i="5"/>
  <c r="M109" i="5"/>
  <c r="N109" i="5"/>
  <c r="N44" i="5"/>
  <c r="M44" i="5"/>
  <c r="H99" i="5"/>
  <c r="N100" i="5"/>
  <c r="M100" i="5"/>
  <c r="O9" i="5"/>
  <c r="K8" i="5"/>
  <c r="H107" i="5"/>
  <c r="M113" i="5"/>
  <c r="N113" i="5"/>
  <c r="O104" i="5"/>
  <c r="O88" i="5"/>
  <c r="N112" i="5"/>
  <c r="K52" i="5"/>
  <c r="O54" i="5"/>
  <c r="N54" i="5"/>
  <c r="H89" i="5"/>
  <c r="M94" i="5"/>
  <c r="J74" i="5"/>
  <c r="O76" i="5"/>
  <c r="O77" i="5"/>
  <c r="N77" i="5"/>
  <c r="K75" i="5"/>
  <c r="O105" i="5"/>
  <c r="O55" i="5"/>
  <c r="K53" i="5"/>
  <c r="O68" i="5"/>
  <c r="H9" i="5"/>
  <c r="M124" i="5"/>
  <c r="H123" i="5"/>
  <c r="N124" i="5"/>
  <c r="N60" i="5"/>
  <c r="H75" i="5"/>
  <c r="M77" i="5"/>
  <c r="H55" i="5"/>
  <c r="M56" i="5"/>
  <c r="J88" i="5"/>
  <c r="H76" i="5"/>
  <c r="M76" i="5" s="1"/>
  <c r="N84" i="5"/>
  <c r="M112" i="5"/>
  <c r="M9" i="5"/>
  <c r="J8" i="5"/>
  <c r="M84" i="5"/>
  <c r="H69" i="5"/>
  <c r="M70" i="5"/>
  <c r="N70" i="5"/>
  <c r="H79" i="4"/>
  <c r="I80" i="4"/>
  <c r="K80" i="4"/>
  <c r="K52" i="4"/>
  <c r="I52" i="4"/>
  <c r="H51" i="4"/>
  <c r="I98" i="4"/>
  <c r="K98" i="4"/>
  <c r="H69" i="4"/>
  <c r="I74" i="4"/>
  <c r="K74" i="4"/>
  <c r="K41" i="4"/>
  <c r="I41" i="4"/>
  <c r="H9" i="4"/>
  <c r="J10" i="4"/>
  <c r="K64" i="4"/>
  <c r="I64" i="4"/>
  <c r="H63" i="4"/>
  <c r="K57" i="4"/>
  <c r="J56" i="4"/>
  <c r="I86" i="4"/>
  <c r="H85" i="4"/>
  <c r="K86" i="4"/>
  <c r="I94" i="4"/>
  <c r="K94" i="4"/>
  <c r="K12" i="4"/>
  <c r="I12" i="4"/>
  <c r="H11" i="4"/>
  <c r="J68" i="4"/>
  <c r="K17" i="4"/>
  <c r="I90" i="4"/>
  <c r="K90" i="4"/>
  <c r="I98" i="3"/>
  <c r="K98" i="3"/>
  <c r="J10" i="3"/>
  <c r="K42" i="3"/>
  <c r="I42" i="3"/>
  <c r="K62" i="3"/>
  <c r="I62" i="3"/>
  <c r="I90" i="3"/>
  <c r="K90" i="3"/>
  <c r="H69" i="3"/>
  <c r="I70" i="3"/>
  <c r="K70" i="3"/>
  <c r="K41" i="3"/>
  <c r="H9" i="3"/>
  <c r="I41" i="3"/>
  <c r="H57" i="3"/>
  <c r="I58" i="3"/>
  <c r="K58" i="3"/>
  <c r="H79" i="3"/>
  <c r="I80" i="3"/>
  <c r="K80" i="3"/>
  <c r="I12" i="3"/>
  <c r="H11" i="3"/>
  <c r="K11" i="3" s="1"/>
  <c r="K12" i="3"/>
  <c r="J49" i="3"/>
  <c r="I50" i="3"/>
  <c r="K50" i="3"/>
  <c r="I86" i="3"/>
  <c r="H85" i="3"/>
  <c r="K86" i="3"/>
  <c r="H76" i="2"/>
  <c r="M84" i="2"/>
  <c r="K123" i="2"/>
  <c r="N124" i="2"/>
  <c r="J104" i="2"/>
  <c r="K74" i="2"/>
  <c r="O76" i="2"/>
  <c r="N76" i="2"/>
  <c r="N84" i="2"/>
  <c r="M9" i="2"/>
  <c r="J8" i="2"/>
  <c r="J52" i="2"/>
  <c r="M54" i="2"/>
  <c r="M107" i="2"/>
  <c r="J105" i="2"/>
  <c r="O9" i="2"/>
  <c r="N111" i="2"/>
  <c r="L111" i="2"/>
  <c r="L110" i="2" s="1"/>
  <c r="L109" i="2" s="1"/>
  <c r="L108" i="2" s="1"/>
  <c r="L106" i="2" s="1"/>
  <c r="L104" i="2" s="1"/>
  <c r="L50" i="2" s="1"/>
  <c r="L130" i="2" s="1"/>
  <c r="O111" i="2"/>
  <c r="K110" i="2"/>
  <c r="J75" i="2"/>
  <c r="N98" i="2"/>
  <c r="H123" i="2"/>
  <c r="M124" i="2"/>
  <c r="N68" i="2"/>
  <c r="O68" i="2"/>
  <c r="K52" i="2"/>
  <c r="O54" i="2"/>
  <c r="H107" i="2"/>
  <c r="N113" i="2"/>
  <c r="H108" i="2"/>
  <c r="M109" i="2"/>
  <c r="M113" i="2"/>
  <c r="N89" i="2"/>
  <c r="K88" i="2"/>
  <c r="O89" i="2"/>
  <c r="O8" i="2"/>
  <c r="M112" i="2"/>
  <c r="J88" i="2"/>
  <c r="M89" i="2"/>
  <c r="H89" i="2"/>
  <c r="H9" i="2"/>
  <c r="N10" i="2"/>
  <c r="M55" i="2"/>
  <c r="J53" i="2"/>
  <c r="O55" i="2"/>
  <c r="O77" i="2"/>
  <c r="K75" i="2"/>
  <c r="H77" i="2"/>
  <c r="H54" i="2"/>
  <c r="AA118" i="1"/>
  <c r="T117" i="1"/>
  <c r="Z135" i="1"/>
  <c r="Y200" i="1"/>
  <c r="L199" i="1"/>
  <c r="X200" i="1"/>
  <c r="Z200" i="1"/>
  <c r="L256" i="1"/>
  <c r="Y257" i="1"/>
  <c r="Z175" i="1"/>
  <c r="Y175" i="1"/>
  <c r="X175" i="1"/>
  <c r="AA246" i="1"/>
  <c r="T245" i="1"/>
  <c r="AB246" i="1"/>
  <c r="Z251" i="1"/>
  <c r="Y251" i="1"/>
  <c r="X251" i="1"/>
  <c r="AA264" i="1"/>
  <c r="T261" i="1"/>
  <c r="Y264" i="1"/>
  <c r="G245" i="1"/>
  <c r="K245" i="1" s="1"/>
  <c r="K246" i="1"/>
  <c r="Y191" i="1"/>
  <c r="Z191" i="1"/>
  <c r="X191" i="1"/>
  <c r="AA265" i="1"/>
  <c r="T262" i="1"/>
  <c r="Z215" i="1"/>
  <c r="X215" i="1"/>
  <c r="Z155" i="1"/>
  <c r="X155" i="1"/>
  <c r="Y155" i="1"/>
  <c r="Z147" i="1"/>
  <c r="K58" i="1"/>
  <c r="G46" i="1"/>
  <c r="AA234" i="1"/>
  <c r="T233" i="1"/>
  <c r="Y234" i="1"/>
  <c r="Z167" i="1"/>
  <c r="Y167" i="1"/>
  <c r="Z143" i="1"/>
  <c r="L266" i="1"/>
  <c r="Z266" i="1" s="1"/>
  <c r="Y273" i="1"/>
  <c r="Q117" i="1"/>
  <c r="L246" i="1"/>
  <c r="X247" i="1"/>
  <c r="Z247" i="1"/>
  <c r="AB266" i="1"/>
  <c r="V263" i="1"/>
  <c r="L118" i="1"/>
  <c r="X118" i="1" s="1"/>
  <c r="Z119" i="1"/>
  <c r="Y119" i="1"/>
  <c r="X119" i="1"/>
  <c r="Q263" i="1"/>
  <c r="X143" i="1"/>
  <c r="Z139" i="1"/>
  <c r="X167" i="1"/>
  <c r="H223" i="1"/>
  <c r="K224" i="1"/>
  <c r="Z256" i="1"/>
  <c r="V255" i="1"/>
  <c r="L265" i="1"/>
  <c r="Y265" i="1" s="1"/>
  <c r="X272" i="1"/>
  <c r="Y89" i="1"/>
  <c r="Q8" i="1"/>
  <c r="Z233" i="1"/>
  <c r="AB233" i="1"/>
  <c r="X229" i="1"/>
  <c r="Z229" i="1"/>
  <c r="X233" i="1"/>
  <c r="Q116" i="1"/>
  <c r="Y229" i="1"/>
  <c r="Y215" i="1"/>
  <c r="L224" i="1"/>
  <c r="X225" i="1"/>
  <c r="Z225" i="1"/>
  <c r="Y225" i="1"/>
  <c r="Q115" i="1"/>
  <c r="Z61" i="1"/>
  <c r="R61" i="1"/>
  <c r="R58" i="1" s="1"/>
  <c r="R46" i="1" s="1"/>
  <c r="R45" i="1" s="1"/>
  <c r="R38" i="1" s="1"/>
  <c r="R8" i="1" s="1"/>
  <c r="R295" i="1" s="1"/>
  <c r="X61" i="1"/>
  <c r="P61" i="1"/>
  <c r="P58" i="1" s="1"/>
  <c r="P46" i="1" s="1"/>
  <c r="P45" i="1" s="1"/>
  <c r="P38" i="1" s="1"/>
  <c r="P8" i="1" s="1"/>
  <c r="P295" i="1" s="1"/>
  <c r="Y61" i="1"/>
  <c r="L58" i="1"/>
  <c r="Z272" i="1"/>
  <c r="K9" i="1"/>
  <c r="AA8" i="1"/>
  <c r="Y143" i="1"/>
  <c r="X273" i="1"/>
  <c r="K118" i="1"/>
  <c r="G117" i="1"/>
  <c r="L233" i="1"/>
  <c r="Y135" i="1"/>
  <c r="AB245" i="1"/>
  <c r="AB8" i="1"/>
  <c r="Y203" i="1"/>
  <c r="X203" i="1"/>
  <c r="L211" i="1"/>
  <c r="X212" i="1"/>
  <c r="Y212" i="1"/>
  <c r="Z212" i="1"/>
  <c r="Y187" i="1"/>
  <c r="Z187" i="1"/>
  <c r="X187" i="1"/>
  <c r="AA255" i="1"/>
  <c r="Z265" i="1"/>
  <c r="V262" i="1"/>
  <c r="L9" i="1"/>
  <c r="Z10" i="1"/>
  <c r="Y10" i="1"/>
  <c r="G255" i="1"/>
  <c r="K255" i="1" s="1"/>
  <c r="K256" i="1"/>
  <c r="AA9" i="1"/>
  <c r="Z151" i="1"/>
  <c r="X151" i="1"/>
  <c r="Y159" i="1"/>
  <c r="T223" i="1"/>
  <c r="AA224" i="1"/>
  <c r="L264" i="1"/>
  <c r="Z267" i="1"/>
  <c r="X267" i="1"/>
  <c r="Y267" i="1"/>
  <c r="Y7" i="1"/>
  <c r="X256" i="1"/>
  <c r="Q255" i="1"/>
  <c r="Z183" i="1"/>
  <c r="X183" i="1"/>
  <c r="Y183" i="1"/>
  <c r="AA38" i="1"/>
  <c r="V117" i="1"/>
  <c r="AB118" i="1"/>
  <c r="X7" i="1"/>
  <c r="H122" i="5" l="1"/>
  <c r="N123" i="5"/>
  <c r="M123" i="5"/>
  <c r="O75" i="5"/>
  <c r="N75" i="5"/>
  <c r="K51" i="5"/>
  <c r="O53" i="5"/>
  <c r="K50" i="5"/>
  <c r="H51" i="5"/>
  <c r="M75" i="5"/>
  <c r="H68" i="5"/>
  <c r="M69" i="5"/>
  <c r="N69" i="5"/>
  <c r="N8" i="5"/>
  <c r="O8" i="5"/>
  <c r="H98" i="5"/>
  <c r="N99" i="5"/>
  <c r="M99" i="5"/>
  <c r="H52" i="5"/>
  <c r="M54" i="5"/>
  <c r="M8" i="5"/>
  <c r="H53" i="5"/>
  <c r="M55" i="5"/>
  <c r="H106" i="5"/>
  <c r="M108" i="5"/>
  <c r="N108" i="5"/>
  <c r="H74" i="5"/>
  <c r="N76" i="5"/>
  <c r="H88" i="5"/>
  <c r="N89" i="5"/>
  <c r="M89" i="5"/>
  <c r="M88" i="5"/>
  <c r="H8" i="5"/>
  <c r="N55" i="5"/>
  <c r="H105" i="5"/>
  <c r="M107" i="5"/>
  <c r="N107" i="5"/>
  <c r="J50" i="5"/>
  <c r="O74" i="5"/>
  <c r="O52" i="5"/>
  <c r="K49" i="5"/>
  <c r="N9" i="5"/>
  <c r="I85" i="4"/>
  <c r="H84" i="4"/>
  <c r="K85" i="4"/>
  <c r="J49" i="4"/>
  <c r="K56" i="4"/>
  <c r="H68" i="4"/>
  <c r="I68" i="4" s="1"/>
  <c r="I69" i="4"/>
  <c r="K9" i="4"/>
  <c r="I9" i="4"/>
  <c r="I11" i="4"/>
  <c r="H10" i="4"/>
  <c r="I10" i="4" s="1"/>
  <c r="K10" i="4"/>
  <c r="K11" i="4"/>
  <c r="K63" i="4"/>
  <c r="I63" i="4"/>
  <c r="H62" i="4"/>
  <c r="K69" i="4"/>
  <c r="K51" i="4"/>
  <c r="I51" i="4"/>
  <c r="H50" i="4"/>
  <c r="H78" i="4"/>
  <c r="I79" i="4"/>
  <c r="K79" i="4"/>
  <c r="I9" i="3"/>
  <c r="K9" i="3"/>
  <c r="H78" i="3"/>
  <c r="I79" i="3"/>
  <c r="K79" i="3"/>
  <c r="I85" i="3"/>
  <c r="H84" i="3"/>
  <c r="K85" i="3"/>
  <c r="I11" i="3"/>
  <c r="H10" i="3"/>
  <c r="I10" i="3" s="1"/>
  <c r="J102" i="3"/>
  <c r="K102" i="3" s="1"/>
  <c r="H56" i="3"/>
  <c r="I57" i="3"/>
  <c r="K57" i="3"/>
  <c r="H68" i="3"/>
  <c r="I69" i="3"/>
  <c r="K69" i="3"/>
  <c r="M108" i="2"/>
  <c r="N52" i="2"/>
  <c r="K49" i="2"/>
  <c r="O52" i="2"/>
  <c r="M105" i="2"/>
  <c r="N75" i="2"/>
  <c r="K51" i="2"/>
  <c r="O75" i="2"/>
  <c r="H122" i="2"/>
  <c r="M123" i="2"/>
  <c r="N123" i="2"/>
  <c r="K122" i="2"/>
  <c r="N122" i="2" s="1"/>
  <c r="H52" i="2"/>
  <c r="H8" i="2"/>
  <c r="N9" i="2"/>
  <c r="H105" i="2"/>
  <c r="N107" i="2"/>
  <c r="M52" i="2"/>
  <c r="J49" i="2"/>
  <c r="O74" i="2"/>
  <c r="N74" i="2"/>
  <c r="H74" i="2"/>
  <c r="M76" i="2"/>
  <c r="M53" i="2"/>
  <c r="J50" i="2"/>
  <c r="O53" i="2"/>
  <c r="J51" i="2"/>
  <c r="H75" i="2"/>
  <c r="M77" i="2"/>
  <c r="N88" i="2"/>
  <c r="O88" i="2"/>
  <c r="O105" i="2"/>
  <c r="O110" i="2"/>
  <c r="K109" i="2"/>
  <c r="N110" i="2"/>
  <c r="N77" i="2"/>
  <c r="H88" i="2"/>
  <c r="N54" i="2"/>
  <c r="M8" i="2"/>
  <c r="Z9" i="1"/>
  <c r="Y9" i="1"/>
  <c r="L223" i="1"/>
  <c r="X224" i="1"/>
  <c r="Z224" i="1"/>
  <c r="H114" i="1"/>
  <c r="H295" i="1" s="1"/>
  <c r="K223" i="1"/>
  <c r="X263" i="1"/>
  <c r="AA261" i="1"/>
  <c r="AA117" i="1"/>
  <c r="T114" i="1"/>
  <c r="X9" i="1"/>
  <c r="AB261" i="1"/>
  <c r="L245" i="1"/>
  <c r="Z246" i="1"/>
  <c r="X246" i="1"/>
  <c r="Y246" i="1"/>
  <c r="Z255" i="1"/>
  <c r="Q114" i="1"/>
  <c r="AA262" i="1"/>
  <c r="T115" i="1"/>
  <c r="Y245" i="1"/>
  <c r="AA245" i="1"/>
  <c r="AB117" i="1"/>
  <c r="V114" i="1"/>
  <c r="AA223" i="1"/>
  <c r="Y223" i="1"/>
  <c r="G45" i="1"/>
  <c r="K46" i="1"/>
  <c r="AA263" i="1"/>
  <c r="L117" i="1"/>
  <c r="Y117" i="1" s="1"/>
  <c r="L263" i="1"/>
  <c r="Y266" i="1"/>
  <c r="L261" i="1"/>
  <c r="X264" i="1"/>
  <c r="Z264" i="1"/>
  <c r="V115" i="1"/>
  <c r="X211" i="1"/>
  <c r="Y211" i="1"/>
  <c r="Z211" i="1"/>
  <c r="K117" i="1"/>
  <c r="G114" i="1"/>
  <c r="K114" i="1" s="1"/>
  <c r="Z118" i="1"/>
  <c r="L262" i="1"/>
  <c r="Z262" i="1" s="1"/>
  <c r="X265" i="1"/>
  <c r="X266" i="1"/>
  <c r="Z263" i="1"/>
  <c r="AB263" i="1"/>
  <c r="Y233" i="1"/>
  <c r="AA233" i="1"/>
  <c r="T116" i="1"/>
  <c r="X199" i="1"/>
  <c r="Y199" i="1"/>
  <c r="Z199" i="1"/>
  <c r="Q295" i="1"/>
  <c r="Y118" i="1"/>
  <c r="X255" i="1"/>
  <c r="Y224" i="1"/>
  <c r="L116" i="1"/>
  <c r="L46" i="1"/>
  <c r="Z58" i="1"/>
  <c r="X58" i="1"/>
  <c r="Y58" i="1"/>
  <c r="AB223" i="1"/>
  <c r="V116" i="1"/>
  <c r="L255" i="1"/>
  <c r="Y256" i="1"/>
  <c r="N74" i="5" l="1"/>
  <c r="H49" i="5"/>
  <c r="M52" i="5"/>
  <c r="H130" i="5"/>
  <c r="M51" i="5"/>
  <c r="M105" i="5"/>
  <c r="N105" i="5"/>
  <c r="M50" i="5"/>
  <c r="J130" i="5"/>
  <c r="M74" i="5"/>
  <c r="N88" i="5"/>
  <c r="H104" i="5"/>
  <c r="N106" i="5"/>
  <c r="M106" i="5"/>
  <c r="N98" i="5"/>
  <c r="M98" i="5"/>
  <c r="M68" i="5"/>
  <c r="N68" i="5"/>
  <c r="N52" i="5"/>
  <c r="H50" i="5"/>
  <c r="N50" i="5" s="1"/>
  <c r="M53" i="5"/>
  <c r="N53" i="5"/>
  <c r="O50" i="5"/>
  <c r="N49" i="5"/>
  <c r="O49" i="5"/>
  <c r="I8" i="5"/>
  <c r="O51" i="5"/>
  <c r="N51" i="5"/>
  <c r="K130" i="5"/>
  <c r="M122" i="5"/>
  <c r="N122" i="5"/>
  <c r="J102" i="4"/>
  <c r="K102" i="4" s="1"/>
  <c r="K62" i="4"/>
  <c r="I62" i="4"/>
  <c r="K50" i="4"/>
  <c r="I50" i="4"/>
  <c r="H49" i="4"/>
  <c r="I49" i="4" s="1"/>
  <c r="I102" i="4" s="1"/>
  <c r="K68" i="4"/>
  <c r="I84" i="4"/>
  <c r="K84" i="4"/>
  <c r="I78" i="4"/>
  <c r="K78" i="4"/>
  <c r="K10" i="3"/>
  <c r="I78" i="3"/>
  <c r="K78" i="3"/>
  <c r="I68" i="3"/>
  <c r="K68" i="3"/>
  <c r="I56" i="3"/>
  <c r="K56" i="3"/>
  <c r="H49" i="3"/>
  <c r="I84" i="3"/>
  <c r="K84" i="3"/>
  <c r="O51" i="2"/>
  <c r="N109" i="2"/>
  <c r="K108" i="2"/>
  <c r="O109" i="2"/>
  <c r="H51" i="2"/>
  <c r="M51" i="2"/>
  <c r="J130" i="2"/>
  <c r="M74" i="2"/>
  <c r="H49" i="2"/>
  <c r="M122" i="2"/>
  <c r="H106" i="2"/>
  <c r="N8" i="2"/>
  <c r="M75" i="2"/>
  <c r="N105" i="2"/>
  <c r="M88" i="2"/>
  <c r="O49" i="2"/>
  <c r="N49" i="2"/>
  <c r="Y263" i="1"/>
  <c r="X117" i="1"/>
  <c r="Z245" i="1"/>
  <c r="X245" i="1"/>
  <c r="X116" i="1"/>
  <c r="AB116" i="1"/>
  <c r="Z116" i="1"/>
  <c r="L115" i="1"/>
  <c r="X262" i="1"/>
  <c r="X261" i="1"/>
  <c r="Z261" i="1"/>
  <c r="L114" i="1"/>
  <c r="AA115" i="1"/>
  <c r="X223" i="1"/>
  <c r="Z223" i="1"/>
  <c r="AB114" i="1"/>
  <c r="V295" i="1"/>
  <c r="Y262" i="1"/>
  <c r="AA114" i="1"/>
  <c r="T295" i="1"/>
  <c r="Z117" i="1"/>
  <c r="Y255" i="1"/>
  <c r="L45" i="1"/>
  <c r="X46" i="1"/>
  <c r="Z46" i="1"/>
  <c r="Y46" i="1"/>
  <c r="AA116" i="1"/>
  <c r="Y116" i="1"/>
  <c r="K45" i="1"/>
  <c r="G38" i="1"/>
  <c r="Y261" i="1"/>
  <c r="I43" i="5" l="1"/>
  <c r="I97" i="5"/>
  <c r="I80" i="5"/>
  <c r="I129" i="5"/>
  <c r="I81" i="5"/>
  <c r="I59" i="5"/>
  <c r="I26" i="5"/>
  <c r="I23" i="5"/>
  <c r="I93" i="5"/>
  <c r="I33" i="5"/>
  <c r="I32" i="5"/>
  <c r="I30" i="5"/>
  <c r="I83" i="5"/>
  <c r="I14" i="5"/>
  <c r="I13" i="5"/>
  <c r="I92" i="5"/>
  <c r="I39" i="5"/>
  <c r="I64" i="5"/>
  <c r="I20" i="5"/>
  <c r="I87" i="5"/>
  <c r="I18" i="5"/>
  <c r="I36" i="5"/>
  <c r="I16" i="5"/>
  <c r="I121" i="5"/>
  <c r="I40" i="5"/>
  <c r="I91" i="5"/>
  <c r="I103" i="5"/>
  <c r="I126" i="5"/>
  <c r="I63" i="5"/>
  <c r="I67" i="5"/>
  <c r="I66" i="5"/>
  <c r="I37" i="5"/>
  <c r="I17" i="5"/>
  <c r="I25" i="5"/>
  <c r="I42" i="5"/>
  <c r="I28" i="5"/>
  <c r="I90" i="5"/>
  <c r="I127" i="5"/>
  <c r="I12" i="5"/>
  <c r="I19" i="5"/>
  <c r="I119" i="5"/>
  <c r="I35" i="5"/>
  <c r="I48" i="5"/>
  <c r="I21" i="5"/>
  <c r="I47" i="5"/>
  <c r="I29" i="5"/>
  <c r="I73" i="5"/>
  <c r="I38" i="5"/>
  <c r="I31" i="5"/>
  <c r="I117" i="5"/>
  <c r="I120" i="5"/>
  <c r="I65" i="5"/>
  <c r="I82" i="5"/>
  <c r="I128" i="5"/>
  <c r="I86" i="5"/>
  <c r="I116" i="5"/>
  <c r="I111" i="5"/>
  <c r="I96" i="5"/>
  <c r="I72" i="5"/>
  <c r="I27" i="5"/>
  <c r="I15" i="5"/>
  <c r="I22" i="5"/>
  <c r="I46" i="5"/>
  <c r="I34" i="5"/>
  <c r="I79" i="5"/>
  <c r="I118" i="5"/>
  <c r="I62" i="5"/>
  <c r="I58" i="5"/>
  <c r="I41" i="5"/>
  <c r="I102" i="5"/>
  <c r="I45" i="5"/>
  <c r="I61" i="5"/>
  <c r="I95" i="5"/>
  <c r="I115" i="5"/>
  <c r="I125" i="5"/>
  <c r="I11" i="5"/>
  <c r="I24" i="5"/>
  <c r="I57" i="5"/>
  <c r="I71" i="5"/>
  <c r="I110" i="5"/>
  <c r="I85" i="5"/>
  <c r="I78" i="5"/>
  <c r="I101" i="5"/>
  <c r="I114" i="5"/>
  <c r="I60" i="5"/>
  <c r="I109" i="5"/>
  <c r="I100" i="5"/>
  <c r="I56" i="5"/>
  <c r="I112" i="5"/>
  <c r="I77" i="5"/>
  <c r="I70" i="5"/>
  <c r="I94" i="5"/>
  <c r="I124" i="5"/>
  <c r="I10" i="5"/>
  <c r="I44" i="5"/>
  <c r="I113" i="5"/>
  <c r="I84" i="5"/>
  <c r="I54" i="5"/>
  <c r="I108" i="5"/>
  <c r="I55" i="5"/>
  <c r="I75" i="5"/>
  <c r="I123" i="5"/>
  <c r="I9" i="5"/>
  <c r="I69" i="5"/>
  <c r="I99" i="5"/>
  <c r="I89" i="5"/>
  <c r="I76" i="5"/>
  <c r="I107" i="5"/>
  <c r="I122" i="5"/>
  <c r="I53" i="5"/>
  <c r="I52" i="5"/>
  <c r="I98" i="5"/>
  <c r="I88" i="5"/>
  <c r="I49" i="5"/>
  <c r="I130" i="5" s="1"/>
  <c r="M49" i="5"/>
  <c r="I68" i="5"/>
  <c r="I106" i="5"/>
  <c r="I50" i="5"/>
  <c r="I104" i="5"/>
  <c r="N104" i="5"/>
  <c r="M104" i="5"/>
  <c r="O130" i="5"/>
  <c r="N130" i="5"/>
  <c r="I105" i="5"/>
  <c r="M130" i="5"/>
  <c r="I51" i="5"/>
  <c r="I74" i="5"/>
  <c r="K49" i="4"/>
  <c r="I49" i="3"/>
  <c r="I102" i="3" s="1"/>
  <c r="K49" i="3"/>
  <c r="K106" i="2"/>
  <c r="O108" i="2"/>
  <c r="N108" i="2"/>
  <c r="H104" i="2"/>
  <c r="M106" i="2"/>
  <c r="M49" i="2"/>
  <c r="N51" i="2"/>
  <c r="Z45" i="1"/>
  <c r="L38" i="1"/>
  <c r="Y45" i="1"/>
  <c r="X45" i="1"/>
  <c r="Y114" i="1"/>
  <c r="X114" i="1"/>
  <c r="K38" i="1"/>
  <c r="G8" i="1"/>
  <c r="AB295" i="1"/>
  <c r="AA295" i="1"/>
  <c r="X115" i="1"/>
  <c r="Z115" i="1"/>
  <c r="Z114" i="1"/>
  <c r="Y115" i="1"/>
  <c r="M104" i="2" l="1"/>
  <c r="H50" i="2"/>
  <c r="N106" i="2"/>
  <c r="K104" i="2"/>
  <c r="O106" i="2"/>
  <c r="K8" i="1"/>
  <c r="L8" i="1" s="1"/>
  <c r="G295" i="1"/>
  <c r="K295" i="1" s="1"/>
  <c r="Z38" i="1"/>
  <c r="Y38" i="1"/>
  <c r="X38" i="1"/>
  <c r="O104" i="2" l="1"/>
  <c r="N104" i="2"/>
  <c r="K50" i="2"/>
  <c r="M50" i="2"/>
  <c r="H130" i="2"/>
  <c r="I50" i="2" s="1"/>
  <c r="Y8" i="1"/>
  <c r="Z8" i="1"/>
  <c r="L295" i="1"/>
  <c r="X8" i="1"/>
  <c r="I73" i="2" l="1"/>
  <c r="I43" i="2"/>
  <c r="I129" i="2"/>
  <c r="I87" i="2"/>
  <c r="I120" i="2"/>
  <c r="I57" i="2"/>
  <c r="I39" i="2"/>
  <c r="I38" i="2"/>
  <c r="I37" i="2"/>
  <c r="I36" i="2"/>
  <c r="I35" i="2"/>
  <c r="I97" i="2"/>
  <c r="I29" i="2"/>
  <c r="I28" i="2"/>
  <c r="I23" i="2"/>
  <c r="I18" i="2"/>
  <c r="I116" i="2"/>
  <c r="I83" i="2"/>
  <c r="I59" i="2"/>
  <c r="I32" i="2"/>
  <c r="I16" i="2"/>
  <c r="I66" i="2"/>
  <c r="I40" i="2"/>
  <c r="I46" i="2"/>
  <c r="I63" i="2"/>
  <c r="I127" i="2"/>
  <c r="I103" i="2"/>
  <c r="I13" i="2"/>
  <c r="I101" i="2"/>
  <c r="I47" i="2"/>
  <c r="I17" i="2"/>
  <c r="I69" i="2"/>
  <c r="I102" i="2"/>
  <c r="I81" i="2"/>
  <c r="I48" i="2"/>
  <c r="I121" i="2"/>
  <c r="I64" i="2"/>
  <c r="I21" i="2"/>
  <c r="I68" i="2"/>
  <c r="I67" i="2"/>
  <c r="I70" i="2"/>
  <c r="I119" i="2"/>
  <c r="I14" i="2"/>
  <c r="I128" i="2"/>
  <c r="I33" i="2"/>
  <c r="I72" i="2"/>
  <c r="I22" i="2"/>
  <c r="I26" i="2"/>
  <c r="I58" i="2"/>
  <c r="I71" i="2"/>
  <c r="I19" i="2"/>
  <c r="I65" i="2"/>
  <c r="I27" i="2"/>
  <c r="I126" i="2"/>
  <c r="I45" i="2"/>
  <c r="I56" i="2"/>
  <c r="I30" i="2"/>
  <c r="I93" i="2"/>
  <c r="I15" i="2"/>
  <c r="I42" i="2"/>
  <c r="I20" i="2"/>
  <c r="I96" i="2"/>
  <c r="I100" i="2"/>
  <c r="I44" i="2"/>
  <c r="I86" i="2"/>
  <c r="I12" i="2"/>
  <c r="I82" i="2"/>
  <c r="I117" i="2"/>
  <c r="I25" i="2"/>
  <c r="I118" i="2"/>
  <c r="I92" i="2"/>
  <c r="I41" i="2"/>
  <c r="I80" i="2"/>
  <c r="I55" i="2"/>
  <c r="I62" i="2"/>
  <c r="I34" i="2"/>
  <c r="I95" i="2"/>
  <c r="I31" i="2"/>
  <c r="I111" i="2"/>
  <c r="I125" i="2"/>
  <c r="I99" i="2"/>
  <c r="I110" i="2"/>
  <c r="I115" i="2"/>
  <c r="I11" i="2"/>
  <c r="I61" i="2"/>
  <c r="I53" i="2"/>
  <c r="I79" i="2"/>
  <c r="I91" i="2"/>
  <c r="I114" i="2"/>
  <c r="I24" i="2"/>
  <c r="I94" i="2"/>
  <c r="I85" i="2"/>
  <c r="I84" i="2"/>
  <c r="I98" i="2"/>
  <c r="I60" i="2"/>
  <c r="I113" i="2"/>
  <c r="I109" i="2"/>
  <c r="I112" i="2"/>
  <c r="I124" i="2"/>
  <c r="I10" i="2"/>
  <c r="I90" i="2"/>
  <c r="I78" i="2"/>
  <c r="I54" i="2"/>
  <c r="I76" i="2"/>
  <c r="I77" i="2"/>
  <c r="I107" i="2"/>
  <c r="I89" i="2"/>
  <c r="I108" i="2"/>
  <c r="I123" i="2"/>
  <c r="I9" i="2"/>
  <c r="I74" i="2"/>
  <c r="I105" i="2"/>
  <c r="I75" i="2"/>
  <c r="I8" i="2"/>
  <c r="I130" i="2" s="1"/>
  <c r="I52" i="2"/>
  <c r="I88" i="2"/>
  <c r="I122" i="2"/>
  <c r="I51" i="2"/>
  <c r="I106" i="2"/>
  <c r="I49" i="2"/>
  <c r="M130" i="2"/>
  <c r="I104" i="2"/>
  <c r="O50" i="2"/>
  <c r="N50" i="2"/>
  <c r="K130" i="2"/>
  <c r="M295" i="1"/>
  <c r="M282" i="1"/>
  <c r="M209" i="1"/>
  <c r="M208" i="1"/>
  <c r="M244" i="1"/>
  <c r="M240" i="1"/>
  <c r="M222" i="1"/>
  <c r="M197" i="1"/>
  <c r="M182" i="1"/>
  <c r="M174" i="1"/>
  <c r="M166" i="1"/>
  <c r="M210" i="1"/>
  <c r="M238" i="1"/>
  <c r="M196" i="1"/>
  <c r="M173" i="1"/>
  <c r="M165" i="1"/>
  <c r="M221" i="1"/>
  <c r="M87" i="1"/>
  <c r="M158" i="1"/>
  <c r="M124" i="1"/>
  <c r="M104" i="1"/>
  <c r="M96" i="1"/>
  <c r="M85" i="1"/>
  <c r="M83" i="1"/>
  <c r="M67" i="1"/>
  <c r="M57" i="1"/>
  <c r="M56" i="1"/>
  <c r="M55" i="1"/>
  <c r="M198" i="1"/>
  <c r="M195" i="1"/>
  <c r="M101" i="1"/>
  <c r="M100" i="1"/>
  <c r="M92" i="1"/>
  <c r="M64" i="1"/>
  <c r="M125" i="1"/>
  <c r="M84" i="1"/>
  <c r="M47" i="1"/>
  <c r="M44" i="1"/>
  <c r="M23" i="1"/>
  <c r="M21" i="1"/>
  <c r="M86" i="1"/>
  <c r="M60" i="1"/>
  <c r="M49" i="1"/>
  <c r="M36" i="1"/>
  <c r="M54" i="1"/>
  <c r="M53" i="1"/>
  <c r="M112" i="1"/>
  <c r="M13" i="1"/>
  <c r="M73" i="1"/>
  <c r="M71" i="1"/>
  <c r="M50" i="1"/>
  <c r="M48" i="1"/>
  <c r="M52" i="1"/>
  <c r="M51" i="1" s="1"/>
  <c r="M66" i="1"/>
  <c r="M27" i="1"/>
  <c r="M98" i="1"/>
  <c r="M42" i="1"/>
  <c r="M109" i="1"/>
  <c r="M103" i="1"/>
  <c r="M72" i="1"/>
  <c r="M16" i="1"/>
  <c r="M65" i="1"/>
  <c r="M134" i="1"/>
  <c r="M142" i="1"/>
  <c r="M181" i="1"/>
  <c r="M206" i="1"/>
  <c r="M218" i="1"/>
  <c r="M260" i="1"/>
  <c r="M284" i="1"/>
  <c r="M293" i="1"/>
  <c r="M290" i="1"/>
  <c r="M70" i="1"/>
  <c r="M95" i="1"/>
  <c r="M243" i="1"/>
  <c r="M35" i="1"/>
  <c r="M37" i="1"/>
  <c r="M43" i="1"/>
  <c r="M178" i="1"/>
  <c r="M82" i="1"/>
  <c r="M113" i="1"/>
  <c r="M154" i="1"/>
  <c r="M186" i="1"/>
  <c r="M194" i="1"/>
  <c r="M207" i="1"/>
  <c r="M250" i="1"/>
  <c r="M278" i="1"/>
  <c r="M294" i="1"/>
  <c r="M289" i="1"/>
  <c r="M68" i="1"/>
  <c r="M28" i="1"/>
  <c r="M232" i="1"/>
  <c r="M111" i="1"/>
  <c r="M33" i="1"/>
  <c r="M69" i="1"/>
  <c r="M15" i="1"/>
  <c r="M59" i="1"/>
  <c r="M58" i="1" s="1"/>
  <c r="M78" i="1"/>
  <c r="M254" i="1"/>
  <c r="M17" i="1"/>
  <c r="M25" i="1"/>
  <c r="M14" i="1"/>
  <c r="M77" i="1"/>
  <c r="M19" i="1"/>
  <c r="M150" i="1"/>
  <c r="M32" i="1"/>
  <c r="M31" i="1" s="1"/>
  <c r="M30" i="1" s="1"/>
  <c r="M20" i="1"/>
  <c r="M133" i="1"/>
  <c r="M79" i="1"/>
  <c r="M162" i="1"/>
  <c r="M123" i="1"/>
  <c r="M170" i="1"/>
  <c r="M126" i="1"/>
  <c r="M220" i="1"/>
  <c r="M190" i="1"/>
  <c r="M283" i="1"/>
  <c r="M41" i="1"/>
  <c r="M99" i="1"/>
  <c r="M29" i="1"/>
  <c r="M122" i="1"/>
  <c r="M18" i="1"/>
  <c r="M34" i="1"/>
  <c r="M270" i="1"/>
  <c r="M286" i="1"/>
  <c r="M285" i="1"/>
  <c r="M129" i="1"/>
  <c r="M138" i="1"/>
  <c r="M81" i="1"/>
  <c r="M80" i="1"/>
  <c r="M24" i="1"/>
  <c r="M97" i="1"/>
  <c r="M26" i="1"/>
  <c r="M132" i="1"/>
  <c r="M110" i="1"/>
  <c r="M75" i="1"/>
  <c r="M130" i="1"/>
  <c r="M146" i="1"/>
  <c r="M228" i="1"/>
  <c r="M237" i="1"/>
  <c r="M277" i="1"/>
  <c r="M76" i="1"/>
  <c r="M161" i="1"/>
  <c r="M180" i="1"/>
  <c r="M217" i="1"/>
  <c r="M131" i="1"/>
  <c r="M88" i="1"/>
  <c r="M259" i="1"/>
  <c r="M74" i="1"/>
  <c r="M137" i="1"/>
  <c r="M205" i="1"/>
  <c r="M185" i="1"/>
  <c r="M128" i="1"/>
  <c r="M157" i="1"/>
  <c r="M274" i="1"/>
  <c r="M279" i="1"/>
  <c r="M153" i="1"/>
  <c r="M202" i="1"/>
  <c r="M249" i="1"/>
  <c r="M214" i="1"/>
  <c r="M108" i="1"/>
  <c r="M236" i="1"/>
  <c r="M149" i="1"/>
  <c r="M12" i="1"/>
  <c r="M253" i="1"/>
  <c r="M169" i="1"/>
  <c r="M219" i="1"/>
  <c r="M172" i="1"/>
  <c r="M94" i="1"/>
  <c r="M292" i="1"/>
  <c r="M141" i="1"/>
  <c r="M22" i="1"/>
  <c r="M239" i="1"/>
  <c r="M63" i="1"/>
  <c r="M269" i="1"/>
  <c r="M91" i="1"/>
  <c r="M281" i="1"/>
  <c r="M107" i="1"/>
  <c r="M227" i="1"/>
  <c r="M242" i="1"/>
  <c r="M189" i="1"/>
  <c r="M121" i="1"/>
  <c r="M164" i="1"/>
  <c r="M231" i="1"/>
  <c r="M288" i="1"/>
  <c r="M193" i="1"/>
  <c r="M40" i="1"/>
  <c r="M145" i="1"/>
  <c r="M102" i="1"/>
  <c r="M177" i="1"/>
  <c r="M280" i="1"/>
  <c r="M291" i="1"/>
  <c r="M192" i="1"/>
  <c r="M287" i="1"/>
  <c r="M179" i="1"/>
  <c r="M226" i="1"/>
  <c r="M252" i="1"/>
  <c r="M271" i="1"/>
  <c r="M184" i="1"/>
  <c r="M127" i="1"/>
  <c r="M152" i="1"/>
  <c r="M248" i="1"/>
  <c r="M276" i="1"/>
  <c r="M171" i="1"/>
  <c r="M156" i="1"/>
  <c r="M204" i="1"/>
  <c r="M176" i="1"/>
  <c r="M201" i="1"/>
  <c r="M160" i="1"/>
  <c r="M235" i="1"/>
  <c r="M258" i="1"/>
  <c r="M241" i="1"/>
  <c r="M188" i="1"/>
  <c r="M105" i="1"/>
  <c r="M136" i="1"/>
  <c r="M11" i="1"/>
  <c r="M163" i="1"/>
  <c r="M275" i="1"/>
  <c r="M39" i="1"/>
  <c r="M213" i="1"/>
  <c r="M140" i="1"/>
  <c r="M93" i="1"/>
  <c r="M120" i="1"/>
  <c r="M90" i="1"/>
  <c r="M268" i="1"/>
  <c r="M216" i="1"/>
  <c r="M106" i="1"/>
  <c r="M144" i="1"/>
  <c r="M168" i="1"/>
  <c r="M230" i="1"/>
  <c r="M148" i="1"/>
  <c r="M155" i="1"/>
  <c r="M139" i="1"/>
  <c r="M89" i="1"/>
  <c r="M225" i="1"/>
  <c r="M203" i="1"/>
  <c r="M10" i="1"/>
  <c r="M151" i="1"/>
  <c r="M143" i="1"/>
  <c r="M215" i="1"/>
  <c r="M212" i="1"/>
  <c r="M147" i="1"/>
  <c r="M273" i="1"/>
  <c r="M119" i="1"/>
  <c r="M272" i="1"/>
  <c r="M187" i="1"/>
  <c r="M159" i="1"/>
  <c r="M135" i="1"/>
  <c r="M167" i="1"/>
  <c r="M200" i="1"/>
  <c r="M257" i="1"/>
  <c r="M229" i="1"/>
  <c r="M183" i="1"/>
  <c r="M175" i="1"/>
  <c r="M191" i="1"/>
  <c r="M61" i="1"/>
  <c r="M267" i="1"/>
  <c r="M7" i="1"/>
  <c r="M247" i="1"/>
  <c r="M251" i="1"/>
  <c r="M234" i="1"/>
  <c r="M9" i="1"/>
  <c r="M246" i="1"/>
  <c r="M266" i="1"/>
  <c r="M224" i="1"/>
  <c r="M264" i="1"/>
  <c r="M211" i="1"/>
  <c r="M233" i="1"/>
  <c r="M199" i="1"/>
  <c r="M256" i="1"/>
  <c r="M118" i="1"/>
  <c r="M265" i="1"/>
  <c r="M116" i="1"/>
  <c r="M262" i="1"/>
  <c r="M46" i="1"/>
  <c r="M263" i="1"/>
  <c r="M261" i="1"/>
  <c r="M223" i="1"/>
  <c r="M255" i="1"/>
  <c r="X295" i="1"/>
  <c r="M245" i="1"/>
  <c r="M117" i="1"/>
  <c r="M45" i="1"/>
  <c r="M114" i="1"/>
  <c r="Y295" i="1"/>
  <c r="M115" i="1"/>
  <c r="Z295" i="1"/>
  <c r="M38" i="1"/>
  <c r="M8" i="1"/>
  <c r="O130" i="2" l="1"/>
  <c r="N130" i="2"/>
  <c r="M62" i="1"/>
</calcChain>
</file>

<file path=xl/sharedStrings.xml><?xml version="1.0" encoding="utf-8"?>
<sst xmlns="http://schemas.openxmlformats.org/spreadsheetml/2006/main" count="4706" uniqueCount="533">
  <si>
    <t>INFORME  DE EJECUCIÓN DEL PRESUPUESTO DE GASTOS</t>
  </si>
  <si>
    <t xml:space="preserve"> VIGENCIA ACTUAL</t>
  </si>
  <si>
    <t>PERIODO DEL 1/01/2023 AL 31/01/2023</t>
  </si>
  <si>
    <t xml:space="preserve">SECCION:        2413 </t>
  </si>
  <si>
    <t>UNIDAD EJECUTORA:</t>
  </si>
  <si>
    <t>00</t>
  </si>
  <si>
    <t>Código Presupuestal</t>
  </si>
  <si>
    <t>Fuente de 
Financiación</t>
  </si>
  <si>
    <t>Recurso</t>
  </si>
  <si>
    <t>Situado</t>
  </si>
  <si>
    <t>Denominación del Rubro</t>
  </si>
  <si>
    <t>Apropiación Inicial
(1)</t>
  </si>
  <si>
    <t>Modificaciones Presupuestales (2)</t>
  </si>
  <si>
    <t>Apropiación Vigente
(3) = (1) + (2)</t>
  </si>
  <si>
    <t>% Participación en el total
(4)</t>
  </si>
  <si>
    <t>Apropiación Condicionada o Bloqueada
(5)</t>
  </si>
  <si>
    <t>Certificados Acumulados
(6)</t>
  </si>
  <si>
    <t>Apropiación Disponible
(7) =  (3) - (6)</t>
  </si>
  <si>
    <t>Compromisos
Acumulados
(8)</t>
  </si>
  <si>
    <t>Apropiación Vigente sin comprometer
(9) = (3) - (8)</t>
  </si>
  <si>
    <t>Certificados de Disponibilidad Presupuestal sin comprometer
(10) = (8) - (6)</t>
  </si>
  <si>
    <t>Obligaciones
Acumuladas
(11)</t>
  </si>
  <si>
    <t>Compromisos sin obligar
(12) = (8) - (11)</t>
  </si>
  <si>
    <t>Pagos
Acumulados
(13)</t>
  </si>
  <si>
    <t>Obligaciones sin pago
(14) = (11) - (13)</t>
  </si>
  <si>
    <t>Porcentajes de ejecución</t>
  </si>
  <si>
    <t>Adiciones
(a)</t>
  </si>
  <si>
    <t>Reducciones
(b)</t>
  </si>
  <si>
    <t>Créditos
(c)</t>
  </si>
  <si>
    <t>Contracréditos
(d)</t>
  </si>
  <si>
    <t>Total Modificaciones Presupuestales
( e) = (a)-(b)+( c) - (d)</t>
  </si>
  <si>
    <t>Comp, /Aprop, Vig,
(15)=(8)/(3)</t>
  </si>
  <si>
    <t>Oblig,/Aprop,
(16)=(11) / (3)</t>
  </si>
  <si>
    <t>Pagos/Aprop,
(17)=(13) / (3)</t>
  </si>
  <si>
    <t>Oblig,,/Comp,
(18)=(11)/(8)</t>
  </si>
  <si>
    <t>Pagos /Oblig,
(19)=(13) / (11)</t>
  </si>
  <si>
    <t>A</t>
  </si>
  <si>
    <t>NACIÓN</t>
  </si>
  <si>
    <t>CSF</t>
  </si>
  <si>
    <t>FUNCIONAMIENTO</t>
  </si>
  <si>
    <t>N/A</t>
  </si>
  <si>
    <t>PROPIOS</t>
  </si>
  <si>
    <t>A-01</t>
  </si>
  <si>
    <t>GASTOS DE PERSONAL</t>
  </si>
  <si>
    <t>A-01-01</t>
  </si>
  <si>
    <t>PLANTA DE PERSONAL PERMANENTE</t>
  </si>
  <si>
    <t>A-01-01-01</t>
  </si>
  <si>
    <t>SALARIO</t>
  </si>
  <si>
    <t>A-01-01-01-001</t>
  </si>
  <si>
    <t>FACTORES SALARIALES COMUNES</t>
  </si>
  <si>
    <t>A-01-01-01-001-001</t>
  </si>
  <si>
    <t>SUELDO BÁSICO</t>
  </si>
  <si>
    <t>A-01-01-01-001-003</t>
  </si>
  <si>
    <t>PRIMA TÉCNICA SALARIAL</t>
  </si>
  <si>
    <t>A-01-01-01-001-004</t>
  </si>
  <si>
    <t>SUBSIDIO DE ALIMENTACIÓN</t>
  </si>
  <si>
    <t>A-01-01-01-001-005</t>
  </si>
  <si>
    <t>AUXILIO DE TRANSPORTE</t>
  </si>
  <si>
    <t>A-01-01-01-001-006</t>
  </si>
  <si>
    <t>PRIMA DE SERVICIO</t>
  </si>
  <si>
    <t>A-01-01-01-001-007</t>
  </si>
  <si>
    <t>BONIFICACIÓN POR SERVICIOS PRESTADOS</t>
  </si>
  <si>
    <t>A-01-01-01-001-008</t>
  </si>
  <si>
    <t>HORAS EXTRAS DOMINICALES FESTIVOS Y RECARGOS</t>
  </si>
  <si>
    <t>A-01-01-01-001-009</t>
  </si>
  <si>
    <t>PRIMA DE NAVIDAD</t>
  </si>
  <si>
    <t>A-01-01-01-001-010</t>
  </si>
  <si>
    <t>PRIMA DE VACACIONES</t>
  </si>
  <si>
    <t>A-01-01-02</t>
  </si>
  <si>
    <t>CONTRIBUCIONES INHERENTES A LA NÓMINA</t>
  </si>
  <si>
    <t>A-01-01-02-001</t>
  </si>
  <si>
    <t>APORTES A LA SEGURIDAD SOCIAL EN PENSIONES</t>
  </si>
  <si>
    <t>A-01-01-02-002</t>
  </si>
  <si>
    <t>APORTES A LA SEGURIDAD SOCIAL EN SALUD</t>
  </si>
  <si>
    <t>A-01-01-02-003</t>
  </si>
  <si>
    <t>AUXILIO DE CESANTÍAS</t>
  </si>
  <si>
    <t>A-01-01-02-004</t>
  </si>
  <si>
    <t>APORTES A CAJAS DE COMPENSACIÓN FAMILIAR</t>
  </si>
  <si>
    <t>A-01-01-02-005</t>
  </si>
  <si>
    <t>APORTES GENERALES AL SISTEMA DE RIESGOS LABORALES</t>
  </si>
  <si>
    <t>A-01-01-02-006</t>
  </si>
  <si>
    <t>APORTES AL ICBF</t>
  </si>
  <si>
    <t>A-01-01-02-007</t>
  </si>
  <si>
    <t>APORTES AL SENA</t>
  </si>
  <si>
    <t>A-01-01-03</t>
  </si>
  <si>
    <t>REMUNERACIONES NO CONSTITUTIVAS DE FACTOR SALARIAL</t>
  </si>
  <si>
    <t>A-01-01-03-001</t>
  </si>
  <si>
    <t>PRESTACIONES SOCIALES SEGÚN DEFINICIÓN LEGAL</t>
  </si>
  <si>
    <t>A-01-01-03-001-001</t>
  </si>
  <si>
    <t>VACACIONES</t>
  </si>
  <si>
    <t>A-01-01-03-001-002</t>
  </si>
  <si>
    <t>INDEMNIZACIÓN POR VACACIONES</t>
  </si>
  <si>
    <t>A-01-01-03-001-003</t>
  </si>
  <si>
    <t>BONIFICACIÓN ESPECIAL DE RECREACIÓN</t>
  </si>
  <si>
    <t>A-01-01-03-002</t>
  </si>
  <si>
    <t>PRIMA TÉCNICA NO SALARIAL</t>
  </si>
  <si>
    <t>A-01-01-03-030</t>
  </si>
  <si>
    <t>BONIFICACIÓN DE DIRECCIÓN</t>
  </si>
  <si>
    <t>A-01-01-04</t>
  </si>
  <si>
    <t>OTROS GASTOS DE PERSONAL - DISTRIBUCIÓN PREVIO CONCEPTO DGPPN</t>
  </si>
  <si>
    <t>A-02</t>
  </si>
  <si>
    <t>ADQUISICIÓN DE BIENES  Y SERVICIOS</t>
  </si>
  <si>
    <t>A-02-01</t>
  </si>
  <si>
    <t>ADQUISICIÓN DE ACTIVOS NO FINANCIEROS</t>
  </si>
  <si>
    <t>A-02-01-01</t>
  </si>
  <si>
    <t>ACTIVOS FIJOS</t>
  </si>
  <si>
    <t>A-02-01-01-003</t>
  </si>
  <si>
    <t>ACTIVOS FIJOS NO CLASIFICADOS COMO MAQUINARIA Y EQUIPO</t>
  </si>
  <si>
    <t>A-02-01-01-003-008</t>
  </si>
  <si>
    <t>MUEBLES INSTRUMENTOS MUSICALES ARTÍCULOS DE DEPORTE Y ANTIGÜEDADES</t>
  </si>
  <si>
    <t>A-02-01-01-004</t>
  </si>
  <si>
    <t>MAQUINARIA Y EQUIPO</t>
  </si>
  <si>
    <t>A-02-01-01-004-007</t>
  </si>
  <si>
    <t>EQUIPO Y APARATOS DE RADIO TELEVISIÓN Y COMUNICACIONES</t>
  </si>
  <si>
    <t>A-02-02</t>
  </si>
  <si>
    <t>ADQUISICIONES DIFERENTES DE ACTIVOS</t>
  </si>
  <si>
    <t>A-02-02-01</t>
  </si>
  <si>
    <t>MATERIALES Y SUMINISTROS</t>
  </si>
  <si>
    <t>A-02-02-01-002</t>
  </si>
  <si>
    <t>PRODUCTOS ALIMENTICIOS BEBIDAS Y TABACO; TEXTILES PRENDAS DE VESTIR Y PRODUCTOS DE CUERO</t>
  </si>
  <si>
    <t>A-02-02-01-002-003</t>
  </si>
  <si>
    <t>PRODUCTOS DE MOLINERÍA ALMIDONES Y PRODUCTOS DERIVADOS DEL ALMIDÓN; OTROS PRODUCTOS ALIMENTICIOS</t>
  </si>
  <si>
    <t>A-02-02-01-002-007</t>
  </si>
  <si>
    <t>ARTÍCULOS TEXTILES (EXCEPTO PRENDAS DE VESTIR)</t>
  </si>
  <si>
    <t>A-02-02-01-002-008</t>
  </si>
  <si>
    <t>DOTACIÓN (PRENDAS DE VESTIR Y CALZADO)</t>
  </si>
  <si>
    <t>A-02-02-01-003</t>
  </si>
  <si>
    <t>OTROS BIENES TRANSPORTABLES (EXCEPTO PRODUCTOS METÁLICOS MAQUINARIA Y EQUIPO)</t>
  </si>
  <si>
    <t>A-02-02-01-003-002</t>
  </si>
  <si>
    <t>PASTA O PULPA PAPEL Y PRODUCTOS DE PAPEL; IMPRESOS Y ARTÍCULOS RELACIONADOS</t>
  </si>
  <si>
    <t>A-02-02-01-003-003</t>
  </si>
  <si>
    <t>PRODUCTOS DE HORNOS DE COQUE; PRODUCTOS DE REFINACIÓN DE PETRÓLEO Y COMBUSTIBLE NUCLEAR</t>
  </si>
  <si>
    <t>A-02-02-01-003-004</t>
  </si>
  <si>
    <t>QUÍMICOS BÁSICOS</t>
  </si>
  <si>
    <t>A-02-02-01-003-005</t>
  </si>
  <si>
    <t>OTROS PRODUCTOS QUÍMICOS; FIBRAS ARTIFICIALES (O FIBRAS INDUSTRIALES HECHAS POR EL HOMBRE)</t>
  </si>
  <si>
    <t>A-02-02-01-003-006</t>
  </si>
  <si>
    <t>PRODUCTOS DE CAUCHO Y PLÁSTICO</t>
  </si>
  <si>
    <t>A-02-02-01-003-008</t>
  </si>
  <si>
    <t>OTROS BIENES TRANSPORTABLES N.C.P.</t>
  </si>
  <si>
    <t>A-02-02-01-004</t>
  </si>
  <si>
    <t>PRODUCTOS METÁLICOS Y PAQUETES DE SOFTWARE</t>
  </si>
  <si>
    <t>A-02-02-01-004-005</t>
  </si>
  <si>
    <t>MAQUINARIA DE OFICINA CONTABILIDAD E INFORMÁTICA</t>
  </si>
  <si>
    <t>A-02-02-01-004-006</t>
  </si>
  <si>
    <t>MAQUINARIA Y APARATOS ELÉCTRICOS</t>
  </si>
  <si>
    <t>A-02-02-01-004-007</t>
  </si>
  <si>
    <t>EQUIPO Y APARATOS DE RADIO, TELEVISIÓN Y COMUNICACIONES</t>
  </si>
  <si>
    <t>A-02-02-02</t>
  </si>
  <si>
    <t>ADQUISICIÓN DE SERVICIOS</t>
  </si>
  <si>
    <t>A-02-02-02-006</t>
  </si>
  <si>
    <t>SERVICIOS DE ALOJAMIENTO; SERVICIOS DE SUMINISTRO DE COMIDAS Y BEBIDAS; SERVICIOS DE TRANSPORTE; Y SERVICIOS DE DISTRIBUCIÓN DE ELECTRICIDAD GAS Y AGUA</t>
  </si>
  <si>
    <t>A-02-02-02-006-003</t>
  </si>
  <si>
    <t>ALOJAMIENTO; SERVICIOS DE SUMINISTROS DE COMIDAS Y BEBIDAS</t>
  </si>
  <si>
    <t>A-02-02-02-006-004</t>
  </si>
  <si>
    <t>SERVICIOS DE TRANSPORTE DE PASAJEROS</t>
  </si>
  <si>
    <t>A-02-02-02-006-005</t>
  </si>
  <si>
    <t>SERVICIOS DE TRANSPORTE DE CARGA</t>
  </si>
  <si>
    <t>A-02-02-02-006-007</t>
  </si>
  <si>
    <t>SERVICIOS DE APOYO AL TRANSPORTE</t>
  </si>
  <si>
    <t>A-02-02-02-006-008</t>
  </si>
  <si>
    <t>SERVICIOS POSTALES Y DE MENSAJERÍA</t>
  </si>
  <si>
    <t>A-02-02-02-006-009</t>
  </si>
  <si>
    <t>SERVICIOS DE DISTRIBUCIÓN DE ELECTRICIDAD GAS Y AGUA (POR CUENTA PROPIA)</t>
  </si>
  <si>
    <t>A-02-02-02-007</t>
  </si>
  <si>
    <t>SERVICIOS FINANCIEROS Y SERVICIOS CONEXOS SERVICIOS INMOBILIARIOS Y SERVICIOS DE LEASING</t>
  </si>
  <si>
    <t>A-02-02-02-007-001</t>
  </si>
  <si>
    <t>SERVICIOS FINANCIEROS Y SERVICIOS CONEXOS</t>
  </si>
  <si>
    <t>A-02-02-02-007-002</t>
  </si>
  <si>
    <t>SERVICIOS INMOBILIARIOS</t>
  </si>
  <si>
    <t>A-02-02-02-007-003</t>
  </si>
  <si>
    <t>SERVICIOS DE ARRENDAMIENTO O ALQUILER SIN OPERARIO</t>
  </si>
  <si>
    <t>A-02-02-02-008</t>
  </si>
  <si>
    <t>SERVICIOS PRESTADOS A LAS EMPRESAS Y SERVICIOS DE PRODUCCIÓN</t>
  </si>
  <si>
    <t>A-02-02-02-008-002</t>
  </si>
  <si>
    <t>SERVICIOS JURÍDICOS Y CONTABLES</t>
  </si>
  <si>
    <t>A-02-02-02-008-003</t>
  </si>
  <si>
    <t>OTROS SERVICIOS PROFESIONALES CIENTÍFICOS Y TÉCNICOS</t>
  </si>
  <si>
    <t>A-02-02-02-008-004</t>
  </si>
  <si>
    <t>SERVICIOS DE TELECOMUNICACIONES TRANSMISIÓN Y SUMINISTRO DE INFORMACIÓN</t>
  </si>
  <si>
    <t>A-02-02-02-008-005</t>
  </si>
  <si>
    <t>SERVICIOS DE SOPORTE</t>
  </si>
  <si>
    <t>A-02-02-02-008-007</t>
  </si>
  <si>
    <t>SERVICIOS DE MANTENIMIENTO REPARACIÓN E INSTALACIÓN (EXCEPTO SERVICIOS DE CONSTRUCCIÓN)</t>
  </si>
  <si>
    <t>A-02-02-02-008-009</t>
  </si>
  <si>
    <t>OTROS SERVICIOS DE FABRICACIÓN; SERVICIOS DE EDICIÓN IMPRESIÓN Y REPRODUCCIÓN; SERVICIOS DE RECUPERACIÓN DE MATERIALES</t>
  </si>
  <si>
    <t>A-02-02-02-009</t>
  </si>
  <si>
    <t>SERVICIOS PARA LA COMUNIDAD SOCIALES Y PERSONALES</t>
  </si>
  <si>
    <t>A-02-02-02-009-002</t>
  </si>
  <si>
    <t>SERVICIOS DE EDUCACIÓN</t>
  </si>
  <si>
    <t>A-02-02-02-009-003</t>
  </si>
  <si>
    <t>SERVICIOS PARA EL CUIDADO DE LA SALUD HUMANA Y SERVICIOS SOCIALES</t>
  </si>
  <si>
    <t>A-02-02-02-009-004</t>
  </si>
  <si>
    <t>SERVICIOS DE ALCANTARILLADO RECOLECCIÓN TRATAMIENTO Y DISPOSICIÓN DE DESECHOS Y OTROS SERVICIOS DE SANEAMIENTO AMBIENTAL</t>
  </si>
  <si>
    <t>A-02-02-02-009-006</t>
  </si>
  <si>
    <t>SERVICIOS DE ESPARCIMIENTO CULTURALES Y DEPORTIVOS</t>
  </si>
  <si>
    <t>A-02-02-02-009-007</t>
  </si>
  <si>
    <t>OTROS SERVICIOS</t>
  </si>
  <si>
    <t>A-02-02-02-010</t>
  </si>
  <si>
    <t>VIÁTICOS DE LOS FUNCIONARIOS EN COMISIÓN</t>
  </si>
  <si>
    <t>A-03</t>
  </si>
  <si>
    <t>TRANSFERENCIAS CORRIENTES</t>
  </si>
  <si>
    <t>A-03-03</t>
  </si>
  <si>
    <t>A ENTIDADES DEL GOBIERNO</t>
  </si>
  <si>
    <t>A-03-03-01</t>
  </si>
  <si>
    <t>A ÓRGANOS DEL PRESUPUESTO GENERAL</t>
  </si>
  <si>
    <t>A-03-03-01-999</t>
  </si>
  <si>
    <t>OTRAS TRANSFERENCIAS - DISTRIBUCIÓN PREVIO CONCEPTO DGPPN</t>
  </si>
  <si>
    <t>A-03-04</t>
  </si>
  <si>
    <t>PRESTACIONES PARA CUBRIR RIESGOS SOCIALES</t>
  </si>
  <si>
    <t>A-03-04-02</t>
  </si>
  <si>
    <t>PRESTACIONES SOCIALES RELACIONADAS CON EL EMPLEO</t>
  </si>
  <si>
    <t>A-03-04-02-012</t>
  </si>
  <si>
    <t>INCAPACIDADES Y LICENCIAS DE MATERNIDAD Y PATERNIDAD (NO DE PENSIONES)</t>
  </si>
  <si>
    <t>A-03-04-02-012-001</t>
  </si>
  <si>
    <t>INCAPACIDADES (NO DE PENSIONES)</t>
  </si>
  <si>
    <t>A-03-04-02-012-002</t>
  </si>
  <si>
    <t>LICENCIAS DE MATERNIDAD Y PATERNIDAD (NO DE PENSIONES)</t>
  </si>
  <si>
    <t>A-03-10</t>
  </si>
  <si>
    <t>SENTENCIAS Y CONCILIACIONES</t>
  </si>
  <si>
    <t>A-03-10-01</t>
  </si>
  <si>
    <t>FALLOS NACIONALES</t>
  </si>
  <si>
    <t>A-03-10-01-001</t>
  </si>
  <si>
    <t>SENTENCIAS</t>
  </si>
  <si>
    <t>A-03-10-01-003</t>
  </si>
  <si>
    <t>LAUDOS ARBITRALES</t>
  </si>
  <si>
    <t>A-08</t>
  </si>
  <si>
    <t>GASTOS POR TRIBUTOS MULTAS SANCIONES E INTERESES DE MORA</t>
  </si>
  <si>
    <t>A-08-04</t>
  </si>
  <si>
    <t>CONTRIBUCIONES</t>
  </si>
  <si>
    <t>A-08-04-01</t>
  </si>
  <si>
    <t>CUOTA DE FISCALIZACIÓN Y AUDITAJE</t>
  </si>
  <si>
    <t>B</t>
  </si>
  <si>
    <t>SSF</t>
  </si>
  <si>
    <t>SERVICIO DE LA DEUDA PÚBLICA</t>
  </si>
  <si>
    <t>B-10</t>
  </si>
  <si>
    <t>SERVICIO DE LA DEUDA PÚBLICA INTERNA</t>
  </si>
  <si>
    <t>B-10-01</t>
  </si>
  <si>
    <t>PRINCIPAL</t>
  </si>
  <si>
    <t>B-10-01-02</t>
  </si>
  <si>
    <t>PRÉSTAMOS</t>
  </si>
  <si>
    <t>B-10-01-02-001</t>
  </si>
  <si>
    <t>B-10-04</t>
  </si>
  <si>
    <t>FONDO DE CONTINGENCIAS</t>
  </si>
  <si>
    <t>B-10-04-01</t>
  </si>
  <si>
    <t>APORTES AL FONDO DE CONTINGENCIAS</t>
  </si>
  <si>
    <t>C</t>
  </si>
  <si>
    <t>INVERSIÓN</t>
  </si>
  <si>
    <t>C-2401</t>
  </si>
  <si>
    <t>INFRAESTRUCTURA RED VIAL PRIMARIA</t>
  </si>
  <si>
    <t>C-2401-0600</t>
  </si>
  <si>
    <t>INTERSUBSECTORIAL TRANSPORTE</t>
  </si>
  <si>
    <t>C-2401-0600-38</t>
  </si>
  <si>
    <t xml:space="preserve">MEJORAMIENTO APOYO ESTATAL PROYECTO DE CONCESIÓN RUTA DEL SOL SECTOR III   CESAR BOLÍVAR MAGDALENA </t>
  </si>
  <si>
    <t>C-2401-0600-38-0</t>
  </si>
  <si>
    <t>C-2401-0600-38-0-2401070</t>
  </si>
  <si>
    <t>VÍA PRIMARIA CONCESIONADA</t>
  </si>
  <si>
    <t>C-2401-0600-38-0-2401070-02</t>
  </si>
  <si>
    <t>ADQUISICIÓN DE BIENES Y SERVICIOS</t>
  </si>
  <si>
    <t>C-2401-0600-54</t>
  </si>
  <si>
    <t>MEJORAMIENTO DE LA CONCESIÓN ARMENIA PEREIRA MANIZALES  RISARALDA CALDAS QUINDIO VALLE DEL CAUCA</t>
  </si>
  <si>
    <t>C-2401-0600-54-0</t>
  </si>
  <si>
    <t>C-2401-0600-54-0-2401070</t>
  </si>
  <si>
    <t>C-2401-0600-54-0-2401070-02</t>
  </si>
  <si>
    <t>C-2401-0600-59</t>
  </si>
  <si>
    <t>MEJORAMIENTO CONSTRUCCIÓN REHABILITACIÓN MANTENIMIENTO Y OPERACIÓN DEL CORREDOR VIAL PAMPLONA - CUCÚTA DEPARTAMENTO DE   NORTE DE SANTANDER</t>
  </si>
  <si>
    <t>C-2401-0600-59-0</t>
  </si>
  <si>
    <t>C-2401-0600-59-0-2401074</t>
  </si>
  <si>
    <t>VÍA PRIMARIA INTERVENIDA Y EN OPERACIÓN</t>
  </si>
  <si>
    <t>C-2401-0600-59-0-2401074-02</t>
  </si>
  <si>
    <t>C-2401-0600-60</t>
  </si>
  <si>
    <t>MEJORAMIENTO  CONSTRUCCIÓN REHABILITACIÓN MANTENIMIENTO  Y OPERACIÓN DEL CORREDOR BUCARAMANGA BARRANCABERMEJA YONDÓ EN LOS DEPARTAMENTOS DE   ANTIOQUIA SANTANDER</t>
  </si>
  <si>
    <t>C-2401-0600-60-0</t>
  </si>
  <si>
    <t>C-2401-0600-60-0-2401074</t>
  </si>
  <si>
    <t>C-2401-0600-60-0-2401074-02</t>
  </si>
  <si>
    <t>C-2401-0600-61</t>
  </si>
  <si>
    <t>CONSTRUCCIÓN OPERACIÓN Y MANTENIMIENTO DE LA CONCESIÓN AUTOPISTA CONEXIÓN PACIFICO 1 - AUTOPISTAS PARA LA PROSPERIDAD ANTIOQUIA</t>
  </si>
  <si>
    <t>C-2401-0600-61-0</t>
  </si>
  <si>
    <t>C-2401-0600-61-0-2401074</t>
  </si>
  <si>
    <t>C-2401-0600-61-0-2401074-02</t>
  </si>
  <si>
    <t>C-2401-0600-62</t>
  </si>
  <si>
    <t>REHABILITACIÓN CONSTRUCCIÓN MEJORAMIENTO OPERACIÓN Y MANTENIMIENTO DE LA CONCESIÓN AUTOPISTA AL RIO MAGDALENA 2 DEPARTAMENTOS DE ANTIOQUIA SANTANDER</t>
  </si>
  <si>
    <t>C-2401-0600-62-0</t>
  </si>
  <si>
    <t>C-2401-0600-62-0-2401074</t>
  </si>
  <si>
    <t>C-2401-0600-62-0-2401074-02</t>
  </si>
  <si>
    <t>C-2401-0600-63</t>
  </si>
  <si>
    <t>MEJORAMIENTO REHABILITACIÓN CONSTRUCCIÓN MANTENIMIENTO Y OPERACIÓN DEL CORREDOR SANTANA - MOCOA - NEIVA DEPARTAMENTOS DE  HUILA PUTUMAYO CAUCA</t>
  </si>
  <si>
    <t>C-2401-0600-63-0</t>
  </si>
  <si>
    <t>C-2401-0600-63-0-2401074</t>
  </si>
  <si>
    <t>C-2401-0600-63-0-2401074-02</t>
  </si>
  <si>
    <t>C-2401-0600-64</t>
  </si>
  <si>
    <t>MEJORAMIENTO REHABILITACIÓN CONSTRUCCIÓN  MANTENIMIENTO  Y OPERACIÓN DEL CORREDOR POPAYAN - SANTANDER DE QUILICHAO EN EL DEPARTAMENTO DEL     CAUCA</t>
  </si>
  <si>
    <t>C-2401-0600-64-0</t>
  </si>
  <si>
    <t>C-2401-0600-64-0-2401074</t>
  </si>
  <si>
    <t>C-2401-0600-64-0-2401074-02</t>
  </si>
  <si>
    <t>C-2401-0600-65</t>
  </si>
  <si>
    <t>MEJORAMIENTO CONSTRUCCIÓN MANTENIMIENTO Y OPERACIÓN DEL CORREDOR CONEXIÓN NORTE AUTOPISTAS PARA LA PROSPERIDAD   ANTIOQUIA</t>
  </si>
  <si>
    <t>C-2401-0600-65-0</t>
  </si>
  <si>
    <t>C-2401-0600-65-0-2401074</t>
  </si>
  <si>
    <t>C-2401-0600-65-0-2401074-02</t>
  </si>
  <si>
    <t>C-2401-0600-66</t>
  </si>
  <si>
    <t>CONTROL Y SEGUIMIENTO A LA OPERACIÓN DE LAS VÍAS PRIMARIAS CONCESIONADAS  NACIONAL</t>
  </si>
  <si>
    <t>C-2401-0600-66-0</t>
  </si>
  <si>
    <t>C-2401-0600-66-0-2401075</t>
  </si>
  <si>
    <t>DOCUMENTOS DE APOYO TÉCNICO PARA EL DESARROLLO DE INTERVENCIONES EN INFRAESTRUCTURA VIAL</t>
  </si>
  <si>
    <t>C-2401-0600-66-0-2401075-02</t>
  </si>
  <si>
    <t>C-2401-0600-67</t>
  </si>
  <si>
    <t>MEJORAMIENTO CONSTRUCCIÓN REHABILITACIÓN Y MANTENIMIENTO DEL CORREDOR VILLAVICENCIO - YOPAL DEPARTAMENTOS DEL   META CASANARE</t>
  </si>
  <si>
    <t>C-2401-0600-67-0</t>
  </si>
  <si>
    <t>C-2401-0600-67-0-2401074</t>
  </si>
  <si>
    <t>C-2401-0600-67-0-2401074-02</t>
  </si>
  <si>
    <t>C-2401-0600-68</t>
  </si>
  <si>
    <t>CONSTRUCCIÓN OPERACIÓN Y MANTENIMIENTO DE LA VÍA MULALO - LOBOGUERRERO DEPARTAMENTO DEL VALLE DEL CAUCA</t>
  </si>
  <si>
    <t>C-2401-0600-68-0</t>
  </si>
  <si>
    <t>C-2401-0600-68-0-2401074</t>
  </si>
  <si>
    <t>C-2401-0600-68-0-2401074-02</t>
  </si>
  <si>
    <t>C-2401-0600-69</t>
  </si>
  <si>
    <t>MEJORAMIENTO REHABILITACIÓN CONSTRUCCIÓN MANTENIMIENTO Y OPERACIÓN DEL CORREDOR BUCARAMANGA PAMPLONA NORTE DE SANTANDER</t>
  </si>
  <si>
    <t>C-2401-0600-69-0</t>
  </si>
  <si>
    <t>C-2401-0600-69-0-2401074</t>
  </si>
  <si>
    <t>C-2401-0600-69-0-2401074-02</t>
  </si>
  <si>
    <t>C-2401-0600-70</t>
  </si>
  <si>
    <t>MEJORAMIENTO REHABILITACIÓN MANTENIMIENTO Y OPERACIÓN DEL CORREDOR TRANSVERSAL DEL SISGA DEPARTAMENTOS DE BOYACÁ CUNDINAMARCA CASANARE</t>
  </si>
  <si>
    <t>C-2401-0600-70-0</t>
  </si>
  <si>
    <t>C-2401-0600-70-0-2401074</t>
  </si>
  <si>
    <t>C-2401-0600-70-0-2401074-02</t>
  </si>
  <si>
    <t>C-2401-0600-71</t>
  </si>
  <si>
    <t>REHABILITACIÓN MEJORAMIENTO CONSTRUCCIÓN MANTENIMIENTO Y OPERACIÓN DEL CORREDOR CARTAGENA - BARRANQUILLA Y CIRCUNVALAR DE LA PROSPERIDAD DEPARTAMENTOS DE   ATLÁNTICO BOLÍVAR</t>
  </si>
  <si>
    <t>C-2401-0600-71-0</t>
  </si>
  <si>
    <t>C-2401-0600-71-0-2401074</t>
  </si>
  <si>
    <t>C-2401-0600-71-0-2401074-02</t>
  </si>
  <si>
    <t>C-2401-0600-72</t>
  </si>
  <si>
    <t>MEJORAMIENTO CONSTRUCCIÓN OPERACIÓN Y MANTENIMIENTO DE LA CONCESIÓN AUTOPISTA CONEXIÓN PACIFICO 2 ANTIOQUIA</t>
  </si>
  <si>
    <t>C-2401-0600-72-0</t>
  </si>
  <si>
    <t>C-2401-0600-72-0-2401074</t>
  </si>
  <si>
    <t>C-2401-0600-72-0-2401074-02</t>
  </si>
  <si>
    <t>C-2401-0600-73</t>
  </si>
  <si>
    <t>MEJORAMIENTO  CONSTRUCCIÓN OPERACIÓN Y MANTENIMIENTO DE LA AUTOPISTA CONEXIÓN PACIFICO 3  AUTOPISTAS PARA LA PROSPERIDAD   ANTIOQUIA</t>
  </si>
  <si>
    <t>C-2401-0600-73-0</t>
  </si>
  <si>
    <t>C-2401-0600-73-0-2401074</t>
  </si>
  <si>
    <t>C-2401-0600-73-0-2401074-02</t>
  </si>
  <si>
    <t>C-2401-0600-74</t>
  </si>
  <si>
    <t>MEJORAMIENTO REHABILITACIÓN CONSTRUCCIÓN MANTENIMIENTO Y OPERACIÓN DEL CORREDOR RUMICHACA - PASTO EN EL DEPARTAMENTO DE    NARIÑO</t>
  </si>
  <si>
    <t>C-2401-0600-74-0</t>
  </si>
  <si>
    <t>C-2401-0600-74-0-2401074</t>
  </si>
  <si>
    <t>C-2401-0600-74-0-2401074-02</t>
  </si>
  <si>
    <t>C-2401-0600-75</t>
  </si>
  <si>
    <t>REHABILITACIÓN MEJORAMIENTO OPERACIÓN Y MANTENIMIENTO DEL CORREDOR PERIMETRAL DE CUNDINAMARCA CENTRO ORIENTE   CUNDINAMARCA</t>
  </si>
  <si>
    <t>C-2401-0600-75-0</t>
  </si>
  <si>
    <t>C-2401-0600-75-0-2401074</t>
  </si>
  <si>
    <t>C-2401-0600-75-0-2401074-02</t>
  </si>
  <si>
    <t>C-2401-0600-76</t>
  </si>
  <si>
    <t>MEJORAMIENTO CONSTRUCCIÓN REHABILITACIÓN OPERACIÓN Y MANTENIMIENTO DE LA CONCESIÓN AUTOPISTA AL MAR 2   ANTIOQUIA</t>
  </si>
  <si>
    <t>C-2401-0600-76-0</t>
  </si>
  <si>
    <t>C-2401-0600-76-0-2401074</t>
  </si>
  <si>
    <t>C-2401-0600-76-0-2401074-02</t>
  </si>
  <si>
    <t>C-2401-0600-77</t>
  </si>
  <si>
    <t>MEJORAMIENTO REHABILITACIÓN Y MANTENIMIENTO DEL CORREDOR HONDA - PUERTO SALGAR - GIRARDOT DEPARTAMENTOS DE    CUNDINAMARCA CALDAS TOLIMA</t>
  </si>
  <si>
    <t>C-2401-0600-77-0</t>
  </si>
  <si>
    <t>C-2401-0600-77-0-2401074</t>
  </si>
  <si>
    <t>C-2401-0600-77-0-2401074-02</t>
  </si>
  <si>
    <t>C-2401-0600-78</t>
  </si>
  <si>
    <t>MEJORAMIENTO CONSTRUCCIÓN REHABILITACIÓN OPERACIÓN Y MANTENIMIENTO DE LA CONCESIÓN AUTOPISTA AL MAR 1 DEPARTAMENTO DE ANTIOQUIA</t>
  </si>
  <si>
    <t>C-2401-0600-78-0</t>
  </si>
  <si>
    <t>C-2401-0600-78-0-2401074</t>
  </si>
  <si>
    <t>C-2401-0600-78-0-2401074-02</t>
  </si>
  <si>
    <t>C-2401-0600-79</t>
  </si>
  <si>
    <t>MEJORAMIENTO DEL CORREDOR PUERTA DE HIERRO - PALMAR DE VARELA Y CARRETO - CRUZ DEL VISO EN LOS DEPARTAMENTOS DE    ATLÁNTICO BOLÍVAR SUCRE</t>
  </si>
  <si>
    <t>C-2401-0600-79-0</t>
  </si>
  <si>
    <t>C-2401-0600-79-0-2401074</t>
  </si>
  <si>
    <t>C-2401-0600-79-0-2401074-02</t>
  </si>
  <si>
    <t>C-2401-0600-80</t>
  </si>
  <si>
    <t>DESARROLLO DE OBRAS COMPLEMENTARIAS GESTIÓN SOCIAL AMBIENTAL Y PREDIAL DE LOS CONTRATOS DE CONCESIÓN VIAL,   NACIONAL</t>
  </si>
  <si>
    <t>C-2401-0600-80-0</t>
  </si>
  <si>
    <t>C-2401-0600-80-0-2401074</t>
  </si>
  <si>
    <t>C-2401-0600-80-0-2401074-02</t>
  </si>
  <si>
    <t>C-2401-0600-81</t>
  </si>
  <si>
    <t>MEJORAMIENTO CONSTRUCCIÓN, REHABILITACIÓN, OPERACIÓN Y MANTENIMIENTO DE LA VÍA PUERTO SALGAR-BARRANCABERMEJA EN LOS DEPARTAMENTOS CUNDINAMARCA, BOYACÁ Y SANTANDER</t>
  </si>
  <si>
    <t>C-2401-0600-81-0</t>
  </si>
  <si>
    <t>C-2401-0600-81-0-2401074</t>
  </si>
  <si>
    <t>C-2401-0600-81-0-2401074-02</t>
  </si>
  <si>
    <t>C-2401-0600-82</t>
  </si>
  <si>
    <t>MEJORAMIENTO CONSTRUCCIÓN, REHABILITACIÓN, OPERACIÓN Y MANTENIMIENTO DE LA VÍA SABANA DE TORRES-CURUMANI EN LOS DEPARTAMENTOS SANTANDER, CESAR</t>
  </si>
  <si>
    <t>C-2401-0600-82-0</t>
  </si>
  <si>
    <t>C-2401-0600-82-0-2401074</t>
  </si>
  <si>
    <t>C-2401-0600-82-0-2401074-02</t>
  </si>
  <si>
    <t>C-2403</t>
  </si>
  <si>
    <t>INFRAESTRUCTURA Y SERVICIOS DE TRANSPORTE AÉREO</t>
  </si>
  <si>
    <t>C-2403-0600</t>
  </si>
  <si>
    <t>C-2403-0600-4</t>
  </si>
  <si>
    <t>CONTROL Y SEGUIMIENTO A LA OPERACIÓN DE LOS AEROPUERTOS CONCESIONADOS  NACIONAL</t>
  </si>
  <si>
    <t>C-2403-0600-4-0</t>
  </si>
  <si>
    <t>C-2403-0600-4-0-2403039</t>
  </si>
  <si>
    <t>DOCUMENTOS DE LINEAMIENTOS TÉCNICOS</t>
  </si>
  <si>
    <t>C-2403-0600-4-0-2403039-02</t>
  </si>
  <si>
    <t>C-2403-0600-5</t>
  </si>
  <si>
    <t>APOYO ESTATAL A LOS AEROPUERTOS A NIVEL NACIONAL  NACIONAL</t>
  </si>
  <si>
    <t>C-2403-0600-5-0</t>
  </si>
  <si>
    <t>APOYO ESTATAL A LOS AEROPUERTOS A NIVEL NACIONAL NACIONAL</t>
  </si>
  <si>
    <t>C-2403-0600-5-0-2403039</t>
  </si>
  <si>
    <t>C-2403-0600-5-0-2403039-02</t>
  </si>
  <si>
    <t>C-2404</t>
  </si>
  <si>
    <t>INFRAESTRUCTURA DE TRANSPORTE FÉRREO</t>
  </si>
  <si>
    <t>C-2404-0600</t>
  </si>
  <si>
    <t>C-2404-0600-2</t>
  </si>
  <si>
    <t>REHABILITACIÓN CONSTRUCCIÓN Y MANTENIMIENTO DE LA RED FÉRREA A NIVEL NACIONAL  NACIONAL</t>
  </si>
  <si>
    <t>C-2404-0600-2-0</t>
  </si>
  <si>
    <t>C-2404-0600-2-0-2404020</t>
  </si>
  <si>
    <t xml:space="preserve">VÍA FÉRREA MANTENIDA </t>
  </si>
  <si>
    <t>C-2404-0600-2-0-2404020-02</t>
  </si>
  <si>
    <t>C-2404-0600-2-0-2404047</t>
  </si>
  <si>
    <t>VÍA FÉRREA CONCESIONADA</t>
  </si>
  <si>
    <t>C-2404-0600-2-0-2404047-02</t>
  </si>
  <si>
    <t>C-2404-0600-4</t>
  </si>
  <si>
    <t>CONTROL Y SEGUIMIENTO A LA OPERACIÓN DE LAS VÍAS FÉRREAS  NACIONAL</t>
  </si>
  <si>
    <t>C-2404-0600-4-0</t>
  </si>
  <si>
    <t>C-2404-0600-4-0-2404042</t>
  </si>
  <si>
    <t>C-2404-0600-4-0-2404042-02</t>
  </si>
  <si>
    <t>C-2405</t>
  </si>
  <si>
    <t>INFRAESTRUCTURA DE TRANSPORTE MARÍTIMO</t>
  </si>
  <si>
    <t>C-2405-0600</t>
  </si>
  <si>
    <t>C-2405-0600-2</t>
  </si>
  <si>
    <t>APOYO ESTATAL A LOS PUERTOS A NIVEL NACIONAL   NACIONAL</t>
  </si>
  <si>
    <t>C-2405-0600-2-0</t>
  </si>
  <si>
    <t>C-2405-0600-2-0-2405021</t>
  </si>
  <si>
    <t>PUERTOS CONCESIONADOS</t>
  </si>
  <si>
    <t>C-2405-0600-2-0-2405021-02</t>
  </si>
  <si>
    <t>C-2405-0600-4</t>
  </si>
  <si>
    <t>CONTROL Y SEGUIMIENTO A LA OPERACIÓN DE LOS PUERTOS CONCESIONADOS   NACIONAL</t>
  </si>
  <si>
    <t>C-2405-0600-4-0</t>
  </si>
  <si>
    <t>C-2405-0600-4-0-2405013</t>
  </si>
  <si>
    <t>C-2405-0600-4-0-2405013-02</t>
  </si>
  <si>
    <t>C-2406</t>
  </si>
  <si>
    <t>INFRAESTRUCTURA DE TRANSPORTE FLUVIAL</t>
  </si>
  <si>
    <t>C-2406-0600</t>
  </si>
  <si>
    <t>C-2406-0600-3</t>
  </si>
  <si>
    <t>RESTAURACION DE LOS ECOSISTEMAS DEGRADADOS DEL CANAL DEL DIQUE NACIONAL</t>
  </si>
  <si>
    <t>C-2406-0600-3-0</t>
  </si>
  <si>
    <t>C-2406-0600-3-0-2406023</t>
  </si>
  <si>
    <t>OBRAS DE ADECUACIÓN PARA MEJORAMIENTO DE CANAL FLUVIAL</t>
  </si>
  <si>
    <t>C-2406-0600-3-0-2406023-02</t>
  </si>
  <si>
    <t>C-2499</t>
  </si>
  <si>
    <t>FORTALECIMIENTO DE LA GESTIÓN Y DIRECCIÓN DEL SECTOR TRANSPORTE</t>
  </si>
  <si>
    <t>C-2499-0600</t>
  </si>
  <si>
    <t>C-2499-0600-7</t>
  </si>
  <si>
    <t>IMPLEMENTACIÓN DEL SISTEMA INTEGRADO DE GESTIÓN Y CONTROL DE LA AGENCIA NACIONAL DE INFRAESTRUCTURA  NACIONAL</t>
  </si>
  <si>
    <t>C-2499-0600-7-0</t>
  </si>
  <si>
    <t>C-2499-0600-7-0-2499060</t>
  </si>
  <si>
    <t>SERVICIO DE IMPLEMENTACIÓN SISTEMAS DE GESTIÓN</t>
  </si>
  <si>
    <t>C-2499-0600-7-0-2499060-02</t>
  </si>
  <si>
    <t>C-2499-0600-8</t>
  </si>
  <si>
    <t>APOYO PARA LA GESTIÓN DE LA AGENCIA NACIONAL DE INFRAESTRUCTURA A TRAVÉS DE ASESORÍAS Y CONSULTORÍAS  NACIONAL</t>
  </si>
  <si>
    <t>C-2499-0600-8-0</t>
  </si>
  <si>
    <t>C-2499-0600-8-0-2499053</t>
  </si>
  <si>
    <t>C-2499-0600-8-0-2499066</t>
  </si>
  <si>
    <t>ESTUDIOS DE PREINVERSIÓN</t>
  </si>
  <si>
    <t>C-2499-0600-8-0-2499053-02</t>
  </si>
  <si>
    <t>C-2499-0600-8-0-2499066-02</t>
  </si>
  <si>
    <t>C-2499-0600-9</t>
  </si>
  <si>
    <t>SISTEMATIZACIÓN PARA EL SERVICIO DE INFORMACIÓN DE LA GESTIÓN ADMINISTRATIVA,  NACIONAL</t>
  </si>
  <si>
    <t>C-2499-0600-9-0</t>
  </si>
  <si>
    <t>C-2499-0600-9-0-2499063</t>
  </si>
  <si>
    <t>SERVICIOS DE INFORMACIÓN IMPLEMENTADOS</t>
  </si>
  <si>
    <t>C-2499-0600-9-0-2499063-02</t>
  </si>
  <si>
    <t>C-2499-0600-10</t>
  </si>
  <si>
    <t>IMPLEMENTACION DEL SISTEMA DE GESTION DOCUMENTAL DE LA AGENCIA NACIONAL DE INFRAESTRUCTURA NACIONAL</t>
  </si>
  <si>
    <t>C-2499-0600-10-0</t>
  </si>
  <si>
    <t>C-2499-0600-10-0-2499052</t>
  </si>
  <si>
    <t>SERVICIO DE GESTIÓN DOCUMENTAL</t>
  </si>
  <si>
    <t>C-2499-0600-10-0-2499052-02</t>
  </si>
  <si>
    <t xml:space="preserve">                             TOTAL ACUMULADO (A+B+C):</t>
  </si>
  <si>
    <t>N.A,: No Aplica - División por cero</t>
  </si>
  <si>
    <t xml:space="preserve">NOTAS:
a) Mediante la Ley 2276 del 29 de noviembre de 2022, “Por la cual se decreta el Presupuesto de Rentas y Recursos de Capital y Ley de Apropiaciones para la vigencia fiscal del 1º de enero al 31 de diciembre de 2023” y el Decreto 2590 del 23 de diciembre de 2022 "Por el cual se líquida el Presupuesto General de la Nación para la vigencia fiscal de 2023, se detallan las apropiaciones y se clasifican y definen los gastos" se asigna el Presupuesto para la Agencia Nacional de Infraestructura.
b) El Decreto 2590 del 23 de diciembre de 2022, condiciona en el Presupuesto de Gastos de Funcionamiento una apropiación al levantamiento de la leyenda de previo concepto de la Dirección General del Presupuesto Público Nacional -DGPPN- del Ministerio de Hacienda y Crédito Público, correspondiente a los rubros: (i) "Otros gastos de personal - Distribución previo concepto DGPPN”, por valor de $ 4.848.293.000 y (ii) "Otras Transferencias - Distribución Previo Concepto DGPPN" por la suma de $6.064.776.000. 
</t>
  </si>
  <si>
    <r>
      <rPr>
        <b/>
        <sz val="9"/>
        <rFont val="Calibri"/>
        <family val="2"/>
        <scheme val="minor"/>
      </rPr>
      <t>Fuente:</t>
    </r>
    <r>
      <rPr>
        <sz val="9"/>
        <rFont val="Calibri"/>
        <family val="2"/>
        <scheme val="minor"/>
      </rPr>
      <t xml:space="preserve"> Información del SIIF Nación al 31 de enero de 2023</t>
    </r>
  </si>
  <si>
    <r>
      <rPr>
        <b/>
        <sz val="9"/>
        <rFont val="Calibri"/>
        <family val="2"/>
        <scheme val="minor"/>
      </rPr>
      <t>Consolidó y elaboró:</t>
    </r>
    <r>
      <rPr>
        <sz val="9"/>
        <rFont val="Calibri"/>
        <family val="2"/>
        <scheme val="minor"/>
      </rPr>
      <t xml:space="preserve"> Área de Presupuesto - GIT Administrativo y Financiero - Vicepresidencia de Gestión Corpotariva</t>
    </r>
  </si>
  <si>
    <t>RESERVAS PRESUPUESTALES</t>
  </si>
  <si>
    <t>PERIODO DEL 01/01/2023 AL 31/01/2023</t>
  </si>
  <si>
    <t>Reservas Constituidas
(1)</t>
  </si>
  <si>
    <t>Cancelaciones Reservas Presupuestales
(2)</t>
  </si>
  <si>
    <t>Reservas Constituidas menos cancelaciones
(3) = (1) - (2)</t>
  </si>
  <si>
    <t>Obligaciones Acumuladas
(5)</t>
  </si>
  <si>
    <t>Pagos Acumulados
(6)</t>
  </si>
  <si>
    <t>Obligaciones sin pago
(7) = (5) - (6)</t>
  </si>
  <si>
    <t xml:space="preserve">Porcentaje de ejecución </t>
  </si>
  <si>
    <t>Oblig./Reservas constituidas
(8) = (5) / (3)</t>
  </si>
  <si>
    <t>Pagos / Reservas Constituidas
(9) = (6) / (3)</t>
  </si>
  <si>
    <t>Pagos / Obligaciones
(10) = (6) / (5)</t>
  </si>
  <si>
    <t>PRODUCTOS ALIMENTICIOS, BEBIDAS Y TABACO; TEXTILES, PRENDAS DE VESTIR Y PRODUCTOS DE CUERO</t>
  </si>
  <si>
    <t>PRODUCTOS DE MOLINERÍA, ALMIDONES Y PRODUCTOS DERIVADOS DEL ALMIDÓN; OTROS PRODUCTOS ALIMENTICIOS</t>
  </si>
  <si>
    <t>OTROS BIENES TRANSPORTABLES (EXCEPTO PRODUCTOS METÁLICOS, MAQUINARIA Y EQUIPO)</t>
  </si>
  <si>
    <t>PASTA O PULPA, PAPEL Y PRODUCTOS DE PAPEL; IMPRESOS Y ARTÍCULOS RELACIONADOS</t>
  </si>
  <si>
    <t>A-02-02-01-003-007</t>
  </si>
  <si>
    <t>VIDRIO Y PRODUCTOS DE VIDRIO Y OTROS PRODUCTOS NO METÁLICOS N.C.P.</t>
  </si>
  <si>
    <t>MAQUINARIA DE OFICINA, CONTABILIDAD E INFORMÁTICA</t>
  </si>
  <si>
    <t>A-02-02-02-005</t>
  </si>
  <si>
    <t>SERVICIOS DE LA CONSTRUCCIÓN</t>
  </si>
  <si>
    <t>A-02-02-02-005-004</t>
  </si>
  <si>
    <t>SERVICIOS DE CONSTRUCCIÓN</t>
  </si>
  <si>
    <t>SERVICIOS DE ALOJAMIENTO; SERVICIOS DE SUMINISTRO DE COMIDAS Y BEBIDAS; SERVICIOS DE TRANSPORTE; Y SERVICIOS DE DISTRIBUCIÓN DE ELECTRICIDAD, GAS Y AGUA</t>
  </si>
  <si>
    <t>SERVICIOS FINANCIEROS Y SERVICIOS CONEXOS, SERVICIOS INMOBILIARIOS Y SERVICIOS DE LEASING</t>
  </si>
  <si>
    <t>OTROS SERVICIOS PROFESIONALES, CIENTÍFICOS Y TÉCNICOS</t>
  </si>
  <si>
    <t>SERVICIOS DE TELECOMUNICACIONES, TRANSMISIÓN Y SUMINISTRO DE INFORMACIÓN</t>
  </si>
  <si>
    <t>SERVICIOS DE MANTENIMIENTO, REPARACIÓN E INSTALACIÓN (EXCEPTO SERVICIOS DE CONSTRUCCIÓN)</t>
  </si>
  <si>
    <t>OTROS SERVICIOS DE FABRICACIÓN; SERVICIOS DE EDICIÓN, IMPRESIÓN Y REPRODUCCIÓN; SERVICIOS DE RECUPERACIÓN DE MATERIALES</t>
  </si>
  <si>
    <t>SERVICIOS PARA LA COMUNIDAD, SOCIALES Y PERSONALES</t>
  </si>
  <si>
    <t>13</t>
  </si>
  <si>
    <t>MEJORAMIENTO CONSTRUCCIÓN, OPERACIÓN Y MANTENIMIENTO DE LA CONCESIÓN AUTOPISTA CONEXIÓN PACIFICO 2 ANTIOQUIA</t>
  </si>
  <si>
    <t>DESARROLLO DE OBRAS COMPLEMENTARIAS, GESTIÓN SOCIAL, AMBIENTAL Y PREDIAL DE LOS CONTRATOS DE CONCESIÓN VIAL.   NACIONAL</t>
  </si>
  <si>
    <t>C-2406-0600-1</t>
  </si>
  <si>
    <t>CONTROL Y SEGUIMIENTO A LAS VIAS FLUVIALES  NACIONAL</t>
  </si>
  <si>
    <t>C-2406-0600-1-0</t>
  </si>
  <si>
    <t>C-2406-0600-1-0-2406038</t>
  </si>
  <si>
    <t>C-2406-0600-1-0-2406038-02</t>
  </si>
  <si>
    <t>N.A.: No Aplica - División por cero</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</si>
  <si>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</si>
  <si>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INFORME DE EJECUCION DEL PRESUPUESTO DE GASTOS</t>
  </si>
  <si>
    <t>CUENTAS POR PAGAR</t>
  </si>
  <si>
    <t>PERIODO: 01/01/2023 AL 31/01/2023</t>
  </si>
  <si>
    <t xml:space="preserve">Cuentas por pagar constituidas 
(1) </t>
  </si>
  <si>
    <t>Cancelaciones cuentas por pagar
(2)</t>
  </si>
  <si>
    <t>Cuentas por pagar constituidas menos cancelaciones 
(3)=(1)-(2)</t>
  </si>
  <si>
    <t xml:space="preserve">Pagos acumulados
 (5)
</t>
  </si>
  <si>
    <t xml:space="preserve">Porcentaje de Ejecución
Pagos /CxP constituidas
 (6)=(5)/(3)
</t>
  </si>
  <si>
    <t>A-02-01-01-004-005</t>
  </si>
  <si>
    <t>A-02-01-01-004-006</t>
  </si>
  <si>
    <t>A-02-02-01-004-002</t>
  </si>
  <si>
    <t>PRODUCTOS METÁLICOS ELABORADOS (EXCEPTO MAQUINARIA Y EQUIPO)</t>
  </si>
  <si>
    <t>A-02-02-01-004-008</t>
  </si>
  <si>
    <t>APARATOS MÉDICOS, INSTRUMENTOS ÓPTICOS Y DE PRECISIÓN, RELOJES</t>
  </si>
  <si>
    <t>PERIODO: 01/01/2023 AL 28/02/2023</t>
  </si>
  <si>
    <r>
      <rPr>
        <b/>
        <sz val="9"/>
        <rFont val="Calibri"/>
        <family val="2"/>
        <scheme val="minor"/>
      </rPr>
      <t>Fuente:</t>
    </r>
    <r>
      <rPr>
        <sz val="9"/>
        <rFont val="Calibri"/>
        <family val="2"/>
        <scheme val="minor"/>
      </rPr>
      <t xml:space="preserve"> Información del SIIF Nación al 28 de febrero de 2023</t>
    </r>
  </si>
  <si>
    <t>PERIODO DEL 01/01/2023 AL 28/02/2023</t>
  </si>
  <si>
    <t>PERIODO DEL 1/01/2023 AL 28/02/2023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</si>
</sst>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0_ ;\-#,##0.00\ "/>
    <numFmt numFmtId="166" formatCode="0.0%"/>
    <numFmt numFmtId="167" formatCode="0.0000%"/>
    <numFmt numFmtId="168" formatCode="0.000%"/>
    <numFmt numFmtId="169" formatCode="0.00000%"/>
    <numFmt numFmtId="170" formatCode="#,##0_ ;\-#,##0\ "/>
    <numFmt numFmtId="171" formatCode="0.000000%"/>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8"/>
      <name val="Calibri"/>
      <family val="2"/>
      <scheme val="minor"/>
    </font>
    <font>
      <b/>
      <sz val="14"/>
      <name val="Calibri"/>
      <family val="2"/>
      <scheme val="minor"/>
    </font>
    <font>
      <b/>
      <sz val="16"/>
      <name val="Calibri"/>
      <family val="2"/>
      <scheme val="minor"/>
    </font>
    <font>
      <b/>
      <sz val="12"/>
      <name val="Calibri"/>
      <family val="2"/>
      <scheme val="minor"/>
    </font>
    <font>
      <sz val="12"/>
      <name val="Calibri"/>
      <family val="2"/>
      <scheme val="minor"/>
    </font>
    <font>
      <sz val="11"/>
      <name val="Calibri"/>
      <family val="2"/>
      <scheme val="minor"/>
    </font>
    <font>
      <b/>
      <sz val="10"/>
      <color theme="0"/>
      <name val="Calibri"/>
      <family val="2"/>
      <scheme val="minor"/>
    </font>
    <font>
      <sz val="12"/>
      <color rgb="FF000000"/>
      <name val="Calibri"/>
      <family val="2"/>
      <scheme val="minor"/>
    </font>
    <font>
      <sz val="12"/>
      <color theme="1"/>
      <name val="Calibri"/>
      <family val="2"/>
      <scheme val="minor"/>
    </font>
    <font>
      <b/>
      <sz val="12"/>
      <color rgb="FF000000"/>
      <name val="Calibri"/>
      <family val="2"/>
      <scheme val="minor"/>
    </font>
    <font>
      <b/>
      <sz val="12"/>
      <color theme="1"/>
      <name val="Calibri"/>
      <family val="2"/>
      <scheme val="minor"/>
    </font>
    <font>
      <b/>
      <sz val="14"/>
      <color theme="0"/>
      <name val="Calibri"/>
      <family val="2"/>
      <scheme val="minor"/>
    </font>
    <font>
      <sz val="14"/>
      <name val="Calibri"/>
      <family val="2"/>
      <scheme val="minor"/>
    </font>
    <font>
      <sz val="9"/>
      <name val="Calibri"/>
      <family val="2"/>
      <scheme val="minor"/>
    </font>
    <font>
      <sz val="8"/>
      <name val="Calibri"/>
      <family val="2"/>
      <scheme val="minor"/>
    </font>
    <font>
      <sz val="10.199999999999999"/>
      <name val="Calibri"/>
      <family val="2"/>
      <scheme val="minor"/>
    </font>
    <font>
      <b/>
      <sz val="9"/>
      <name val="Calibri"/>
      <family val="2"/>
      <scheme val="minor"/>
    </font>
    <font>
      <b/>
      <sz val="8"/>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s>
  <borders count="37">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medium">
        <color indexed="64"/>
      </bottom>
      <diagonal/>
    </border>
    <border>
      <left style="thin">
        <color theme="0"/>
      </left>
      <right style="medium">
        <color indexed="64"/>
      </right>
      <top style="thin">
        <color theme="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theme="0"/>
      </left>
      <right style="thin">
        <color theme="0"/>
      </right>
      <top/>
      <bottom/>
      <diagonal/>
    </border>
    <border>
      <left style="thin">
        <color theme="0"/>
      </left>
      <right style="medium">
        <color indexed="64"/>
      </right>
      <top/>
      <bottom/>
      <diagonal/>
    </border>
  </borders>
  <cellStyleXfs count="8">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287">
    <xf numFmtId="0" fontId="0" fillId="0" borderId="0" xfId="0"/>
    <xf numFmtId="0" fontId="4" fillId="2" borderId="0" xfId="2" applyFont="1" applyFill="1" applyAlignment="1">
      <alignment vertical="center"/>
    </xf>
    <xf numFmtId="0" fontId="6" fillId="2" borderId="0" xfId="2" applyFont="1" applyFill="1" applyAlignment="1">
      <alignment horizontal="center" vertical="center"/>
    </xf>
    <xf numFmtId="0" fontId="7" fillId="2" borderId="0" xfId="2" applyFont="1" applyFill="1" applyAlignment="1">
      <alignment vertical="center"/>
    </xf>
    <xf numFmtId="0" fontId="6" fillId="2" borderId="0" xfId="2" applyFont="1" applyFill="1" applyAlignment="1">
      <alignment vertical="center"/>
    </xf>
    <xf numFmtId="0" fontId="8" fillId="2" borderId="0" xfId="2" applyFont="1" applyFill="1" applyAlignment="1">
      <alignment vertical="center"/>
    </xf>
    <xf numFmtId="49" fontId="7" fillId="2" borderId="0" xfId="2" applyNumberFormat="1" applyFont="1" applyFill="1" applyAlignment="1">
      <alignment vertical="center" wrapText="1"/>
    </xf>
    <xf numFmtId="4" fontId="7" fillId="2" borderId="0" xfId="2" applyNumberFormat="1" applyFont="1" applyFill="1" applyAlignment="1">
      <alignment vertical="center" wrapText="1"/>
    </xf>
    <xf numFmtId="0" fontId="7" fillId="2" borderId="0" xfId="2" applyFont="1" applyFill="1" applyAlignment="1">
      <alignment vertical="center" wrapText="1"/>
    </xf>
    <xf numFmtId="164" fontId="7" fillId="2" borderId="0" xfId="3" applyFont="1" applyFill="1" applyBorder="1" applyAlignment="1">
      <alignment vertical="center"/>
    </xf>
    <xf numFmtId="4" fontId="6" fillId="2" borderId="0" xfId="3" applyNumberFormat="1" applyFont="1" applyFill="1" applyBorder="1" applyAlignment="1">
      <alignment vertical="center"/>
    </xf>
    <xf numFmtId="165" fontId="7" fillId="2" borderId="0" xfId="2" applyNumberFormat="1" applyFont="1" applyFill="1" applyAlignment="1">
      <alignment vertical="center"/>
    </xf>
    <xf numFmtId="4" fontId="6" fillId="2" borderId="0" xfId="2" applyNumberFormat="1" applyFont="1" applyFill="1" applyAlignment="1">
      <alignment vertical="center"/>
    </xf>
    <xf numFmtId="0" fontId="6" fillId="2" borderId="0" xfId="2" applyFont="1" applyFill="1" applyAlignment="1">
      <alignment horizontal="center" vertical="center" wrapText="1"/>
    </xf>
    <xf numFmtId="49" fontId="6" fillId="2" borderId="0" xfId="2" applyNumberFormat="1" applyFont="1" applyFill="1" applyAlignment="1">
      <alignment horizontal="center" vertical="center" wrapText="1"/>
    </xf>
    <xf numFmtId="39" fontId="6" fillId="2" borderId="0" xfId="2" applyNumberFormat="1" applyFont="1" applyFill="1" applyAlignment="1">
      <alignment horizontal="center" vertical="center" wrapText="1"/>
    </xf>
    <xf numFmtId="164" fontId="7" fillId="2" borderId="0" xfId="3" applyFont="1" applyFill="1" applyAlignment="1">
      <alignment vertical="center"/>
    </xf>
    <xf numFmtId="10" fontId="4" fillId="2" borderId="0" xfId="2" applyNumberFormat="1" applyFont="1" applyFill="1" applyAlignment="1">
      <alignment vertical="center"/>
    </xf>
    <xf numFmtId="0" fontId="9" fillId="3" borderId="6" xfId="4" applyFont="1" applyFill="1" applyBorder="1" applyAlignment="1">
      <alignment horizontal="center" vertical="center" wrapText="1"/>
    </xf>
    <xf numFmtId="10" fontId="9" fillId="3" borderId="6" xfId="5" applyNumberFormat="1" applyFont="1" applyFill="1" applyBorder="1" applyAlignment="1">
      <alignment horizontal="center" vertical="center" wrapText="1"/>
    </xf>
    <xf numFmtId="10" fontId="9" fillId="3" borderId="8" xfId="5" applyNumberFormat="1" applyFont="1" applyFill="1" applyBorder="1" applyAlignment="1">
      <alignment horizontal="center" vertical="center" wrapText="1"/>
    </xf>
    <xf numFmtId="49" fontId="6" fillId="4" borderId="9" xfId="4" applyNumberFormat="1" applyFont="1" applyFill="1" applyBorder="1" applyAlignment="1">
      <alignment horizontal="left" vertical="center"/>
    </xf>
    <xf numFmtId="0" fontId="6" fillId="4" borderId="10" xfId="4" applyFont="1" applyFill="1" applyBorder="1" applyAlignment="1">
      <alignment horizontal="center" vertical="center"/>
    </xf>
    <xf numFmtId="0" fontId="6" fillId="4" borderId="10" xfId="2" applyFont="1" applyFill="1" applyBorder="1" applyAlignment="1">
      <alignment vertical="center" wrapText="1"/>
    </xf>
    <xf numFmtId="39" fontId="6" fillId="4" borderId="10" xfId="3" applyNumberFormat="1" applyFont="1" applyFill="1" applyBorder="1" applyAlignment="1">
      <alignment horizontal="right" vertical="center"/>
    </xf>
    <xf numFmtId="10" fontId="6" fillId="4" borderId="10" xfId="6" applyNumberFormat="1" applyFont="1" applyFill="1" applyBorder="1" applyAlignment="1">
      <alignment vertical="center" wrapText="1"/>
    </xf>
    <xf numFmtId="9" fontId="6" fillId="4" borderId="9" xfId="6" applyFont="1" applyFill="1" applyBorder="1" applyAlignment="1">
      <alignment horizontal="right" vertical="center"/>
    </xf>
    <xf numFmtId="9" fontId="6" fillId="4" borderId="10" xfId="6" applyFont="1" applyFill="1" applyBorder="1" applyAlignment="1">
      <alignment horizontal="right" vertical="center"/>
    </xf>
    <xf numFmtId="9" fontId="6" fillId="4" borderId="11" xfId="6" applyFont="1" applyFill="1" applyBorder="1" applyAlignment="1">
      <alignment horizontal="right" vertical="center"/>
    </xf>
    <xf numFmtId="39" fontId="6" fillId="4" borderId="12" xfId="3" applyNumberFormat="1" applyFont="1" applyFill="1" applyBorder="1" applyAlignment="1">
      <alignment horizontal="right" vertical="center"/>
    </xf>
    <xf numFmtId="166" fontId="6" fillId="4" borderId="9" xfId="6" applyNumberFormat="1" applyFont="1" applyFill="1" applyBorder="1" applyAlignment="1">
      <alignment horizontal="right" vertical="center"/>
    </xf>
    <xf numFmtId="166" fontId="6" fillId="4" borderId="10" xfId="6" applyNumberFormat="1" applyFont="1" applyFill="1" applyBorder="1" applyAlignment="1">
      <alignment horizontal="right" vertical="center"/>
    </xf>
    <xf numFmtId="166" fontId="6" fillId="4" borderId="11" xfId="6" applyNumberFormat="1" applyFont="1" applyFill="1" applyBorder="1" applyAlignment="1">
      <alignment horizontal="right" vertical="center"/>
    </xf>
    <xf numFmtId="49" fontId="6" fillId="2" borderId="13" xfId="4" applyNumberFormat="1" applyFont="1" applyFill="1" applyBorder="1" applyAlignment="1">
      <alignment horizontal="left" vertical="center"/>
    </xf>
    <xf numFmtId="0" fontId="6" fillId="2" borderId="14" xfId="4" applyFont="1" applyFill="1" applyBorder="1" applyAlignment="1">
      <alignment horizontal="center" vertical="center"/>
    </xf>
    <xf numFmtId="0" fontId="6" fillId="2" borderId="13" xfId="2" applyFont="1" applyFill="1" applyBorder="1" applyAlignment="1">
      <alignment vertical="center" wrapText="1"/>
    </xf>
    <xf numFmtId="4" fontId="6" fillId="2" borderId="13" xfId="2" applyNumberFormat="1" applyFont="1" applyFill="1" applyBorder="1" applyAlignment="1">
      <alignment vertical="center" wrapText="1"/>
    </xf>
    <xf numFmtId="10" fontId="6" fillId="2" borderId="13" xfId="6" applyNumberFormat="1" applyFont="1" applyFill="1" applyBorder="1" applyAlignment="1">
      <alignment vertical="center" wrapText="1"/>
    </xf>
    <xf numFmtId="166" fontId="6" fillId="2" borderId="13" xfId="6" applyNumberFormat="1" applyFont="1" applyFill="1" applyBorder="1" applyAlignment="1">
      <alignment horizontal="right" vertical="center"/>
    </xf>
    <xf numFmtId="49" fontId="6" fillId="2" borderId="14" xfId="4" applyNumberFormat="1" applyFont="1" applyFill="1" applyBorder="1" applyAlignment="1">
      <alignment horizontal="left" vertical="center"/>
    </xf>
    <xf numFmtId="0" fontId="6" fillId="2" borderId="14" xfId="2" applyFont="1" applyFill="1" applyBorder="1" applyAlignment="1">
      <alignment vertical="center" wrapText="1"/>
    </xf>
    <xf numFmtId="4" fontId="6" fillId="2" borderId="14" xfId="2" applyNumberFormat="1" applyFont="1" applyFill="1" applyBorder="1" applyAlignment="1">
      <alignment vertical="center" wrapText="1"/>
    </xf>
    <xf numFmtId="10" fontId="6" fillId="2" borderId="14" xfId="6" applyNumberFormat="1" applyFont="1" applyFill="1" applyBorder="1" applyAlignment="1">
      <alignment vertical="center" wrapText="1"/>
    </xf>
    <xf numFmtId="49" fontId="7" fillId="2" borderId="14" xfId="4" applyNumberFormat="1" applyFont="1" applyFill="1" applyBorder="1" applyAlignment="1">
      <alignment horizontal="left" vertical="center"/>
    </xf>
    <xf numFmtId="0" fontId="7" fillId="2" borderId="14" xfId="4" applyFont="1" applyFill="1" applyBorder="1" applyAlignment="1">
      <alignment horizontal="center" vertical="center"/>
    </xf>
    <xf numFmtId="0" fontId="7" fillId="2" borderId="14" xfId="2" applyFont="1" applyFill="1" applyBorder="1" applyAlignment="1">
      <alignment vertical="center" wrapText="1"/>
    </xf>
    <xf numFmtId="4" fontId="10" fillId="2" borderId="14" xfId="2" applyNumberFormat="1" applyFont="1" applyFill="1" applyBorder="1" applyAlignment="1">
      <alignment horizontal="right" vertical="center" wrapText="1" readingOrder="1"/>
    </xf>
    <xf numFmtId="4" fontId="7" fillId="2" borderId="14" xfId="2" applyNumberFormat="1" applyFont="1" applyFill="1" applyBorder="1" applyAlignment="1">
      <alignment vertical="center" wrapText="1"/>
    </xf>
    <xf numFmtId="39" fontId="7" fillId="2" borderId="14" xfId="3" applyNumberFormat="1" applyFont="1" applyFill="1" applyBorder="1" applyAlignment="1">
      <alignment horizontal="right" vertical="center"/>
    </xf>
    <xf numFmtId="166" fontId="7" fillId="2" borderId="13" xfId="6" applyNumberFormat="1" applyFont="1" applyFill="1" applyBorder="1" applyAlignment="1">
      <alignment horizontal="right" vertical="center"/>
    </xf>
    <xf numFmtId="4" fontId="7" fillId="2" borderId="0" xfId="2" applyNumberFormat="1" applyFont="1" applyFill="1" applyAlignment="1">
      <alignment vertical="center"/>
    </xf>
    <xf numFmtId="10" fontId="7" fillId="2" borderId="14" xfId="6" applyNumberFormat="1" applyFont="1" applyFill="1" applyBorder="1" applyAlignment="1">
      <alignment vertical="center" wrapText="1"/>
    </xf>
    <xf numFmtId="167" fontId="7" fillId="2" borderId="14" xfId="6" applyNumberFormat="1" applyFont="1" applyFill="1" applyBorder="1" applyAlignment="1">
      <alignment vertical="center" wrapText="1"/>
    </xf>
    <xf numFmtId="168" fontId="7" fillId="2" borderId="14" xfId="6" applyNumberFormat="1" applyFont="1" applyFill="1" applyBorder="1" applyAlignment="1">
      <alignment vertical="center" wrapText="1"/>
    </xf>
    <xf numFmtId="9" fontId="7" fillId="2" borderId="13" xfId="6" applyFont="1" applyFill="1" applyBorder="1" applyAlignment="1">
      <alignment horizontal="right" vertical="center"/>
    </xf>
    <xf numFmtId="10" fontId="7" fillId="2" borderId="13" xfId="6" applyNumberFormat="1" applyFont="1" applyFill="1" applyBorder="1" applyAlignment="1">
      <alignment horizontal="right" vertical="center"/>
    </xf>
    <xf numFmtId="4" fontId="11" fillId="2" borderId="14" xfId="2" applyNumberFormat="1" applyFont="1" applyFill="1" applyBorder="1" applyAlignment="1">
      <alignment horizontal="right" vertical="center" wrapText="1" readingOrder="1"/>
    </xf>
    <xf numFmtId="10" fontId="7" fillId="2" borderId="14" xfId="6" applyNumberFormat="1" applyFont="1" applyFill="1" applyBorder="1" applyAlignment="1">
      <alignment horizontal="right" vertical="center"/>
    </xf>
    <xf numFmtId="166" fontId="7" fillId="2" borderId="14" xfId="6" applyNumberFormat="1" applyFont="1" applyFill="1" applyBorder="1" applyAlignment="1">
      <alignment horizontal="right" vertical="center"/>
    </xf>
    <xf numFmtId="4" fontId="7" fillId="2" borderId="14" xfId="2" applyNumberFormat="1" applyFont="1" applyFill="1" applyBorder="1" applyAlignment="1">
      <alignment horizontal="right" vertical="center" wrapText="1" readingOrder="1"/>
    </xf>
    <xf numFmtId="4" fontId="6" fillId="2" borderId="14" xfId="2" applyNumberFormat="1" applyFont="1" applyFill="1" applyBorder="1" applyAlignment="1">
      <alignment horizontal="right" vertical="center" wrapText="1" readingOrder="1"/>
    </xf>
    <xf numFmtId="168" fontId="6" fillId="2" borderId="14" xfId="6" applyNumberFormat="1" applyFont="1" applyFill="1" applyBorder="1" applyAlignment="1">
      <alignment vertical="center" wrapText="1"/>
    </xf>
    <xf numFmtId="4" fontId="12" fillId="2" borderId="14" xfId="2" applyNumberFormat="1" applyFont="1" applyFill="1" applyBorder="1" applyAlignment="1">
      <alignment horizontal="right" vertical="center" wrapText="1" readingOrder="1"/>
    </xf>
    <xf numFmtId="39" fontId="6" fillId="2" borderId="14" xfId="3" applyNumberFormat="1" applyFont="1" applyFill="1" applyBorder="1" applyAlignment="1">
      <alignment horizontal="right" vertical="center"/>
    </xf>
    <xf numFmtId="10" fontId="6" fillId="2" borderId="14" xfId="6" applyNumberFormat="1" applyFont="1" applyFill="1" applyBorder="1" applyAlignment="1">
      <alignment horizontal="right" vertical="center"/>
    </xf>
    <xf numFmtId="9" fontId="6" fillId="2" borderId="13" xfId="6" applyFont="1" applyFill="1" applyBorder="1" applyAlignment="1">
      <alignment horizontal="right" vertical="center"/>
    </xf>
    <xf numFmtId="4" fontId="13" fillId="2" borderId="14" xfId="2" applyNumberFormat="1" applyFont="1" applyFill="1" applyBorder="1" applyAlignment="1">
      <alignment horizontal="right" vertical="center" wrapText="1" readingOrder="1"/>
    </xf>
    <xf numFmtId="167" fontId="6" fillId="2" borderId="14" xfId="6" applyNumberFormat="1" applyFont="1" applyFill="1" applyBorder="1" applyAlignment="1">
      <alignment vertical="center" wrapText="1"/>
    </xf>
    <xf numFmtId="169" fontId="7" fillId="2" borderId="14" xfId="6" applyNumberFormat="1" applyFont="1" applyFill="1" applyBorder="1" applyAlignment="1">
      <alignment vertical="center" wrapText="1"/>
    </xf>
    <xf numFmtId="9" fontId="7" fillId="2" borderId="14" xfId="6" applyFont="1" applyFill="1" applyBorder="1" applyAlignment="1">
      <alignment horizontal="right" vertical="center"/>
    </xf>
    <xf numFmtId="0" fontId="6" fillId="2" borderId="14" xfId="4" applyFont="1" applyFill="1" applyBorder="1" applyAlignment="1">
      <alignment horizontal="left" vertical="center"/>
    </xf>
    <xf numFmtId="0" fontId="7" fillId="2" borderId="14" xfId="4" applyFont="1" applyFill="1" applyBorder="1" applyAlignment="1">
      <alignment horizontal="left" vertical="center"/>
    </xf>
    <xf numFmtId="169" fontId="6" fillId="2" borderId="14" xfId="6" applyNumberFormat="1" applyFont="1" applyFill="1" applyBorder="1" applyAlignment="1">
      <alignment vertical="center" wrapText="1"/>
    </xf>
    <xf numFmtId="167" fontId="7" fillId="2" borderId="13" xfId="6" applyNumberFormat="1" applyFont="1" applyFill="1" applyBorder="1" applyAlignment="1">
      <alignment horizontal="right" vertical="center"/>
    </xf>
    <xf numFmtId="168" fontId="6" fillId="2" borderId="13" xfId="1" applyNumberFormat="1" applyFont="1" applyFill="1" applyBorder="1" applyAlignment="1">
      <alignment horizontal="right" vertical="center"/>
    </xf>
    <xf numFmtId="49" fontId="6" fillId="0" borderId="14" xfId="4" applyNumberFormat="1" applyFont="1" applyBorder="1" applyAlignment="1">
      <alignment horizontal="left" vertical="center"/>
    </xf>
    <xf numFmtId="0" fontId="6" fillId="0" borderId="14" xfId="4" applyFont="1" applyBorder="1" applyAlignment="1">
      <alignment horizontal="center" vertical="center"/>
    </xf>
    <xf numFmtId="0" fontId="6" fillId="0" borderId="14" xfId="2" applyFont="1" applyBorder="1" applyAlignment="1">
      <alignment vertical="center" wrapText="1"/>
    </xf>
    <xf numFmtId="4" fontId="6" fillId="0" borderId="14" xfId="2" applyNumberFormat="1" applyFont="1" applyBorder="1" applyAlignment="1">
      <alignment horizontal="right" vertical="center" wrapText="1" readingOrder="1"/>
    </xf>
    <xf numFmtId="49" fontId="7" fillId="0" borderId="14" xfId="4" applyNumberFormat="1" applyFont="1" applyBorder="1" applyAlignment="1">
      <alignment horizontal="left" vertical="center"/>
    </xf>
    <xf numFmtId="0" fontId="7" fillId="0" borderId="14" xfId="4" applyFont="1" applyBorder="1" applyAlignment="1">
      <alignment horizontal="center" vertical="center"/>
    </xf>
    <xf numFmtId="0" fontId="7" fillId="0" borderId="14" xfId="2" applyFont="1" applyBorder="1" applyAlignment="1">
      <alignment vertical="center" wrapText="1"/>
    </xf>
    <xf numFmtId="4" fontId="7" fillId="0" borderId="14" xfId="2" applyNumberFormat="1" applyFont="1" applyBorder="1" applyAlignment="1">
      <alignment horizontal="right" vertical="center" wrapText="1" readingOrder="1"/>
    </xf>
    <xf numFmtId="0" fontId="6" fillId="2" borderId="15" xfId="4" applyFont="1" applyFill="1" applyBorder="1" applyAlignment="1">
      <alignment horizontal="center" vertical="center"/>
    </xf>
    <xf numFmtId="49" fontId="7" fillId="2" borderId="15" xfId="4" applyNumberFormat="1" applyFont="1" applyFill="1" applyBorder="1" applyAlignment="1">
      <alignment horizontal="left" vertical="center"/>
    </xf>
    <xf numFmtId="0" fontId="7" fillId="2" borderId="15" xfId="4" applyFont="1" applyFill="1" applyBorder="1" applyAlignment="1">
      <alignment horizontal="center" vertical="center"/>
    </xf>
    <xf numFmtId="0" fontId="7" fillId="2" borderId="15" xfId="2" applyFont="1" applyFill="1" applyBorder="1" applyAlignment="1">
      <alignment vertical="center" wrapText="1"/>
    </xf>
    <xf numFmtId="4" fontId="10" fillId="2" borderId="15" xfId="2" applyNumberFormat="1" applyFont="1" applyFill="1" applyBorder="1" applyAlignment="1">
      <alignment horizontal="right" vertical="center" wrapText="1" readingOrder="1"/>
    </xf>
    <xf numFmtId="10" fontId="7" fillId="2" borderId="15" xfId="6" applyNumberFormat="1" applyFont="1" applyFill="1" applyBorder="1" applyAlignment="1">
      <alignment vertical="center" wrapText="1"/>
    </xf>
    <xf numFmtId="39" fontId="7" fillId="2" borderId="15" xfId="3" applyNumberFormat="1" applyFont="1" applyFill="1" applyBorder="1" applyAlignment="1">
      <alignment horizontal="right" vertical="center"/>
    </xf>
    <xf numFmtId="39" fontId="6" fillId="4" borderId="10" xfId="3" applyNumberFormat="1" applyFont="1" applyFill="1" applyBorder="1" applyAlignment="1">
      <alignment horizontal="center" vertical="center"/>
    </xf>
    <xf numFmtId="170" fontId="6" fillId="4" borderId="10" xfId="3" applyNumberFormat="1" applyFont="1" applyFill="1" applyBorder="1" applyAlignment="1">
      <alignment horizontal="center" vertical="center"/>
    </xf>
    <xf numFmtId="169" fontId="6" fillId="4" borderId="10" xfId="6" applyNumberFormat="1" applyFont="1" applyFill="1" applyBorder="1" applyAlignment="1">
      <alignment horizontal="right" vertical="center"/>
    </xf>
    <xf numFmtId="0" fontId="6" fillId="2" borderId="13" xfId="4" applyFont="1" applyFill="1" applyBorder="1" applyAlignment="1">
      <alignment horizontal="center" vertical="center"/>
    </xf>
    <xf numFmtId="4" fontId="12" fillId="2" borderId="13" xfId="2" applyNumberFormat="1" applyFont="1" applyFill="1" applyBorder="1" applyAlignment="1">
      <alignment horizontal="right" vertical="center" wrapText="1" readingOrder="1"/>
    </xf>
    <xf numFmtId="171" fontId="6" fillId="2" borderId="13" xfId="6" applyNumberFormat="1" applyFont="1" applyFill="1" applyBorder="1" applyAlignment="1">
      <alignment horizontal="right" vertical="center"/>
    </xf>
    <xf numFmtId="0" fontId="13" fillId="2" borderId="14" xfId="2" applyFont="1" applyFill="1" applyBorder="1" applyAlignment="1">
      <alignment vertical="center" wrapText="1"/>
    </xf>
    <xf numFmtId="49" fontId="13" fillId="2" borderId="14" xfId="4" applyNumberFormat="1" applyFont="1" applyFill="1" applyBorder="1" applyAlignment="1">
      <alignment horizontal="left" vertical="center"/>
    </xf>
    <xf numFmtId="167" fontId="6" fillId="2" borderId="13" xfId="6" applyNumberFormat="1" applyFont="1" applyFill="1" applyBorder="1" applyAlignment="1">
      <alignment horizontal="right" vertical="center"/>
    </xf>
    <xf numFmtId="168" fontId="7" fillId="2" borderId="13" xfId="6" applyNumberFormat="1" applyFont="1" applyFill="1" applyBorder="1" applyAlignment="1">
      <alignment horizontal="right" vertical="center"/>
    </xf>
    <xf numFmtId="0" fontId="11" fillId="2" borderId="14" xfId="4" applyFont="1" applyFill="1" applyBorder="1" applyAlignment="1">
      <alignment horizontal="center" vertical="center"/>
    </xf>
    <xf numFmtId="0" fontId="13" fillId="2" borderId="14" xfId="4" applyFont="1" applyFill="1" applyBorder="1" applyAlignment="1">
      <alignment horizontal="center" vertical="center" wrapText="1"/>
    </xf>
    <xf numFmtId="168" fontId="6" fillId="2" borderId="13" xfId="6" applyNumberFormat="1" applyFont="1" applyFill="1" applyBorder="1" applyAlignment="1">
      <alignment horizontal="right" vertical="center"/>
    </xf>
    <xf numFmtId="49" fontId="11" fillId="2" borderId="14" xfId="4" applyNumberFormat="1" applyFont="1" applyFill="1" applyBorder="1" applyAlignment="1">
      <alignment horizontal="left" vertical="center"/>
    </xf>
    <xf numFmtId="0" fontId="11" fillId="2" borderId="14" xfId="4" applyFont="1" applyFill="1" applyBorder="1" applyAlignment="1">
      <alignment horizontal="center" vertical="center" wrapText="1"/>
    </xf>
    <xf numFmtId="171" fontId="6" fillId="2" borderId="13" xfId="1" applyNumberFormat="1" applyFont="1" applyFill="1" applyBorder="1" applyAlignment="1">
      <alignment horizontal="right" vertical="center"/>
    </xf>
    <xf numFmtId="0" fontId="13" fillId="2" borderId="14" xfId="4" applyFont="1" applyFill="1" applyBorder="1" applyAlignment="1">
      <alignment horizontal="left" vertical="center"/>
    </xf>
    <xf numFmtId="169" fontId="6" fillId="2" borderId="13" xfId="6" applyNumberFormat="1" applyFont="1" applyFill="1" applyBorder="1" applyAlignment="1">
      <alignment horizontal="right" vertical="center"/>
    </xf>
    <xf numFmtId="0" fontId="13" fillId="2" borderId="14" xfId="4" applyFont="1" applyFill="1" applyBorder="1" applyAlignment="1">
      <alignment horizontal="center" vertical="center"/>
    </xf>
    <xf numFmtId="0" fontId="11" fillId="2" borderId="14" xfId="2" applyFont="1" applyFill="1" applyBorder="1" applyAlignment="1">
      <alignment vertical="center" wrapText="1"/>
    </xf>
    <xf numFmtId="0" fontId="11" fillId="0" borderId="14" xfId="4" applyFont="1" applyBorder="1" applyAlignment="1">
      <alignment horizontal="center" vertical="center" wrapText="1"/>
    </xf>
    <xf numFmtId="0" fontId="11" fillId="0" borderId="14" xfId="2" applyFont="1" applyBorder="1" applyAlignment="1">
      <alignment vertical="center" wrapText="1"/>
    </xf>
    <xf numFmtId="4" fontId="10" fillId="0" borderId="14" xfId="2" applyNumberFormat="1" applyFont="1" applyBorder="1" applyAlignment="1">
      <alignment horizontal="right" vertical="center" wrapText="1" readingOrder="1"/>
    </xf>
    <xf numFmtId="4" fontId="11" fillId="2" borderId="14" xfId="6" applyNumberFormat="1" applyFont="1" applyFill="1" applyBorder="1" applyAlignment="1">
      <alignment horizontal="right" vertical="center" wrapText="1" readingOrder="1"/>
    </xf>
    <xf numFmtId="169" fontId="7" fillId="2" borderId="13" xfId="6" applyNumberFormat="1" applyFont="1" applyFill="1" applyBorder="1" applyAlignment="1">
      <alignment horizontal="right" vertical="center"/>
    </xf>
    <xf numFmtId="39" fontId="14" fillId="3" borderId="7" xfId="3" applyNumberFormat="1" applyFont="1" applyFill="1" applyBorder="1" applyAlignment="1">
      <alignment horizontal="right" vertical="center"/>
    </xf>
    <xf numFmtId="10" fontId="14" fillId="3" borderId="7" xfId="6" applyNumberFormat="1" applyFont="1" applyFill="1" applyBorder="1" applyAlignment="1">
      <alignment vertical="center" wrapText="1"/>
    </xf>
    <xf numFmtId="10" fontId="14" fillId="3" borderId="7" xfId="6" applyNumberFormat="1" applyFont="1" applyFill="1" applyBorder="1" applyAlignment="1">
      <alignment horizontal="right" vertical="center"/>
    </xf>
    <xf numFmtId="10" fontId="14" fillId="3" borderId="17" xfId="6" applyNumberFormat="1" applyFont="1" applyFill="1" applyBorder="1" applyAlignment="1">
      <alignment horizontal="right" vertical="center"/>
    </xf>
    <xf numFmtId="0" fontId="15" fillId="2" borderId="0" xfId="2" applyFont="1" applyFill="1" applyAlignment="1">
      <alignment vertical="center"/>
    </xf>
    <xf numFmtId="0" fontId="16" fillId="2" borderId="0" xfId="2" applyFont="1" applyFill="1" applyAlignment="1">
      <alignment vertical="center"/>
    </xf>
    <xf numFmtId="0" fontId="17" fillId="2" borderId="0" xfId="2" applyFont="1" applyFill="1" applyAlignment="1">
      <alignment vertical="center"/>
    </xf>
    <xf numFmtId="0" fontId="17" fillId="2" borderId="0" xfId="2" applyFont="1" applyFill="1" applyAlignment="1">
      <alignment vertical="center" wrapText="1"/>
    </xf>
    <xf numFmtId="39" fontId="14" fillId="2" borderId="0" xfId="3" applyNumberFormat="1" applyFont="1" applyFill="1" applyBorder="1" applyAlignment="1">
      <alignment horizontal="right" vertical="center"/>
    </xf>
    <xf numFmtId="10" fontId="14" fillId="2" borderId="0" xfId="6" applyNumberFormat="1" applyFont="1" applyFill="1" applyBorder="1" applyAlignment="1">
      <alignment vertical="center" wrapText="1"/>
    </xf>
    <xf numFmtId="10" fontId="14" fillId="2" borderId="0" xfId="6" applyNumberFormat="1" applyFont="1" applyFill="1" applyBorder="1" applyAlignment="1">
      <alignment horizontal="right" vertical="center"/>
    </xf>
    <xf numFmtId="4" fontId="18" fillId="2" borderId="0" xfId="7" applyNumberFormat="1" applyFont="1" applyFill="1" applyAlignment="1">
      <alignment vertical="center" wrapText="1"/>
    </xf>
    <xf numFmtId="4" fontId="7" fillId="2" borderId="0" xfId="7" applyNumberFormat="1" applyFont="1" applyFill="1" applyAlignment="1">
      <alignment vertical="center" wrapText="1"/>
    </xf>
    <xf numFmtId="0" fontId="16" fillId="0" borderId="0" xfId="2" applyFont="1" applyAlignment="1">
      <alignment vertical="center"/>
    </xf>
    <xf numFmtId="164" fontId="17" fillId="2" borderId="0" xfId="3" applyFont="1" applyFill="1" applyBorder="1" applyAlignment="1">
      <alignment vertical="center"/>
    </xf>
    <xf numFmtId="4" fontId="20" fillId="2" borderId="0" xfId="3" applyNumberFormat="1" applyFont="1" applyFill="1" applyBorder="1" applyAlignment="1">
      <alignment vertical="center"/>
    </xf>
    <xf numFmtId="10" fontId="7" fillId="2" borderId="0" xfId="2" applyNumberFormat="1" applyFont="1" applyFill="1" applyAlignment="1">
      <alignment horizontal="right" vertical="center"/>
    </xf>
    <xf numFmtId="4" fontId="6" fillId="2" borderId="0" xfId="3" applyNumberFormat="1" applyFont="1" applyFill="1" applyAlignment="1">
      <alignment vertical="center"/>
    </xf>
    <xf numFmtId="0" fontId="7" fillId="2" borderId="0" xfId="4" applyFont="1" applyFill="1" applyAlignment="1">
      <alignment vertical="center"/>
    </xf>
    <xf numFmtId="0" fontId="7" fillId="2" borderId="0" xfId="4" applyFont="1" applyFill="1" applyAlignment="1">
      <alignment horizontal="center" vertical="center"/>
    </xf>
    <xf numFmtId="4" fontId="7" fillId="2" borderId="0" xfId="4" applyNumberFormat="1" applyFont="1" applyFill="1" applyAlignment="1">
      <alignment vertical="center"/>
    </xf>
    <xf numFmtId="164" fontId="7" fillId="2" borderId="0" xfId="5" applyFont="1" applyFill="1" applyAlignment="1">
      <alignment vertical="center"/>
    </xf>
    <xf numFmtId="0" fontId="6" fillId="2" borderId="0" xfId="4" applyFont="1" applyFill="1" applyAlignment="1">
      <alignment vertical="center"/>
    </xf>
    <xf numFmtId="0" fontId="6" fillId="2" borderId="0" xfId="4" applyFont="1" applyFill="1" applyAlignment="1">
      <alignment horizontal="center" vertical="center" wrapText="1"/>
    </xf>
    <xf numFmtId="49" fontId="6" fillId="2" borderId="0" xfId="4" applyNumberFormat="1" applyFont="1" applyFill="1" applyAlignment="1">
      <alignment horizontal="center" vertical="center" wrapText="1"/>
    </xf>
    <xf numFmtId="10" fontId="2" fillId="3" borderId="6" xfId="5" applyNumberFormat="1" applyFont="1" applyFill="1" applyBorder="1" applyAlignment="1">
      <alignment horizontal="center" vertical="center" wrapText="1"/>
    </xf>
    <xf numFmtId="10" fontId="2" fillId="3" borderId="8" xfId="5" applyNumberFormat="1" applyFont="1" applyFill="1" applyBorder="1" applyAlignment="1">
      <alignment horizontal="center" vertical="center" wrapText="1"/>
    </xf>
    <xf numFmtId="49" fontId="6" fillId="4" borderId="10" xfId="4" applyNumberFormat="1" applyFont="1" applyFill="1" applyBorder="1" applyAlignment="1">
      <alignment horizontal="center" vertical="center"/>
    </xf>
    <xf numFmtId="9" fontId="6" fillId="4" borderId="10" xfId="1" applyFont="1" applyFill="1" applyBorder="1" applyAlignment="1">
      <alignment horizontal="right" vertical="center"/>
    </xf>
    <xf numFmtId="10" fontId="4" fillId="4" borderId="10" xfId="6" applyNumberFormat="1" applyFont="1" applyFill="1" applyBorder="1" applyAlignment="1">
      <alignment horizontal="right" vertical="center"/>
    </xf>
    <xf numFmtId="10" fontId="4" fillId="4" borderId="11" xfId="6" applyNumberFormat="1" applyFont="1" applyFill="1" applyBorder="1" applyAlignment="1">
      <alignment horizontal="right" vertical="center"/>
    </xf>
    <xf numFmtId="49" fontId="6" fillId="2" borderId="22" xfId="4" applyNumberFormat="1" applyFont="1" applyFill="1" applyBorder="1" applyAlignment="1">
      <alignment horizontal="left" vertical="center"/>
    </xf>
    <xf numFmtId="10" fontId="6" fillId="2" borderId="13" xfId="1" applyNumberFormat="1" applyFont="1" applyFill="1" applyBorder="1" applyAlignment="1">
      <alignment horizontal="right" vertical="center"/>
    </xf>
    <xf numFmtId="10" fontId="6" fillId="2" borderId="13" xfId="6" applyNumberFormat="1" applyFont="1" applyFill="1" applyBorder="1" applyAlignment="1">
      <alignment horizontal="right" vertical="center"/>
    </xf>
    <xf numFmtId="10" fontId="6" fillId="2" borderId="23" xfId="6" applyNumberFormat="1" applyFont="1" applyFill="1" applyBorder="1" applyAlignment="1">
      <alignment horizontal="right" vertical="center"/>
    </xf>
    <xf numFmtId="49" fontId="6" fillId="2" borderId="24" xfId="4" applyNumberFormat="1" applyFont="1" applyFill="1" applyBorder="1" applyAlignment="1">
      <alignment horizontal="left" vertical="center"/>
    </xf>
    <xf numFmtId="10" fontId="6" fillId="2" borderId="14" xfId="1" applyNumberFormat="1" applyFont="1" applyFill="1" applyBorder="1" applyAlignment="1">
      <alignment horizontal="right" vertical="center"/>
    </xf>
    <xf numFmtId="10" fontId="6" fillId="2" borderId="25" xfId="6" applyNumberFormat="1" applyFont="1" applyFill="1" applyBorder="1" applyAlignment="1">
      <alignment horizontal="right" vertical="center"/>
    </xf>
    <xf numFmtId="49" fontId="7" fillId="2" borderId="24" xfId="4" applyNumberFormat="1" applyFont="1" applyFill="1" applyBorder="1" applyAlignment="1">
      <alignment horizontal="left" vertical="center"/>
    </xf>
    <xf numFmtId="10" fontId="7" fillId="2" borderId="14" xfId="1" applyNumberFormat="1" applyFont="1" applyFill="1" applyBorder="1" applyAlignment="1">
      <alignment horizontal="right" vertical="center"/>
    </xf>
    <xf numFmtId="10" fontId="7" fillId="2" borderId="25" xfId="6" applyNumberFormat="1" applyFont="1" applyFill="1" applyBorder="1" applyAlignment="1">
      <alignment horizontal="right" vertical="center"/>
    </xf>
    <xf numFmtId="167" fontId="7" fillId="2" borderId="14" xfId="1" applyNumberFormat="1" applyFont="1" applyFill="1" applyBorder="1" applyAlignment="1">
      <alignment horizontal="right" vertical="center"/>
    </xf>
    <xf numFmtId="0" fontId="6" fillId="2" borderId="24" xfId="4" applyFont="1" applyFill="1" applyBorder="1" applyAlignment="1">
      <alignment horizontal="left" vertical="center"/>
    </xf>
    <xf numFmtId="166" fontId="6" fillId="2" borderId="14" xfId="1" applyNumberFormat="1" applyFont="1" applyFill="1" applyBorder="1" applyAlignment="1">
      <alignment horizontal="right" vertical="center"/>
    </xf>
    <xf numFmtId="0" fontId="7" fillId="2" borderId="24" xfId="4" applyFont="1" applyFill="1" applyBorder="1" applyAlignment="1">
      <alignment horizontal="left" vertical="center"/>
    </xf>
    <xf numFmtId="168" fontId="7" fillId="2" borderId="14" xfId="1" applyNumberFormat="1" applyFont="1" applyFill="1" applyBorder="1" applyAlignment="1">
      <alignment horizontal="right" vertical="center"/>
    </xf>
    <xf numFmtId="169" fontId="7" fillId="2" borderId="14" xfId="1" applyNumberFormat="1" applyFont="1" applyFill="1" applyBorder="1" applyAlignment="1">
      <alignment horizontal="right" vertical="center"/>
    </xf>
    <xf numFmtId="168" fontId="6" fillId="2" borderId="14" xfId="1" applyNumberFormat="1" applyFont="1" applyFill="1" applyBorder="1" applyAlignment="1">
      <alignment horizontal="right" vertical="center"/>
    </xf>
    <xf numFmtId="9" fontId="6" fillId="2" borderId="14" xfId="1" applyFont="1" applyFill="1" applyBorder="1" applyAlignment="1">
      <alignment horizontal="right" vertical="center"/>
    </xf>
    <xf numFmtId="9" fontId="7" fillId="2" borderId="14" xfId="1" applyFont="1" applyFill="1" applyBorder="1" applyAlignment="1">
      <alignment horizontal="right" vertical="center"/>
    </xf>
    <xf numFmtId="49" fontId="7" fillId="2" borderId="26" xfId="4" applyNumberFormat="1" applyFont="1" applyFill="1" applyBorder="1" applyAlignment="1">
      <alignment horizontal="left" vertical="center"/>
    </xf>
    <xf numFmtId="9" fontId="7" fillId="2" borderId="15" xfId="1" applyFont="1" applyFill="1" applyBorder="1" applyAlignment="1">
      <alignment horizontal="right" vertical="center"/>
    </xf>
    <xf numFmtId="10" fontId="7" fillId="2" borderId="15" xfId="6" applyNumberFormat="1" applyFont="1" applyFill="1" applyBorder="1" applyAlignment="1">
      <alignment horizontal="right" vertical="center"/>
    </xf>
    <xf numFmtId="10" fontId="7" fillId="2" borderId="27" xfId="6" applyNumberFormat="1" applyFont="1" applyFill="1" applyBorder="1" applyAlignment="1">
      <alignment horizontal="right" vertical="center"/>
    </xf>
    <xf numFmtId="49" fontId="6" fillId="4" borderId="28" xfId="4" applyNumberFormat="1" applyFont="1" applyFill="1" applyBorder="1" applyAlignment="1">
      <alignment horizontal="left" vertical="center"/>
    </xf>
    <xf numFmtId="49" fontId="6" fillId="4" borderId="29" xfId="4" applyNumberFormat="1" applyFont="1" applyFill="1" applyBorder="1" applyAlignment="1">
      <alignment horizontal="center" vertical="center"/>
    </xf>
    <xf numFmtId="0" fontId="6" fillId="4" borderId="29" xfId="2" applyFont="1" applyFill="1" applyBorder="1" applyAlignment="1">
      <alignment vertical="center" wrapText="1"/>
    </xf>
    <xf numFmtId="39" fontId="6" fillId="4" borderId="29" xfId="3" applyNumberFormat="1" applyFont="1" applyFill="1" applyBorder="1" applyAlignment="1">
      <alignment horizontal="right" vertical="center"/>
    </xf>
    <xf numFmtId="9" fontId="6" fillId="4" borderId="29" xfId="1" applyFont="1" applyFill="1" applyBorder="1" applyAlignment="1">
      <alignment horizontal="right" vertical="center"/>
    </xf>
    <xf numFmtId="10" fontId="4" fillId="4" borderId="29" xfId="6" applyNumberFormat="1" applyFont="1" applyFill="1" applyBorder="1" applyAlignment="1">
      <alignment horizontal="right" vertical="center"/>
    </xf>
    <xf numFmtId="10" fontId="4" fillId="4" borderId="30" xfId="6" applyNumberFormat="1" applyFont="1" applyFill="1" applyBorder="1" applyAlignment="1">
      <alignment horizontal="right" vertical="center"/>
    </xf>
    <xf numFmtId="49" fontId="6" fillId="4" borderId="31" xfId="4" applyNumberFormat="1" applyFont="1" applyFill="1" applyBorder="1" applyAlignment="1">
      <alignment horizontal="left" vertical="center"/>
    </xf>
    <xf numFmtId="49" fontId="6" fillId="4" borderId="32" xfId="4" applyNumberFormat="1" applyFont="1" applyFill="1" applyBorder="1" applyAlignment="1">
      <alignment horizontal="center" vertical="center"/>
    </xf>
    <xf numFmtId="0" fontId="6" fillId="4" borderId="32" xfId="2" applyFont="1" applyFill="1" applyBorder="1" applyAlignment="1">
      <alignment vertical="center" wrapText="1"/>
    </xf>
    <xf numFmtId="39" fontId="6" fillId="4" borderId="32" xfId="3" applyNumberFormat="1" applyFont="1" applyFill="1" applyBorder="1" applyAlignment="1">
      <alignment horizontal="right" vertical="center"/>
    </xf>
    <xf numFmtId="9" fontId="6" fillId="4" borderId="32" xfId="1" applyFont="1" applyFill="1" applyBorder="1" applyAlignment="1">
      <alignment horizontal="right" vertical="center"/>
    </xf>
    <xf numFmtId="10" fontId="4" fillId="4" borderId="32" xfId="6" applyNumberFormat="1" applyFont="1" applyFill="1" applyBorder="1" applyAlignment="1">
      <alignment horizontal="right" vertical="center"/>
    </xf>
    <xf numFmtId="10" fontId="4" fillId="4" borderId="33" xfId="6" applyNumberFormat="1" applyFont="1" applyFill="1" applyBorder="1" applyAlignment="1">
      <alignment horizontal="right" vertical="center"/>
    </xf>
    <xf numFmtId="49" fontId="6" fillId="2" borderId="13" xfId="4" applyNumberFormat="1" applyFont="1" applyFill="1" applyBorder="1" applyAlignment="1">
      <alignment horizontal="center" vertical="center"/>
    </xf>
    <xf numFmtId="49" fontId="13" fillId="2" borderId="13" xfId="4" applyNumberFormat="1" applyFont="1" applyFill="1" applyBorder="1" applyAlignment="1">
      <alignment horizontal="center" vertical="center"/>
    </xf>
    <xf numFmtId="9" fontId="6" fillId="2" borderId="13" xfId="1" applyFont="1" applyFill="1" applyBorder="1" applyAlignment="1">
      <alignment horizontal="right" vertical="center"/>
    </xf>
    <xf numFmtId="49" fontId="13" fillId="2" borderId="24" xfId="4" applyNumberFormat="1" applyFont="1" applyFill="1" applyBorder="1" applyAlignment="1">
      <alignment horizontal="left" vertical="center"/>
    </xf>
    <xf numFmtId="49" fontId="13" fillId="2" borderId="14" xfId="4" applyNumberFormat="1" applyFont="1" applyFill="1" applyBorder="1" applyAlignment="1">
      <alignment horizontal="center" vertical="center"/>
    </xf>
    <xf numFmtId="166" fontId="13" fillId="2" borderId="14" xfId="1" applyNumberFormat="1" applyFont="1" applyFill="1" applyBorder="1" applyAlignment="1">
      <alignment horizontal="right" vertical="center"/>
    </xf>
    <xf numFmtId="10" fontId="13" fillId="2" borderId="14" xfId="6" applyNumberFormat="1" applyFont="1" applyFill="1" applyBorder="1" applyAlignment="1">
      <alignment horizontal="right" vertical="center"/>
    </xf>
    <xf numFmtId="10" fontId="13" fillId="2" borderId="25" xfId="6" applyNumberFormat="1" applyFont="1" applyFill="1" applyBorder="1" applyAlignment="1">
      <alignment horizontal="right" vertical="center"/>
    </xf>
    <xf numFmtId="0" fontId="11" fillId="2" borderId="0" xfId="2" applyFont="1" applyFill="1" applyAlignment="1">
      <alignment vertical="center"/>
    </xf>
    <xf numFmtId="49" fontId="6" fillId="2" borderId="14" xfId="4" applyNumberFormat="1" applyFont="1" applyFill="1" applyBorder="1" applyAlignment="1">
      <alignment horizontal="center" vertical="center"/>
    </xf>
    <xf numFmtId="166" fontId="7" fillId="2" borderId="14" xfId="1" applyNumberFormat="1" applyFont="1" applyFill="1" applyBorder="1" applyAlignment="1">
      <alignment horizontal="right" vertical="center"/>
    </xf>
    <xf numFmtId="0" fontId="13" fillId="2" borderId="24" xfId="4" applyFont="1" applyFill="1" applyBorder="1" applyAlignment="1">
      <alignment horizontal="left" vertical="center"/>
    </xf>
    <xf numFmtId="0" fontId="11" fillId="2" borderId="15" xfId="4" applyFont="1" applyFill="1" applyBorder="1" applyAlignment="1">
      <alignment horizontal="center" vertical="center" wrapText="1"/>
    </xf>
    <xf numFmtId="0" fontId="11" fillId="2" borderId="15" xfId="2" applyFont="1" applyFill="1" applyBorder="1" applyAlignment="1">
      <alignment vertical="center" wrapText="1"/>
    </xf>
    <xf numFmtId="4" fontId="11" fillId="2" borderId="15" xfId="2" applyNumberFormat="1" applyFont="1" applyFill="1" applyBorder="1" applyAlignment="1">
      <alignment horizontal="right" vertical="center" wrapText="1" readingOrder="1"/>
    </xf>
    <xf numFmtId="10" fontId="7" fillId="2" borderId="15" xfId="1" applyNumberFormat="1" applyFont="1" applyFill="1" applyBorder="1" applyAlignment="1">
      <alignment horizontal="right" vertical="center"/>
    </xf>
    <xf numFmtId="39" fontId="14" fillId="3" borderId="10" xfId="3" applyNumberFormat="1" applyFont="1" applyFill="1" applyBorder="1" applyAlignment="1">
      <alignment horizontal="right" vertical="center"/>
    </xf>
    <xf numFmtId="10" fontId="14" fillId="3" borderId="10" xfId="3" applyNumberFormat="1" applyFont="1" applyFill="1" applyBorder="1" applyAlignment="1">
      <alignment horizontal="right" vertical="center"/>
    </xf>
    <xf numFmtId="10" fontId="14" fillId="3" borderId="11" xfId="3" applyNumberFormat="1" applyFont="1" applyFill="1" applyBorder="1" applyAlignment="1">
      <alignment horizontal="right" vertical="center"/>
    </xf>
    <xf numFmtId="0" fontId="13" fillId="2" borderId="0" xfId="2" applyFont="1" applyFill="1" applyAlignment="1">
      <alignment horizontal="center" vertical="center"/>
    </xf>
    <xf numFmtId="10" fontId="7" fillId="2" borderId="0" xfId="6" applyNumberFormat="1" applyFont="1" applyFill="1" applyBorder="1" applyAlignment="1">
      <alignment vertical="center"/>
    </xf>
    <xf numFmtId="0" fontId="11" fillId="2" borderId="0" xfId="2" applyFont="1" applyFill="1" applyAlignment="1">
      <alignment horizontal="center" vertical="center"/>
    </xf>
    <xf numFmtId="0" fontId="7" fillId="2" borderId="0" xfId="2" applyFont="1" applyFill="1" applyAlignment="1">
      <alignment horizontal="center" vertical="center"/>
    </xf>
    <xf numFmtId="164" fontId="7" fillId="2" borderId="0" xfId="5" applyFont="1" applyFill="1" applyBorder="1" applyAlignment="1">
      <alignment vertical="center"/>
    </xf>
    <xf numFmtId="0" fontId="7" fillId="2" borderId="34" xfId="2" applyFont="1" applyFill="1" applyBorder="1" applyAlignment="1">
      <alignment vertical="center"/>
    </xf>
    <xf numFmtId="0" fontId="11" fillId="2" borderId="34" xfId="2" applyFont="1" applyFill="1" applyBorder="1" applyAlignment="1">
      <alignment horizontal="center" vertical="center"/>
    </xf>
    <xf numFmtId="0" fontId="7" fillId="2" borderId="34" xfId="2" applyFont="1" applyFill="1" applyBorder="1" applyAlignment="1">
      <alignment horizontal="center" vertical="center"/>
    </xf>
    <xf numFmtId="164" fontId="7" fillId="2" borderId="34" xfId="5" applyFont="1" applyFill="1" applyBorder="1" applyAlignment="1">
      <alignment vertical="center"/>
    </xf>
    <xf numFmtId="0" fontId="6" fillId="2" borderId="34" xfId="2" applyFont="1" applyFill="1" applyBorder="1" applyAlignment="1">
      <alignment vertical="center"/>
    </xf>
    <xf numFmtId="0" fontId="6" fillId="2" borderId="34" xfId="2" applyFont="1" applyFill="1" applyBorder="1" applyAlignment="1">
      <alignment horizontal="center" vertical="center" wrapText="1"/>
    </xf>
    <xf numFmtId="49" fontId="6" fillId="2" borderId="34" xfId="2" applyNumberFormat="1" applyFont="1" applyFill="1" applyBorder="1" applyAlignment="1">
      <alignment horizontal="center" vertical="center" wrapText="1"/>
    </xf>
    <xf numFmtId="10" fontId="7" fillId="2" borderId="34" xfId="6" applyNumberFormat="1" applyFont="1" applyFill="1" applyBorder="1" applyAlignment="1">
      <alignment vertical="center"/>
    </xf>
    <xf numFmtId="170" fontId="13" fillId="4" borderId="10" xfId="3" applyNumberFormat="1" applyFont="1" applyFill="1" applyBorder="1" applyAlignment="1">
      <alignment horizontal="center" vertical="center"/>
    </xf>
    <xf numFmtId="166" fontId="6" fillId="4" borderId="11" xfId="3" applyNumberFormat="1" applyFont="1" applyFill="1" applyBorder="1" applyAlignment="1">
      <alignment horizontal="right" vertical="center"/>
    </xf>
    <xf numFmtId="9" fontId="6" fillId="4" borderId="11" xfId="3" applyNumberFormat="1" applyFont="1" applyFill="1" applyBorder="1" applyAlignment="1">
      <alignment horizontal="right" vertical="center"/>
    </xf>
    <xf numFmtId="39" fontId="6" fillId="4" borderId="32" xfId="3" applyNumberFormat="1" applyFont="1" applyFill="1" applyBorder="1" applyAlignment="1">
      <alignment horizontal="center" vertical="center"/>
    </xf>
    <xf numFmtId="170" fontId="13" fillId="4" borderId="32" xfId="3" applyNumberFormat="1" applyFont="1" applyFill="1" applyBorder="1" applyAlignment="1">
      <alignment horizontal="center" vertical="center"/>
    </xf>
    <xf numFmtId="166" fontId="6" fillId="4" borderId="33" xfId="3" applyNumberFormat="1" applyFont="1" applyFill="1" applyBorder="1" applyAlignment="1">
      <alignment horizontal="right" vertical="center"/>
    </xf>
    <xf numFmtId="0" fontId="13" fillId="2" borderId="13" xfId="4" applyFont="1" applyFill="1" applyBorder="1" applyAlignment="1">
      <alignment horizontal="center" vertical="center"/>
    </xf>
    <xf numFmtId="166" fontId="12" fillId="2" borderId="13" xfId="6" applyNumberFormat="1" applyFont="1" applyFill="1" applyBorder="1" applyAlignment="1">
      <alignment horizontal="right" vertical="center" wrapText="1" readingOrder="1"/>
    </xf>
    <xf numFmtId="9" fontId="12" fillId="2" borderId="13" xfId="6" applyFont="1" applyFill="1" applyBorder="1" applyAlignment="1">
      <alignment horizontal="right" vertical="center" wrapText="1" readingOrder="1"/>
    </xf>
    <xf numFmtId="166" fontId="12" fillId="2" borderId="14" xfId="6" applyNumberFormat="1" applyFont="1" applyFill="1" applyBorder="1" applyAlignment="1">
      <alignment horizontal="right" vertical="center" wrapText="1" readingOrder="1"/>
    </xf>
    <xf numFmtId="166" fontId="10" fillId="2" borderId="14" xfId="6" applyNumberFormat="1" applyFont="1" applyFill="1" applyBorder="1" applyAlignment="1">
      <alignment horizontal="right" vertical="center" wrapText="1" readingOrder="1"/>
    </xf>
    <xf numFmtId="9" fontId="10" fillId="2" borderId="14" xfId="6" applyFont="1" applyFill="1" applyBorder="1" applyAlignment="1">
      <alignment horizontal="right" vertical="center" wrapText="1" readingOrder="1"/>
    </xf>
    <xf numFmtId="10" fontId="10" fillId="2" borderId="14" xfId="6" applyNumberFormat="1" applyFont="1" applyFill="1" applyBorder="1" applyAlignment="1">
      <alignment horizontal="right" vertical="center" wrapText="1" readingOrder="1"/>
    </xf>
    <xf numFmtId="166" fontId="13" fillId="2" borderId="14" xfId="2" applyNumberFormat="1" applyFont="1" applyFill="1" applyBorder="1" applyAlignment="1">
      <alignment horizontal="right" vertical="center" wrapText="1" readingOrder="1"/>
    </xf>
    <xf numFmtId="168" fontId="12" fillId="2" borderId="14" xfId="6" applyNumberFormat="1" applyFont="1" applyFill="1" applyBorder="1" applyAlignment="1">
      <alignment horizontal="right" vertical="center" wrapText="1" readingOrder="1"/>
    </xf>
    <xf numFmtId="168" fontId="10" fillId="2" borderId="14" xfId="6" applyNumberFormat="1" applyFont="1" applyFill="1" applyBorder="1" applyAlignment="1">
      <alignment horizontal="right" vertical="center" wrapText="1" readingOrder="1"/>
    </xf>
    <xf numFmtId="166" fontId="10" fillId="2" borderId="15" xfId="6" applyNumberFormat="1" applyFont="1" applyFill="1" applyBorder="1" applyAlignment="1">
      <alignment horizontal="right" vertical="center" wrapText="1" readingOrder="1"/>
    </xf>
    <xf numFmtId="9" fontId="10" fillId="2" borderId="15" xfId="6" applyFont="1" applyFill="1" applyBorder="1" applyAlignment="1">
      <alignment horizontal="right" vertical="center" wrapText="1" readingOrder="1"/>
    </xf>
    <xf numFmtId="49" fontId="13" fillId="4" borderId="10" xfId="4" applyNumberFormat="1" applyFont="1" applyFill="1" applyBorder="1" applyAlignment="1">
      <alignment horizontal="center" vertical="center"/>
    </xf>
    <xf numFmtId="166" fontId="6" fillId="4" borderId="10" xfId="3" applyNumberFormat="1" applyFont="1" applyFill="1" applyBorder="1" applyAlignment="1">
      <alignment horizontal="right" vertical="center"/>
    </xf>
    <xf numFmtId="9" fontId="12" fillId="2" borderId="11" xfId="6" applyFont="1" applyFill="1" applyBorder="1" applyAlignment="1">
      <alignment horizontal="right" vertical="center" wrapText="1" readingOrder="1"/>
    </xf>
    <xf numFmtId="9" fontId="12" fillId="2" borderId="14" xfId="6" applyFont="1" applyFill="1" applyBorder="1" applyAlignment="1">
      <alignment horizontal="right" vertical="center" wrapText="1" readingOrder="1"/>
    </xf>
    <xf numFmtId="9" fontId="14" fillId="3" borderId="10" xfId="1" applyFont="1" applyFill="1" applyBorder="1" applyAlignment="1">
      <alignment horizontal="right" vertical="center"/>
    </xf>
    <xf numFmtId="0" fontId="17" fillId="2" borderId="0" xfId="2" applyFont="1" applyFill="1" applyAlignment="1">
      <alignment horizontal="center" vertical="center"/>
    </xf>
    <xf numFmtId="0" fontId="21" fillId="2" borderId="0" xfId="2" applyFont="1" applyFill="1" applyAlignment="1">
      <alignment horizontal="center" vertical="center"/>
    </xf>
    <xf numFmtId="4" fontId="17" fillId="2" borderId="0" xfId="2" applyNumberFormat="1" applyFont="1" applyFill="1" applyAlignment="1">
      <alignment vertical="center"/>
    </xf>
    <xf numFmtId="164" fontId="17" fillId="2" borderId="0" xfId="5" applyFont="1" applyFill="1" applyAlignment="1">
      <alignment vertical="center"/>
    </xf>
    <xf numFmtId="166" fontId="7" fillId="2" borderId="13" xfId="1" applyNumberFormat="1" applyFont="1" applyFill="1" applyBorder="1" applyAlignment="1">
      <alignment horizontal="right" vertical="center"/>
    </xf>
    <xf numFmtId="166" fontId="6" fillId="2" borderId="14" xfId="6" applyNumberFormat="1" applyFont="1" applyFill="1" applyBorder="1" applyAlignment="1">
      <alignment horizontal="right" vertical="center"/>
    </xf>
    <xf numFmtId="10" fontId="6" fillId="4" borderId="10" xfId="6" applyNumberFormat="1" applyFont="1" applyFill="1" applyBorder="1" applyAlignment="1">
      <alignment horizontal="right" vertical="center"/>
    </xf>
    <xf numFmtId="166" fontId="6" fillId="2" borderId="13" xfId="1" applyNumberFormat="1" applyFont="1" applyFill="1" applyBorder="1" applyAlignment="1">
      <alignment horizontal="right" vertical="center"/>
    </xf>
    <xf numFmtId="0" fontId="3" fillId="2" borderId="0" xfId="2" applyFont="1" applyFill="1" applyAlignment="1">
      <alignment horizontal="center" vertical="center"/>
    </xf>
    <xf numFmtId="0" fontId="5" fillId="2" borderId="0" xfId="2" applyFont="1" applyFill="1" applyAlignment="1">
      <alignment horizontal="center" vertical="center"/>
    </xf>
    <xf numFmtId="0" fontId="6" fillId="2" borderId="0" xfId="2" applyFont="1" applyFill="1" applyAlignment="1">
      <alignment horizontal="center" vertical="center"/>
    </xf>
    <xf numFmtId="0" fontId="9" fillId="3" borderId="1" xfId="4" applyFont="1" applyFill="1" applyBorder="1" applyAlignment="1">
      <alignment horizontal="center" vertical="center" wrapText="1"/>
    </xf>
    <xf numFmtId="0" fontId="9" fillId="3" borderId="5" xfId="4" applyFont="1" applyFill="1" applyBorder="1" applyAlignment="1">
      <alignment horizontal="center" vertical="center" wrapText="1"/>
    </xf>
    <xf numFmtId="0" fontId="9" fillId="3" borderId="2" xfId="4" applyFont="1" applyFill="1" applyBorder="1" applyAlignment="1">
      <alignment horizontal="center" vertical="center" wrapText="1"/>
    </xf>
    <xf numFmtId="0" fontId="9" fillId="3" borderId="6" xfId="4" applyFont="1" applyFill="1" applyBorder="1" applyAlignment="1">
      <alignment horizontal="center" vertical="center" wrapText="1"/>
    </xf>
    <xf numFmtId="10" fontId="9" fillId="3" borderId="2" xfId="5" applyNumberFormat="1" applyFont="1" applyFill="1" applyBorder="1" applyAlignment="1">
      <alignment horizontal="center" vertical="center" wrapText="1"/>
    </xf>
    <xf numFmtId="10" fontId="9" fillId="3" borderId="4" xfId="5" applyNumberFormat="1" applyFont="1" applyFill="1" applyBorder="1" applyAlignment="1">
      <alignment horizontal="center" vertical="center" wrapText="1"/>
    </xf>
    <xf numFmtId="164" fontId="9" fillId="3" borderId="2" xfId="5" applyFont="1" applyFill="1" applyBorder="1" applyAlignment="1">
      <alignment horizontal="center" vertical="center" wrapText="1"/>
    </xf>
    <xf numFmtId="164" fontId="9" fillId="3" borderId="6" xfId="5" applyFont="1" applyFill="1" applyBorder="1" applyAlignment="1">
      <alignment horizontal="center" vertical="center" wrapText="1"/>
    </xf>
    <xf numFmtId="0" fontId="14" fillId="3" borderId="16" xfId="2" applyFont="1" applyFill="1" applyBorder="1" applyAlignment="1">
      <alignment horizontal="left" vertical="center"/>
    </xf>
    <xf numFmtId="0" fontId="14" fillId="3" borderId="7" xfId="2" applyFont="1" applyFill="1" applyBorder="1" applyAlignment="1">
      <alignment horizontal="left" vertical="center"/>
    </xf>
    <xf numFmtId="4" fontId="7" fillId="2" borderId="18" xfId="7" applyNumberFormat="1" applyFont="1" applyFill="1" applyBorder="1" applyAlignment="1">
      <alignment horizontal="justify" vertical="center" wrapText="1"/>
    </xf>
    <xf numFmtId="4" fontId="7" fillId="2" borderId="19" xfId="7" applyNumberFormat="1" applyFont="1" applyFill="1" applyBorder="1" applyAlignment="1">
      <alignment horizontal="justify" vertical="center" wrapText="1"/>
    </xf>
    <xf numFmtId="4" fontId="7" fillId="2" borderId="20" xfId="7" applyNumberFormat="1" applyFont="1" applyFill="1" applyBorder="1" applyAlignment="1">
      <alignment horizontal="justify" vertical="center" wrapText="1"/>
    </xf>
    <xf numFmtId="0" fontId="9" fillId="3" borderId="3" xfId="4" applyFont="1" applyFill="1" applyBorder="1" applyAlignment="1">
      <alignment horizontal="center" vertical="center" wrapText="1"/>
    </xf>
    <xf numFmtId="0" fontId="9" fillId="3" borderId="7" xfId="4" applyFont="1" applyFill="1" applyBorder="1" applyAlignment="1">
      <alignment horizontal="center" vertical="center" wrapText="1"/>
    </xf>
    <xf numFmtId="4" fontId="9" fillId="3" borderId="2" xfId="5" applyNumberFormat="1" applyFont="1" applyFill="1" applyBorder="1" applyAlignment="1">
      <alignment horizontal="center" vertical="center" wrapText="1"/>
    </xf>
    <xf numFmtId="4" fontId="9" fillId="3" borderId="6" xfId="5" applyNumberFormat="1" applyFont="1" applyFill="1" applyBorder="1" applyAlignment="1">
      <alignment horizontal="center" vertical="center" wrapText="1"/>
    </xf>
    <xf numFmtId="164" fontId="2" fillId="3" borderId="2" xfId="5" applyFont="1" applyFill="1" applyBorder="1" applyAlignment="1">
      <alignment horizontal="center" vertical="center" wrapText="1"/>
    </xf>
    <xf numFmtId="164" fontId="2" fillId="3" borderId="6" xfId="5" applyFont="1" applyFill="1" applyBorder="1" applyAlignment="1">
      <alignment horizontal="center" vertical="center" wrapText="1"/>
    </xf>
    <xf numFmtId="10" fontId="2" fillId="3" borderId="3" xfId="5" applyNumberFormat="1" applyFont="1" applyFill="1" applyBorder="1" applyAlignment="1">
      <alignment horizontal="center" vertical="center" wrapText="1"/>
    </xf>
    <xf numFmtId="10" fontId="2" fillId="3" borderId="21" xfId="5" applyNumberFormat="1" applyFont="1" applyFill="1" applyBorder="1" applyAlignment="1">
      <alignment horizontal="center" vertical="center" wrapText="1"/>
    </xf>
    <xf numFmtId="0" fontId="3" fillId="2" borderId="0" xfId="4" applyFont="1" applyFill="1" applyAlignment="1">
      <alignment horizontal="center" vertical="center"/>
    </xf>
    <xf numFmtId="0" fontId="5" fillId="2" borderId="0" xfId="4" applyFont="1" applyFill="1" applyAlignment="1">
      <alignment horizontal="center" vertical="center"/>
    </xf>
    <xf numFmtId="0" fontId="6" fillId="2" borderId="0" xfId="4" applyFont="1" applyFill="1" applyAlignment="1">
      <alignment horizontal="center" vertical="center"/>
    </xf>
    <xf numFmtId="0" fontId="2" fillId="3" borderId="1" xfId="4" applyFont="1" applyFill="1" applyBorder="1" applyAlignment="1">
      <alignment horizontal="center" vertical="center" wrapText="1"/>
    </xf>
    <xf numFmtId="0" fontId="2" fillId="3" borderId="5" xfId="4" applyFont="1" applyFill="1" applyBorder="1" applyAlignment="1">
      <alignment horizontal="center" vertical="center" wrapText="1"/>
    </xf>
    <xf numFmtId="0" fontId="2" fillId="3" borderId="2" xfId="4" applyFont="1" applyFill="1" applyBorder="1" applyAlignment="1">
      <alignment horizontal="center" vertical="center" wrapText="1"/>
    </xf>
    <xf numFmtId="0" fontId="2" fillId="3" borderId="6" xfId="4" applyFont="1" applyFill="1" applyBorder="1" applyAlignment="1">
      <alignment horizontal="center" vertical="center" wrapText="1"/>
    </xf>
    <xf numFmtId="4" fontId="2" fillId="3" borderId="2" xfId="5" applyNumberFormat="1" applyFont="1" applyFill="1" applyBorder="1" applyAlignment="1">
      <alignment horizontal="center" vertical="center" wrapText="1"/>
    </xf>
    <xf numFmtId="4" fontId="2" fillId="3" borderId="6" xfId="5" applyNumberFormat="1" applyFont="1" applyFill="1" applyBorder="1" applyAlignment="1">
      <alignment horizontal="center" vertical="center" wrapText="1"/>
    </xf>
    <xf numFmtId="0" fontId="14" fillId="3" borderId="9" xfId="2" applyFont="1" applyFill="1" applyBorder="1" applyAlignment="1">
      <alignment horizontal="left" vertical="center"/>
    </xf>
    <xf numFmtId="0" fontId="14" fillId="3" borderId="10" xfId="2" applyFont="1" applyFill="1" applyBorder="1" applyAlignment="1">
      <alignment horizontal="left" vertical="center"/>
    </xf>
    <xf numFmtId="10" fontId="2" fillId="3" borderId="2" xfId="5" applyNumberFormat="1" applyFont="1" applyFill="1" applyBorder="1" applyAlignment="1">
      <alignment horizontal="center" vertical="center" wrapText="1"/>
    </xf>
    <xf numFmtId="10" fontId="2" fillId="3" borderId="6" xfId="5" applyNumberFormat="1" applyFont="1" applyFill="1" applyBorder="1" applyAlignment="1">
      <alignment horizontal="center" vertical="center" wrapText="1"/>
    </xf>
    <xf numFmtId="164" fontId="9" fillId="3" borderId="3" xfId="5" applyFont="1" applyFill="1" applyBorder="1" applyAlignment="1">
      <alignment horizontal="center" vertical="center" wrapText="1"/>
    </xf>
    <xf numFmtId="164" fontId="9" fillId="3" borderId="35" xfId="5" applyFont="1" applyFill="1" applyBorder="1" applyAlignment="1">
      <alignment horizontal="center" vertical="center" wrapText="1"/>
    </xf>
    <xf numFmtId="10" fontId="9" fillId="3" borderId="21" xfId="6" applyNumberFormat="1" applyFont="1" applyFill="1" applyBorder="1" applyAlignment="1">
      <alignment horizontal="center" vertical="center" wrapText="1"/>
    </xf>
    <xf numFmtId="10" fontId="9" fillId="3" borderId="36" xfId="6" applyNumberFormat="1" applyFont="1" applyFill="1" applyBorder="1" applyAlignment="1">
      <alignment horizontal="center" vertical="center" wrapText="1"/>
    </xf>
  </cellXfs>
  <cellStyles count="8">
    <cellStyle name="Millares 14" xfId="5" xr:uid="{A1C83276-2171-4A7D-8113-94D89C2CF51E}"/>
    <cellStyle name="Millares 2" xfId="3" xr:uid="{A51554DA-1192-4972-A8B5-F9A4B04F203D}"/>
    <cellStyle name="Normal" xfId="0" builtinId="0"/>
    <cellStyle name="Normal 11" xfId="7" xr:uid="{CEC9AF6A-BDDA-4A86-856C-DE832F9D39AA}"/>
    <cellStyle name="Normal 14" xfId="4" xr:uid="{1B6322A7-44A1-4195-89FC-3E8635B4EF27}"/>
    <cellStyle name="Normal 2 2 2" xfId="2" xr:uid="{329F06C7-5F37-412A-A536-66530B34EA8B}"/>
    <cellStyle name="Porcentaje" xfId="1" builtinId="5"/>
    <cellStyle name="Porcentaje 2" xfId="6" xr:uid="{24201F16-964E-4662-A357-A8A19F93E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239627A5-9C81-4EFB-B4AE-8155564D71C6}"/>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oneCellAnchor>
    <xdr:from>
      <xdr:col>0</xdr:col>
      <xdr:colOff>613253</xdr:colOff>
      <xdr:row>0</xdr:row>
      <xdr:rowOff>115185</xdr:rowOff>
    </xdr:from>
    <xdr:ext cx="1260721" cy="837315"/>
    <xdr:pic>
      <xdr:nvPicPr>
        <xdr:cNvPr id="3" name="Imagen 2" descr="LOGO ANI">
          <a:extLst>
            <a:ext uri="{FF2B5EF4-FFF2-40B4-BE49-F238E27FC236}">
              <a16:creationId xmlns:a16="http://schemas.microsoft.com/office/drawing/2014/main" id="{3D152625-53A3-49ED-9989-4AD7D548EA06}"/>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CB854D71-5AAA-4063-A2A0-5F1DE05C511E}"/>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oneCellAnchor>
    <xdr:from>
      <xdr:col>0</xdr:col>
      <xdr:colOff>613253</xdr:colOff>
      <xdr:row>0</xdr:row>
      <xdr:rowOff>115185</xdr:rowOff>
    </xdr:from>
    <xdr:ext cx="1260721" cy="837315"/>
    <xdr:pic>
      <xdr:nvPicPr>
        <xdr:cNvPr id="3" name="Imagen 2" descr="LOGO ANI">
          <a:extLst>
            <a:ext uri="{FF2B5EF4-FFF2-40B4-BE49-F238E27FC236}">
              <a16:creationId xmlns:a16="http://schemas.microsoft.com/office/drawing/2014/main" id="{098F4CF1-658B-4A34-9F0A-D8AA5DF414B3}"/>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85D84F5D-3F22-4EC6-8719-3108B9E80113}"/>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414A2CE7-62CB-4FB2-B4AC-D3B23E4B631C}"/>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99DF7FC3-034C-4BD7-85A4-34D3A52C2931}"/>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2A053B22-C9A8-4D34-827F-26FC1E58BB69}"/>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CDE89-A766-4178-A31A-B534FB3E5CDB}">
  <sheetPr>
    <tabColor theme="0"/>
  </sheetPr>
  <dimension ref="A1:AD302"/>
  <sheetViews>
    <sheetView zoomScale="59" zoomScaleNormal="59" workbookViewId="0">
      <pane xSplit="4" ySplit="6" topLeftCell="Q90" activePane="bottomRight" state="frozen"/>
      <selection activeCell="V130" sqref="V130"/>
      <selection pane="topRight" activeCell="V130" sqref="V130"/>
      <selection pane="bottomLeft" activeCell="V130" sqref="V130"/>
      <selection pane="bottomRight" activeCell="W87" sqref="W87:W91"/>
    </sheetView>
  </sheetViews>
  <sheetFormatPr baseColWidth="10" defaultRowHeight="15.75" x14ac:dyDescent="0.25"/>
  <cols>
    <col min="1" max="1" width="32.42578125" style="3" customWidth="1"/>
    <col min="2" max="2" width="16.140625" style="5" customWidth="1"/>
    <col min="3" max="3" width="11" style="3" customWidth="1"/>
    <col min="4" max="4" width="9.5703125" style="3" customWidth="1"/>
    <col min="5" max="5" width="49.28515625" style="8" customWidth="1"/>
    <col min="6" max="6" width="30.85546875" style="8" customWidth="1"/>
    <col min="7" max="7" width="21.42578125" style="8" customWidth="1"/>
    <col min="8" max="8" width="17.28515625" style="8" customWidth="1"/>
    <col min="9" max="9" width="27.85546875" style="8" customWidth="1"/>
    <col min="10" max="10" width="27" style="8" customWidth="1"/>
    <col min="11" max="11" width="30" style="8" customWidth="1"/>
    <col min="12" max="12" width="37.28515625" style="8" customWidth="1"/>
    <col min="13" max="13" width="17" style="16" customWidth="1"/>
    <col min="14" max="14" width="26.140625" style="132" customWidth="1"/>
    <col min="15" max="15" width="31.28515625" style="16" customWidth="1"/>
    <col min="16" max="16" width="30.7109375" style="16" customWidth="1"/>
    <col min="17" max="17" width="34.140625" style="16" customWidth="1"/>
    <col min="18" max="19" width="28.140625" style="16" customWidth="1"/>
    <col min="20" max="20" width="29.42578125" style="16" customWidth="1"/>
    <col min="21" max="21" width="30.140625" style="16" customWidth="1"/>
    <col min="22" max="22" width="29.42578125" style="16" customWidth="1"/>
    <col min="23" max="23" width="26" style="16" customWidth="1"/>
    <col min="24" max="24" width="16.85546875" style="131" customWidth="1"/>
    <col min="25" max="25" width="21.42578125" style="131" customWidth="1"/>
    <col min="26" max="26" width="17.5703125" style="131" customWidth="1"/>
    <col min="27" max="28" width="16.85546875" style="131" customWidth="1"/>
    <col min="29" max="29" width="11.42578125" style="3"/>
    <col min="30" max="30" width="38.7109375" style="3" customWidth="1"/>
    <col min="31" max="101" width="11.42578125" style="3"/>
    <col min="102" max="102" width="15.42578125" style="3" customWidth="1"/>
    <col min="103" max="103" width="9.5703125" style="3" customWidth="1"/>
    <col min="104" max="104" width="14.42578125" style="3" customWidth="1"/>
    <col min="105" max="105" width="49.85546875" style="3" customWidth="1"/>
    <col min="106" max="106" width="22.5703125" style="3" customWidth="1"/>
    <col min="107" max="107" width="23" style="3" customWidth="1"/>
    <col min="108" max="108" width="22.85546875" style="3" customWidth="1"/>
    <col min="109" max="109" width="23.42578125" style="3" customWidth="1"/>
    <col min="110" max="110" width="22.42578125" style="3" customWidth="1"/>
    <col min="111" max="111" width="13.85546875" style="3" customWidth="1"/>
    <col min="112" max="112" width="20.7109375" style="3" customWidth="1"/>
    <col min="113" max="113" width="18.140625" style="3" customWidth="1"/>
    <col min="114" max="114" width="14.85546875" style="3" bestFit="1" customWidth="1"/>
    <col min="115" max="115" width="11.42578125" style="3"/>
    <col min="116" max="116" width="17.42578125" style="3" customWidth="1"/>
    <col min="117" max="119" width="18.140625" style="3" customWidth="1"/>
    <col min="120" max="123" width="11.42578125" style="3"/>
    <col min="124" max="124" width="34" style="3" customWidth="1"/>
    <col min="125" max="125" width="9.5703125" style="3" customWidth="1"/>
    <col min="126" max="126" width="16.7109375" style="3" customWidth="1"/>
    <col min="127" max="127" width="55.140625" style="3" customWidth="1"/>
    <col min="128" max="128" width="22.5703125" style="3" customWidth="1"/>
    <col min="129" max="129" width="23" style="3" customWidth="1"/>
    <col min="130" max="130" width="22.85546875" style="3" customWidth="1"/>
    <col min="131" max="131" width="23.42578125" style="3" customWidth="1"/>
    <col min="132" max="132" width="28.7109375" style="3" customWidth="1"/>
    <col min="133" max="133" width="12.7109375" style="3" customWidth="1"/>
    <col min="134" max="134" width="11.42578125" style="3"/>
    <col min="135" max="135" width="25.28515625" style="3" customWidth="1"/>
    <col min="136" max="136" width="15.85546875" style="3" bestFit="1" customWidth="1"/>
    <col min="137" max="138" width="18" style="3" bestFit="1" customWidth="1"/>
    <col min="139" max="357" width="11.42578125" style="3"/>
    <col min="358" max="358" width="15.42578125" style="3" customWidth="1"/>
    <col min="359" max="359" width="9.5703125" style="3" customWidth="1"/>
    <col min="360" max="360" width="14.42578125" style="3" customWidth="1"/>
    <col min="361" max="361" width="49.85546875" style="3" customWidth="1"/>
    <col min="362" max="362" width="22.5703125" style="3" customWidth="1"/>
    <col min="363" max="363" width="23" style="3" customWidth="1"/>
    <col min="364" max="364" width="22.85546875" style="3" customWidth="1"/>
    <col min="365" max="365" width="23.42578125" style="3" customWidth="1"/>
    <col min="366" max="366" width="22.42578125" style="3" customWidth="1"/>
    <col min="367" max="367" width="13.85546875" style="3" customWidth="1"/>
    <col min="368" max="368" width="20.7109375" style="3" customWidth="1"/>
    <col min="369" max="369" width="18.140625" style="3" customWidth="1"/>
    <col min="370" max="370" width="14.85546875" style="3" bestFit="1" customWidth="1"/>
    <col min="371" max="371" width="11.42578125" style="3"/>
    <col min="372" max="372" width="17.42578125" style="3" customWidth="1"/>
    <col min="373" max="375" width="18.140625" style="3" customWidth="1"/>
    <col min="376" max="379" width="11.42578125" style="3"/>
    <col min="380" max="380" width="34" style="3" customWidth="1"/>
    <col min="381" max="381" width="9.5703125" style="3" customWidth="1"/>
    <col min="382" max="382" width="16.7109375" style="3" customWidth="1"/>
    <col min="383" max="383" width="55.140625" style="3" customWidth="1"/>
    <col min="384" max="384" width="22.5703125" style="3" customWidth="1"/>
    <col min="385" max="385" width="23" style="3" customWidth="1"/>
    <col min="386" max="386" width="22.85546875" style="3" customWidth="1"/>
    <col min="387" max="387" width="23.42578125" style="3" customWidth="1"/>
    <col min="388" max="388" width="28.7109375" style="3" customWidth="1"/>
    <col min="389" max="389" width="12.7109375" style="3" customWidth="1"/>
    <col min="390" max="390" width="11.42578125" style="3"/>
    <col min="391" max="391" width="25.28515625" style="3" customWidth="1"/>
    <col min="392" max="392" width="15.85546875" style="3" bestFit="1" customWidth="1"/>
    <col min="393" max="394" width="18" style="3" bestFit="1" customWidth="1"/>
    <col min="395" max="613" width="11.42578125" style="3"/>
    <col min="614" max="614" width="15.42578125" style="3" customWidth="1"/>
    <col min="615" max="615" width="9.5703125" style="3" customWidth="1"/>
    <col min="616" max="616" width="14.42578125" style="3" customWidth="1"/>
    <col min="617" max="617" width="49.85546875" style="3" customWidth="1"/>
    <col min="618" max="618" width="22.5703125" style="3" customWidth="1"/>
    <col min="619" max="619" width="23" style="3" customWidth="1"/>
    <col min="620" max="620" width="22.85546875" style="3" customWidth="1"/>
    <col min="621" max="621" width="23.42578125" style="3" customWidth="1"/>
    <col min="622" max="622" width="22.42578125" style="3" customWidth="1"/>
    <col min="623" max="623" width="13.85546875" style="3" customWidth="1"/>
    <col min="624" max="624" width="20.7109375" style="3" customWidth="1"/>
    <col min="625" max="625" width="18.140625" style="3" customWidth="1"/>
    <col min="626" max="626" width="14.85546875" style="3" bestFit="1" customWidth="1"/>
    <col min="627" max="627" width="11.42578125" style="3"/>
    <col min="628" max="628" width="17.42578125" style="3" customWidth="1"/>
    <col min="629" max="631" width="18.140625" style="3" customWidth="1"/>
    <col min="632" max="635" width="11.42578125" style="3"/>
    <col min="636" max="636" width="34" style="3" customWidth="1"/>
    <col min="637" max="637" width="9.5703125" style="3" customWidth="1"/>
    <col min="638" max="638" width="16.7109375" style="3" customWidth="1"/>
    <col min="639" max="639" width="55.140625" style="3" customWidth="1"/>
    <col min="640" max="640" width="22.5703125" style="3" customWidth="1"/>
    <col min="641" max="641" width="23" style="3" customWidth="1"/>
    <col min="642" max="642" width="22.85546875" style="3" customWidth="1"/>
    <col min="643" max="643" width="23.42578125" style="3" customWidth="1"/>
    <col min="644" max="644" width="28.7109375" style="3" customWidth="1"/>
    <col min="645" max="645" width="12.7109375" style="3" customWidth="1"/>
    <col min="646" max="646" width="11.42578125" style="3"/>
    <col min="647" max="647" width="25.28515625" style="3" customWidth="1"/>
    <col min="648" max="648" width="15.85546875" style="3" bestFit="1" customWidth="1"/>
    <col min="649" max="650" width="18" style="3" bestFit="1" customWidth="1"/>
    <col min="651" max="869" width="11.42578125" style="3"/>
    <col min="870" max="870" width="15.42578125" style="3" customWidth="1"/>
    <col min="871" max="871" width="9.5703125" style="3" customWidth="1"/>
    <col min="872" max="872" width="14.42578125" style="3" customWidth="1"/>
    <col min="873" max="873" width="49.85546875" style="3" customWidth="1"/>
    <col min="874" max="874" width="22.5703125" style="3" customWidth="1"/>
    <col min="875" max="875" width="23" style="3" customWidth="1"/>
    <col min="876" max="876" width="22.85546875" style="3" customWidth="1"/>
    <col min="877" max="877" width="23.42578125" style="3" customWidth="1"/>
    <col min="878" max="878" width="22.42578125" style="3" customWidth="1"/>
    <col min="879" max="879" width="13.85546875" style="3" customWidth="1"/>
    <col min="880" max="880" width="20.7109375" style="3" customWidth="1"/>
    <col min="881" max="881" width="18.140625" style="3" customWidth="1"/>
    <col min="882" max="882" width="14.85546875" style="3" bestFit="1" customWidth="1"/>
    <col min="883" max="883" width="11.42578125" style="3"/>
    <col min="884" max="884" width="17.42578125" style="3" customWidth="1"/>
    <col min="885" max="887" width="18.140625" style="3" customWidth="1"/>
    <col min="888" max="891" width="11.42578125" style="3"/>
    <col min="892" max="892" width="34" style="3" customWidth="1"/>
    <col min="893" max="893" width="9.5703125" style="3" customWidth="1"/>
    <col min="894" max="894" width="16.7109375" style="3" customWidth="1"/>
    <col min="895" max="895" width="55.140625" style="3" customWidth="1"/>
    <col min="896" max="896" width="22.5703125" style="3" customWidth="1"/>
    <col min="897" max="897" width="23" style="3" customWidth="1"/>
    <col min="898" max="898" width="22.85546875" style="3" customWidth="1"/>
    <col min="899" max="899" width="23.42578125" style="3" customWidth="1"/>
    <col min="900" max="900" width="28.7109375" style="3" customWidth="1"/>
    <col min="901" max="901" width="12.7109375" style="3" customWidth="1"/>
    <col min="902" max="902" width="11.42578125" style="3"/>
    <col min="903" max="903" width="25.28515625" style="3" customWidth="1"/>
    <col min="904" max="904" width="15.85546875" style="3" bestFit="1" customWidth="1"/>
    <col min="905" max="906" width="18" style="3" bestFit="1" customWidth="1"/>
    <col min="907" max="1125" width="11.42578125" style="3"/>
    <col min="1126" max="1126" width="15.42578125" style="3" customWidth="1"/>
    <col min="1127" max="1127" width="9.5703125" style="3" customWidth="1"/>
    <col min="1128" max="1128" width="14.42578125" style="3" customWidth="1"/>
    <col min="1129" max="1129" width="49.85546875" style="3" customWidth="1"/>
    <col min="1130" max="1130" width="22.5703125" style="3" customWidth="1"/>
    <col min="1131" max="1131" width="23" style="3" customWidth="1"/>
    <col min="1132" max="1132" width="22.85546875" style="3" customWidth="1"/>
    <col min="1133" max="1133" width="23.42578125" style="3" customWidth="1"/>
    <col min="1134" max="1134" width="22.42578125" style="3" customWidth="1"/>
    <col min="1135" max="1135" width="13.85546875" style="3" customWidth="1"/>
    <col min="1136" max="1136" width="20.7109375" style="3" customWidth="1"/>
    <col min="1137" max="1137" width="18.140625" style="3" customWidth="1"/>
    <col min="1138" max="1138" width="14.85546875" style="3" bestFit="1" customWidth="1"/>
    <col min="1139" max="1139" width="11.42578125" style="3"/>
    <col min="1140" max="1140" width="17.42578125" style="3" customWidth="1"/>
    <col min="1141" max="1143" width="18.140625" style="3" customWidth="1"/>
    <col min="1144" max="1147" width="11.42578125" style="3"/>
    <col min="1148" max="1148" width="34" style="3" customWidth="1"/>
    <col min="1149" max="1149" width="9.5703125" style="3" customWidth="1"/>
    <col min="1150" max="1150" width="16.7109375" style="3" customWidth="1"/>
    <col min="1151" max="1151" width="55.140625" style="3" customWidth="1"/>
    <col min="1152" max="1152" width="22.5703125" style="3" customWidth="1"/>
    <col min="1153" max="1153" width="23" style="3" customWidth="1"/>
    <col min="1154" max="1154" width="22.85546875" style="3" customWidth="1"/>
    <col min="1155" max="1155" width="23.42578125" style="3" customWidth="1"/>
    <col min="1156" max="1156" width="28.7109375" style="3" customWidth="1"/>
    <col min="1157" max="1157" width="12.7109375" style="3" customWidth="1"/>
    <col min="1158" max="1158" width="11.42578125" style="3"/>
    <col min="1159" max="1159" width="25.28515625" style="3" customWidth="1"/>
    <col min="1160" max="1160" width="15.85546875" style="3" bestFit="1" customWidth="1"/>
    <col min="1161" max="1162" width="18" style="3" bestFit="1" customWidth="1"/>
    <col min="1163" max="1381" width="11.42578125" style="3"/>
    <col min="1382" max="1382" width="15.42578125" style="3" customWidth="1"/>
    <col min="1383" max="1383" width="9.5703125" style="3" customWidth="1"/>
    <col min="1384" max="1384" width="14.42578125" style="3" customWidth="1"/>
    <col min="1385" max="1385" width="49.85546875" style="3" customWidth="1"/>
    <col min="1386" max="1386" width="22.5703125" style="3" customWidth="1"/>
    <col min="1387" max="1387" width="23" style="3" customWidth="1"/>
    <col min="1388" max="1388" width="22.85546875" style="3" customWidth="1"/>
    <col min="1389" max="1389" width="23.42578125" style="3" customWidth="1"/>
    <col min="1390" max="1390" width="22.42578125" style="3" customWidth="1"/>
    <col min="1391" max="1391" width="13.85546875" style="3" customWidth="1"/>
    <col min="1392" max="1392" width="20.7109375" style="3" customWidth="1"/>
    <col min="1393" max="1393" width="18.140625" style="3" customWidth="1"/>
    <col min="1394" max="1394" width="14.85546875" style="3" bestFit="1" customWidth="1"/>
    <col min="1395" max="1395" width="11.42578125" style="3"/>
    <col min="1396" max="1396" width="17.42578125" style="3" customWidth="1"/>
    <col min="1397" max="1399" width="18.140625" style="3" customWidth="1"/>
    <col min="1400" max="1403" width="11.42578125" style="3"/>
    <col min="1404" max="1404" width="34" style="3" customWidth="1"/>
    <col min="1405" max="1405" width="9.5703125" style="3" customWidth="1"/>
    <col min="1406" max="1406" width="16.7109375" style="3" customWidth="1"/>
    <col min="1407" max="1407" width="55.140625" style="3" customWidth="1"/>
    <col min="1408" max="1408" width="22.5703125" style="3" customWidth="1"/>
    <col min="1409" max="1409" width="23" style="3" customWidth="1"/>
    <col min="1410" max="1410" width="22.85546875" style="3" customWidth="1"/>
    <col min="1411" max="1411" width="23.42578125" style="3" customWidth="1"/>
    <col min="1412" max="1412" width="28.7109375" style="3" customWidth="1"/>
    <col min="1413" max="1413" width="12.7109375" style="3" customWidth="1"/>
    <col min="1414" max="1414" width="11.42578125" style="3"/>
    <col min="1415" max="1415" width="25.28515625" style="3" customWidth="1"/>
    <col min="1416" max="1416" width="15.85546875" style="3" bestFit="1" customWidth="1"/>
    <col min="1417" max="1418" width="18" style="3" bestFit="1" customWidth="1"/>
    <col min="1419" max="1637" width="11.42578125" style="3"/>
    <col min="1638" max="1638" width="15.42578125" style="3" customWidth="1"/>
    <col min="1639" max="1639" width="9.5703125" style="3" customWidth="1"/>
    <col min="1640" max="1640" width="14.42578125" style="3" customWidth="1"/>
    <col min="1641" max="1641" width="49.85546875" style="3" customWidth="1"/>
    <col min="1642" max="1642" width="22.5703125" style="3" customWidth="1"/>
    <col min="1643" max="1643" width="23" style="3" customWidth="1"/>
    <col min="1644" max="1644" width="22.85546875" style="3" customWidth="1"/>
    <col min="1645" max="1645" width="23.42578125" style="3" customWidth="1"/>
    <col min="1646" max="1646" width="22.42578125" style="3" customWidth="1"/>
    <col min="1647" max="1647" width="13.85546875" style="3" customWidth="1"/>
    <col min="1648" max="1648" width="20.7109375" style="3" customWidth="1"/>
    <col min="1649" max="1649" width="18.140625" style="3" customWidth="1"/>
    <col min="1650" max="1650" width="14.85546875" style="3" bestFit="1" customWidth="1"/>
    <col min="1651" max="1651" width="11.42578125" style="3"/>
    <col min="1652" max="1652" width="17.42578125" style="3" customWidth="1"/>
    <col min="1653" max="1655" width="18.140625" style="3" customWidth="1"/>
    <col min="1656" max="1659" width="11.42578125" style="3"/>
    <col min="1660" max="1660" width="34" style="3" customWidth="1"/>
    <col min="1661" max="1661" width="9.5703125" style="3" customWidth="1"/>
    <col min="1662" max="1662" width="16.7109375" style="3" customWidth="1"/>
    <col min="1663" max="1663" width="55.140625" style="3" customWidth="1"/>
    <col min="1664" max="1664" width="22.5703125" style="3" customWidth="1"/>
    <col min="1665" max="1665" width="23" style="3" customWidth="1"/>
    <col min="1666" max="1666" width="22.85546875" style="3" customWidth="1"/>
    <col min="1667" max="1667" width="23.42578125" style="3" customWidth="1"/>
    <col min="1668" max="1668" width="28.7109375" style="3" customWidth="1"/>
    <col min="1669" max="1669" width="12.7109375" style="3" customWidth="1"/>
    <col min="1670" max="1670" width="11.42578125" style="3"/>
    <col min="1671" max="1671" width="25.28515625" style="3" customWidth="1"/>
    <col min="1672" max="1672" width="15.85546875" style="3" bestFit="1" customWidth="1"/>
    <col min="1673" max="1674" width="18" style="3" bestFit="1" customWidth="1"/>
    <col min="1675" max="1893" width="11.42578125" style="3"/>
    <col min="1894" max="1894" width="15.42578125" style="3" customWidth="1"/>
    <col min="1895" max="1895" width="9.5703125" style="3" customWidth="1"/>
    <col min="1896" max="1896" width="14.42578125" style="3" customWidth="1"/>
    <col min="1897" max="1897" width="49.85546875" style="3" customWidth="1"/>
    <col min="1898" max="1898" width="22.5703125" style="3" customWidth="1"/>
    <col min="1899" max="1899" width="23" style="3" customWidth="1"/>
    <col min="1900" max="1900" width="22.85546875" style="3" customWidth="1"/>
    <col min="1901" max="1901" width="23.42578125" style="3" customWidth="1"/>
    <col min="1902" max="1902" width="22.42578125" style="3" customWidth="1"/>
    <col min="1903" max="1903" width="13.85546875" style="3" customWidth="1"/>
    <col min="1904" max="1904" width="20.7109375" style="3" customWidth="1"/>
    <col min="1905" max="1905" width="18.140625" style="3" customWidth="1"/>
    <col min="1906" max="1906" width="14.85546875" style="3" bestFit="1" customWidth="1"/>
    <col min="1907" max="1907" width="11.42578125" style="3"/>
    <col min="1908" max="1908" width="17.42578125" style="3" customWidth="1"/>
    <col min="1909" max="1911" width="18.140625" style="3" customWidth="1"/>
    <col min="1912" max="1915" width="11.42578125" style="3"/>
    <col min="1916" max="1916" width="34" style="3" customWidth="1"/>
    <col min="1917" max="1917" width="9.5703125" style="3" customWidth="1"/>
    <col min="1918" max="1918" width="16.7109375" style="3" customWidth="1"/>
    <col min="1919" max="1919" width="55.140625" style="3" customWidth="1"/>
    <col min="1920" max="1920" width="22.5703125" style="3" customWidth="1"/>
    <col min="1921" max="1921" width="23" style="3" customWidth="1"/>
    <col min="1922" max="1922" width="22.85546875" style="3" customWidth="1"/>
    <col min="1923" max="1923" width="23.42578125" style="3" customWidth="1"/>
    <col min="1924" max="1924" width="28.7109375" style="3" customWidth="1"/>
    <col min="1925" max="1925" width="12.7109375" style="3" customWidth="1"/>
    <col min="1926" max="1926" width="11.42578125" style="3"/>
    <col min="1927" max="1927" width="25.28515625" style="3" customWidth="1"/>
    <col min="1928" max="1928" width="15.85546875" style="3" bestFit="1" customWidth="1"/>
    <col min="1929" max="1930" width="18" style="3" bestFit="1" customWidth="1"/>
    <col min="1931" max="2149" width="11.42578125" style="3"/>
    <col min="2150" max="2150" width="15.42578125" style="3" customWidth="1"/>
    <col min="2151" max="2151" width="9.5703125" style="3" customWidth="1"/>
    <col min="2152" max="2152" width="14.42578125" style="3" customWidth="1"/>
    <col min="2153" max="2153" width="49.85546875" style="3" customWidth="1"/>
    <col min="2154" max="2154" width="22.5703125" style="3" customWidth="1"/>
    <col min="2155" max="2155" width="23" style="3" customWidth="1"/>
    <col min="2156" max="2156" width="22.85546875" style="3" customWidth="1"/>
    <col min="2157" max="2157" width="23.42578125" style="3" customWidth="1"/>
    <col min="2158" max="2158" width="22.42578125" style="3" customWidth="1"/>
    <col min="2159" max="2159" width="13.85546875" style="3" customWidth="1"/>
    <col min="2160" max="2160" width="20.7109375" style="3" customWidth="1"/>
    <col min="2161" max="2161" width="18.140625" style="3" customWidth="1"/>
    <col min="2162" max="2162" width="14.85546875" style="3" bestFit="1" customWidth="1"/>
    <col min="2163" max="2163" width="11.42578125" style="3"/>
    <col min="2164" max="2164" width="17.42578125" style="3" customWidth="1"/>
    <col min="2165" max="2167" width="18.140625" style="3" customWidth="1"/>
    <col min="2168" max="2171" width="11.42578125" style="3"/>
    <col min="2172" max="2172" width="34" style="3" customWidth="1"/>
    <col min="2173" max="2173" width="9.5703125" style="3" customWidth="1"/>
    <col min="2174" max="2174" width="16.7109375" style="3" customWidth="1"/>
    <col min="2175" max="2175" width="55.140625" style="3" customWidth="1"/>
    <col min="2176" max="2176" width="22.5703125" style="3" customWidth="1"/>
    <col min="2177" max="2177" width="23" style="3" customWidth="1"/>
    <col min="2178" max="2178" width="22.85546875" style="3" customWidth="1"/>
    <col min="2179" max="2179" width="23.42578125" style="3" customWidth="1"/>
    <col min="2180" max="2180" width="28.7109375" style="3" customWidth="1"/>
    <col min="2181" max="2181" width="12.7109375" style="3" customWidth="1"/>
    <col min="2182" max="2182" width="11.42578125" style="3"/>
    <col min="2183" max="2183" width="25.28515625" style="3" customWidth="1"/>
    <col min="2184" max="2184" width="15.85546875" style="3" bestFit="1" customWidth="1"/>
    <col min="2185" max="2186" width="18" style="3" bestFit="1" customWidth="1"/>
    <col min="2187" max="2405" width="11.42578125" style="3"/>
    <col min="2406" max="2406" width="15.42578125" style="3" customWidth="1"/>
    <col min="2407" max="2407" width="9.5703125" style="3" customWidth="1"/>
    <col min="2408" max="2408" width="14.42578125" style="3" customWidth="1"/>
    <col min="2409" max="2409" width="49.85546875" style="3" customWidth="1"/>
    <col min="2410" max="2410" width="22.5703125" style="3" customWidth="1"/>
    <col min="2411" max="2411" width="23" style="3" customWidth="1"/>
    <col min="2412" max="2412" width="22.85546875" style="3" customWidth="1"/>
    <col min="2413" max="2413" width="23.42578125" style="3" customWidth="1"/>
    <col min="2414" max="2414" width="22.42578125" style="3" customWidth="1"/>
    <col min="2415" max="2415" width="13.85546875" style="3" customWidth="1"/>
    <col min="2416" max="2416" width="20.7109375" style="3" customWidth="1"/>
    <col min="2417" max="2417" width="18.140625" style="3" customWidth="1"/>
    <col min="2418" max="2418" width="14.85546875" style="3" bestFit="1" customWidth="1"/>
    <col min="2419" max="2419" width="11.42578125" style="3"/>
    <col min="2420" max="2420" width="17.42578125" style="3" customWidth="1"/>
    <col min="2421" max="2423" width="18.140625" style="3" customWidth="1"/>
    <col min="2424" max="2427" width="11.42578125" style="3"/>
    <col min="2428" max="2428" width="34" style="3" customWidth="1"/>
    <col min="2429" max="2429" width="9.5703125" style="3" customWidth="1"/>
    <col min="2430" max="2430" width="16.7109375" style="3" customWidth="1"/>
    <col min="2431" max="2431" width="55.140625" style="3" customWidth="1"/>
    <col min="2432" max="2432" width="22.5703125" style="3" customWidth="1"/>
    <col min="2433" max="2433" width="23" style="3" customWidth="1"/>
    <col min="2434" max="2434" width="22.85546875" style="3" customWidth="1"/>
    <col min="2435" max="2435" width="23.42578125" style="3" customWidth="1"/>
    <col min="2436" max="2436" width="28.7109375" style="3" customWidth="1"/>
    <col min="2437" max="2437" width="12.7109375" style="3" customWidth="1"/>
    <col min="2438" max="2438" width="11.42578125" style="3"/>
    <col min="2439" max="2439" width="25.28515625" style="3" customWidth="1"/>
    <col min="2440" max="2440" width="15.85546875" style="3" bestFit="1" customWidth="1"/>
    <col min="2441" max="2442" width="18" style="3" bestFit="1" customWidth="1"/>
    <col min="2443" max="2661" width="11.42578125" style="3"/>
    <col min="2662" max="2662" width="15.42578125" style="3" customWidth="1"/>
    <col min="2663" max="2663" width="9.5703125" style="3" customWidth="1"/>
    <col min="2664" max="2664" width="14.42578125" style="3" customWidth="1"/>
    <col min="2665" max="2665" width="49.85546875" style="3" customWidth="1"/>
    <col min="2666" max="2666" width="22.5703125" style="3" customWidth="1"/>
    <col min="2667" max="2667" width="23" style="3" customWidth="1"/>
    <col min="2668" max="2668" width="22.85546875" style="3" customWidth="1"/>
    <col min="2669" max="2669" width="23.42578125" style="3" customWidth="1"/>
    <col min="2670" max="2670" width="22.42578125" style="3" customWidth="1"/>
    <col min="2671" max="2671" width="13.85546875" style="3" customWidth="1"/>
    <col min="2672" max="2672" width="20.7109375" style="3" customWidth="1"/>
    <col min="2673" max="2673" width="18.140625" style="3" customWidth="1"/>
    <col min="2674" max="2674" width="14.85546875" style="3" bestFit="1" customWidth="1"/>
    <col min="2675" max="2675" width="11.42578125" style="3"/>
    <col min="2676" max="2676" width="17.42578125" style="3" customWidth="1"/>
    <col min="2677" max="2679" width="18.140625" style="3" customWidth="1"/>
    <col min="2680" max="2683" width="11.42578125" style="3"/>
    <col min="2684" max="2684" width="34" style="3" customWidth="1"/>
    <col min="2685" max="2685" width="9.5703125" style="3" customWidth="1"/>
    <col min="2686" max="2686" width="16.7109375" style="3" customWidth="1"/>
    <col min="2687" max="2687" width="55.140625" style="3" customWidth="1"/>
    <col min="2688" max="2688" width="22.5703125" style="3" customWidth="1"/>
    <col min="2689" max="2689" width="23" style="3" customWidth="1"/>
    <col min="2690" max="2690" width="22.85546875" style="3" customWidth="1"/>
    <col min="2691" max="2691" width="23.42578125" style="3" customWidth="1"/>
    <col min="2692" max="2692" width="28.7109375" style="3" customWidth="1"/>
    <col min="2693" max="2693" width="12.7109375" style="3" customWidth="1"/>
    <col min="2694" max="2694" width="11.42578125" style="3"/>
    <col min="2695" max="2695" width="25.28515625" style="3" customWidth="1"/>
    <col min="2696" max="2696" width="15.85546875" style="3" bestFit="1" customWidth="1"/>
    <col min="2697" max="2698" width="18" style="3" bestFit="1" customWidth="1"/>
    <col min="2699" max="2917" width="11.42578125" style="3"/>
    <col min="2918" max="2918" width="15.42578125" style="3" customWidth="1"/>
    <col min="2919" max="2919" width="9.5703125" style="3" customWidth="1"/>
    <col min="2920" max="2920" width="14.42578125" style="3" customWidth="1"/>
    <col min="2921" max="2921" width="49.85546875" style="3" customWidth="1"/>
    <col min="2922" max="2922" width="22.5703125" style="3" customWidth="1"/>
    <col min="2923" max="2923" width="23" style="3" customWidth="1"/>
    <col min="2924" max="2924" width="22.85546875" style="3" customWidth="1"/>
    <col min="2925" max="2925" width="23.42578125" style="3" customWidth="1"/>
    <col min="2926" max="2926" width="22.42578125" style="3" customWidth="1"/>
    <col min="2927" max="2927" width="13.85546875" style="3" customWidth="1"/>
    <col min="2928" max="2928" width="20.7109375" style="3" customWidth="1"/>
    <col min="2929" max="2929" width="18.140625" style="3" customWidth="1"/>
    <col min="2930" max="2930" width="14.85546875" style="3" bestFit="1" customWidth="1"/>
    <col min="2931" max="2931" width="11.42578125" style="3"/>
    <col min="2932" max="2932" width="17.42578125" style="3" customWidth="1"/>
    <col min="2933" max="2935" width="18.140625" style="3" customWidth="1"/>
    <col min="2936" max="2939" width="11.42578125" style="3"/>
    <col min="2940" max="2940" width="34" style="3" customWidth="1"/>
    <col min="2941" max="2941" width="9.5703125" style="3" customWidth="1"/>
    <col min="2942" max="2942" width="16.7109375" style="3" customWidth="1"/>
    <col min="2943" max="2943" width="55.140625" style="3" customWidth="1"/>
    <col min="2944" max="2944" width="22.5703125" style="3" customWidth="1"/>
    <col min="2945" max="2945" width="23" style="3" customWidth="1"/>
    <col min="2946" max="2946" width="22.85546875" style="3" customWidth="1"/>
    <col min="2947" max="2947" width="23.42578125" style="3" customWidth="1"/>
    <col min="2948" max="2948" width="28.7109375" style="3" customWidth="1"/>
    <col min="2949" max="2949" width="12.7109375" style="3" customWidth="1"/>
    <col min="2950" max="2950" width="11.42578125" style="3"/>
    <col min="2951" max="2951" width="25.28515625" style="3" customWidth="1"/>
    <col min="2952" max="2952" width="15.85546875" style="3" bestFit="1" customWidth="1"/>
    <col min="2953" max="2954" width="18" style="3" bestFit="1" customWidth="1"/>
    <col min="2955" max="3173" width="11.42578125" style="3"/>
    <col min="3174" max="3174" width="15.42578125" style="3" customWidth="1"/>
    <col min="3175" max="3175" width="9.5703125" style="3" customWidth="1"/>
    <col min="3176" max="3176" width="14.42578125" style="3" customWidth="1"/>
    <col min="3177" max="3177" width="49.85546875" style="3" customWidth="1"/>
    <col min="3178" max="3178" width="22.5703125" style="3" customWidth="1"/>
    <col min="3179" max="3179" width="23" style="3" customWidth="1"/>
    <col min="3180" max="3180" width="22.85546875" style="3" customWidth="1"/>
    <col min="3181" max="3181" width="23.42578125" style="3" customWidth="1"/>
    <col min="3182" max="3182" width="22.42578125" style="3" customWidth="1"/>
    <col min="3183" max="3183" width="13.85546875" style="3" customWidth="1"/>
    <col min="3184" max="3184" width="20.7109375" style="3" customWidth="1"/>
    <col min="3185" max="3185" width="18.140625" style="3" customWidth="1"/>
    <col min="3186" max="3186" width="14.85546875" style="3" bestFit="1" customWidth="1"/>
    <col min="3187" max="3187" width="11.42578125" style="3"/>
    <col min="3188" max="3188" width="17.42578125" style="3" customWidth="1"/>
    <col min="3189" max="3191" width="18.140625" style="3" customWidth="1"/>
    <col min="3192" max="3195" width="11.42578125" style="3"/>
    <col min="3196" max="3196" width="34" style="3" customWidth="1"/>
    <col min="3197" max="3197" width="9.5703125" style="3" customWidth="1"/>
    <col min="3198" max="3198" width="16.7109375" style="3" customWidth="1"/>
    <col min="3199" max="3199" width="55.140625" style="3" customWidth="1"/>
    <col min="3200" max="3200" width="22.5703125" style="3" customWidth="1"/>
    <col min="3201" max="3201" width="23" style="3" customWidth="1"/>
    <col min="3202" max="3202" width="22.85546875" style="3" customWidth="1"/>
    <col min="3203" max="3203" width="23.42578125" style="3" customWidth="1"/>
    <col min="3204" max="3204" width="28.7109375" style="3" customWidth="1"/>
    <col min="3205" max="3205" width="12.7109375" style="3" customWidth="1"/>
    <col min="3206" max="3206" width="11.42578125" style="3"/>
    <col min="3207" max="3207" width="25.28515625" style="3" customWidth="1"/>
    <col min="3208" max="3208" width="15.85546875" style="3" bestFit="1" customWidth="1"/>
    <col min="3209" max="3210" width="18" style="3" bestFit="1" customWidth="1"/>
    <col min="3211" max="3429" width="11.42578125" style="3"/>
    <col min="3430" max="3430" width="15.42578125" style="3" customWidth="1"/>
    <col min="3431" max="3431" width="9.5703125" style="3" customWidth="1"/>
    <col min="3432" max="3432" width="14.42578125" style="3" customWidth="1"/>
    <col min="3433" max="3433" width="49.85546875" style="3" customWidth="1"/>
    <col min="3434" max="3434" width="22.5703125" style="3" customWidth="1"/>
    <col min="3435" max="3435" width="23" style="3" customWidth="1"/>
    <col min="3436" max="3436" width="22.85546875" style="3" customWidth="1"/>
    <col min="3437" max="3437" width="23.42578125" style="3" customWidth="1"/>
    <col min="3438" max="3438" width="22.42578125" style="3" customWidth="1"/>
    <col min="3439" max="3439" width="13.85546875" style="3" customWidth="1"/>
    <col min="3440" max="3440" width="20.7109375" style="3" customWidth="1"/>
    <col min="3441" max="3441" width="18.140625" style="3" customWidth="1"/>
    <col min="3442" max="3442" width="14.85546875" style="3" bestFit="1" customWidth="1"/>
    <col min="3443" max="3443" width="11.42578125" style="3"/>
    <col min="3444" max="3444" width="17.42578125" style="3" customWidth="1"/>
    <col min="3445" max="3447" width="18.140625" style="3" customWidth="1"/>
    <col min="3448" max="3451" width="11.42578125" style="3"/>
    <col min="3452" max="3452" width="34" style="3" customWidth="1"/>
    <col min="3453" max="3453" width="9.5703125" style="3" customWidth="1"/>
    <col min="3454" max="3454" width="16.7109375" style="3" customWidth="1"/>
    <col min="3455" max="3455" width="55.140625" style="3" customWidth="1"/>
    <col min="3456" max="3456" width="22.5703125" style="3" customWidth="1"/>
    <col min="3457" max="3457" width="23" style="3" customWidth="1"/>
    <col min="3458" max="3458" width="22.85546875" style="3" customWidth="1"/>
    <col min="3459" max="3459" width="23.42578125" style="3" customWidth="1"/>
    <col min="3460" max="3460" width="28.7109375" style="3" customWidth="1"/>
    <col min="3461" max="3461" width="12.7109375" style="3" customWidth="1"/>
    <col min="3462" max="3462" width="11.42578125" style="3"/>
    <col min="3463" max="3463" width="25.28515625" style="3" customWidth="1"/>
    <col min="3464" max="3464" width="15.85546875" style="3" bestFit="1" customWidth="1"/>
    <col min="3465" max="3466" width="18" style="3" bestFit="1" customWidth="1"/>
    <col min="3467" max="3685" width="11.42578125" style="3"/>
    <col min="3686" max="3686" width="15.42578125" style="3" customWidth="1"/>
    <col min="3687" max="3687" width="9.5703125" style="3" customWidth="1"/>
    <col min="3688" max="3688" width="14.42578125" style="3" customWidth="1"/>
    <col min="3689" max="3689" width="49.85546875" style="3" customWidth="1"/>
    <col min="3690" max="3690" width="22.5703125" style="3" customWidth="1"/>
    <col min="3691" max="3691" width="23" style="3" customWidth="1"/>
    <col min="3692" max="3692" width="22.85546875" style="3" customWidth="1"/>
    <col min="3693" max="3693" width="23.42578125" style="3" customWidth="1"/>
    <col min="3694" max="3694" width="22.42578125" style="3" customWidth="1"/>
    <col min="3695" max="3695" width="13.85546875" style="3" customWidth="1"/>
    <col min="3696" max="3696" width="20.7109375" style="3" customWidth="1"/>
    <col min="3697" max="3697" width="18.140625" style="3" customWidth="1"/>
    <col min="3698" max="3698" width="14.85546875" style="3" bestFit="1" customWidth="1"/>
    <col min="3699" max="3699" width="11.42578125" style="3"/>
    <col min="3700" max="3700" width="17.42578125" style="3" customWidth="1"/>
    <col min="3701" max="3703" width="18.140625" style="3" customWidth="1"/>
    <col min="3704" max="3707" width="11.42578125" style="3"/>
    <col min="3708" max="3708" width="34" style="3" customWidth="1"/>
    <col min="3709" max="3709" width="9.5703125" style="3" customWidth="1"/>
    <col min="3710" max="3710" width="16.7109375" style="3" customWidth="1"/>
    <col min="3711" max="3711" width="55.140625" style="3" customWidth="1"/>
    <col min="3712" max="3712" width="22.5703125" style="3" customWidth="1"/>
    <col min="3713" max="3713" width="23" style="3" customWidth="1"/>
    <col min="3714" max="3714" width="22.85546875" style="3" customWidth="1"/>
    <col min="3715" max="3715" width="23.42578125" style="3" customWidth="1"/>
    <col min="3716" max="3716" width="28.7109375" style="3" customWidth="1"/>
    <col min="3717" max="3717" width="12.7109375" style="3" customWidth="1"/>
    <col min="3718" max="3718" width="11.42578125" style="3"/>
    <col min="3719" max="3719" width="25.28515625" style="3" customWidth="1"/>
    <col min="3720" max="3720" width="15.85546875" style="3" bestFit="1" customWidth="1"/>
    <col min="3721" max="3722" width="18" style="3" bestFit="1" customWidth="1"/>
    <col min="3723" max="3941" width="11.42578125" style="3"/>
    <col min="3942" max="3942" width="15.42578125" style="3" customWidth="1"/>
    <col min="3943" max="3943" width="9.5703125" style="3" customWidth="1"/>
    <col min="3944" max="3944" width="14.42578125" style="3" customWidth="1"/>
    <col min="3945" max="3945" width="49.85546875" style="3" customWidth="1"/>
    <col min="3946" max="3946" width="22.5703125" style="3" customWidth="1"/>
    <col min="3947" max="3947" width="23" style="3" customWidth="1"/>
    <col min="3948" max="3948" width="22.85546875" style="3" customWidth="1"/>
    <col min="3949" max="3949" width="23.42578125" style="3" customWidth="1"/>
    <col min="3950" max="3950" width="22.42578125" style="3" customWidth="1"/>
    <col min="3951" max="3951" width="13.85546875" style="3" customWidth="1"/>
    <col min="3952" max="3952" width="20.7109375" style="3" customWidth="1"/>
    <col min="3953" max="3953" width="18.140625" style="3" customWidth="1"/>
    <col min="3954" max="3954" width="14.85546875" style="3" bestFit="1" customWidth="1"/>
    <col min="3955" max="3955" width="11.42578125" style="3"/>
    <col min="3956" max="3956" width="17.42578125" style="3" customWidth="1"/>
    <col min="3957" max="3959" width="18.140625" style="3" customWidth="1"/>
    <col min="3960" max="3963" width="11.42578125" style="3"/>
    <col min="3964" max="3964" width="34" style="3" customWidth="1"/>
    <col min="3965" max="3965" width="9.5703125" style="3" customWidth="1"/>
    <col min="3966" max="3966" width="16.7109375" style="3" customWidth="1"/>
    <col min="3967" max="3967" width="55.140625" style="3" customWidth="1"/>
    <col min="3968" max="3968" width="22.5703125" style="3" customWidth="1"/>
    <col min="3969" max="3969" width="23" style="3" customWidth="1"/>
    <col min="3970" max="3970" width="22.85546875" style="3" customWidth="1"/>
    <col min="3971" max="3971" width="23.42578125" style="3" customWidth="1"/>
    <col min="3972" max="3972" width="28.7109375" style="3" customWidth="1"/>
    <col min="3973" max="3973" width="12.7109375" style="3" customWidth="1"/>
    <col min="3974" max="3974" width="11.42578125" style="3"/>
    <col min="3975" max="3975" width="25.28515625" style="3" customWidth="1"/>
    <col min="3976" max="3976" width="15.85546875" style="3" bestFit="1" customWidth="1"/>
    <col min="3977" max="3978" width="18" style="3" bestFit="1" customWidth="1"/>
    <col min="3979" max="4197" width="11.42578125" style="3"/>
    <col min="4198" max="4198" width="15.42578125" style="3" customWidth="1"/>
    <col min="4199" max="4199" width="9.5703125" style="3" customWidth="1"/>
    <col min="4200" max="4200" width="14.42578125" style="3" customWidth="1"/>
    <col min="4201" max="4201" width="49.85546875" style="3" customWidth="1"/>
    <col min="4202" max="4202" width="22.5703125" style="3" customWidth="1"/>
    <col min="4203" max="4203" width="23" style="3" customWidth="1"/>
    <col min="4204" max="4204" width="22.85546875" style="3" customWidth="1"/>
    <col min="4205" max="4205" width="23.42578125" style="3" customWidth="1"/>
    <col min="4206" max="4206" width="22.42578125" style="3" customWidth="1"/>
    <col min="4207" max="4207" width="13.85546875" style="3" customWidth="1"/>
    <col min="4208" max="4208" width="20.7109375" style="3" customWidth="1"/>
    <col min="4209" max="4209" width="18.140625" style="3" customWidth="1"/>
    <col min="4210" max="4210" width="14.85546875" style="3" bestFit="1" customWidth="1"/>
    <col min="4211" max="4211" width="11.42578125" style="3"/>
    <col min="4212" max="4212" width="17.42578125" style="3" customWidth="1"/>
    <col min="4213" max="4215" width="18.140625" style="3" customWidth="1"/>
    <col min="4216" max="4219" width="11.42578125" style="3"/>
    <col min="4220" max="4220" width="34" style="3" customWidth="1"/>
    <col min="4221" max="4221" width="9.5703125" style="3" customWidth="1"/>
    <col min="4222" max="4222" width="16.7109375" style="3" customWidth="1"/>
    <col min="4223" max="4223" width="55.140625" style="3" customWidth="1"/>
    <col min="4224" max="4224" width="22.5703125" style="3" customWidth="1"/>
    <col min="4225" max="4225" width="23" style="3" customWidth="1"/>
    <col min="4226" max="4226" width="22.85546875" style="3" customWidth="1"/>
    <col min="4227" max="4227" width="23.42578125" style="3" customWidth="1"/>
    <col min="4228" max="4228" width="28.7109375" style="3" customWidth="1"/>
    <col min="4229" max="4229" width="12.7109375" style="3" customWidth="1"/>
    <col min="4230" max="4230" width="11.42578125" style="3"/>
    <col min="4231" max="4231" width="25.28515625" style="3" customWidth="1"/>
    <col min="4232" max="4232" width="15.85546875" style="3" bestFit="1" customWidth="1"/>
    <col min="4233" max="4234" width="18" style="3" bestFit="1" customWidth="1"/>
    <col min="4235" max="4453" width="11.42578125" style="3"/>
    <col min="4454" max="4454" width="15.42578125" style="3" customWidth="1"/>
    <col min="4455" max="4455" width="9.5703125" style="3" customWidth="1"/>
    <col min="4456" max="4456" width="14.42578125" style="3" customWidth="1"/>
    <col min="4457" max="4457" width="49.85546875" style="3" customWidth="1"/>
    <col min="4458" max="4458" width="22.5703125" style="3" customWidth="1"/>
    <col min="4459" max="4459" width="23" style="3" customWidth="1"/>
    <col min="4460" max="4460" width="22.85546875" style="3" customWidth="1"/>
    <col min="4461" max="4461" width="23.42578125" style="3" customWidth="1"/>
    <col min="4462" max="4462" width="22.42578125" style="3" customWidth="1"/>
    <col min="4463" max="4463" width="13.85546875" style="3" customWidth="1"/>
    <col min="4464" max="4464" width="20.7109375" style="3" customWidth="1"/>
    <col min="4465" max="4465" width="18.140625" style="3" customWidth="1"/>
    <col min="4466" max="4466" width="14.85546875" style="3" bestFit="1" customWidth="1"/>
    <col min="4467" max="4467" width="11.42578125" style="3"/>
    <col min="4468" max="4468" width="17.42578125" style="3" customWidth="1"/>
    <col min="4469" max="4471" width="18.140625" style="3" customWidth="1"/>
    <col min="4472" max="4475" width="11.42578125" style="3"/>
    <col min="4476" max="4476" width="34" style="3" customWidth="1"/>
    <col min="4477" max="4477" width="9.5703125" style="3" customWidth="1"/>
    <col min="4478" max="4478" width="16.7109375" style="3" customWidth="1"/>
    <col min="4479" max="4479" width="55.140625" style="3" customWidth="1"/>
    <col min="4480" max="4480" width="22.5703125" style="3" customWidth="1"/>
    <col min="4481" max="4481" width="23" style="3" customWidth="1"/>
    <col min="4482" max="4482" width="22.85546875" style="3" customWidth="1"/>
    <col min="4483" max="4483" width="23.42578125" style="3" customWidth="1"/>
    <col min="4484" max="4484" width="28.7109375" style="3" customWidth="1"/>
    <col min="4485" max="4485" width="12.7109375" style="3" customWidth="1"/>
    <col min="4486" max="4486" width="11.42578125" style="3"/>
    <col min="4487" max="4487" width="25.28515625" style="3" customWidth="1"/>
    <col min="4488" max="4488" width="15.85546875" style="3" bestFit="1" customWidth="1"/>
    <col min="4489" max="4490" width="18" style="3" bestFit="1" customWidth="1"/>
    <col min="4491" max="4709" width="11.42578125" style="3"/>
    <col min="4710" max="4710" width="15.42578125" style="3" customWidth="1"/>
    <col min="4711" max="4711" width="9.5703125" style="3" customWidth="1"/>
    <col min="4712" max="4712" width="14.42578125" style="3" customWidth="1"/>
    <col min="4713" max="4713" width="49.85546875" style="3" customWidth="1"/>
    <col min="4714" max="4714" width="22.5703125" style="3" customWidth="1"/>
    <col min="4715" max="4715" width="23" style="3" customWidth="1"/>
    <col min="4716" max="4716" width="22.85546875" style="3" customWidth="1"/>
    <col min="4717" max="4717" width="23.42578125" style="3" customWidth="1"/>
    <col min="4718" max="4718" width="22.42578125" style="3" customWidth="1"/>
    <col min="4719" max="4719" width="13.85546875" style="3" customWidth="1"/>
    <col min="4720" max="4720" width="20.7109375" style="3" customWidth="1"/>
    <col min="4721" max="4721" width="18.140625" style="3" customWidth="1"/>
    <col min="4722" max="4722" width="14.85546875" style="3" bestFit="1" customWidth="1"/>
    <col min="4723" max="4723" width="11.42578125" style="3"/>
    <col min="4724" max="4724" width="17.42578125" style="3" customWidth="1"/>
    <col min="4725" max="4727" width="18.140625" style="3" customWidth="1"/>
    <col min="4728" max="4731" width="11.42578125" style="3"/>
    <col min="4732" max="4732" width="34" style="3" customWidth="1"/>
    <col min="4733" max="4733" width="9.5703125" style="3" customWidth="1"/>
    <col min="4734" max="4734" width="16.7109375" style="3" customWidth="1"/>
    <col min="4735" max="4735" width="55.140625" style="3" customWidth="1"/>
    <col min="4736" max="4736" width="22.5703125" style="3" customWidth="1"/>
    <col min="4737" max="4737" width="23" style="3" customWidth="1"/>
    <col min="4738" max="4738" width="22.85546875" style="3" customWidth="1"/>
    <col min="4739" max="4739" width="23.42578125" style="3" customWidth="1"/>
    <col min="4740" max="4740" width="28.7109375" style="3" customWidth="1"/>
    <col min="4741" max="4741" width="12.7109375" style="3" customWidth="1"/>
    <col min="4742" max="4742" width="11.42578125" style="3"/>
    <col min="4743" max="4743" width="25.28515625" style="3" customWidth="1"/>
    <col min="4744" max="4744" width="15.85546875" style="3" bestFit="1" customWidth="1"/>
    <col min="4745" max="4746" width="18" style="3" bestFit="1" customWidth="1"/>
    <col min="4747" max="4965" width="11.42578125" style="3"/>
    <col min="4966" max="4966" width="15.42578125" style="3" customWidth="1"/>
    <col min="4967" max="4967" width="9.5703125" style="3" customWidth="1"/>
    <col min="4968" max="4968" width="14.42578125" style="3" customWidth="1"/>
    <col min="4969" max="4969" width="49.85546875" style="3" customWidth="1"/>
    <col min="4970" max="4970" width="22.5703125" style="3" customWidth="1"/>
    <col min="4971" max="4971" width="23" style="3" customWidth="1"/>
    <col min="4972" max="4972" width="22.85546875" style="3" customWidth="1"/>
    <col min="4973" max="4973" width="23.42578125" style="3" customWidth="1"/>
    <col min="4974" max="4974" width="22.42578125" style="3" customWidth="1"/>
    <col min="4975" max="4975" width="13.85546875" style="3" customWidth="1"/>
    <col min="4976" max="4976" width="20.7109375" style="3" customWidth="1"/>
    <col min="4977" max="4977" width="18.140625" style="3" customWidth="1"/>
    <col min="4978" max="4978" width="14.85546875" style="3" bestFit="1" customWidth="1"/>
    <col min="4979" max="4979" width="11.42578125" style="3"/>
    <col min="4980" max="4980" width="17.42578125" style="3" customWidth="1"/>
    <col min="4981" max="4983" width="18.140625" style="3" customWidth="1"/>
    <col min="4984" max="4987" width="11.42578125" style="3"/>
    <col min="4988" max="4988" width="34" style="3" customWidth="1"/>
    <col min="4989" max="4989" width="9.5703125" style="3" customWidth="1"/>
    <col min="4990" max="4990" width="16.7109375" style="3" customWidth="1"/>
    <col min="4991" max="4991" width="55.140625" style="3" customWidth="1"/>
    <col min="4992" max="4992" width="22.5703125" style="3" customWidth="1"/>
    <col min="4993" max="4993" width="23" style="3" customWidth="1"/>
    <col min="4994" max="4994" width="22.85546875" style="3" customWidth="1"/>
    <col min="4995" max="4995" width="23.42578125" style="3" customWidth="1"/>
    <col min="4996" max="4996" width="28.7109375" style="3" customWidth="1"/>
    <col min="4997" max="4997" width="12.7109375" style="3" customWidth="1"/>
    <col min="4998" max="4998" width="11.42578125" style="3"/>
    <col min="4999" max="4999" width="25.28515625" style="3" customWidth="1"/>
    <col min="5000" max="5000" width="15.85546875" style="3" bestFit="1" customWidth="1"/>
    <col min="5001" max="5002" width="18" style="3" bestFit="1" customWidth="1"/>
    <col min="5003" max="5221" width="11.42578125" style="3"/>
    <col min="5222" max="5222" width="15.42578125" style="3" customWidth="1"/>
    <col min="5223" max="5223" width="9.5703125" style="3" customWidth="1"/>
    <col min="5224" max="5224" width="14.42578125" style="3" customWidth="1"/>
    <col min="5225" max="5225" width="49.85546875" style="3" customWidth="1"/>
    <col min="5226" max="5226" width="22.5703125" style="3" customWidth="1"/>
    <col min="5227" max="5227" width="23" style="3" customWidth="1"/>
    <col min="5228" max="5228" width="22.85546875" style="3" customWidth="1"/>
    <col min="5229" max="5229" width="23.42578125" style="3" customWidth="1"/>
    <col min="5230" max="5230" width="22.42578125" style="3" customWidth="1"/>
    <col min="5231" max="5231" width="13.85546875" style="3" customWidth="1"/>
    <col min="5232" max="5232" width="20.7109375" style="3" customWidth="1"/>
    <col min="5233" max="5233" width="18.140625" style="3" customWidth="1"/>
    <col min="5234" max="5234" width="14.85546875" style="3" bestFit="1" customWidth="1"/>
    <col min="5235" max="5235" width="11.42578125" style="3"/>
    <col min="5236" max="5236" width="17.42578125" style="3" customWidth="1"/>
    <col min="5237" max="5239" width="18.140625" style="3" customWidth="1"/>
    <col min="5240" max="5243" width="11.42578125" style="3"/>
    <col min="5244" max="5244" width="34" style="3" customWidth="1"/>
    <col min="5245" max="5245" width="9.5703125" style="3" customWidth="1"/>
    <col min="5246" max="5246" width="16.7109375" style="3" customWidth="1"/>
    <col min="5247" max="5247" width="55.140625" style="3" customWidth="1"/>
    <col min="5248" max="5248" width="22.5703125" style="3" customWidth="1"/>
    <col min="5249" max="5249" width="23" style="3" customWidth="1"/>
    <col min="5250" max="5250" width="22.85546875" style="3" customWidth="1"/>
    <col min="5251" max="5251" width="23.42578125" style="3" customWidth="1"/>
    <col min="5252" max="5252" width="28.7109375" style="3" customWidth="1"/>
    <col min="5253" max="5253" width="12.7109375" style="3" customWidth="1"/>
    <col min="5254" max="5254" width="11.42578125" style="3"/>
    <col min="5255" max="5255" width="25.28515625" style="3" customWidth="1"/>
    <col min="5256" max="5256" width="15.85546875" style="3" bestFit="1" customWidth="1"/>
    <col min="5257" max="5258" width="18" style="3" bestFit="1" customWidth="1"/>
    <col min="5259" max="5477" width="11.42578125" style="3"/>
    <col min="5478" max="5478" width="15.42578125" style="3" customWidth="1"/>
    <col min="5479" max="5479" width="9.5703125" style="3" customWidth="1"/>
    <col min="5480" max="5480" width="14.42578125" style="3" customWidth="1"/>
    <col min="5481" max="5481" width="49.85546875" style="3" customWidth="1"/>
    <col min="5482" max="5482" width="22.5703125" style="3" customWidth="1"/>
    <col min="5483" max="5483" width="23" style="3" customWidth="1"/>
    <col min="5484" max="5484" width="22.85546875" style="3" customWidth="1"/>
    <col min="5485" max="5485" width="23.42578125" style="3" customWidth="1"/>
    <col min="5486" max="5486" width="22.42578125" style="3" customWidth="1"/>
    <col min="5487" max="5487" width="13.85546875" style="3" customWidth="1"/>
    <col min="5488" max="5488" width="20.7109375" style="3" customWidth="1"/>
    <col min="5489" max="5489" width="18.140625" style="3" customWidth="1"/>
    <col min="5490" max="5490" width="14.85546875" style="3" bestFit="1" customWidth="1"/>
    <col min="5491" max="5491" width="11.42578125" style="3"/>
    <col min="5492" max="5492" width="17.42578125" style="3" customWidth="1"/>
    <col min="5493" max="5495" width="18.140625" style="3" customWidth="1"/>
    <col min="5496" max="5499" width="11.42578125" style="3"/>
    <col min="5500" max="5500" width="34" style="3" customWidth="1"/>
    <col min="5501" max="5501" width="9.5703125" style="3" customWidth="1"/>
    <col min="5502" max="5502" width="16.7109375" style="3" customWidth="1"/>
    <col min="5503" max="5503" width="55.140625" style="3" customWidth="1"/>
    <col min="5504" max="5504" width="22.5703125" style="3" customWidth="1"/>
    <col min="5505" max="5505" width="23" style="3" customWidth="1"/>
    <col min="5506" max="5506" width="22.85546875" style="3" customWidth="1"/>
    <col min="5507" max="5507" width="23.42578125" style="3" customWidth="1"/>
    <col min="5508" max="5508" width="28.7109375" style="3" customWidth="1"/>
    <col min="5509" max="5509" width="12.7109375" style="3" customWidth="1"/>
    <col min="5510" max="5510" width="11.42578125" style="3"/>
    <col min="5511" max="5511" width="25.28515625" style="3" customWidth="1"/>
    <col min="5512" max="5512" width="15.85546875" style="3" bestFit="1" customWidth="1"/>
    <col min="5513" max="5514" width="18" style="3" bestFit="1" customWidth="1"/>
    <col min="5515" max="5733" width="11.42578125" style="3"/>
    <col min="5734" max="5734" width="15.42578125" style="3" customWidth="1"/>
    <col min="5735" max="5735" width="9.5703125" style="3" customWidth="1"/>
    <col min="5736" max="5736" width="14.42578125" style="3" customWidth="1"/>
    <col min="5737" max="5737" width="49.85546875" style="3" customWidth="1"/>
    <col min="5738" max="5738" width="22.5703125" style="3" customWidth="1"/>
    <col min="5739" max="5739" width="23" style="3" customWidth="1"/>
    <col min="5740" max="5740" width="22.85546875" style="3" customWidth="1"/>
    <col min="5741" max="5741" width="23.42578125" style="3" customWidth="1"/>
    <col min="5742" max="5742" width="22.42578125" style="3" customWidth="1"/>
    <col min="5743" max="5743" width="13.85546875" style="3" customWidth="1"/>
    <col min="5744" max="5744" width="20.7109375" style="3" customWidth="1"/>
    <col min="5745" max="5745" width="18.140625" style="3" customWidth="1"/>
    <col min="5746" max="5746" width="14.85546875" style="3" bestFit="1" customWidth="1"/>
    <col min="5747" max="5747" width="11.42578125" style="3"/>
    <col min="5748" max="5748" width="17.42578125" style="3" customWidth="1"/>
    <col min="5749" max="5751" width="18.140625" style="3" customWidth="1"/>
    <col min="5752" max="5755" width="11.42578125" style="3"/>
    <col min="5756" max="5756" width="34" style="3" customWidth="1"/>
    <col min="5757" max="5757" width="9.5703125" style="3" customWidth="1"/>
    <col min="5758" max="5758" width="16.7109375" style="3" customWidth="1"/>
    <col min="5759" max="5759" width="55.140625" style="3" customWidth="1"/>
    <col min="5760" max="5760" width="22.5703125" style="3" customWidth="1"/>
    <col min="5761" max="5761" width="23" style="3" customWidth="1"/>
    <col min="5762" max="5762" width="22.85546875" style="3" customWidth="1"/>
    <col min="5763" max="5763" width="23.42578125" style="3" customWidth="1"/>
    <col min="5764" max="5764" width="28.7109375" style="3" customWidth="1"/>
    <col min="5765" max="5765" width="12.7109375" style="3" customWidth="1"/>
    <col min="5766" max="5766" width="11.42578125" style="3"/>
    <col min="5767" max="5767" width="25.28515625" style="3" customWidth="1"/>
    <col min="5768" max="5768" width="15.85546875" style="3" bestFit="1" customWidth="1"/>
    <col min="5769" max="5770" width="18" style="3" bestFit="1" customWidth="1"/>
    <col min="5771" max="5989" width="11.42578125" style="3"/>
    <col min="5990" max="5990" width="15.42578125" style="3" customWidth="1"/>
    <col min="5991" max="5991" width="9.5703125" style="3" customWidth="1"/>
    <col min="5992" max="5992" width="14.42578125" style="3" customWidth="1"/>
    <col min="5993" max="5993" width="49.85546875" style="3" customWidth="1"/>
    <col min="5994" max="5994" width="22.5703125" style="3" customWidth="1"/>
    <col min="5995" max="5995" width="23" style="3" customWidth="1"/>
    <col min="5996" max="5996" width="22.85546875" style="3" customWidth="1"/>
    <col min="5997" max="5997" width="23.42578125" style="3" customWidth="1"/>
    <col min="5998" max="5998" width="22.42578125" style="3" customWidth="1"/>
    <col min="5999" max="5999" width="13.85546875" style="3" customWidth="1"/>
    <col min="6000" max="6000" width="20.7109375" style="3" customWidth="1"/>
    <col min="6001" max="6001" width="18.140625" style="3" customWidth="1"/>
    <col min="6002" max="6002" width="14.85546875" style="3" bestFit="1" customWidth="1"/>
    <col min="6003" max="6003" width="11.42578125" style="3"/>
    <col min="6004" max="6004" width="17.42578125" style="3" customWidth="1"/>
    <col min="6005" max="6007" width="18.140625" style="3" customWidth="1"/>
    <col min="6008" max="6011" width="11.42578125" style="3"/>
    <col min="6012" max="6012" width="34" style="3" customWidth="1"/>
    <col min="6013" max="6013" width="9.5703125" style="3" customWidth="1"/>
    <col min="6014" max="6014" width="16.7109375" style="3" customWidth="1"/>
    <col min="6015" max="6015" width="55.140625" style="3" customWidth="1"/>
    <col min="6016" max="6016" width="22.5703125" style="3" customWidth="1"/>
    <col min="6017" max="6017" width="23" style="3" customWidth="1"/>
    <col min="6018" max="6018" width="22.85546875" style="3" customWidth="1"/>
    <col min="6019" max="6019" width="23.42578125" style="3" customWidth="1"/>
    <col min="6020" max="6020" width="28.7109375" style="3" customWidth="1"/>
    <col min="6021" max="6021" width="12.7109375" style="3" customWidth="1"/>
    <col min="6022" max="6022" width="11.42578125" style="3"/>
    <col min="6023" max="6023" width="25.28515625" style="3" customWidth="1"/>
    <col min="6024" max="6024" width="15.85546875" style="3" bestFit="1" customWidth="1"/>
    <col min="6025" max="6026" width="18" style="3" bestFit="1" customWidth="1"/>
    <col min="6027" max="6245" width="11.42578125" style="3"/>
    <col min="6246" max="6246" width="15.42578125" style="3" customWidth="1"/>
    <col min="6247" max="6247" width="9.5703125" style="3" customWidth="1"/>
    <col min="6248" max="6248" width="14.42578125" style="3" customWidth="1"/>
    <col min="6249" max="6249" width="49.85546875" style="3" customWidth="1"/>
    <col min="6250" max="6250" width="22.5703125" style="3" customWidth="1"/>
    <col min="6251" max="6251" width="23" style="3" customWidth="1"/>
    <col min="6252" max="6252" width="22.85546875" style="3" customWidth="1"/>
    <col min="6253" max="6253" width="23.42578125" style="3" customWidth="1"/>
    <col min="6254" max="6254" width="22.42578125" style="3" customWidth="1"/>
    <col min="6255" max="6255" width="13.85546875" style="3" customWidth="1"/>
    <col min="6256" max="6256" width="20.7109375" style="3" customWidth="1"/>
    <col min="6257" max="6257" width="18.140625" style="3" customWidth="1"/>
    <col min="6258" max="6258" width="14.85546875" style="3" bestFit="1" customWidth="1"/>
    <col min="6259" max="6259" width="11.42578125" style="3"/>
    <col min="6260" max="6260" width="17.42578125" style="3" customWidth="1"/>
    <col min="6261" max="6263" width="18.140625" style="3" customWidth="1"/>
    <col min="6264" max="6267" width="11.42578125" style="3"/>
    <col min="6268" max="6268" width="34" style="3" customWidth="1"/>
    <col min="6269" max="6269" width="9.5703125" style="3" customWidth="1"/>
    <col min="6270" max="6270" width="16.7109375" style="3" customWidth="1"/>
    <col min="6271" max="6271" width="55.140625" style="3" customWidth="1"/>
    <col min="6272" max="6272" width="22.5703125" style="3" customWidth="1"/>
    <col min="6273" max="6273" width="23" style="3" customWidth="1"/>
    <col min="6274" max="6274" width="22.85546875" style="3" customWidth="1"/>
    <col min="6275" max="6275" width="23.42578125" style="3" customWidth="1"/>
    <col min="6276" max="6276" width="28.7109375" style="3" customWidth="1"/>
    <col min="6277" max="6277" width="12.7109375" style="3" customWidth="1"/>
    <col min="6278" max="6278" width="11.42578125" style="3"/>
    <col min="6279" max="6279" width="25.28515625" style="3" customWidth="1"/>
    <col min="6280" max="6280" width="15.85546875" style="3" bestFit="1" customWidth="1"/>
    <col min="6281" max="6282" width="18" style="3" bestFit="1" customWidth="1"/>
    <col min="6283" max="6501" width="11.42578125" style="3"/>
    <col min="6502" max="6502" width="15.42578125" style="3" customWidth="1"/>
    <col min="6503" max="6503" width="9.5703125" style="3" customWidth="1"/>
    <col min="6504" max="6504" width="14.42578125" style="3" customWidth="1"/>
    <col min="6505" max="6505" width="49.85546875" style="3" customWidth="1"/>
    <col min="6506" max="6506" width="22.5703125" style="3" customWidth="1"/>
    <col min="6507" max="6507" width="23" style="3" customWidth="1"/>
    <col min="6508" max="6508" width="22.85546875" style="3" customWidth="1"/>
    <col min="6509" max="6509" width="23.42578125" style="3" customWidth="1"/>
    <col min="6510" max="6510" width="22.42578125" style="3" customWidth="1"/>
    <col min="6511" max="6511" width="13.85546875" style="3" customWidth="1"/>
    <col min="6512" max="6512" width="20.7109375" style="3" customWidth="1"/>
    <col min="6513" max="6513" width="18.140625" style="3" customWidth="1"/>
    <col min="6514" max="6514" width="14.85546875" style="3" bestFit="1" customWidth="1"/>
    <col min="6515" max="6515" width="11.42578125" style="3"/>
    <col min="6516" max="6516" width="17.42578125" style="3" customWidth="1"/>
    <col min="6517" max="6519" width="18.140625" style="3" customWidth="1"/>
    <col min="6520" max="6523" width="11.42578125" style="3"/>
    <col min="6524" max="6524" width="34" style="3" customWidth="1"/>
    <col min="6525" max="6525" width="9.5703125" style="3" customWidth="1"/>
    <col min="6526" max="6526" width="16.7109375" style="3" customWidth="1"/>
    <col min="6527" max="6527" width="55.140625" style="3" customWidth="1"/>
    <col min="6528" max="6528" width="22.5703125" style="3" customWidth="1"/>
    <col min="6529" max="6529" width="23" style="3" customWidth="1"/>
    <col min="6530" max="6530" width="22.85546875" style="3" customWidth="1"/>
    <col min="6531" max="6531" width="23.42578125" style="3" customWidth="1"/>
    <col min="6532" max="6532" width="28.7109375" style="3" customWidth="1"/>
    <col min="6533" max="6533" width="12.7109375" style="3" customWidth="1"/>
    <col min="6534" max="6534" width="11.42578125" style="3"/>
    <col min="6535" max="6535" width="25.28515625" style="3" customWidth="1"/>
    <col min="6536" max="6536" width="15.85546875" style="3" bestFit="1" customWidth="1"/>
    <col min="6537" max="6538" width="18" style="3" bestFit="1" customWidth="1"/>
    <col min="6539" max="6757" width="11.42578125" style="3"/>
    <col min="6758" max="6758" width="15.42578125" style="3" customWidth="1"/>
    <col min="6759" max="6759" width="9.5703125" style="3" customWidth="1"/>
    <col min="6760" max="6760" width="14.42578125" style="3" customWidth="1"/>
    <col min="6761" max="6761" width="49.85546875" style="3" customWidth="1"/>
    <col min="6762" max="6762" width="22.5703125" style="3" customWidth="1"/>
    <col min="6763" max="6763" width="23" style="3" customWidth="1"/>
    <col min="6764" max="6764" width="22.85546875" style="3" customWidth="1"/>
    <col min="6765" max="6765" width="23.42578125" style="3" customWidth="1"/>
    <col min="6766" max="6766" width="22.42578125" style="3" customWidth="1"/>
    <col min="6767" max="6767" width="13.85546875" style="3" customWidth="1"/>
    <col min="6768" max="6768" width="20.7109375" style="3" customWidth="1"/>
    <col min="6769" max="6769" width="18.140625" style="3" customWidth="1"/>
    <col min="6770" max="6770" width="14.85546875" style="3" bestFit="1" customWidth="1"/>
    <col min="6771" max="6771" width="11.42578125" style="3"/>
    <col min="6772" max="6772" width="17.42578125" style="3" customWidth="1"/>
    <col min="6773" max="6775" width="18.140625" style="3" customWidth="1"/>
    <col min="6776" max="6779" width="11.42578125" style="3"/>
    <col min="6780" max="6780" width="34" style="3" customWidth="1"/>
    <col min="6781" max="6781" width="9.5703125" style="3" customWidth="1"/>
    <col min="6782" max="6782" width="16.7109375" style="3" customWidth="1"/>
    <col min="6783" max="6783" width="55.140625" style="3" customWidth="1"/>
    <col min="6784" max="6784" width="22.5703125" style="3" customWidth="1"/>
    <col min="6785" max="6785" width="23" style="3" customWidth="1"/>
    <col min="6786" max="6786" width="22.85546875" style="3" customWidth="1"/>
    <col min="6787" max="6787" width="23.42578125" style="3" customWidth="1"/>
    <col min="6788" max="6788" width="28.7109375" style="3" customWidth="1"/>
    <col min="6789" max="6789" width="12.7109375" style="3" customWidth="1"/>
    <col min="6790" max="6790" width="11.42578125" style="3"/>
    <col min="6791" max="6791" width="25.28515625" style="3" customWidth="1"/>
    <col min="6792" max="6792" width="15.85546875" style="3" bestFit="1" customWidth="1"/>
    <col min="6793" max="6794" width="18" style="3" bestFit="1" customWidth="1"/>
    <col min="6795" max="7013" width="11.42578125" style="3"/>
    <col min="7014" max="7014" width="15.42578125" style="3" customWidth="1"/>
    <col min="7015" max="7015" width="9.5703125" style="3" customWidth="1"/>
    <col min="7016" max="7016" width="14.42578125" style="3" customWidth="1"/>
    <col min="7017" max="7017" width="49.85546875" style="3" customWidth="1"/>
    <col min="7018" max="7018" width="22.5703125" style="3" customWidth="1"/>
    <col min="7019" max="7019" width="23" style="3" customWidth="1"/>
    <col min="7020" max="7020" width="22.85546875" style="3" customWidth="1"/>
    <col min="7021" max="7021" width="23.42578125" style="3" customWidth="1"/>
    <col min="7022" max="7022" width="22.42578125" style="3" customWidth="1"/>
    <col min="7023" max="7023" width="13.85546875" style="3" customWidth="1"/>
    <col min="7024" max="7024" width="20.7109375" style="3" customWidth="1"/>
    <col min="7025" max="7025" width="18.140625" style="3" customWidth="1"/>
    <col min="7026" max="7026" width="14.85546875" style="3" bestFit="1" customWidth="1"/>
    <col min="7027" max="7027" width="11.42578125" style="3"/>
    <col min="7028" max="7028" width="17.42578125" style="3" customWidth="1"/>
    <col min="7029" max="7031" width="18.140625" style="3" customWidth="1"/>
    <col min="7032" max="7035" width="11.42578125" style="3"/>
    <col min="7036" max="7036" width="34" style="3" customWidth="1"/>
    <col min="7037" max="7037" width="9.5703125" style="3" customWidth="1"/>
    <col min="7038" max="7038" width="16.7109375" style="3" customWidth="1"/>
    <col min="7039" max="7039" width="55.140625" style="3" customWidth="1"/>
    <col min="7040" max="7040" width="22.5703125" style="3" customWidth="1"/>
    <col min="7041" max="7041" width="23" style="3" customWidth="1"/>
    <col min="7042" max="7042" width="22.85546875" style="3" customWidth="1"/>
    <col min="7043" max="7043" width="23.42578125" style="3" customWidth="1"/>
    <col min="7044" max="7044" width="28.7109375" style="3" customWidth="1"/>
    <col min="7045" max="7045" width="12.7109375" style="3" customWidth="1"/>
    <col min="7046" max="7046" width="11.42578125" style="3"/>
    <col min="7047" max="7047" width="25.28515625" style="3" customWidth="1"/>
    <col min="7048" max="7048" width="15.85546875" style="3" bestFit="1" customWidth="1"/>
    <col min="7049" max="7050" width="18" style="3" bestFit="1" customWidth="1"/>
    <col min="7051" max="7269" width="11.42578125" style="3"/>
    <col min="7270" max="7270" width="15.42578125" style="3" customWidth="1"/>
    <col min="7271" max="7271" width="9.5703125" style="3" customWidth="1"/>
    <col min="7272" max="7272" width="14.42578125" style="3" customWidth="1"/>
    <col min="7273" max="7273" width="49.85546875" style="3" customWidth="1"/>
    <col min="7274" max="7274" width="22.5703125" style="3" customWidth="1"/>
    <col min="7275" max="7275" width="23" style="3" customWidth="1"/>
    <col min="7276" max="7276" width="22.85546875" style="3" customWidth="1"/>
    <col min="7277" max="7277" width="23.42578125" style="3" customWidth="1"/>
    <col min="7278" max="7278" width="22.42578125" style="3" customWidth="1"/>
    <col min="7279" max="7279" width="13.85546875" style="3" customWidth="1"/>
    <col min="7280" max="7280" width="20.7109375" style="3" customWidth="1"/>
    <col min="7281" max="7281" width="18.140625" style="3" customWidth="1"/>
    <col min="7282" max="7282" width="14.85546875" style="3" bestFit="1" customWidth="1"/>
    <col min="7283" max="7283" width="11.42578125" style="3"/>
    <col min="7284" max="7284" width="17.42578125" style="3" customWidth="1"/>
    <col min="7285" max="7287" width="18.140625" style="3" customWidth="1"/>
    <col min="7288" max="7291" width="11.42578125" style="3"/>
    <col min="7292" max="7292" width="34" style="3" customWidth="1"/>
    <col min="7293" max="7293" width="9.5703125" style="3" customWidth="1"/>
    <col min="7294" max="7294" width="16.7109375" style="3" customWidth="1"/>
    <col min="7295" max="7295" width="55.140625" style="3" customWidth="1"/>
    <col min="7296" max="7296" width="22.5703125" style="3" customWidth="1"/>
    <col min="7297" max="7297" width="23" style="3" customWidth="1"/>
    <col min="7298" max="7298" width="22.85546875" style="3" customWidth="1"/>
    <col min="7299" max="7299" width="23.42578125" style="3" customWidth="1"/>
    <col min="7300" max="7300" width="28.7109375" style="3" customWidth="1"/>
    <col min="7301" max="7301" width="12.7109375" style="3" customWidth="1"/>
    <col min="7302" max="7302" width="11.42578125" style="3"/>
    <col min="7303" max="7303" width="25.28515625" style="3" customWidth="1"/>
    <col min="7304" max="7304" width="15.85546875" style="3" bestFit="1" customWidth="1"/>
    <col min="7305" max="7306" width="18" style="3" bestFit="1" customWidth="1"/>
    <col min="7307" max="7525" width="11.42578125" style="3"/>
    <col min="7526" max="7526" width="15.42578125" style="3" customWidth="1"/>
    <col min="7527" max="7527" width="9.5703125" style="3" customWidth="1"/>
    <col min="7528" max="7528" width="14.42578125" style="3" customWidth="1"/>
    <col min="7529" max="7529" width="49.85546875" style="3" customWidth="1"/>
    <col min="7530" max="7530" width="22.5703125" style="3" customWidth="1"/>
    <col min="7531" max="7531" width="23" style="3" customWidth="1"/>
    <col min="7532" max="7532" width="22.85546875" style="3" customWidth="1"/>
    <col min="7533" max="7533" width="23.42578125" style="3" customWidth="1"/>
    <col min="7534" max="7534" width="22.42578125" style="3" customWidth="1"/>
    <col min="7535" max="7535" width="13.85546875" style="3" customWidth="1"/>
    <col min="7536" max="7536" width="20.7109375" style="3" customWidth="1"/>
    <col min="7537" max="7537" width="18.140625" style="3" customWidth="1"/>
    <col min="7538" max="7538" width="14.85546875" style="3" bestFit="1" customWidth="1"/>
    <col min="7539" max="7539" width="11.42578125" style="3"/>
    <col min="7540" max="7540" width="17.42578125" style="3" customWidth="1"/>
    <col min="7541" max="7543" width="18.140625" style="3" customWidth="1"/>
    <col min="7544" max="7547" width="11.42578125" style="3"/>
    <col min="7548" max="7548" width="34" style="3" customWidth="1"/>
    <col min="7549" max="7549" width="9.5703125" style="3" customWidth="1"/>
    <col min="7550" max="7550" width="16.7109375" style="3" customWidth="1"/>
    <col min="7551" max="7551" width="55.140625" style="3" customWidth="1"/>
    <col min="7552" max="7552" width="22.5703125" style="3" customWidth="1"/>
    <col min="7553" max="7553" width="23" style="3" customWidth="1"/>
    <col min="7554" max="7554" width="22.85546875" style="3" customWidth="1"/>
    <col min="7555" max="7555" width="23.42578125" style="3" customWidth="1"/>
    <col min="7556" max="7556" width="28.7109375" style="3" customWidth="1"/>
    <col min="7557" max="7557" width="12.7109375" style="3" customWidth="1"/>
    <col min="7558" max="7558" width="11.42578125" style="3"/>
    <col min="7559" max="7559" width="25.28515625" style="3" customWidth="1"/>
    <col min="7560" max="7560" width="15.85546875" style="3" bestFit="1" customWidth="1"/>
    <col min="7561" max="7562" width="18" style="3" bestFit="1" customWidth="1"/>
    <col min="7563" max="7781" width="11.42578125" style="3"/>
    <col min="7782" max="7782" width="15.42578125" style="3" customWidth="1"/>
    <col min="7783" max="7783" width="9.5703125" style="3" customWidth="1"/>
    <col min="7784" max="7784" width="14.42578125" style="3" customWidth="1"/>
    <col min="7785" max="7785" width="49.85546875" style="3" customWidth="1"/>
    <col min="7786" max="7786" width="22.5703125" style="3" customWidth="1"/>
    <col min="7787" max="7787" width="23" style="3" customWidth="1"/>
    <col min="7788" max="7788" width="22.85546875" style="3" customWidth="1"/>
    <col min="7789" max="7789" width="23.42578125" style="3" customWidth="1"/>
    <col min="7790" max="7790" width="22.42578125" style="3" customWidth="1"/>
    <col min="7791" max="7791" width="13.85546875" style="3" customWidth="1"/>
    <col min="7792" max="7792" width="20.7109375" style="3" customWidth="1"/>
    <col min="7793" max="7793" width="18.140625" style="3" customWidth="1"/>
    <col min="7794" max="7794" width="14.85546875" style="3" bestFit="1" customWidth="1"/>
    <col min="7795" max="7795" width="11.42578125" style="3"/>
    <col min="7796" max="7796" width="17.42578125" style="3" customWidth="1"/>
    <col min="7797" max="7799" width="18.140625" style="3" customWidth="1"/>
    <col min="7800" max="7803" width="11.42578125" style="3"/>
    <col min="7804" max="7804" width="34" style="3" customWidth="1"/>
    <col min="7805" max="7805" width="9.5703125" style="3" customWidth="1"/>
    <col min="7806" max="7806" width="16.7109375" style="3" customWidth="1"/>
    <col min="7807" max="7807" width="55.140625" style="3" customWidth="1"/>
    <col min="7808" max="7808" width="22.5703125" style="3" customWidth="1"/>
    <col min="7809" max="7809" width="23" style="3" customWidth="1"/>
    <col min="7810" max="7810" width="22.85546875" style="3" customWidth="1"/>
    <col min="7811" max="7811" width="23.42578125" style="3" customWidth="1"/>
    <col min="7812" max="7812" width="28.7109375" style="3" customWidth="1"/>
    <col min="7813" max="7813" width="12.7109375" style="3" customWidth="1"/>
    <col min="7814" max="7814" width="11.42578125" style="3"/>
    <col min="7815" max="7815" width="25.28515625" style="3" customWidth="1"/>
    <col min="7816" max="7816" width="15.85546875" style="3" bestFit="1" customWidth="1"/>
    <col min="7817" max="7818" width="18" style="3" bestFit="1" customWidth="1"/>
    <col min="7819" max="8037" width="11.42578125" style="3"/>
    <col min="8038" max="8038" width="15.42578125" style="3" customWidth="1"/>
    <col min="8039" max="8039" width="9.5703125" style="3" customWidth="1"/>
    <col min="8040" max="8040" width="14.42578125" style="3" customWidth="1"/>
    <col min="8041" max="8041" width="49.85546875" style="3" customWidth="1"/>
    <col min="8042" max="8042" width="22.5703125" style="3" customWidth="1"/>
    <col min="8043" max="8043" width="23" style="3" customWidth="1"/>
    <col min="8044" max="8044" width="22.85546875" style="3" customWidth="1"/>
    <col min="8045" max="8045" width="23.42578125" style="3" customWidth="1"/>
    <col min="8046" max="8046" width="22.42578125" style="3" customWidth="1"/>
    <col min="8047" max="8047" width="13.85546875" style="3" customWidth="1"/>
    <col min="8048" max="8048" width="20.7109375" style="3" customWidth="1"/>
    <col min="8049" max="8049" width="18.140625" style="3" customWidth="1"/>
    <col min="8050" max="8050" width="14.85546875" style="3" bestFit="1" customWidth="1"/>
    <col min="8051" max="8051" width="11.42578125" style="3"/>
    <col min="8052" max="8052" width="17.42578125" style="3" customWidth="1"/>
    <col min="8053" max="8055" width="18.140625" style="3" customWidth="1"/>
    <col min="8056" max="8059" width="11.42578125" style="3"/>
    <col min="8060" max="8060" width="34" style="3" customWidth="1"/>
    <col min="8061" max="8061" width="9.5703125" style="3" customWidth="1"/>
    <col min="8062" max="8062" width="16.7109375" style="3" customWidth="1"/>
    <col min="8063" max="8063" width="55.140625" style="3" customWidth="1"/>
    <col min="8064" max="8064" width="22.5703125" style="3" customWidth="1"/>
    <col min="8065" max="8065" width="23" style="3" customWidth="1"/>
    <col min="8066" max="8066" width="22.85546875" style="3" customWidth="1"/>
    <col min="8067" max="8067" width="23.42578125" style="3" customWidth="1"/>
    <col min="8068" max="8068" width="28.7109375" style="3" customWidth="1"/>
    <col min="8069" max="8069" width="12.7109375" style="3" customWidth="1"/>
    <col min="8070" max="8070" width="11.42578125" style="3"/>
    <col min="8071" max="8071" width="25.28515625" style="3" customWidth="1"/>
    <col min="8072" max="8072" width="15.85546875" style="3" bestFit="1" customWidth="1"/>
    <col min="8073" max="8074" width="18" style="3" bestFit="1" customWidth="1"/>
    <col min="8075" max="8293" width="11.42578125" style="3"/>
    <col min="8294" max="8294" width="15.42578125" style="3" customWidth="1"/>
    <col min="8295" max="8295" width="9.5703125" style="3" customWidth="1"/>
    <col min="8296" max="8296" width="14.42578125" style="3" customWidth="1"/>
    <col min="8297" max="8297" width="49.85546875" style="3" customWidth="1"/>
    <col min="8298" max="8298" width="22.5703125" style="3" customWidth="1"/>
    <col min="8299" max="8299" width="23" style="3" customWidth="1"/>
    <col min="8300" max="8300" width="22.85546875" style="3" customWidth="1"/>
    <col min="8301" max="8301" width="23.42578125" style="3" customWidth="1"/>
    <col min="8302" max="8302" width="22.42578125" style="3" customWidth="1"/>
    <col min="8303" max="8303" width="13.85546875" style="3" customWidth="1"/>
    <col min="8304" max="8304" width="20.7109375" style="3" customWidth="1"/>
    <col min="8305" max="8305" width="18.140625" style="3" customWidth="1"/>
    <col min="8306" max="8306" width="14.85546875" style="3" bestFit="1" customWidth="1"/>
    <col min="8307" max="8307" width="11.42578125" style="3"/>
    <col min="8308" max="8308" width="17.42578125" style="3" customWidth="1"/>
    <col min="8309" max="8311" width="18.140625" style="3" customWidth="1"/>
    <col min="8312" max="8315" width="11.42578125" style="3"/>
    <col min="8316" max="8316" width="34" style="3" customWidth="1"/>
    <col min="8317" max="8317" width="9.5703125" style="3" customWidth="1"/>
    <col min="8318" max="8318" width="16.7109375" style="3" customWidth="1"/>
    <col min="8319" max="8319" width="55.140625" style="3" customWidth="1"/>
    <col min="8320" max="8320" width="22.5703125" style="3" customWidth="1"/>
    <col min="8321" max="8321" width="23" style="3" customWidth="1"/>
    <col min="8322" max="8322" width="22.85546875" style="3" customWidth="1"/>
    <col min="8323" max="8323" width="23.42578125" style="3" customWidth="1"/>
    <col min="8324" max="8324" width="28.7109375" style="3" customWidth="1"/>
    <col min="8325" max="8325" width="12.7109375" style="3" customWidth="1"/>
    <col min="8326" max="8326" width="11.42578125" style="3"/>
    <col min="8327" max="8327" width="25.28515625" style="3" customWidth="1"/>
    <col min="8328" max="8328" width="15.85546875" style="3" bestFit="1" customWidth="1"/>
    <col min="8329" max="8330" width="18" style="3" bestFit="1" customWidth="1"/>
    <col min="8331" max="8549" width="11.42578125" style="3"/>
    <col min="8550" max="8550" width="15.42578125" style="3" customWidth="1"/>
    <col min="8551" max="8551" width="9.5703125" style="3" customWidth="1"/>
    <col min="8552" max="8552" width="14.42578125" style="3" customWidth="1"/>
    <col min="8553" max="8553" width="49.85546875" style="3" customWidth="1"/>
    <col min="8554" max="8554" width="22.5703125" style="3" customWidth="1"/>
    <col min="8555" max="8555" width="23" style="3" customWidth="1"/>
    <col min="8556" max="8556" width="22.85546875" style="3" customWidth="1"/>
    <col min="8557" max="8557" width="23.42578125" style="3" customWidth="1"/>
    <col min="8558" max="8558" width="22.42578125" style="3" customWidth="1"/>
    <col min="8559" max="8559" width="13.85546875" style="3" customWidth="1"/>
    <col min="8560" max="8560" width="20.7109375" style="3" customWidth="1"/>
    <col min="8561" max="8561" width="18.140625" style="3" customWidth="1"/>
    <col min="8562" max="8562" width="14.85546875" style="3" bestFit="1" customWidth="1"/>
    <col min="8563" max="8563" width="11.42578125" style="3"/>
    <col min="8564" max="8564" width="17.42578125" style="3" customWidth="1"/>
    <col min="8565" max="8567" width="18.140625" style="3" customWidth="1"/>
    <col min="8568" max="8571" width="11.42578125" style="3"/>
    <col min="8572" max="8572" width="34" style="3" customWidth="1"/>
    <col min="8573" max="8573" width="9.5703125" style="3" customWidth="1"/>
    <col min="8574" max="8574" width="16.7109375" style="3" customWidth="1"/>
    <col min="8575" max="8575" width="55.140625" style="3" customWidth="1"/>
    <col min="8576" max="8576" width="22.5703125" style="3" customWidth="1"/>
    <col min="8577" max="8577" width="23" style="3" customWidth="1"/>
    <col min="8578" max="8578" width="22.85546875" style="3" customWidth="1"/>
    <col min="8579" max="8579" width="23.42578125" style="3" customWidth="1"/>
    <col min="8580" max="8580" width="28.7109375" style="3" customWidth="1"/>
    <col min="8581" max="8581" width="12.7109375" style="3" customWidth="1"/>
    <col min="8582" max="8582" width="11.42578125" style="3"/>
    <col min="8583" max="8583" width="25.28515625" style="3" customWidth="1"/>
    <col min="8584" max="8584" width="15.85546875" style="3" bestFit="1" customWidth="1"/>
    <col min="8585" max="8586" width="18" style="3" bestFit="1" customWidth="1"/>
    <col min="8587" max="8805" width="11.42578125" style="3"/>
    <col min="8806" max="8806" width="15.42578125" style="3" customWidth="1"/>
    <col min="8807" max="8807" width="9.5703125" style="3" customWidth="1"/>
    <col min="8808" max="8808" width="14.42578125" style="3" customWidth="1"/>
    <col min="8809" max="8809" width="49.85546875" style="3" customWidth="1"/>
    <col min="8810" max="8810" width="22.5703125" style="3" customWidth="1"/>
    <col min="8811" max="8811" width="23" style="3" customWidth="1"/>
    <col min="8812" max="8812" width="22.85546875" style="3" customWidth="1"/>
    <col min="8813" max="8813" width="23.42578125" style="3" customWidth="1"/>
    <col min="8814" max="8814" width="22.42578125" style="3" customWidth="1"/>
    <col min="8815" max="8815" width="13.85546875" style="3" customWidth="1"/>
    <col min="8816" max="8816" width="20.7109375" style="3" customWidth="1"/>
    <col min="8817" max="8817" width="18.140625" style="3" customWidth="1"/>
    <col min="8818" max="8818" width="14.85546875" style="3" bestFit="1" customWidth="1"/>
    <col min="8819" max="8819" width="11.42578125" style="3"/>
    <col min="8820" max="8820" width="17.42578125" style="3" customWidth="1"/>
    <col min="8821" max="8823" width="18.140625" style="3" customWidth="1"/>
    <col min="8824" max="8827" width="11.42578125" style="3"/>
    <col min="8828" max="8828" width="34" style="3" customWidth="1"/>
    <col min="8829" max="8829" width="9.5703125" style="3" customWidth="1"/>
    <col min="8830" max="8830" width="16.7109375" style="3" customWidth="1"/>
    <col min="8831" max="8831" width="55.140625" style="3" customWidth="1"/>
    <col min="8832" max="8832" width="22.5703125" style="3" customWidth="1"/>
    <col min="8833" max="8833" width="23" style="3" customWidth="1"/>
    <col min="8834" max="8834" width="22.85546875" style="3" customWidth="1"/>
    <col min="8835" max="8835" width="23.42578125" style="3" customWidth="1"/>
    <col min="8836" max="8836" width="28.7109375" style="3" customWidth="1"/>
    <col min="8837" max="8837" width="12.7109375" style="3" customWidth="1"/>
    <col min="8838" max="8838" width="11.42578125" style="3"/>
    <col min="8839" max="8839" width="25.28515625" style="3" customWidth="1"/>
    <col min="8840" max="8840" width="15.85546875" style="3" bestFit="1" customWidth="1"/>
    <col min="8841" max="8842" width="18" style="3" bestFit="1" customWidth="1"/>
    <col min="8843" max="9061" width="11.42578125" style="3"/>
    <col min="9062" max="9062" width="15.42578125" style="3" customWidth="1"/>
    <col min="9063" max="9063" width="9.5703125" style="3" customWidth="1"/>
    <col min="9064" max="9064" width="14.42578125" style="3" customWidth="1"/>
    <col min="9065" max="9065" width="49.85546875" style="3" customWidth="1"/>
    <col min="9066" max="9066" width="22.5703125" style="3" customWidth="1"/>
    <col min="9067" max="9067" width="23" style="3" customWidth="1"/>
    <col min="9068" max="9068" width="22.85546875" style="3" customWidth="1"/>
    <col min="9069" max="9069" width="23.42578125" style="3" customWidth="1"/>
    <col min="9070" max="9070" width="22.42578125" style="3" customWidth="1"/>
    <col min="9071" max="9071" width="13.85546875" style="3" customWidth="1"/>
    <col min="9072" max="9072" width="20.7109375" style="3" customWidth="1"/>
    <col min="9073" max="9073" width="18.140625" style="3" customWidth="1"/>
    <col min="9074" max="9074" width="14.85546875" style="3" bestFit="1" customWidth="1"/>
    <col min="9075" max="9075" width="11.42578125" style="3"/>
    <col min="9076" max="9076" width="17.42578125" style="3" customWidth="1"/>
    <col min="9077" max="9079" width="18.140625" style="3" customWidth="1"/>
    <col min="9080" max="9083" width="11.42578125" style="3"/>
    <col min="9084" max="9084" width="34" style="3" customWidth="1"/>
    <col min="9085" max="9085" width="9.5703125" style="3" customWidth="1"/>
    <col min="9086" max="9086" width="16.7109375" style="3" customWidth="1"/>
    <col min="9087" max="9087" width="55.140625" style="3" customWidth="1"/>
    <col min="9088" max="9088" width="22.5703125" style="3" customWidth="1"/>
    <col min="9089" max="9089" width="23" style="3" customWidth="1"/>
    <col min="9090" max="9090" width="22.85546875" style="3" customWidth="1"/>
    <col min="9091" max="9091" width="23.42578125" style="3" customWidth="1"/>
    <col min="9092" max="9092" width="28.7109375" style="3" customWidth="1"/>
    <col min="9093" max="9093" width="12.7109375" style="3" customWidth="1"/>
    <col min="9094" max="9094" width="11.42578125" style="3"/>
    <col min="9095" max="9095" width="25.28515625" style="3" customWidth="1"/>
    <col min="9096" max="9096" width="15.85546875" style="3" bestFit="1" customWidth="1"/>
    <col min="9097" max="9098" width="18" style="3" bestFit="1" customWidth="1"/>
    <col min="9099" max="9317" width="11.42578125" style="3"/>
    <col min="9318" max="9318" width="15.42578125" style="3" customWidth="1"/>
    <col min="9319" max="9319" width="9.5703125" style="3" customWidth="1"/>
    <col min="9320" max="9320" width="14.42578125" style="3" customWidth="1"/>
    <col min="9321" max="9321" width="49.85546875" style="3" customWidth="1"/>
    <col min="9322" max="9322" width="22.5703125" style="3" customWidth="1"/>
    <col min="9323" max="9323" width="23" style="3" customWidth="1"/>
    <col min="9324" max="9324" width="22.85546875" style="3" customWidth="1"/>
    <col min="9325" max="9325" width="23.42578125" style="3" customWidth="1"/>
    <col min="9326" max="9326" width="22.42578125" style="3" customWidth="1"/>
    <col min="9327" max="9327" width="13.85546875" style="3" customWidth="1"/>
    <col min="9328" max="9328" width="20.7109375" style="3" customWidth="1"/>
    <col min="9329" max="9329" width="18.140625" style="3" customWidth="1"/>
    <col min="9330" max="9330" width="14.85546875" style="3" bestFit="1" customWidth="1"/>
    <col min="9331" max="9331" width="11.42578125" style="3"/>
    <col min="9332" max="9332" width="17.42578125" style="3" customWidth="1"/>
    <col min="9333" max="9335" width="18.140625" style="3" customWidth="1"/>
    <col min="9336" max="9339" width="11.42578125" style="3"/>
    <col min="9340" max="9340" width="34" style="3" customWidth="1"/>
    <col min="9341" max="9341" width="9.5703125" style="3" customWidth="1"/>
    <col min="9342" max="9342" width="16.7109375" style="3" customWidth="1"/>
    <col min="9343" max="9343" width="55.140625" style="3" customWidth="1"/>
    <col min="9344" max="9344" width="22.5703125" style="3" customWidth="1"/>
    <col min="9345" max="9345" width="23" style="3" customWidth="1"/>
    <col min="9346" max="9346" width="22.85546875" style="3" customWidth="1"/>
    <col min="9347" max="9347" width="23.42578125" style="3" customWidth="1"/>
    <col min="9348" max="9348" width="28.7109375" style="3" customWidth="1"/>
    <col min="9349" max="9349" width="12.7109375" style="3" customWidth="1"/>
    <col min="9350" max="9350" width="11.42578125" style="3"/>
    <col min="9351" max="9351" width="25.28515625" style="3" customWidth="1"/>
    <col min="9352" max="9352" width="15.85546875" style="3" bestFit="1" customWidth="1"/>
    <col min="9353" max="9354" width="18" style="3" bestFit="1" customWidth="1"/>
    <col min="9355" max="9573" width="11.42578125" style="3"/>
    <col min="9574" max="9574" width="15.42578125" style="3" customWidth="1"/>
    <col min="9575" max="9575" width="9.5703125" style="3" customWidth="1"/>
    <col min="9576" max="9576" width="14.42578125" style="3" customWidth="1"/>
    <col min="9577" max="9577" width="49.85546875" style="3" customWidth="1"/>
    <col min="9578" max="9578" width="22.5703125" style="3" customWidth="1"/>
    <col min="9579" max="9579" width="23" style="3" customWidth="1"/>
    <col min="9580" max="9580" width="22.85546875" style="3" customWidth="1"/>
    <col min="9581" max="9581" width="23.42578125" style="3" customWidth="1"/>
    <col min="9582" max="9582" width="22.42578125" style="3" customWidth="1"/>
    <col min="9583" max="9583" width="13.85546875" style="3" customWidth="1"/>
    <col min="9584" max="9584" width="20.7109375" style="3" customWidth="1"/>
    <col min="9585" max="9585" width="18.140625" style="3" customWidth="1"/>
    <col min="9586" max="9586" width="14.85546875" style="3" bestFit="1" customWidth="1"/>
    <col min="9587" max="9587" width="11.42578125" style="3"/>
    <col min="9588" max="9588" width="17.42578125" style="3" customWidth="1"/>
    <col min="9589" max="9591" width="18.140625" style="3" customWidth="1"/>
    <col min="9592" max="9595" width="11.42578125" style="3"/>
    <col min="9596" max="9596" width="34" style="3" customWidth="1"/>
    <col min="9597" max="9597" width="9.5703125" style="3" customWidth="1"/>
    <col min="9598" max="9598" width="16.7109375" style="3" customWidth="1"/>
    <col min="9599" max="9599" width="55.140625" style="3" customWidth="1"/>
    <col min="9600" max="9600" width="22.5703125" style="3" customWidth="1"/>
    <col min="9601" max="9601" width="23" style="3" customWidth="1"/>
    <col min="9602" max="9602" width="22.85546875" style="3" customWidth="1"/>
    <col min="9603" max="9603" width="23.42578125" style="3" customWidth="1"/>
    <col min="9604" max="9604" width="28.7109375" style="3" customWidth="1"/>
    <col min="9605" max="9605" width="12.7109375" style="3" customWidth="1"/>
    <col min="9606" max="9606" width="11.42578125" style="3"/>
    <col min="9607" max="9607" width="25.28515625" style="3" customWidth="1"/>
    <col min="9608" max="9608" width="15.85546875" style="3" bestFit="1" customWidth="1"/>
    <col min="9609" max="9610" width="18" style="3" bestFit="1" customWidth="1"/>
    <col min="9611" max="9829" width="11.42578125" style="3"/>
    <col min="9830" max="9830" width="15.42578125" style="3" customWidth="1"/>
    <col min="9831" max="9831" width="9.5703125" style="3" customWidth="1"/>
    <col min="9832" max="9832" width="14.42578125" style="3" customWidth="1"/>
    <col min="9833" max="9833" width="49.85546875" style="3" customWidth="1"/>
    <col min="9834" max="9834" width="22.5703125" style="3" customWidth="1"/>
    <col min="9835" max="9835" width="23" style="3" customWidth="1"/>
    <col min="9836" max="9836" width="22.85546875" style="3" customWidth="1"/>
    <col min="9837" max="9837" width="23.42578125" style="3" customWidth="1"/>
    <col min="9838" max="9838" width="22.42578125" style="3" customWidth="1"/>
    <col min="9839" max="9839" width="13.85546875" style="3" customWidth="1"/>
    <col min="9840" max="9840" width="20.7109375" style="3" customWidth="1"/>
    <col min="9841" max="9841" width="18.140625" style="3" customWidth="1"/>
    <col min="9842" max="9842" width="14.85546875" style="3" bestFit="1" customWidth="1"/>
    <col min="9843" max="9843" width="11.42578125" style="3"/>
    <col min="9844" max="9844" width="17.42578125" style="3" customWidth="1"/>
    <col min="9845" max="9847" width="18.140625" style="3" customWidth="1"/>
    <col min="9848" max="9851" width="11.42578125" style="3"/>
    <col min="9852" max="9852" width="34" style="3" customWidth="1"/>
    <col min="9853" max="9853" width="9.5703125" style="3" customWidth="1"/>
    <col min="9854" max="9854" width="16.7109375" style="3" customWidth="1"/>
    <col min="9855" max="9855" width="55.140625" style="3" customWidth="1"/>
    <col min="9856" max="9856" width="22.5703125" style="3" customWidth="1"/>
    <col min="9857" max="9857" width="23" style="3" customWidth="1"/>
    <col min="9858" max="9858" width="22.85546875" style="3" customWidth="1"/>
    <col min="9859" max="9859" width="23.42578125" style="3" customWidth="1"/>
    <col min="9860" max="9860" width="28.7109375" style="3" customWidth="1"/>
    <col min="9861" max="9861" width="12.7109375" style="3" customWidth="1"/>
    <col min="9862" max="9862" width="11.42578125" style="3"/>
    <col min="9863" max="9863" width="25.28515625" style="3" customWidth="1"/>
    <col min="9864" max="9864" width="15.85546875" style="3" bestFit="1" customWidth="1"/>
    <col min="9865" max="9866" width="18" style="3" bestFit="1" customWidth="1"/>
    <col min="9867" max="10085" width="11.42578125" style="3"/>
    <col min="10086" max="10086" width="15.42578125" style="3" customWidth="1"/>
    <col min="10087" max="10087" width="9.5703125" style="3" customWidth="1"/>
    <col min="10088" max="10088" width="14.42578125" style="3" customWidth="1"/>
    <col min="10089" max="10089" width="49.85546875" style="3" customWidth="1"/>
    <col min="10090" max="10090" width="22.5703125" style="3" customWidth="1"/>
    <col min="10091" max="10091" width="23" style="3" customWidth="1"/>
    <col min="10092" max="10092" width="22.85546875" style="3" customWidth="1"/>
    <col min="10093" max="10093" width="23.42578125" style="3" customWidth="1"/>
    <col min="10094" max="10094" width="22.42578125" style="3" customWidth="1"/>
    <col min="10095" max="10095" width="13.85546875" style="3" customWidth="1"/>
    <col min="10096" max="10096" width="20.7109375" style="3" customWidth="1"/>
    <col min="10097" max="10097" width="18.140625" style="3" customWidth="1"/>
    <col min="10098" max="10098" width="14.85546875" style="3" bestFit="1" customWidth="1"/>
    <col min="10099" max="10099" width="11.42578125" style="3"/>
    <col min="10100" max="10100" width="17.42578125" style="3" customWidth="1"/>
    <col min="10101" max="10103" width="18.140625" style="3" customWidth="1"/>
    <col min="10104" max="10107" width="11.42578125" style="3"/>
    <col min="10108" max="10108" width="34" style="3" customWidth="1"/>
    <col min="10109" max="10109" width="9.5703125" style="3" customWidth="1"/>
    <col min="10110" max="10110" width="16.7109375" style="3" customWidth="1"/>
    <col min="10111" max="10111" width="55.140625" style="3" customWidth="1"/>
    <col min="10112" max="10112" width="22.5703125" style="3" customWidth="1"/>
    <col min="10113" max="10113" width="23" style="3" customWidth="1"/>
    <col min="10114" max="10114" width="22.85546875" style="3" customWidth="1"/>
    <col min="10115" max="10115" width="23.42578125" style="3" customWidth="1"/>
    <col min="10116" max="10116" width="28.7109375" style="3" customWidth="1"/>
    <col min="10117" max="10117" width="12.7109375" style="3" customWidth="1"/>
    <col min="10118" max="10118" width="11.42578125" style="3"/>
    <col min="10119" max="10119" width="25.28515625" style="3" customWidth="1"/>
    <col min="10120" max="10120" width="15.85546875" style="3" bestFit="1" customWidth="1"/>
    <col min="10121" max="10122" width="18" style="3" bestFit="1" customWidth="1"/>
    <col min="10123" max="10341" width="11.42578125" style="3"/>
    <col min="10342" max="10342" width="15.42578125" style="3" customWidth="1"/>
    <col min="10343" max="10343" width="9.5703125" style="3" customWidth="1"/>
    <col min="10344" max="10344" width="14.42578125" style="3" customWidth="1"/>
    <col min="10345" max="10345" width="49.85546875" style="3" customWidth="1"/>
    <col min="10346" max="10346" width="22.5703125" style="3" customWidth="1"/>
    <col min="10347" max="10347" width="23" style="3" customWidth="1"/>
    <col min="10348" max="10348" width="22.85546875" style="3" customWidth="1"/>
    <col min="10349" max="10349" width="23.42578125" style="3" customWidth="1"/>
    <col min="10350" max="10350" width="22.42578125" style="3" customWidth="1"/>
    <col min="10351" max="10351" width="13.85546875" style="3" customWidth="1"/>
    <col min="10352" max="10352" width="20.7109375" style="3" customWidth="1"/>
    <col min="10353" max="10353" width="18.140625" style="3" customWidth="1"/>
    <col min="10354" max="10354" width="14.85546875" style="3" bestFit="1" customWidth="1"/>
    <col min="10355" max="10355" width="11.42578125" style="3"/>
    <col min="10356" max="10356" width="17.42578125" style="3" customWidth="1"/>
    <col min="10357" max="10359" width="18.140625" style="3" customWidth="1"/>
    <col min="10360" max="10363" width="11.42578125" style="3"/>
    <col min="10364" max="10364" width="34" style="3" customWidth="1"/>
    <col min="10365" max="10365" width="9.5703125" style="3" customWidth="1"/>
    <col min="10366" max="10366" width="16.7109375" style="3" customWidth="1"/>
    <col min="10367" max="10367" width="55.140625" style="3" customWidth="1"/>
    <col min="10368" max="10368" width="22.5703125" style="3" customWidth="1"/>
    <col min="10369" max="10369" width="23" style="3" customWidth="1"/>
    <col min="10370" max="10370" width="22.85546875" style="3" customWidth="1"/>
    <col min="10371" max="10371" width="23.42578125" style="3" customWidth="1"/>
    <col min="10372" max="10372" width="28.7109375" style="3" customWidth="1"/>
    <col min="10373" max="10373" width="12.7109375" style="3" customWidth="1"/>
    <col min="10374" max="10374" width="11.42578125" style="3"/>
    <col min="10375" max="10375" width="25.28515625" style="3" customWidth="1"/>
    <col min="10376" max="10376" width="15.85546875" style="3" bestFit="1" customWidth="1"/>
    <col min="10377" max="10378" width="18" style="3" bestFit="1" customWidth="1"/>
    <col min="10379" max="10597" width="11.42578125" style="3"/>
    <col min="10598" max="10598" width="15.42578125" style="3" customWidth="1"/>
    <col min="10599" max="10599" width="9.5703125" style="3" customWidth="1"/>
    <col min="10600" max="10600" width="14.42578125" style="3" customWidth="1"/>
    <col min="10601" max="10601" width="49.85546875" style="3" customWidth="1"/>
    <col min="10602" max="10602" width="22.5703125" style="3" customWidth="1"/>
    <col min="10603" max="10603" width="23" style="3" customWidth="1"/>
    <col min="10604" max="10604" width="22.85546875" style="3" customWidth="1"/>
    <col min="10605" max="10605" width="23.42578125" style="3" customWidth="1"/>
    <col min="10606" max="10606" width="22.42578125" style="3" customWidth="1"/>
    <col min="10607" max="10607" width="13.85546875" style="3" customWidth="1"/>
    <col min="10608" max="10608" width="20.7109375" style="3" customWidth="1"/>
    <col min="10609" max="10609" width="18.140625" style="3" customWidth="1"/>
    <col min="10610" max="10610" width="14.85546875" style="3" bestFit="1" customWidth="1"/>
    <col min="10611" max="10611" width="11.42578125" style="3"/>
    <col min="10612" max="10612" width="17.42578125" style="3" customWidth="1"/>
    <col min="10613" max="10615" width="18.140625" style="3" customWidth="1"/>
    <col min="10616" max="10619" width="11.42578125" style="3"/>
    <col min="10620" max="10620" width="34" style="3" customWidth="1"/>
    <col min="10621" max="10621" width="9.5703125" style="3" customWidth="1"/>
    <col min="10622" max="10622" width="16.7109375" style="3" customWidth="1"/>
    <col min="10623" max="10623" width="55.140625" style="3" customWidth="1"/>
    <col min="10624" max="10624" width="22.5703125" style="3" customWidth="1"/>
    <col min="10625" max="10625" width="23" style="3" customWidth="1"/>
    <col min="10626" max="10626" width="22.85546875" style="3" customWidth="1"/>
    <col min="10627" max="10627" width="23.42578125" style="3" customWidth="1"/>
    <col min="10628" max="10628" width="28.7109375" style="3" customWidth="1"/>
    <col min="10629" max="10629" width="12.7109375" style="3" customWidth="1"/>
    <col min="10630" max="10630" width="11.42578125" style="3"/>
    <col min="10631" max="10631" width="25.28515625" style="3" customWidth="1"/>
    <col min="10632" max="10632" width="15.85546875" style="3" bestFit="1" customWidth="1"/>
    <col min="10633" max="10634" width="18" style="3" bestFit="1" customWidth="1"/>
    <col min="10635" max="10853" width="11.42578125" style="3"/>
    <col min="10854" max="10854" width="15.42578125" style="3" customWidth="1"/>
    <col min="10855" max="10855" width="9.5703125" style="3" customWidth="1"/>
    <col min="10856" max="10856" width="14.42578125" style="3" customWidth="1"/>
    <col min="10857" max="10857" width="49.85546875" style="3" customWidth="1"/>
    <col min="10858" max="10858" width="22.5703125" style="3" customWidth="1"/>
    <col min="10859" max="10859" width="23" style="3" customWidth="1"/>
    <col min="10860" max="10860" width="22.85546875" style="3" customWidth="1"/>
    <col min="10861" max="10861" width="23.42578125" style="3" customWidth="1"/>
    <col min="10862" max="10862" width="22.42578125" style="3" customWidth="1"/>
    <col min="10863" max="10863" width="13.85546875" style="3" customWidth="1"/>
    <col min="10864" max="10864" width="20.7109375" style="3" customWidth="1"/>
    <col min="10865" max="10865" width="18.140625" style="3" customWidth="1"/>
    <col min="10866" max="10866" width="14.85546875" style="3" bestFit="1" customWidth="1"/>
    <col min="10867" max="10867" width="11.42578125" style="3"/>
    <col min="10868" max="10868" width="17.42578125" style="3" customWidth="1"/>
    <col min="10869" max="10871" width="18.140625" style="3" customWidth="1"/>
    <col min="10872" max="10875" width="11.42578125" style="3"/>
    <col min="10876" max="10876" width="34" style="3" customWidth="1"/>
    <col min="10877" max="10877" width="9.5703125" style="3" customWidth="1"/>
    <col min="10878" max="10878" width="16.7109375" style="3" customWidth="1"/>
    <col min="10879" max="10879" width="55.140625" style="3" customWidth="1"/>
    <col min="10880" max="10880" width="22.5703125" style="3" customWidth="1"/>
    <col min="10881" max="10881" width="23" style="3" customWidth="1"/>
    <col min="10882" max="10882" width="22.85546875" style="3" customWidth="1"/>
    <col min="10883" max="10883" width="23.42578125" style="3" customWidth="1"/>
    <col min="10884" max="10884" width="28.7109375" style="3" customWidth="1"/>
    <col min="10885" max="10885" width="12.7109375" style="3" customWidth="1"/>
    <col min="10886" max="10886" width="11.42578125" style="3"/>
    <col min="10887" max="10887" width="25.28515625" style="3" customWidth="1"/>
    <col min="10888" max="10888" width="15.85546875" style="3" bestFit="1" customWidth="1"/>
    <col min="10889" max="10890" width="18" style="3" bestFit="1" customWidth="1"/>
    <col min="10891" max="11109" width="11.42578125" style="3"/>
    <col min="11110" max="11110" width="15.42578125" style="3" customWidth="1"/>
    <col min="11111" max="11111" width="9.5703125" style="3" customWidth="1"/>
    <col min="11112" max="11112" width="14.42578125" style="3" customWidth="1"/>
    <col min="11113" max="11113" width="49.85546875" style="3" customWidth="1"/>
    <col min="11114" max="11114" width="22.5703125" style="3" customWidth="1"/>
    <col min="11115" max="11115" width="23" style="3" customWidth="1"/>
    <col min="11116" max="11116" width="22.85546875" style="3" customWidth="1"/>
    <col min="11117" max="11117" width="23.42578125" style="3" customWidth="1"/>
    <col min="11118" max="11118" width="22.42578125" style="3" customWidth="1"/>
    <col min="11119" max="11119" width="13.85546875" style="3" customWidth="1"/>
    <col min="11120" max="11120" width="20.7109375" style="3" customWidth="1"/>
    <col min="11121" max="11121" width="18.140625" style="3" customWidth="1"/>
    <col min="11122" max="11122" width="14.85546875" style="3" bestFit="1" customWidth="1"/>
    <col min="11123" max="11123" width="11.42578125" style="3"/>
    <col min="11124" max="11124" width="17.42578125" style="3" customWidth="1"/>
    <col min="11125" max="11127" width="18.140625" style="3" customWidth="1"/>
    <col min="11128" max="11131" width="11.42578125" style="3"/>
    <col min="11132" max="11132" width="34" style="3" customWidth="1"/>
    <col min="11133" max="11133" width="9.5703125" style="3" customWidth="1"/>
    <col min="11134" max="11134" width="16.7109375" style="3" customWidth="1"/>
    <col min="11135" max="11135" width="55.140625" style="3" customWidth="1"/>
    <col min="11136" max="11136" width="22.5703125" style="3" customWidth="1"/>
    <col min="11137" max="11137" width="23" style="3" customWidth="1"/>
    <col min="11138" max="11138" width="22.85546875" style="3" customWidth="1"/>
    <col min="11139" max="11139" width="23.42578125" style="3" customWidth="1"/>
    <col min="11140" max="11140" width="28.7109375" style="3" customWidth="1"/>
    <col min="11141" max="11141" width="12.7109375" style="3" customWidth="1"/>
    <col min="11142" max="11142" width="11.42578125" style="3"/>
    <col min="11143" max="11143" width="25.28515625" style="3" customWidth="1"/>
    <col min="11144" max="11144" width="15.85546875" style="3" bestFit="1" customWidth="1"/>
    <col min="11145" max="11146" width="18" style="3" bestFit="1" customWidth="1"/>
    <col min="11147" max="11365" width="11.42578125" style="3"/>
    <col min="11366" max="11366" width="15.42578125" style="3" customWidth="1"/>
    <col min="11367" max="11367" width="9.5703125" style="3" customWidth="1"/>
    <col min="11368" max="11368" width="14.42578125" style="3" customWidth="1"/>
    <col min="11369" max="11369" width="49.85546875" style="3" customWidth="1"/>
    <col min="11370" max="11370" width="22.5703125" style="3" customWidth="1"/>
    <col min="11371" max="11371" width="23" style="3" customWidth="1"/>
    <col min="11372" max="11372" width="22.85546875" style="3" customWidth="1"/>
    <col min="11373" max="11373" width="23.42578125" style="3" customWidth="1"/>
    <col min="11374" max="11374" width="22.42578125" style="3" customWidth="1"/>
    <col min="11375" max="11375" width="13.85546875" style="3" customWidth="1"/>
    <col min="11376" max="11376" width="20.7109375" style="3" customWidth="1"/>
    <col min="11377" max="11377" width="18.140625" style="3" customWidth="1"/>
    <col min="11378" max="11378" width="14.85546875" style="3" bestFit="1" customWidth="1"/>
    <col min="11379" max="11379" width="11.42578125" style="3"/>
    <col min="11380" max="11380" width="17.42578125" style="3" customWidth="1"/>
    <col min="11381" max="11383" width="18.140625" style="3" customWidth="1"/>
    <col min="11384" max="11387" width="11.42578125" style="3"/>
    <col min="11388" max="11388" width="34" style="3" customWidth="1"/>
    <col min="11389" max="11389" width="9.5703125" style="3" customWidth="1"/>
    <col min="11390" max="11390" width="16.7109375" style="3" customWidth="1"/>
    <col min="11391" max="11391" width="55.140625" style="3" customWidth="1"/>
    <col min="11392" max="11392" width="22.5703125" style="3" customWidth="1"/>
    <col min="11393" max="11393" width="23" style="3" customWidth="1"/>
    <col min="11394" max="11394" width="22.85546875" style="3" customWidth="1"/>
    <col min="11395" max="11395" width="23.42578125" style="3" customWidth="1"/>
    <col min="11396" max="11396" width="28.7109375" style="3" customWidth="1"/>
    <col min="11397" max="11397" width="12.7109375" style="3" customWidth="1"/>
    <col min="11398" max="11398" width="11.42578125" style="3"/>
    <col min="11399" max="11399" width="25.28515625" style="3" customWidth="1"/>
    <col min="11400" max="11400" width="15.85546875" style="3" bestFit="1" customWidth="1"/>
    <col min="11401" max="11402" width="18" style="3" bestFit="1" customWidth="1"/>
    <col min="11403" max="11621" width="11.42578125" style="3"/>
    <col min="11622" max="11622" width="15.42578125" style="3" customWidth="1"/>
    <col min="11623" max="11623" width="9.5703125" style="3" customWidth="1"/>
    <col min="11624" max="11624" width="14.42578125" style="3" customWidth="1"/>
    <col min="11625" max="11625" width="49.85546875" style="3" customWidth="1"/>
    <col min="11626" max="11626" width="22.5703125" style="3" customWidth="1"/>
    <col min="11627" max="11627" width="23" style="3" customWidth="1"/>
    <col min="11628" max="11628" width="22.85546875" style="3" customWidth="1"/>
    <col min="11629" max="11629" width="23.42578125" style="3" customWidth="1"/>
    <col min="11630" max="11630" width="22.42578125" style="3" customWidth="1"/>
    <col min="11631" max="11631" width="13.85546875" style="3" customWidth="1"/>
    <col min="11632" max="11632" width="20.7109375" style="3" customWidth="1"/>
    <col min="11633" max="11633" width="18.140625" style="3" customWidth="1"/>
    <col min="11634" max="11634" width="14.85546875" style="3" bestFit="1" customWidth="1"/>
    <col min="11635" max="11635" width="11.42578125" style="3"/>
    <col min="11636" max="11636" width="17.42578125" style="3" customWidth="1"/>
    <col min="11637" max="11639" width="18.140625" style="3" customWidth="1"/>
    <col min="11640" max="11643" width="11.42578125" style="3"/>
    <col min="11644" max="11644" width="34" style="3" customWidth="1"/>
    <col min="11645" max="11645" width="9.5703125" style="3" customWidth="1"/>
    <col min="11646" max="11646" width="16.7109375" style="3" customWidth="1"/>
    <col min="11647" max="11647" width="55.140625" style="3" customWidth="1"/>
    <col min="11648" max="11648" width="22.5703125" style="3" customWidth="1"/>
    <col min="11649" max="11649" width="23" style="3" customWidth="1"/>
    <col min="11650" max="11650" width="22.85546875" style="3" customWidth="1"/>
    <col min="11651" max="11651" width="23.42578125" style="3" customWidth="1"/>
    <col min="11652" max="11652" width="28.7109375" style="3" customWidth="1"/>
    <col min="11653" max="11653" width="12.7109375" style="3" customWidth="1"/>
    <col min="11654" max="11654" width="11.42578125" style="3"/>
    <col min="11655" max="11655" width="25.28515625" style="3" customWidth="1"/>
    <col min="11656" max="11656" width="15.85546875" style="3" bestFit="1" customWidth="1"/>
    <col min="11657" max="11658" width="18" style="3" bestFit="1" customWidth="1"/>
    <col min="11659" max="11877" width="11.42578125" style="3"/>
    <col min="11878" max="11878" width="15.42578125" style="3" customWidth="1"/>
    <col min="11879" max="11879" width="9.5703125" style="3" customWidth="1"/>
    <col min="11880" max="11880" width="14.42578125" style="3" customWidth="1"/>
    <col min="11881" max="11881" width="49.85546875" style="3" customWidth="1"/>
    <col min="11882" max="11882" width="22.5703125" style="3" customWidth="1"/>
    <col min="11883" max="11883" width="23" style="3" customWidth="1"/>
    <col min="11884" max="11884" width="22.85546875" style="3" customWidth="1"/>
    <col min="11885" max="11885" width="23.42578125" style="3" customWidth="1"/>
    <col min="11886" max="11886" width="22.42578125" style="3" customWidth="1"/>
    <col min="11887" max="11887" width="13.85546875" style="3" customWidth="1"/>
    <col min="11888" max="11888" width="20.7109375" style="3" customWidth="1"/>
    <col min="11889" max="11889" width="18.140625" style="3" customWidth="1"/>
    <col min="11890" max="11890" width="14.85546875" style="3" bestFit="1" customWidth="1"/>
    <col min="11891" max="11891" width="11.42578125" style="3"/>
    <col min="11892" max="11892" width="17.42578125" style="3" customWidth="1"/>
    <col min="11893" max="11895" width="18.140625" style="3" customWidth="1"/>
    <col min="11896" max="11899" width="11.42578125" style="3"/>
    <col min="11900" max="11900" width="34" style="3" customWidth="1"/>
    <col min="11901" max="11901" width="9.5703125" style="3" customWidth="1"/>
    <col min="11902" max="11902" width="16.7109375" style="3" customWidth="1"/>
    <col min="11903" max="11903" width="55.140625" style="3" customWidth="1"/>
    <col min="11904" max="11904" width="22.5703125" style="3" customWidth="1"/>
    <col min="11905" max="11905" width="23" style="3" customWidth="1"/>
    <col min="11906" max="11906" width="22.85546875" style="3" customWidth="1"/>
    <col min="11907" max="11907" width="23.42578125" style="3" customWidth="1"/>
    <col min="11908" max="11908" width="28.7109375" style="3" customWidth="1"/>
    <col min="11909" max="11909" width="12.7109375" style="3" customWidth="1"/>
    <col min="11910" max="11910" width="11.42578125" style="3"/>
    <col min="11911" max="11911" width="25.28515625" style="3" customWidth="1"/>
    <col min="11912" max="11912" width="15.85546875" style="3" bestFit="1" customWidth="1"/>
    <col min="11913" max="11914" width="18" style="3" bestFit="1" customWidth="1"/>
    <col min="11915" max="12133" width="11.42578125" style="3"/>
    <col min="12134" max="12134" width="15.42578125" style="3" customWidth="1"/>
    <col min="12135" max="12135" width="9.5703125" style="3" customWidth="1"/>
    <col min="12136" max="12136" width="14.42578125" style="3" customWidth="1"/>
    <col min="12137" max="12137" width="49.85546875" style="3" customWidth="1"/>
    <col min="12138" max="12138" width="22.5703125" style="3" customWidth="1"/>
    <col min="12139" max="12139" width="23" style="3" customWidth="1"/>
    <col min="12140" max="12140" width="22.85546875" style="3" customWidth="1"/>
    <col min="12141" max="12141" width="23.42578125" style="3" customWidth="1"/>
    <col min="12142" max="12142" width="22.42578125" style="3" customWidth="1"/>
    <col min="12143" max="12143" width="13.85546875" style="3" customWidth="1"/>
    <col min="12144" max="12144" width="20.7109375" style="3" customWidth="1"/>
    <col min="12145" max="12145" width="18.140625" style="3" customWidth="1"/>
    <col min="12146" max="12146" width="14.85546875" style="3" bestFit="1" customWidth="1"/>
    <col min="12147" max="12147" width="11.42578125" style="3"/>
    <col min="12148" max="12148" width="17.42578125" style="3" customWidth="1"/>
    <col min="12149" max="12151" width="18.140625" style="3" customWidth="1"/>
    <col min="12152" max="12155" width="11.42578125" style="3"/>
    <col min="12156" max="12156" width="34" style="3" customWidth="1"/>
    <col min="12157" max="12157" width="9.5703125" style="3" customWidth="1"/>
    <col min="12158" max="12158" width="16.7109375" style="3" customWidth="1"/>
    <col min="12159" max="12159" width="55.140625" style="3" customWidth="1"/>
    <col min="12160" max="12160" width="22.5703125" style="3" customWidth="1"/>
    <col min="12161" max="12161" width="23" style="3" customWidth="1"/>
    <col min="12162" max="12162" width="22.85546875" style="3" customWidth="1"/>
    <col min="12163" max="12163" width="23.42578125" style="3" customWidth="1"/>
    <col min="12164" max="12164" width="28.7109375" style="3" customWidth="1"/>
    <col min="12165" max="12165" width="12.7109375" style="3" customWidth="1"/>
    <col min="12166" max="12166" width="11.42578125" style="3"/>
    <col min="12167" max="12167" width="25.28515625" style="3" customWidth="1"/>
    <col min="12168" max="12168" width="15.85546875" style="3" bestFit="1" customWidth="1"/>
    <col min="12169" max="12170" width="18" style="3" bestFit="1" customWidth="1"/>
    <col min="12171" max="12389" width="11.42578125" style="3"/>
    <col min="12390" max="12390" width="15.42578125" style="3" customWidth="1"/>
    <col min="12391" max="12391" width="9.5703125" style="3" customWidth="1"/>
    <col min="12392" max="12392" width="14.42578125" style="3" customWidth="1"/>
    <col min="12393" max="12393" width="49.85546875" style="3" customWidth="1"/>
    <col min="12394" max="12394" width="22.5703125" style="3" customWidth="1"/>
    <col min="12395" max="12395" width="23" style="3" customWidth="1"/>
    <col min="12396" max="12396" width="22.85546875" style="3" customWidth="1"/>
    <col min="12397" max="12397" width="23.42578125" style="3" customWidth="1"/>
    <col min="12398" max="12398" width="22.42578125" style="3" customWidth="1"/>
    <col min="12399" max="12399" width="13.85546875" style="3" customWidth="1"/>
    <col min="12400" max="12400" width="20.7109375" style="3" customWidth="1"/>
    <col min="12401" max="12401" width="18.140625" style="3" customWidth="1"/>
    <col min="12402" max="12402" width="14.85546875" style="3" bestFit="1" customWidth="1"/>
    <col min="12403" max="12403" width="11.42578125" style="3"/>
    <col min="12404" max="12404" width="17.42578125" style="3" customWidth="1"/>
    <col min="12405" max="12407" width="18.140625" style="3" customWidth="1"/>
    <col min="12408" max="12411" width="11.42578125" style="3"/>
    <col min="12412" max="12412" width="34" style="3" customWidth="1"/>
    <col min="12413" max="12413" width="9.5703125" style="3" customWidth="1"/>
    <col min="12414" max="12414" width="16.7109375" style="3" customWidth="1"/>
    <col min="12415" max="12415" width="55.140625" style="3" customWidth="1"/>
    <col min="12416" max="12416" width="22.5703125" style="3" customWidth="1"/>
    <col min="12417" max="12417" width="23" style="3" customWidth="1"/>
    <col min="12418" max="12418" width="22.85546875" style="3" customWidth="1"/>
    <col min="12419" max="12419" width="23.42578125" style="3" customWidth="1"/>
    <col min="12420" max="12420" width="28.7109375" style="3" customWidth="1"/>
    <col min="12421" max="12421" width="12.7109375" style="3" customWidth="1"/>
    <col min="12422" max="12422" width="11.42578125" style="3"/>
    <col min="12423" max="12423" width="25.28515625" style="3" customWidth="1"/>
    <col min="12424" max="12424" width="15.85546875" style="3" bestFit="1" customWidth="1"/>
    <col min="12425" max="12426" width="18" style="3" bestFit="1" customWidth="1"/>
    <col min="12427" max="12645" width="11.42578125" style="3"/>
    <col min="12646" max="12646" width="15.42578125" style="3" customWidth="1"/>
    <col min="12647" max="12647" width="9.5703125" style="3" customWidth="1"/>
    <col min="12648" max="12648" width="14.42578125" style="3" customWidth="1"/>
    <col min="12649" max="12649" width="49.85546875" style="3" customWidth="1"/>
    <col min="12650" max="12650" width="22.5703125" style="3" customWidth="1"/>
    <col min="12651" max="12651" width="23" style="3" customWidth="1"/>
    <col min="12652" max="12652" width="22.85546875" style="3" customWidth="1"/>
    <col min="12653" max="12653" width="23.42578125" style="3" customWidth="1"/>
    <col min="12654" max="12654" width="22.42578125" style="3" customWidth="1"/>
    <col min="12655" max="12655" width="13.85546875" style="3" customWidth="1"/>
    <col min="12656" max="12656" width="20.7109375" style="3" customWidth="1"/>
    <col min="12657" max="12657" width="18.140625" style="3" customWidth="1"/>
    <col min="12658" max="12658" width="14.85546875" style="3" bestFit="1" customWidth="1"/>
    <col min="12659" max="12659" width="11.42578125" style="3"/>
    <col min="12660" max="12660" width="17.42578125" style="3" customWidth="1"/>
    <col min="12661" max="12663" width="18.140625" style="3" customWidth="1"/>
    <col min="12664" max="12667" width="11.42578125" style="3"/>
    <col min="12668" max="12668" width="34" style="3" customWidth="1"/>
    <col min="12669" max="12669" width="9.5703125" style="3" customWidth="1"/>
    <col min="12670" max="12670" width="16.7109375" style="3" customWidth="1"/>
    <col min="12671" max="12671" width="55.140625" style="3" customWidth="1"/>
    <col min="12672" max="12672" width="22.5703125" style="3" customWidth="1"/>
    <col min="12673" max="12673" width="23" style="3" customWidth="1"/>
    <col min="12674" max="12674" width="22.85546875" style="3" customWidth="1"/>
    <col min="12675" max="12675" width="23.42578125" style="3" customWidth="1"/>
    <col min="12676" max="12676" width="28.7109375" style="3" customWidth="1"/>
    <col min="12677" max="12677" width="12.7109375" style="3" customWidth="1"/>
    <col min="12678" max="12678" width="11.42578125" style="3"/>
    <col min="12679" max="12679" width="25.28515625" style="3" customWidth="1"/>
    <col min="12680" max="12680" width="15.85546875" style="3" bestFit="1" customWidth="1"/>
    <col min="12681" max="12682" width="18" style="3" bestFit="1" customWidth="1"/>
    <col min="12683" max="12901" width="11.42578125" style="3"/>
    <col min="12902" max="12902" width="15.42578125" style="3" customWidth="1"/>
    <col min="12903" max="12903" width="9.5703125" style="3" customWidth="1"/>
    <col min="12904" max="12904" width="14.42578125" style="3" customWidth="1"/>
    <col min="12905" max="12905" width="49.85546875" style="3" customWidth="1"/>
    <col min="12906" max="12906" width="22.5703125" style="3" customWidth="1"/>
    <col min="12907" max="12907" width="23" style="3" customWidth="1"/>
    <col min="12908" max="12908" width="22.85546875" style="3" customWidth="1"/>
    <col min="12909" max="12909" width="23.42578125" style="3" customWidth="1"/>
    <col min="12910" max="12910" width="22.42578125" style="3" customWidth="1"/>
    <col min="12911" max="12911" width="13.85546875" style="3" customWidth="1"/>
    <col min="12912" max="12912" width="20.7109375" style="3" customWidth="1"/>
    <col min="12913" max="12913" width="18.140625" style="3" customWidth="1"/>
    <col min="12914" max="12914" width="14.85546875" style="3" bestFit="1" customWidth="1"/>
    <col min="12915" max="12915" width="11.42578125" style="3"/>
    <col min="12916" max="12916" width="17.42578125" style="3" customWidth="1"/>
    <col min="12917" max="12919" width="18.140625" style="3" customWidth="1"/>
    <col min="12920" max="12923" width="11.42578125" style="3"/>
    <col min="12924" max="12924" width="34" style="3" customWidth="1"/>
    <col min="12925" max="12925" width="9.5703125" style="3" customWidth="1"/>
    <col min="12926" max="12926" width="16.7109375" style="3" customWidth="1"/>
    <col min="12927" max="12927" width="55.140625" style="3" customWidth="1"/>
    <col min="12928" max="12928" width="22.5703125" style="3" customWidth="1"/>
    <col min="12929" max="12929" width="23" style="3" customWidth="1"/>
    <col min="12930" max="12930" width="22.85546875" style="3" customWidth="1"/>
    <col min="12931" max="12931" width="23.42578125" style="3" customWidth="1"/>
    <col min="12932" max="12932" width="28.7109375" style="3" customWidth="1"/>
    <col min="12933" max="12933" width="12.7109375" style="3" customWidth="1"/>
    <col min="12934" max="12934" width="11.42578125" style="3"/>
    <col min="12935" max="12935" width="25.28515625" style="3" customWidth="1"/>
    <col min="12936" max="12936" width="15.85546875" style="3" bestFit="1" customWidth="1"/>
    <col min="12937" max="12938" width="18" style="3" bestFit="1" customWidth="1"/>
    <col min="12939" max="13157" width="11.42578125" style="3"/>
    <col min="13158" max="13158" width="15.42578125" style="3" customWidth="1"/>
    <col min="13159" max="13159" width="9.5703125" style="3" customWidth="1"/>
    <col min="13160" max="13160" width="14.42578125" style="3" customWidth="1"/>
    <col min="13161" max="13161" width="49.85546875" style="3" customWidth="1"/>
    <col min="13162" max="13162" width="22.5703125" style="3" customWidth="1"/>
    <col min="13163" max="13163" width="23" style="3" customWidth="1"/>
    <col min="13164" max="13164" width="22.85546875" style="3" customWidth="1"/>
    <col min="13165" max="13165" width="23.42578125" style="3" customWidth="1"/>
    <col min="13166" max="13166" width="22.42578125" style="3" customWidth="1"/>
    <col min="13167" max="13167" width="13.85546875" style="3" customWidth="1"/>
    <col min="13168" max="13168" width="20.7109375" style="3" customWidth="1"/>
    <col min="13169" max="13169" width="18.140625" style="3" customWidth="1"/>
    <col min="13170" max="13170" width="14.85546875" style="3" bestFit="1" customWidth="1"/>
    <col min="13171" max="13171" width="11.42578125" style="3"/>
    <col min="13172" max="13172" width="17.42578125" style="3" customWidth="1"/>
    <col min="13173" max="13175" width="18.140625" style="3" customWidth="1"/>
    <col min="13176" max="13179" width="11.42578125" style="3"/>
    <col min="13180" max="13180" width="34" style="3" customWidth="1"/>
    <col min="13181" max="13181" width="9.5703125" style="3" customWidth="1"/>
    <col min="13182" max="13182" width="16.7109375" style="3" customWidth="1"/>
    <col min="13183" max="13183" width="55.140625" style="3" customWidth="1"/>
    <col min="13184" max="13184" width="22.5703125" style="3" customWidth="1"/>
    <col min="13185" max="13185" width="23" style="3" customWidth="1"/>
    <col min="13186" max="13186" width="22.85546875" style="3" customWidth="1"/>
    <col min="13187" max="13187" width="23.42578125" style="3" customWidth="1"/>
    <col min="13188" max="13188" width="28.7109375" style="3" customWidth="1"/>
    <col min="13189" max="13189" width="12.7109375" style="3" customWidth="1"/>
    <col min="13190" max="13190" width="11.42578125" style="3"/>
    <col min="13191" max="13191" width="25.28515625" style="3" customWidth="1"/>
    <col min="13192" max="13192" width="15.85546875" style="3" bestFit="1" customWidth="1"/>
    <col min="13193" max="13194" width="18" style="3" bestFit="1" customWidth="1"/>
    <col min="13195" max="13413" width="11.42578125" style="3"/>
    <col min="13414" max="13414" width="15.42578125" style="3" customWidth="1"/>
    <col min="13415" max="13415" width="9.5703125" style="3" customWidth="1"/>
    <col min="13416" max="13416" width="14.42578125" style="3" customWidth="1"/>
    <col min="13417" max="13417" width="49.85546875" style="3" customWidth="1"/>
    <col min="13418" max="13418" width="22.5703125" style="3" customWidth="1"/>
    <col min="13419" max="13419" width="23" style="3" customWidth="1"/>
    <col min="13420" max="13420" width="22.85546875" style="3" customWidth="1"/>
    <col min="13421" max="13421" width="23.42578125" style="3" customWidth="1"/>
    <col min="13422" max="13422" width="22.42578125" style="3" customWidth="1"/>
    <col min="13423" max="13423" width="13.85546875" style="3" customWidth="1"/>
    <col min="13424" max="13424" width="20.7109375" style="3" customWidth="1"/>
    <col min="13425" max="13425" width="18.140625" style="3" customWidth="1"/>
    <col min="13426" max="13426" width="14.85546875" style="3" bestFit="1" customWidth="1"/>
    <col min="13427" max="13427" width="11.42578125" style="3"/>
    <col min="13428" max="13428" width="17.42578125" style="3" customWidth="1"/>
    <col min="13429" max="13431" width="18.140625" style="3" customWidth="1"/>
    <col min="13432" max="13435" width="11.42578125" style="3"/>
    <col min="13436" max="13436" width="34" style="3" customWidth="1"/>
    <col min="13437" max="13437" width="9.5703125" style="3" customWidth="1"/>
    <col min="13438" max="13438" width="16.7109375" style="3" customWidth="1"/>
    <col min="13439" max="13439" width="55.140625" style="3" customWidth="1"/>
    <col min="13440" max="13440" width="22.5703125" style="3" customWidth="1"/>
    <col min="13441" max="13441" width="23" style="3" customWidth="1"/>
    <col min="13442" max="13442" width="22.85546875" style="3" customWidth="1"/>
    <col min="13443" max="13443" width="23.42578125" style="3" customWidth="1"/>
    <col min="13444" max="13444" width="28.7109375" style="3" customWidth="1"/>
    <col min="13445" max="13445" width="12.7109375" style="3" customWidth="1"/>
    <col min="13446" max="13446" width="11.42578125" style="3"/>
    <col min="13447" max="13447" width="25.28515625" style="3" customWidth="1"/>
    <col min="13448" max="13448" width="15.85546875" style="3" bestFit="1" customWidth="1"/>
    <col min="13449" max="13450" width="18" style="3" bestFit="1" customWidth="1"/>
    <col min="13451" max="13669" width="11.42578125" style="3"/>
    <col min="13670" max="13670" width="15.42578125" style="3" customWidth="1"/>
    <col min="13671" max="13671" width="9.5703125" style="3" customWidth="1"/>
    <col min="13672" max="13672" width="14.42578125" style="3" customWidth="1"/>
    <col min="13673" max="13673" width="49.85546875" style="3" customWidth="1"/>
    <col min="13674" max="13674" width="22.5703125" style="3" customWidth="1"/>
    <col min="13675" max="13675" width="23" style="3" customWidth="1"/>
    <col min="13676" max="13676" width="22.85546875" style="3" customWidth="1"/>
    <col min="13677" max="13677" width="23.42578125" style="3" customWidth="1"/>
    <col min="13678" max="13678" width="22.42578125" style="3" customWidth="1"/>
    <col min="13679" max="13679" width="13.85546875" style="3" customWidth="1"/>
    <col min="13680" max="13680" width="20.7109375" style="3" customWidth="1"/>
    <col min="13681" max="13681" width="18.140625" style="3" customWidth="1"/>
    <col min="13682" max="13682" width="14.85546875" style="3" bestFit="1" customWidth="1"/>
    <col min="13683" max="13683" width="11.42578125" style="3"/>
    <col min="13684" max="13684" width="17.42578125" style="3" customWidth="1"/>
    <col min="13685" max="13687" width="18.140625" style="3" customWidth="1"/>
    <col min="13688" max="13691" width="11.42578125" style="3"/>
    <col min="13692" max="13692" width="34" style="3" customWidth="1"/>
    <col min="13693" max="13693" width="9.5703125" style="3" customWidth="1"/>
    <col min="13694" max="13694" width="16.7109375" style="3" customWidth="1"/>
    <col min="13695" max="13695" width="55.140625" style="3" customWidth="1"/>
    <col min="13696" max="13696" width="22.5703125" style="3" customWidth="1"/>
    <col min="13697" max="13697" width="23" style="3" customWidth="1"/>
    <col min="13698" max="13698" width="22.85546875" style="3" customWidth="1"/>
    <col min="13699" max="13699" width="23.42578125" style="3" customWidth="1"/>
    <col min="13700" max="13700" width="28.7109375" style="3" customWidth="1"/>
    <col min="13701" max="13701" width="12.7109375" style="3" customWidth="1"/>
    <col min="13702" max="13702" width="11.42578125" style="3"/>
    <col min="13703" max="13703" width="25.28515625" style="3" customWidth="1"/>
    <col min="13704" max="13704" width="15.85546875" style="3" bestFit="1" customWidth="1"/>
    <col min="13705" max="13706" width="18" style="3" bestFit="1" customWidth="1"/>
    <col min="13707" max="13925" width="11.42578125" style="3"/>
    <col min="13926" max="13926" width="15.42578125" style="3" customWidth="1"/>
    <col min="13927" max="13927" width="9.5703125" style="3" customWidth="1"/>
    <col min="13928" max="13928" width="14.42578125" style="3" customWidth="1"/>
    <col min="13929" max="13929" width="49.85546875" style="3" customWidth="1"/>
    <col min="13930" max="13930" width="22.5703125" style="3" customWidth="1"/>
    <col min="13931" max="13931" width="23" style="3" customWidth="1"/>
    <col min="13932" max="13932" width="22.85546875" style="3" customWidth="1"/>
    <col min="13933" max="13933" width="23.42578125" style="3" customWidth="1"/>
    <col min="13934" max="13934" width="22.42578125" style="3" customWidth="1"/>
    <col min="13935" max="13935" width="13.85546875" style="3" customWidth="1"/>
    <col min="13936" max="13936" width="20.7109375" style="3" customWidth="1"/>
    <col min="13937" max="13937" width="18.140625" style="3" customWidth="1"/>
    <col min="13938" max="13938" width="14.85546875" style="3" bestFit="1" customWidth="1"/>
    <col min="13939" max="13939" width="11.42578125" style="3"/>
    <col min="13940" max="13940" width="17.42578125" style="3" customWidth="1"/>
    <col min="13941" max="13943" width="18.140625" style="3" customWidth="1"/>
    <col min="13944" max="13947" width="11.42578125" style="3"/>
    <col min="13948" max="13948" width="34" style="3" customWidth="1"/>
    <col min="13949" max="13949" width="9.5703125" style="3" customWidth="1"/>
    <col min="13950" max="13950" width="16.7109375" style="3" customWidth="1"/>
    <col min="13951" max="13951" width="55.140625" style="3" customWidth="1"/>
    <col min="13952" max="13952" width="22.5703125" style="3" customWidth="1"/>
    <col min="13953" max="13953" width="23" style="3" customWidth="1"/>
    <col min="13954" max="13954" width="22.85546875" style="3" customWidth="1"/>
    <col min="13955" max="13955" width="23.42578125" style="3" customWidth="1"/>
    <col min="13956" max="13956" width="28.7109375" style="3" customWidth="1"/>
    <col min="13957" max="13957" width="12.7109375" style="3" customWidth="1"/>
    <col min="13958" max="13958" width="11.42578125" style="3"/>
    <col min="13959" max="13959" width="25.28515625" style="3" customWidth="1"/>
    <col min="13960" max="13960" width="15.85546875" style="3" bestFit="1" customWidth="1"/>
    <col min="13961" max="13962" width="18" style="3" bestFit="1" customWidth="1"/>
    <col min="13963" max="14181" width="11.42578125" style="3"/>
    <col min="14182" max="14182" width="15.42578125" style="3" customWidth="1"/>
    <col min="14183" max="14183" width="9.5703125" style="3" customWidth="1"/>
    <col min="14184" max="14184" width="14.42578125" style="3" customWidth="1"/>
    <col min="14185" max="14185" width="49.85546875" style="3" customWidth="1"/>
    <col min="14186" max="14186" width="22.5703125" style="3" customWidth="1"/>
    <col min="14187" max="14187" width="23" style="3" customWidth="1"/>
    <col min="14188" max="14188" width="22.85546875" style="3" customWidth="1"/>
    <col min="14189" max="14189" width="23.42578125" style="3" customWidth="1"/>
    <col min="14190" max="14190" width="22.42578125" style="3" customWidth="1"/>
    <col min="14191" max="14191" width="13.85546875" style="3" customWidth="1"/>
    <col min="14192" max="14192" width="20.7109375" style="3" customWidth="1"/>
    <col min="14193" max="14193" width="18.140625" style="3" customWidth="1"/>
    <col min="14194" max="14194" width="14.85546875" style="3" bestFit="1" customWidth="1"/>
    <col min="14195" max="14195" width="11.42578125" style="3"/>
    <col min="14196" max="14196" width="17.42578125" style="3" customWidth="1"/>
    <col min="14197" max="14199" width="18.140625" style="3" customWidth="1"/>
    <col min="14200" max="14203" width="11.42578125" style="3"/>
    <col min="14204" max="14204" width="34" style="3" customWidth="1"/>
    <col min="14205" max="14205" width="9.5703125" style="3" customWidth="1"/>
    <col min="14206" max="14206" width="16.7109375" style="3" customWidth="1"/>
    <col min="14207" max="14207" width="55.140625" style="3" customWidth="1"/>
    <col min="14208" max="14208" width="22.5703125" style="3" customWidth="1"/>
    <col min="14209" max="14209" width="23" style="3" customWidth="1"/>
    <col min="14210" max="14210" width="22.85546875" style="3" customWidth="1"/>
    <col min="14211" max="14211" width="23.42578125" style="3" customWidth="1"/>
    <col min="14212" max="14212" width="28.7109375" style="3" customWidth="1"/>
    <col min="14213" max="14213" width="12.7109375" style="3" customWidth="1"/>
    <col min="14214" max="14214" width="11.42578125" style="3"/>
    <col min="14215" max="14215" width="25.28515625" style="3" customWidth="1"/>
    <col min="14216" max="14216" width="15.85546875" style="3" bestFit="1" customWidth="1"/>
    <col min="14217" max="14218" width="18" style="3" bestFit="1" customWidth="1"/>
    <col min="14219" max="14437" width="11.42578125" style="3"/>
    <col min="14438" max="14438" width="15.42578125" style="3" customWidth="1"/>
    <col min="14439" max="14439" width="9.5703125" style="3" customWidth="1"/>
    <col min="14440" max="14440" width="14.42578125" style="3" customWidth="1"/>
    <col min="14441" max="14441" width="49.85546875" style="3" customWidth="1"/>
    <col min="14442" max="14442" width="22.5703125" style="3" customWidth="1"/>
    <col min="14443" max="14443" width="23" style="3" customWidth="1"/>
    <col min="14444" max="14444" width="22.85546875" style="3" customWidth="1"/>
    <col min="14445" max="14445" width="23.42578125" style="3" customWidth="1"/>
    <col min="14446" max="14446" width="22.42578125" style="3" customWidth="1"/>
    <col min="14447" max="14447" width="13.85546875" style="3" customWidth="1"/>
    <col min="14448" max="14448" width="20.7109375" style="3" customWidth="1"/>
    <col min="14449" max="14449" width="18.140625" style="3" customWidth="1"/>
    <col min="14450" max="14450" width="14.85546875" style="3" bestFit="1" customWidth="1"/>
    <col min="14451" max="14451" width="11.42578125" style="3"/>
    <col min="14452" max="14452" width="17.42578125" style="3" customWidth="1"/>
    <col min="14453" max="14455" width="18.140625" style="3" customWidth="1"/>
    <col min="14456" max="14459" width="11.42578125" style="3"/>
    <col min="14460" max="14460" width="34" style="3" customWidth="1"/>
    <col min="14461" max="14461" width="9.5703125" style="3" customWidth="1"/>
    <col min="14462" max="14462" width="16.7109375" style="3" customWidth="1"/>
    <col min="14463" max="14463" width="55.140625" style="3" customWidth="1"/>
    <col min="14464" max="14464" width="22.5703125" style="3" customWidth="1"/>
    <col min="14465" max="14465" width="23" style="3" customWidth="1"/>
    <col min="14466" max="14466" width="22.85546875" style="3" customWidth="1"/>
    <col min="14467" max="14467" width="23.42578125" style="3" customWidth="1"/>
    <col min="14468" max="14468" width="28.7109375" style="3" customWidth="1"/>
    <col min="14469" max="14469" width="12.7109375" style="3" customWidth="1"/>
    <col min="14470" max="14470" width="11.42578125" style="3"/>
    <col min="14471" max="14471" width="25.28515625" style="3" customWidth="1"/>
    <col min="14472" max="14472" width="15.85546875" style="3" bestFit="1" customWidth="1"/>
    <col min="14473" max="14474" width="18" style="3" bestFit="1" customWidth="1"/>
    <col min="14475" max="14693" width="11.42578125" style="3"/>
    <col min="14694" max="14694" width="15.42578125" style="3" customWidth="1"/>
    <col min="14695" max="14695" width="9.5703125" style="3" customWidth="1"/>
    <col min="14696" max="14696" width="14.42578125" style="3" customWidth="1"/>
    <col min="14697" max="14697" width="49.85546875" style="3" customWidth="1"/>
    <col min="14698" max="14698" width="22.5703125" style="3" customWidth="1"/>
    <col min="14699" max="14699" width="23" style="3" customWidth="1"/>
    <col min="14700" max="14700" width="22.85546875" style="3" customWidth="1"/>
    <col min="14701" max="14701" width="23.42578125" style="3" customWidth="1"/>
    <col min="14702" max="14702" width="22.42578125" style="3" customWidth="1"/>
    <col min="14703" max="14703" width="13.85546875" style="3" customWidth="1"/>
    <col min="14704" max="14704" width="20.7109375" style="3" customWidth="1"/>
    <col min="14705" max="14705" width="18.140625" style="3" customWidth="1"/>
    <col min="14706" max="14706" width="14.85546875" style="3" bestFit="1" customWidth="1"/>
    <col min="14707" max="14707" width="11.42578125" style="3"/>
    <col min="14708" max="14708" width="17.42578125" style="3" customWidth="1"/>
    <col min="14709" max="14711" width="18.140625" style="3" customWidth="1"/>
    <col min="14712" max="14715" width="11.42578125" style="3"/>
    <col min="14716" max="14716" width="34" style="3" customWidth="1"/>
    <col min="14717" max="14717" width="9.5703125" style="3" customWidth="1"/>
    <col min="14718" max="14718" width="16.7109375" style="3" customWidth="1"/>
    <col min="14719" max="14719" width="55.140625" style="3" customWidth="1"/>
    <col min="14720" max="14720" width="22.5703125" style="3" customWidth="1"/>
    <col min="14721" max="14721" width="23" style="3" customWidth="1"/>
    <col min="14722" max="14722" width="22.85546875" style="3" customWidth="1"/>
    <col min="14723" max="14723" width="23.42578125" style="3" customWidth="1"/>
    <col min="14724" max="14724" width="28.7109375" style="3" customWidth="1"/>
    <col min="14725" max="14725" width="12.7109375" style="3" customWidth="1"/>
    <col min="14726" max="14726" width="11.42578125" style="3"/>
    <col min="14727" max="14727" width="25.28515625" style="3" customWidth="1"/>
    <col min="14728" max="14728" width="15.85546875" style="3" bestFit="1" customWidth="1"/>
    <col min="14729" max="14730" width="18" style="3" bestFit="1" customWidth="1"/>
    <col min="14731" max="14949" width="11.42578125" style="3"/>
    <col min="14950" max="14950" width="15.42578125" style="3" customWidth="1"/>
    <col min="14951" max="14951" width="9.5703125" style="3" customWidth="1"/>
    <col min="14952" max="14952" width="14.42578125" style="3" customWidth="1"/>
    <col min="14953" max="14953" width="49.85546875" style="3" customWidth="1"/>
    <col min="14954" max="14954" width="22.5703125" style="3" customWidth="1"/>
    <col min="14955" max="14955" width="23" style="3" customWidth="1"/>
    <col min="14956" max="14956" width="22.85546875" style="3" customWidth="1"/>
    <col min="14957" max="14957" width="23.42578125" style="3" customWidth="1"/>
    <col min="14958" max="14958" width="22.42578125" style="3" customWidth="1"/>
    <col min="14959" max="14959" width="13.85546875" style="3" customWidth="1"/>
    <col min="14960" max="14960" width="20.7109375" style="3" customWidth="1"/>
    <col min="14961" max="14961" width="18.140625" style="3" customWidth="1"/>
    <col min="14962" max="14962" width="14.85546875" style="3" bestFit="1" customWidth="1"/>
    <col min="14963" max="14963" width="11.42578125" style="3"/>
    <col min="14964" max="14964" width="17.42578125" style="3" customWidth="1"/>
    <col min="14965" max="14967" width="18.140625" style="3" customWidth="1"/>
    <col min="14968" max="14971" width="11.42578125" style="3"/>
    <col min="14972" max="14972" width="34" style="3" customWidth="1"/>
    <col min="14973" max="14973" width="9.5703125" style="3" customWidth="1"/>
    <col min="14974" max="14974" width="16.7109375" style="3" customWidth="1"/>
    <col min="14975" max="14975" width="55.140625" style="3" customWidth="1"/>
    <col min="14976" max="14976" width="22.5703125" style="3" customWidth="1"/>
    <col min="14977" max="14977" width="23" style="3" customWidth="1"/>
    <col min="14978" max="14978" width="22.85546875" style="3" customWidth="1"/>
    <col min="14979" max="14979" width="23.42578125" style="3" customWidth="1"/>
    <col min="14980" max="14980" width="28.7109375" style="3" customWidth="1"/>
    <col min="14981" max="14981" width="12.7109375" style="3" customWidth="1"/>
    <col min="14982" max="14982" width="11.42578125" style="3"/>
    <col min="14983" max="14983" width="25.28515625" style="3" customWidth="1"/>
    <col min="14984" max="14984" width="15.85546875" style="3" bestFit="1" customWidth="1"/>
    <col min="14985" max="14986" width="18" style="3" bestFit="1" customWidth="1"/>
    <col min="14987" max="15205" width="11.42578125" style="3"/>
    <col min="15206" max="15206" width="15.42578125" style="3" customWidth="1"/>
    <col min="15207" max="15207" width="9.5703125" style="3" customWidth="1"/>
    <col min="15208" max="15208" width="14.42578125" style="3" customWidth="1"/>
    <col min="15209" max="15209" width="49.85546875" style="3" customWidth="1"/>
    <col min="15210" max="15210" width="22.5703125" style="3" customWidth="1"/>
    <col min="15211" max="15211" width="23" style="3" customWidth="1"/>
    <col min="15212" max="15212" width="22.85546875" style="3" customWidth="1"/>
    <col min="15213" max="15213" width="23.42578125" style="3" customWidth="1"/>
    <col min="15214" max="15214" width="22.42578125" style="3" customWidth="1"/>
    <col min="15215" max="15215" width="13.85546875" style="3" customWidth="1"/>
    <col min="15216" max="15216" width="20.7109375" style="3" customWidth="1"/>
    <col min="15217" max="15217" width="18.140625" style="3" customWidth="1"/>
    <col min="15218" max="15218" width="14.85546875" style="3" bestFit="1" customWidth="1"/>
    <col min="15219" max="15219" width="11.42578125" style="3"/>
    <col min="15220" max="15220" width="17.42578125" style="3" customWidth="1"/>
    <col min="15221" max="15223" width="18.140625" style="3" customWidth="1"/>
    <col min="15224" max="15227" width="11.42578125" style="3"/>
    <col min="15228" max="15228" width="34" style="3" customWidth="1"/>
    <col min="15229" max="15229" width="9.5703125" style="3" customWidth="1"/>
    <col min="15230" max="15230" width="16.7109375" style="3" customWidth="1"/>
    <col min="15231" max="15231" width="55.140625" style="3" customWidth="1"/>
    <col min="15232" max="15232" width="22.5703125" style="3" customWidth="1"/>
    <col min="15233" max="15233" width="23" style="3" customWidth="1"/>
    <col min="15234" max="15234" width="22.85546875" style="3" customWidth="1"/>
    <col min="15235" max="15235" width="23.42578125" style="3" customWidth="1"/>
    <col min="15236" max="15236" width="28.7109375" style="3" customWidth="1"/>
    <col min="15237" max="15237" width="12.7109375" style="3" customWidth="1"/>
    <col min="15238" max="15238" width="11.42578125" style="3"/>
    <col min="15239" max="15239" width="25.28515625" style="3" customWidth="1"/>
    <col min="15240" max="15240" width="15.85546875" style="3" bestFit="1" customWidth="1"/>
    <col min="15241" max="15242" width="18" style="3" bestFit="1" customWidth="1"/>
    <col min="15243" max="15461" width="11.42578125" style="3"/>
    <col min="15462" max="15462" width="15.42578125" style="3" customWidth="1"/>
    <col min="15463" max="15463" width="9.5703125" style="3" customWidth="1"/>
    <col min="15464" max="15464" width="14.42578125" style="3" customWidth="1"/>
    <col min="15465" max="15465" width="49.85546875" style="3" customWidth="1"/>
    <col min="15466" max="15466" width="22.5703125" style="3" customWidth="1"/>
    <col min="15467" max="15467" width="23" style="3" customWidth="1"/>
    <col min="15468" max="15468" width="22.85546875" style="3" customWidth="1"/>
    <col min="15469" max="15469" width="23.42578125" style="3" customWidth="1"/>
    <col min="15470" max="15470" width="22.42578125" style="3" customWidth="1"/>
    <col min="15471" max="15471" width="13.85546875" style="3" customWidth="1"/>
    <col min="15472" max="15472" width="20.7109375" style="3" customWidth="1"/>
    <col min="15473" max="15473" width="18.140625" style="3" customWidth="1"/>
    <col min="15474" max="15474" width="14.85546875" style="3" bestFit="1" customWidth="1"/>
    <col min="15475" max="15475" width="11.42578125" style="3"/>
    <col min="15476" max="15476" width="17.42578125" style="3" customWidth="1"/>
    <col min="15477" max="15479" width="18.140625" style="3" customWidth="1"/>
    <col min="15480" max="15483" width="11.42578125" style="3"/>
    <col min="15484" max="15484" width="34" style="3" customWidth="1"/>
    <col min="15485" max="15485" width="9.5703125" style="3" customWidth="1"/>
    <col min="15486" max="15486" width="16.7109375" style="3" customWidth="1"/>
    <col min="15487" max="15487" width="55.140625" style="3" customWidth="1"/>
    <col min="15488" max="15488" width="22.5703125" style="3" customWidth="1"/>
    <col min="15489" max="15489" width="23" style="3" customWidth="1"/>
    <col min="15490" max="15490" width="22.85546875" style="3" customWidth="1"/>
    <col min="15491" max="15491" width="23.42578125" style="3" customWidth="1"/>
    <col min="15492" max="15492" width="28.7109375" style="3" customWidth="1"/>
    <col min="15493" max="15493" width="12.7109375" style="3" customWidth="1"/>
    <col min="15494" max="15494" width="11.42578125" style="3"/>
    <col min="15495" max="15495" width="25.28515625" style="3" customWidth="1"/>
    <col min="15496" max="15496" width="15.85546875" style="3" bestFit="1" customWidth="1"/>
    <col min="15497" max="15498" width="18" style="3" bestFit="1" customWidth="1"/>
    <col min="15499" max="15717" width="11.42578125" style="3"/>
    <col min="15718" max="15718" width="15.42578125" style="3" customWidth="1"/>
    <col min="15719" max="15719" width="9.5703125" style="3" customWidth="1"/>
    <col min="15720" max="15720" width="14.42578125" style="3" customWidth="1"/>
    <col min="15721" max="15721" width="49.85546875" style="3" customWidth="1"/>
    <col min="15722" max="15722" width="22.5703125" style="3" customWidth="1"/>
    <col min="15723" max="15723" width="23" style="3" customWidth="1"/>
    <col min="15724" max="15724" width="22.85546875" style="3" customWidth="1"/>
    <col min="15725" max="15725" width="23.42578125" style="3" customWidth="1"/>
    <col min="15726" max="15726" width="22.42578125" style="3" customWidth="1"/>
    <col min="15727" max="15727" width="13.85546875" style="3" customWidth="1"/>
    <col min="15728" max="15728" width="20.7109375" style="3" customWidth="1"/>
    <col min="15729" max="15729" width="18.140625" style="3" customWidth="1"/>
    <col min="15730" max="15730" width="14.85546875" style="3" bestFit="1" customWidth="1"/>
    <col min="15731" max="15731" width="11.42578125" style="3"/>
    <col min="15732" max="15732" width="17.42578125" style="3" customWidth="1"/>
    <col min="15733" max="15735" width="18.140625" style="3" customWidth="1"/>
    <col min="15736" max="15739" width="11.42578125" style="3"/>
    <col min="15740" max="15740" width="34" style="3" customWidth="1"/>
    <col min="15741" max="15741" width="9.5703125" style="3" customWidth="1"/>
    <col min="15742" max="15742" width="16.7109375" style="3" customWidth="1"/>
    <col min="15743" max="15743" width="55.140625" style="3" customWidth="1"/>
    <col min="15744" max="15744" width="22.5703125" style="3" customWidth="1"/>
    <col min="15745" max="15745" width="23" style="3" customWidth="1"/>
    <col min="15746" max="15746" width="22.85546875" style="3" customWidth="1"/>
    <col min="15747" max="15747" width="23.42578125" style="3" customWidth="1"/>
    <col min="15748" max="15748" width="28.7109375" style="3" customWidth="1"/>
    <col min="15749" max="15749" width="12.7109375" style="3" customWidth="1"/>
    <col min="15750" max="15750" width="11.42578125" style="3"/>
    <col min="15751" max="15751" width="25.28515625" style="3" customWidth="1"/>
    <col min="15752" max="15752" width="15.85546875" style="3" bestFit="1" customWidth="1"/>
    <col min="15753" max="15754" width="18" style="3" bestFit="1" customWidth="1"/>
    <col min="15755" max="15973" width="11.42578125" style="3"/>
    <col min="15974" max="15974" width="15.42578125" style="3" customWidth="1"/>
    <col min="15975" max="15975" width="9.5703125" style="3" customWidth="1"/>
    <col min="15976" max="15976" width="14.42578125" style="3" customWidth="1"/>
    <col min="15977" max="15977" width="49.85546875" style="3" customWidth="1"/>
    <col min="15978" max="15978" width="22.5703125" style="3" customWidth="1"/>
    <col min="15979" max="15979" width="23" style="3" customWidth="1"/>
    <col min="15980" max="15980" width="22.85546875" style="3" customWidth="1"/>
    <col min="15981" max="15981" width="23.42578125" style="3" customWidth="1"/>
    <col min="15982" max="15982" width="22.42578125" style="3" customWidth="1"/>
    <col min="15983" max="15983" width="13.85546875" style="3" customWidth="1"/>
    <col min="15984" max="15984" width="20.7109375" style="3" customWidth="1"/>
    <col min="15985" max="15985" width="18.140625" style="3" customWidth="1"/>
    <col min="15986" max="15986" width="14.85546875" style="3" bestFit="1" customWidth="1"/>
    <col min="15987" max="15987" width="11.42578125" style="3"/>
    <col min="15988" max="15988" width="17.42578125" style="3" customWidth="1"/>
    <col min="15989" max="15991" width="18.140625" style="3" customWidth="1"/>
    <col min="15992" max="15995" width="11.42578125" style="3"/>
    <col min="15996" max="15996" width="34" style="3" customWidth="1"/>
    <col min="15997" max="15997" width="9.5703125" style="3" customWidth="1"/>
    <col min="15998" max="15998" width="16.7109375" style="3" customWidth="1"/>
    <col min="15999" max="15999" width="55.140625" style="3" customWidth="1"/>
    <col min="16000" max="16000" width="22.5703125" style="3" customWidth="1"/>
    <col min="16001" max="16001" width="23" style="3" customWidth="1"/>
    <col min="16002" max="16002" width="22.85546875" style="3" customWidth="1"/>
    <col min="16003" max="16003" width="23.42578125" style="3" customWidth="1"/>
    <col min="16004" max="16004" width="28.7109375" style="3" customWidth="1"/>
    <col min="16005" max="16005" width="12.7109375" style="3" customWidth="1"/>
    <col min="16006" max="16006" width="11.42578125" style="3"/>
    <col min="16007" max="16007" width="25.28515625" style="3" customWidth="1"/>
    <col min="16008" max="16008" width="15.85546875" style="3" bestFit="1" customWidth="1"/>
    <col min="16009" max="16010" width="18" style="3" bestFit="1" customWidth="1"/>
    <col min="16011" max="16229" width="11.42578125" style="3"/>
    <col min="16230" max="16230" width="15.42578125" style="3" customWidth="1"/>
    <col min="16231" max="16231" width="9.5703125" style="3" customWidth="1"/>
    <col min="16232" max="16232" width="14.42578125" style="3" customWidth="1"/>
    <col min="16233" max="16233" width="49.85546875" style="3" customWidth="1"/>
    <col min="16234" max="16234" width="22.5703125" style="3" customWidth="1"/>
    <col min="16235" max="16235" width="23" style="3" customWidth="1"/>
    <col min="16236" max="16236" width="22.85546875" style="3" customWidth="1"/>
    <col min="16237" max="16237" width="23.42578125" style="3" customWidth="1"/>
    <col min="16238" max="16238" width="22.42578125" style="3" customWidth="1"/>
    <col min="16239" max="16239" width="13.85546875" style="3" customWidth="1"/>
    <col min="16240" max="16240" width="20.7109375" style="3" customWidth="1"/>
    <col min="16241" max="16241" width="18.140625" style="3" customWidth="1"/>
    <col min="16242" max="16242" width="14.85546875" style="3" bestFit="1" customWidth="1"/>
    <col min="16243" max="16243" width="11.42578125" style="3"/>
    <col min="16244" max="16244" width="17.42578125" style="3" customWidth="1"/>
    <col min="16245" max="16247" width="18.140625" style="3" customWidth="1"/>
    <col min="16248" max="16384" width="11.42578125" style="3"/>
  </cols>
  <sheetData>
    <row r="1" spans="1:30" s="1" customFormat="1" ht="23.25" x14ac:dyDescent="0.25">
      <c r="A1" s="246" t="s">
        <v>0</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row>
    <row r="2" spans="1:30" s="1" customFormat="1" ht="24.95" customHeight="1" x14ac:dyDescent="0.25">
      <c r="A2" s="247" t="s">
        <v>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row>
    <row r="3" spans="1:30" ht="24.95" customHeight="1" x14ac:dyDescent="0.25">
      <c r="A3" s="248" t="s">
        <v>2</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row>
    <row r="4" spans="1:30" ht="15.75" customHeight="1" thickBot="1" x14ac:dyDescent="0.3">
      <c r="A4" s="4"/>
      <c r="E4" s="6"/>
      <c r="F4" s="7"/>
      <c r="I4" s="7"/>
      <c r="J4" s="7"/>
      <c r="K4" s="7"/>
      <c r="L4" s="7"/>
      <c r="M4" s="9"/>
      <c r="N4" s="10"/>
      <c r="O4" s="11"/>
      <c r="P4" s="11"/>
      <c r="Q4" s="4" t="s">
        <v>3</v>
      </c>
      <c r="R4" s="12"/>
      <c r="S4" s="13" t="s">
        <v>4</v>
      </c>
      <c r="T4" s="14" t="s">
        <v>5</v>
      </c>
      <c r="U4" s="15"/>
      <c r="W4" s="14"/>
      <c r="X4" s="17"/>
      <c r="Y4" s="17"/>
      <c r="Z4" s="17"/>
      <c r="AA4" s="17"/>
      <c r="AB4" s="17"/>
    </row>
    <row r="5" spans="1:30" ht="29.25" customHeight="1" x14ac:dyDescent="0.25">
      <c r="A5" s="249" t="s">
        <v>6</v>
      </c>
      <c r="B5" s="251" t="s">
        <v>7</v>
      </c>
      <c r="C5" s="251" t="s">
        <v>8</v>
      </c>
      <c r="D5" s="251" t="s">
        <v>9</v>
      </c>
      <c r="E5" s="251" t="s">
        <v>10</v>
      </c>
      <c r="F5" s="251" t="s">
        <v>11</v>
      </c>
      <c r="G5" s="251" t="s">
        <v>12</v>
      </c>
      <c r="H5" s="251"/>
      <c r="I5" s="251"/>
      <c r="J5" s="251"/>
      <c r="K5" s="251"/>
      <c r="L5" s="262" t="s">
        <v>13</v>
      </c>
      <c r="M5" s="264" t="s">
        <v>14</v>
      </c>
      <c r="N5" s="264" t="s">
        <v>15</v>
      </c>
      <c r="O5" s="255" t="s">
        <v>16</v>
      </c>
      <c r="P5" s="255" t="s">
        <v>17</v>
      </c>
      <c r="Q5" s="255" t="s">
        <v>18</v>
      </c>
      <c r="R5" s="255" t="s">
        <v>19</v>
      </c>
      <c r="S5" s="255" t="s">
        <v>20</v>
      </c>
      <c r="T5" s="255" t="s">
        <v>21</v>
      </c>
      <c r="U5" s="255" t="s">
        <v>22</v>
      </c>
      <c r="V5" s="255" t="s">
        <v>23</v>
      </c>
      <c r="W5" s="255" t="s">
        <v>24</v>
      </c>
      <c r="X5" s="253" t="s">
        <v>25</v>
      </c>
      <c r="Y5" s="253"/>
      <c r="Z5" s="253"/>
      <c r="AA5" s="253"/>
      <c r="AB5" s="254"/>
    </row>
    <row r="6" spans="1:30" ht="84.75" customHeight="1" thickBot="1" x14ac:dyDescent="0.3">
      <c r="A6" s="250"/>
      <c r="B6" s="252"/>
      <c r="C6" s="252"/>
      <c r="D6" s="252"/>
      <c r="E6" s="252"/>
      <c r="F6" s="252"/>
      <c r="G6" s="18" t="s">
        <v>26</v>
      </c>
      <c r="H6" s="18" t="s">
        <v>27</v>
      </c>
      <c r="I6" s="18" t="s">
        <v>28</v>
      </c>
      <c r="J6" s="18" t="s">
        <v>29</v>
      </c>
      <c r="K6" s="18" t="s">
        <v>30</v>
      </c>
      <c r="L6" s="263"/>
      <c r="M6" s="265"/>
      <c r="N6" s="265"/>
      <c r="O6" s="256"/>
      <c r="P6" s="256"/>
      <c r="Q6" s="256"/>
      <c r="R6" s="256"/>
      <c r="S6" s="256"/>
      <c r="T6" s="256"/>
      <c r="U6" s="256"/>
      <c r="V6" s="256"/>
      <c r="W6" s="256"/>
      <c r="X6" s="19" t="s">
        <v>31</v>
      </c>
      <c r="Y6" s="19" t="s">
        <v>32</v>
      </c>
      <c r="Z6" s="19" t="s">
        <v>33</v>
      </c>
      <c r="AA6" s="19" t="s">
        <v>34</v>
      </c>
      <c r="AB6" s="20" t="s">
        <v>35</v>
      </c>
    </row>
    <row r="7" spans="1:30" s="4" customFormat="1" ht="28.5" customHeight="1" thickBot="1" x14ac:dyDescent="0.3">
      <c r="A7" s="21" t="s">
        <v>36</v>
      </c>
      <c r="B7" s="22" t="s">
        <v>37</v>
      </c>
      <c r="C7" s="22">
        <v>10</v>
      </c>
      <c r="D7" s="22" t="s">
        <v>38</v>
      </c>
      <c r="E7" s="23" t="s">
        <v>39</v>
      </c>
      <c r="F7" s="24">
        <f>+F98</f>
        <v>10073090054</v>
      </c>
      <c r="G7" s="24">
        <f>+G98</f>
        <v>0</v>
      </c>
      <c r="H7" s="24">
        <f>+H98</f>
        <v>0</v>
      </c>
      <c r="I7" s="24">
        <f>+I98</f>
        <v>0</v>
      </c>
      <c r="J7" s="24">
        <f>+J98</f>
        <v>0</v>
      </c>
      <c r="K7" s="24">
        <f t="shared" ref="K7:K43" si="0">+G7-H7+I7-J7</f>
        <v>0</v>
      </c>
      <c r="L7" s="24">
        <f>+F7+K7</f>
        <v>10073090054</v>
      </c>
      <c r="M7" s="25">
        <f t="shared" ref="M7:M14" si="1">L7/$L$295</f>
        <v>1.2763735162215533E-3</v>
      </c>
      <c r="N7" s="24">
        <f t="shared" ref="N7:W7" si="2">+N98</f>
        <v>0</v>
      </c>
      <c r="O7" s="24">
        <f t="shared" si="2"/>
        <v>176207.83</v>
      </c>
      <c r="P7" s="24">
        <f t="shared" si="2"/>
        <v>10072913846.17</v>
      </c>
      <c r="Q7" s="24">
        <f t="shared" si="2"/>
        <v>176207.83</v>
      </c>
      <c r="R7" s="24">
        <f t="shared" si="2"/>
        <v>10072913846.17</v>
      </c>
      <c r="S7" s="24">
        <f t="shared" si="2"/>
        <v>0</v>
      </c>
      <c r="T7" s="24">
        <f t="shared" si="2"/>
        <v>0</v>
      </c>
      <c r="U7" s="24">
        <f t="shared" si="2"/>
        <v>176207.83</v>
      </c>
      <c r="V7" s="24">
        <f t="shared" si="2"/>
        <v>0</v>
      </c>
      <c r="W7" s="24">
        <f t="shared" si="2"/>
        <v>0</v>
      </c>
      <c r="X7" s="26">
        <f t="shared" ref="X7:X36" si="3">+Q7/L7</f>
        <v>1.7492927101354394E-5</v>
      </c>
      <c r="Y7" s="27">
        <f t="shared" ref="Y7:Y70" si="4">+T7/L7</f>
        <v>0</v>
      </c>
      <c r="Z7" s="27">
        <f>+V7/L7</f>
        <v>0</v>
      </c>
      <c r="AA7" s="27">
        <f>+T7/Q7</f>
        <v>0</v>
      </c>
      <c r="AB7" s="28" t="s">
        <v>40</v>
      </c>
    </row>
    <row r="8" spans="1:30" s="4" customFormat="1" ht="28.5" customHeight="1" thickBot="1" x14ac:dyDescent="0.3">
      <c r="A8" s="21" t="s">
        <v>36</v>
      </c>
      <c r="B8" s="22" t="s">
        <v>41</v>
      </c>
      <c r="C8" s="22">
        <v>20</v>
      </c>
      <c r="D8" s="22" t="s">
        <v>38</v>
      </c>
      <c r="E8" s="23" t="s">
        <v>39</v>
      </c>
      <c r="F8" s="24">
        <f>+F9+F38+F89+F102</f>
        <v>103864906976</v>
      </c>
      <c r="G8" s="24">
        <f>+G9+G38+G89+G102</f>
        <v>0</v>
      </c>
      <c r="H8" s="24">
        <f>+H9+H38+H89+H102</f>
        <v>0</v>
      </c>
      <c r="I8" s="24">
        <f>+I9+I38+I89+I102</f>
        <v>3000000</v>
      </c>
      <c r="J8" s="24">
        <f>+J9+J38+J89+J102</f>
        <v>3000000</v>
      </c>
      <c r="K8" s="24">
        <f t="shared" si="0"/>
        <v>0</v>
      </c>
      <c r="L8" s="24">
        <f>+F8+K8</f>
        <v>103864906976</v>
      </c>
      <c r="M8" s="25">
        <f t="shared" si="1"/>
        <v>1.3160848936949417E-2</v>
      </c>
      <c r="N8" s="24">
        <f t="shared" ref="N8:W8" si="5">+N9+N38+N89+N102</f>
        <v>10913069000</v>
      </c>
      <c r="O8" s="24">
        <f t="shared" si="5"/>
        <v>71736818767.880005</v>
      </c>
      <c r="P8" s="24">
        <f t="shared" si="5"/>
        <v>32128088208.120003</v>
      </c>
      <c r="Q8" s="24">
        <f t="shared" si="5"/>
        <v>16506008003.429998</v>
      </c>
      <c r="R8" s="24">
        <f t="shared" si="5"/>
        <v>87358898972.570007</v>
      </c>
      <c r="S8" s="24">
        <f t="shared" si="5"/>
        <v>55230810764.450005</v>
      </c>
      <c r="T8" s="24">
        <f t="shared" si="5"/>
        <v>5523152147.8899994</v>
      </c>
      <c r="U8" s="24">
        <f t="shared" si="5"/>
        <v>10982855855.540001</v>
      </c>
      <c r="V8" s="24">
        <f t="shared" si="5"/>
        <v>3543778176.8699999</v>
      </c>
      <c r="W8" s="29">
        <f t="shared" si="5"/>
        <v>1979373971.02</v>
      </c>
      <c r="X8" s="30">
        <f t="shared" si="3"/>
        <v>0.15891804541108415</v>
      </c>
      <c r="Y8" s="31">
        <f t="shared" si="4"/>
        <v>5.3176306691982408E-2</v>
      </c>
      <c r="Z8" s="31">
        <f>+V8/L8</f>
        <v>3.4119109909652723E-2</v>
      </c>
      <c r="AA8" s="31">
        <f>+T8/Q8</f>
        <v>0.33461465344874858</v>
      </c>
      <c r="AB8" s="32">
        <f>+V8/T8</f>
        <v>0.64162240727404618</v>
      </c>
    </row>
    <row r="9" spans="1:30" ht="27" customHeight="1" x14ac:dyDescent="0.25">
      <c r="A9" s="33" t="s">
        <v>42</v>
      </c>
      <c r="B9" s="34" t="s">
        <v>41</v>
      </c>
      <c r="C9" s="34">
        <v>20</v>
      </c>
      <c r="D9" s="34" t="s">
        <v>38</v>
      </c>
      <c r="E9" s="35" t="s">
        <v>43</v>
      </c>
      <c r="F9" s="36">
        <f>+F10</f>
        <v>61887034000</v>
      </c>
      <c r="G9" s="36">
        <f>+G10</f>
        <v>0</v>
      </c>
      <c r="H9" s="36">
        <f>+H10</f>
        <v>0</v>
      </c>
      <c r="I9" s="36">
        <f>+I10</f>
        <v>0</v>
      </c>
      <c r="J9" s="36">
        <f>+J10</f>
        <v>0</v>
      </c>
      <c r="K9" s="36">
        <f t="shared" si="0"/>
        <v>0</v>
      </c>
      <c r="L9" s="36">
        <f>+L10</f>
        <v>61887034000</v>
      </c>
      <c r="M9" s="37">
        <f t="shared" si="1"/>
        <v>7.8417814962088699E-3</v>
      </c>
      <c r="N9" s="36">
        <f t="shared" ref="N9:W9" si="6">+N10</f>
        <v>4848293000</v>
      </c>
      <c r="O9" s="36">
        <f t="shared" si="6"/>
        <v>57038741000</v>
      </c>
      <c r="P9" s="36">
        <f t="shared" si="6"/>
        <v>4848293000</v>
      </c>
      <c r="Q9" s="36">
        <f t="shared" si="6"/>
        <v>3939052876.5499997</v>
      </c>
      <c r="R9" s="36">
        <f t="shared" si="6"/>
        <v>57947981123.450005</v>
      </c>
      <c r="S9" s="36">
        <f t="shared" si="6"/>
        <v>53099688123.450005</v>
      </c>
      <c r="T9" s="36">
        <f t="shared" si="6"/>
        <v>3939052876.5499997</v>
      </c>
      <c r="U9" s="36">
        <f t="shared" si="6"/>
        <v>0</v>
      </c>
      <c r="V9" s="36">
        <f t="shared" si="6"/>
        <v>2922556008</v>
      </c>
      <c r="W9" s="36">
        <f t="shared" si="6"/>
        <v>1016496868.55</v>
      </c>
      <c r="X9" s="38">
        <f>+Q9/L9</f>
        <v>6.3649081591953482E-2</v>
      </c>
      <c r="Y9" s="38">
        <f>+T9/L9</f>
        <v>6.3649081591953482E-2</v>
      </c>
      <c r="Z9" s="38">
        <f>+V9/L9</f>
        <v>4.7224043860301983E-2</v>
      </c>
      <c r="AA9" s="38">
        <f>+T9/Q9</f>
        <v>1</v>
      </c>
      <c r="AB9" s="38">
        <f>+V9/T9</f>
        <v>0.74194383766681149</v>
      </c>
    </row>
    <row r="10" spans="1:30" ht="35.25" customHeight="1" x14ac:dyDescent="0.25">
      <c r="A10" s="39" t="s">
        <v>44</v>
      </c>
      <c r="B10" s="34" t="s">
        <v>41</v>
      </c>
      <c r="C10" s="34">
        <v>20</v>
      </c>
      <c r="D10" s="34" t="s">
        <v>38</v>
      </c>
      <c r="E10" s="40" t="s">
        <v>45</v>
      </c>
      <c r="F10" s="41">
        <f>+F11+F22+F30+F37</f>
        <v>61887034000</v>
      </c>
      <c r="G10" s="41">
        <f>+G11+G22+G30+G37</f>
        <v>0</v>
      </c>
      <c r="H10" s="41">
        <f>+H11+H22+H30+H37</f>
        <v>0</v>
      </c>
      <c r="I10" s="41">
        <f>+I11+I22+I30+I37</f>
        <v>0</v>
      </c>
      <c r="J10" s="41">
        <f>+J11+J22+J30+J37</f>
        <v>0</v>
      </c>
      <c r="K10" s="41">
        <f t="shared" si="0"/>
        <v>0</v>
      </c>
      <c r="L10" s="41">
        <f>+L11+L22+L30+L37</f>
        <v>61887034000</v>
      </c>
      <c r="M10" s="42">
        <f t="shared" si="1"/>
        <v>7.8417814962088699E-3</v>
      </c>
      <c r="N10" s="41">
        <f t="shared" ref="N10:W10" si="7">+N11+N22+N30+N37</f>
        <v>4848293000</v>
      </c>
      <c r="O10" s="41">
        <f t="shared" si="7"/>
        <v>57038741000</v>
      </c>
      <c r="P10" s="41">
        <f t="shared" si="7"/>
        <v>4848293000</v>
      </c>
      <c r="Q10" s="41">
        <f t="shared" si="7"/>
        <v>3939052876.5499997</v>
      </c>
      <c r="R10" s="41">
        <f t="shared" si="7"/>
        <v>57947981123.450005</v>
      </c>
      <c r="S10" s="41">
        <f t="shared" si="7"/>
        <v>53099688123.450005</v>
      </c>
      <c r="T10" s="41">
        <f t="shared" si="7"/>
        <v>3939052876.5499997</v>
      </c>
      <c r="U10" s="41">
        <f t="shared" si="7"/>
        <v>0</v>
      </c>
      <c r="V10" s="41">
        <f t="shared" si="7"/>
        <v>2922556008</v>
      </c>
      <c r="W10" s="41">
        <f t="shared" si="7"/>
        <v>1016496868.55</v>
      </c>
      <c r="X10" s="38">
        <f t="shared" ref="X10:X31" si="8">+Q10/L10</f>
        <v>6.3649081591953482E-2</v>
      </c>
      <c r="Y10" s="38">
        <f t="shared" ref="Y10:Y31" si="9">+T10/L10</f>
        <v>6.3649081591953482E-2</v>
      </c>
      <c r="Z10" s="38">
        <f t="shared" ref="Z10:Z21" si="10">+V10/L10</f>
        <v>4.7224043860301983E-2</v>
      </c>
      <c r="AA10" s="38">
        <f t="shared" ref="AA10:AA21" si="11">+T10/Q10</f>
        <v>1</v>
      </c>
      <c r="AB10" s="38">
        <f t="shared" ref="AB10:AB21" si="12">+V10/T10</f>
        <v>0.74194383766681149</v>
      </c>
    </row>
    <row r="11" spans="1:30" ht="27" customHeight="1" x14ac:dyDescent="0.25">
      <c r="A11" s="39" t="s">
        <v>46</v>
      </c>
      <c r="B11" s="34" t="s">
        <v>41</v>
      </c>
      <c r="C11" s="34">
        <v>20</v>
      </c>
      <c r="D11" s="34" t="s">
        <v>38</v>
      </c>
      <c r="E11" s="40" t="s">
        <v>47</v>
      </c>
      <c r="F11" s="41">
        <f>+F12</f>
        <v>39105875000</v>
      </c>
      <c r="G11" s="41">
        <f>+G12</f>
        <v>0</v>
      </c>
      <c r="H11" s="41">
        <f>+H12</f>
        <v>0</v>
      </c>
      <c r="I11" s="41">
        <f>+I12</f>
        <v>0</v>
      </c>
      <c r="J11" s="41">
        <f>+J12</f>
        <v>0</v>
      </c>
      <c r="K11" s="41">
        <f t="shared" si="0"/>
        <v>0</v>
      </c>
      <c r="L11" s="41">
        <f>+L12</f>
        <v>39105875000</v>
      </c>
      <c r="M11" s="42">
        <f t="shared" si="1"/>
        <v>4.9551530772674783E-3</v>
      </c>
      <c r="N11" s="41">
        <f t="shared" ref="N11:W11" si="13">+N12</f>
        <v>0</v>
      </c>
      <c r="O11" s="41">
        <f t="shared" si="13"/>
        <v>39105875000</v>
      </c>
      <c r="P11" s="41">
        <f t="shared" si="13"/>
        <v>0</v>
      </c>
      <c r="Q11" s="41">
        <f t="shared" si="13"/>
        <v>2625691651.4899998</v>
      </c>
      <c r="R11" s="41">
        <f t="shared" si="13"/>
        <v>36480183348.510002</v>
      </c>
      <c r="S11" s="41">
        <f t="shared" si="13"/>
        <v>36480183348.510002</v>
      </c>
      <c r="T11" s="41">
        <f t="shared" si="13"/>
        <v>2625691651.4899998</v>
      </c>
      <c r="U11" s="41">
        <f t="shared" si="13"/>
        <v>0</v>
      </c>
      <c r="V11" s="41">
        <f t="shared" si="13"/>
        <v>2624232075</v>
      </c>
      <c r="W11" s="41">
        <f t="shared" si="13"/>
        <v>1459576.4899999499</v>
      </c>
      <c r="X11" s="38">
        <f t="shared" si="8"/>
        <v>6.7143150523802361E-2</v>
      </c>
      <c r="Y11" s="38">
        <f t="shared" si="9"/>
        <v>6.7143150523802361E-2</v>
      </c>
      <c r="Z11" s="38">
        <f t="shared" si="10"/>
        <v>6.7105826809910271E-2</v>
      </c>
      <c r="AA11" s="38">
        <f t="shared" si="11"/>
        <v>1</v>
      </c>
      <c r="AB11" s="38">
        <f t="shared" si="12"/>
        <v>0.99944411732841076</v>
      </c>
    </row>
    <row r="12" spans="1:30" ht="27" customHeight="1" x14ac:dyDescent="0.25">
      <c r="A12" s="39" t="s">
        <v>48</v>
      </c>
      <c r="B12" s="34" t="s">
        <v>41</v>
      </c>
      <c r="C12" s="34">
        <v>20</v>
      </c>
      <c r="D12" s="34" t="s">
        <v>38</v>
      </c>
      <c r="E12" s="40" t="s">
        <v>49</v>
      </c>
      <c r="F12" s="41">
        <f>SUM(F13:F21)</f>
        <v>39105875000</v>
      </c>
      <c r="G12" s="41">
        <f>SUM(G13:G21)</f>
        <v>0</v>
      </c>
      <c r="H12" s="41">
        <f>SUM(H13:H21)</f>
        <v>0</v>
      </c>
      <c r="I12" s="41">
        <f>SUM(I13:I21)</f>
        <v>0</v>
      </c>
      <c r="J12" s="41">
        <f>SUM(J13:J21)</f>
        <v>0</v>
      </c>
      <c r="K12" s="41">
        <f t="shared" si="0"/>
        <v>0</v>
      </c>
      <c r="L12" s="41">
        <f>SUM(L13:L21)</f>
        <v>39105875000</v>
      </c>
      <c r="M12" s="42">
        <f t="shared" si="1"/>
        <v>4.9551530772674783E-3</v>
      </c>
      <c r="N12" s="41">
        <f t="shared" ref="N12:W12" si="14">SUM(N13:N21)</f>
        <v>0</v>
      </c>
      <c r="O12" s="41">
        <f t="shared" si="14"/>
        <v>39105875000</v>
      </c>
      <c r="P12" s="41">
        <f t="shared" si="14"/>
        <v>0</v>
      </c>
      <c r="Q12" s="41">
        <f t="shared" si="14"/>
        <v>2625691651.4899998</v>
      </c>
      <c r="R12" s="41">
        <f t="shared" si="14"/>
        <v>36480183348.510002</v>
      </c>
      <c r="S12" s="41">
        <f t="shared" si="14"/>
        <v>36480183348.510002</v>
      </c>
      <c r="T12" s="41">
        <f t="shared" si="14"/>
        <v>2625691651.4899998</v>
      </c>
      <c r="U12" s="41">
        <f t="shared" si="14"/>
        <v>0</v>
      </c>
      <c r="V12" s="41">
        <f t="shared" si="14"/>
        <v>2624232075</v>
      </c>
      <c r="W12" s="41">
        <f t="shared" si="14"/>
        <v>1459576.4899999499</v>
      </c>
      <c r="X12" s="38">
        <f t="shared" si="8"/>
        <v>6.7143150523802361E-2</v>
      </c>
      <c r="Y12" s="38">
        <f t="shared" si="9"/>
        <v>6.7143150523802361E-2</v>
      </c>
      <c r="Z12" s="38">
        <f t="shared" si="10"/>
        <v>6.7105826809910271E-2</v>
      </c>
      <c r="AA12" s="38">
        <f t="shared" si="11"/>
        <v>1</v>
      </c>
      <c r="AB12" s="38">
        <f t="shared" si="12"/>
        <v>0.99944411732841076</v>
      </c>
    </row>
    <row r="13" spans="1:30" ht="27" customHeight="1" x14ac:dyDescent="0.25">
      <c r="A13" s="43" t="s">
        <v>50</v>
      </c>
      <c r="B13" s="44" t="s">
        <v>41</v>
      </c>
      <c r="C13" s="44">
        <v>20</v>
      </c>
      <c r="D13" s="44" t="s">
        <v>38</v>
      </c>
      <c r="E13" s="45" t="s">
        <v>51</v>
      </c>
      <c r="F13" s="46">
        <v>27743250237</v>
      </c>
      <c r="G13" s="46">
        <v>0</v>
      </c>
      <c r="H13" s="46">
        <v>0</v>
      </c>
      <c r="I13" s="46">
        <v>0</v>
      </c>
      <c r="J13" s="46">
        <v>0</v>
      </c>
      <c r="K13" s="46">
        <f t="shared" si="0"/>
        <v>0</v>
      </c>
      <c r="L13" s="47">
        <f t="shared" ref="L13:L21" si="15">+F13+K13</f>
        <v>27743250237</v>
      </c>
      <c r="M13" s="42">
        <f t="shared" si="1"/>
        <v>3.5153810465888375E-3</v>
      </c>
      <c r="N13" s="46">
        <v>0</v>
      </c>
      <c r="O13" s="46">
        <v>27743250237</v>
      </c>
      <c r="P13" s="46">
        <f t="shared" ref="P13:P21" si="16">L13-O13</f>
        <v>0</v>
      </c>
      <c r="Q13" s="46">
        <v>2311202667.8099999</v>
      </c>
      <c r="R13" s="46">
        <f t="shared" ref="R13:R21" si="17">+L13-Q13</f>
        <v>25432047569.189999</v>
      </c>
      <c r="S13" s="46">
        <f t="shared" ref="S13:S21" si="18">O13-Q13</f>
        <v>25432047569.189999</v>
      </c>
      <c r="T13" s="46">
        <v>2311202667.8099999</v>
      </c>
      <c r="U13" s="46">
        <f t="shared" ref="U13:U21" si="19">+Q13-T13</f>
        <v>0</v>
      </c>
      <c r="V13" s="46">
        <v>2309953400</v>
      </c>
      <c r="W13" s="48">
        <f t="shared" ref="W13:W21" si="20">+T13-V13</f>
        <v>1249267.8099999428</v>
      </c>
      <c r="X13" s="49">
        <f t="shared" si="8"/>
        <v>8.3306845739640367E-2</v>
      </c>
      <c r="Y13" s="49">
        <f t="shared" si="9"/>
        <v>8.3306845739640367E-2</v>
      </c>
      <c r="Z13" s="49">
        <f t="shared" si="10"/>
        <v>8.3261816127056118E-2</v>
      </c>
      <c r="AA13" s="49">
        <f t="shared" si="11"/>
        <v>1</v>
      </c>
      <c r="AB13" s="49">
        <f t="shared" si="12"/>
        <v>0.99945947284182413</v>
      </c>
      <c r="AD13" s="50"/>
    </row>
    <row r="14" spans="1:30" ht="27" customHeight="1" x14ac:dyDescent="0.25">
      <c r="A14" s="43" t="s">
        <v>52</v>
      </c>
      <c r="B14" s="44" t="s">
        <v>41</v>
      </c>
      <c r="C14" s="44">
        <v>20</v>
      </c>
      <c r="D14" s="44" t="s">
        <v>38</v>
      </c>
      <c r="E14" s="45" t="s">
        <v>53</v>
      </c>
      <c r="F14" s="46">
        <v>2408972010</v>
      </c>
      <c r="G14" s="46">
        <v>0</v>
      </c>
      <c r="H14" s="46">
        <v>0</v>
      </c>
      <c r="I14" s="46">
        <v>0</v>
      </c>
      <c r="J14" s="46">
        <v>0</v>
      </c>
      <c r="K14" s="46">
        <f t="shared" si="0"/>
        <v>0</v>
      </c>
      <c r="L14" s="47">
        <f t="shared" si="15"/>
        <v>2408972010</v>
      </c>
      <c r="M14" s="51">
        <f t="shared" si="1"/>
        <v>3.0524377905884279E-4</v>
      </c>
      <c r="N14" s="46">
        <v>0</v>
      </c>
      <c r="O14" s="46">
        <v>2408972010</v>
      </c>
      <c r="P14" s="46">
        <f t="shared" si="16"/>
        <v>0</v>
      </c>
      <c r="Q14" s="46">
        <v>174794866</v>
      </c>
      <c r="R14" s="46">
        <f t="shared" si="17"/>
        <v>2234177144</v>
      </c>
      <c r="S14" s="46">
        <f t="shared" si="18"/>
        <v>2234177144</v>
      </c>
      <c r="T14" s="46">
        <v>174794866</v>
      </c>
      <c r="U14" s="46">
        <f t="shared" si="19"/>
        <v>0</v>
      </c>
      <c r="V14" s="46">
        <v>174794866</v>
      </c>
      <c r="W14" s="48">
        <f t="shared" si="20"/>
        <v>0</v>
      </c>
      <c r="X14" s="49">
        <f t="shared" si="8"/>
        <v>7.2559940619650459E-2</v>
      </c>
      <c r="Y14" s="49">
        <f t="shared" si="9"/>
        <v>7.2559940619650459E-2</v>
      </c>
      <c r="Z14" s="49">
        <f t="shared" si="10"/>
        <v>7.2559940619650459E-2</v>
      </c>
      <c r="AA14" s="49">
        <f t="shared" si="11"/>
        <v>1</v>
      </c>
      <c r="AB14" s="49">
        <f t="shared" si="12"/>
        <v>1</v>
      </c>
      <c r="AD14" s="50"/>
    </row>
    <row r="15" spans="1:30" ht="27" customHeight="1" x14ac:dyDescent="0.25">
      <c r="A15" s="43" t="s">
        <v>54</v>
      </c>
      <c r="B15" s="44" t="s">
        <v>41</v>
      </c>
      <c r="C15" s="44">
        <v>20</v>
      </c>
      <c r="D15" s="44" t="s">
        <v>38</v>
      </c>
      <c r="E15" s="45" t="s">
        <v>55</v>
      </c>
      <c r="F15" s="46">
        <v>2985660</v>
      </c>
      <c r="G15" s="46">
        <v>0</v>
      </c>
      <c r="H15" s="46">
        <v>0</v>
      </c>
      <c r="I15" s="46">
        <v>0</v>
      </c>
      <c r="J15" s="46">
        <v>0</v>
      </c>
      <c r="K15" s="46">
        <f t="shared" si="0"/>
        <v>0</v>
      </c>
      <c r="L15" s="47">
        <f t="shared" si="15"/>
        <v>2985660</v>
      </c>
      <c r="M15" s="52">
        <f>+L15/L295</f>
        <v>3.7831661704729586E-7</v>
      </c>
      <c r="N15" s="46">
        <v>0</v>
      </c>
      <c r="O15" s="46">
        <v>2985660</v>
      </c>
      <c r="P15" s="46">
        <f t="shared" si="16"/>
        <v>0</v>
      </c>
      <c r="Q15" s="46">
        <v>218247</v>
      </c>
      <c r="R15" s="46">
        <f t="shared" si="17"/>
        <v>2767413</v>
      </c>
      <c r="S15" s="46">
        <f t="shared" si="18"/>
        <v>2767413</v>
      </c>
      <c r="T15" s="46">
        <v>218247</v>
      </c>
      <c r="U15" s="46">
        <f t="shared" si="19"/>
        <v>0</v>
      </c>
      <c r="V15" s="46">
        <v>218247</v>
      </c>
      <c r="W15" s="48">
        <f t="shared" si="20"/>
        <v>0</v>
      </c>
      <c r="X15" s="49">
        <f t="shared" si="8"/>
        <v>7.3098410401720229E-2</v>
      </c>
      <c r="Y15" s="49">
        <f t="shared" si="9"/>
        <v>7.3098410401720229E-2</v>
      </c>
      <c r="Z15" s="49">
        <f t="shared" si="10"/>
        <v>7.3098410401720229E-2</v>
      </c>
      <c r="AA15" s="49">
        <f t="shared" si="11"/>
        <v>1</v>
      </c>
      <c r="AB15" s="49">
        <f t="shared" si="12"/>
        <v>1</v>
      </c>
      <c r="AD15" s="50"/>
    </row>
    <row r="16" spans="1:30" ht="27" customHeight="1" x14ac:dyDescent="0.25">
      <c r="A16" s="43" t="s">
        <v>56</v>
      </c>
      <c r="B16" s="44" t="s">
        <v>41</v>
      </c>
      <c r="C16" s="44">
        <v>20</v>
      </c>
      <c r="D16" s="44" t="s">
        <v>38</v>
      </c>
      <c r="E16" s="45" t="s">
        <v>57</v>
      </c>
      <c r="F16" s="46">
        <v>5040000</v>
      </c>
      <c r="G16" s="46">
        <v>0</v>
      </c>
      <c r="H16" s="46">
        <v>0</v>
      </c>
      <c r="I16" s="46">
        <v>0</v>
      </c>
      <c r="J16" s="46">
        <v>0</v>
      </c>
      <c r="K16" s="46">
        <f t="shared" si="0"/>
        <v>0</v>
      </c>
      <c r="L16" s="47">
        <f t="shared" si="15"/>
        <v>5040000</v>
      </c>
      <c r="M16" s="52">
        <f>+L16/L295</f>
        <v>6.3862454194997794E-7</v>
      </c>
      <c r="N16" s="46">
        <v>0</v>
      </c>
      <c r="O16" s="46">
        <v>5040000</v>
      </c>
      <c r="P16" s="46">
        <f t="shared" si="16"/>
        <v>0</v>
      </c>
      <c r="Q16" s="46">
        <v>421818</v>
      </c>
      <c r="R16" s="46">
        <f t="shared" si="17"/>
        <v>4618182</v>
      </c>
      <c r="S16" s="46">
        <f t="shared" si="18"/>
        <v>4618182</v>
      </c>
      <c r="T16" s="46">
        <v>421818</v>
      </c>
      <c r="U16" s="46">
        <f t="shared" si="19"/>
        <v>0</v>
      </c>
      <c r="V16" s="46">
        <v>421818</v>
      </c>
      <c r="W16" s="48">
        <f t="shared" si="20"/>
        <v>0</v>
      </c>
      <c r="X16" s="49">
        <f t="shared" si="8"/>
        <v>8.3694047619047612E-2</v>
      </c>
      <c r="Y16" s="49">
        <f t="shared" si="9"/>
        <v>8.3694047619047612E-2</v>
      </c>
      <c r="Z16" s="49">
        <f t="shared" si="10"/>
        <v>8.3694047619047612E-2</v>
      </c>
      <c r="AA16" s="49">
        <f t="shared" si="11"/>
        <v>1</v>
      </c>
      <c r="AB16" s="49">
        <f t="shared" si="12"/>
        <v>1</v>
      </c>
      <c r="AD16" s="50"/>
    </row>
    <row r="17" spans="1:30" ht="27" customHeight="1" x14ac:dyDescent="0.25">
      <c r="A17" s="43" t="s">
        <v>58</v>
      </c>
      <c r="B17" s="44" t="s">
        <v>41</v>
      </c>
      <c r="C17" s="44">
        <v>20</v>
      </c>
      <c r="D17" s="44" t="s">
        <v>38</v>
      </c>
      <c r="E17" s="45" t="s">
        <v>59</v>
      </c>
      <c r="F17" s="46">
        <v>1713900234</v>
      </c>
      <c r="G17" s="46">
        <v>0</v>
      </c>
      <c r="H17" s="46">
        <v>0</v>
      </c>
      <c r="I17" s="46">
        <v>0</v>
      </c>
      <c r="J17" s="46">
        <v>0</v>
      </c>
      <c r="K17" s="46">
        <f t="shared" si="0"/>
        <v>0</v>
      </c>
      <c r="L17" s="47">
        <f t="shared" si="15"/>
        <v>1713900234</v>
      </c>
      <c r="M17" s="51">
        <f t="shared" ref="M17:M29" si="21">L17/$L$295</f>
        <v>2.171703872790099E-4</v>
      </c>
      <c r="N17" s="46">
        <v>0</v>
      </c>
      <c r="O17" s="46">
        <v>1713900234</v>
      </c>
      <c r="P17" s="46">
        <f t="shared" si="16"/>
        <v>0</v>
      </c>
      <c r="Q17" s="46">
        <v>13785191</v>
      </c>
      <c r="R17" s="46">
        <f t="shared" si="17"/>
        <v>1700115043</v>
      </c>
      <c r="S17" s="46">
        <f t="shared" si="18"/>
        <v>1700115043</v>
      </c>
      <c r="T17" s="46">
        <v>13785191</v>
      </c>
      <c r="U17" s="46">
        <f t="shared" si="19"/>
        <v>0</v>
      </c>
      <c r="V17" s="46">
        <v>13785191</v>
      </c>
      <c r="W17" s="48">
        <f t="shared" si="20"/>
        <v>0</v>
      </c>
      <c r="X17" s="49">
        <f t="shared" si="8"/>
        <v>8.0431700320311647E-3</v>
      </c>
      <c r="Y17" s="49">
        <f t="shared" si="9"/>
        <v>8.0431700320311647E-3</v>
      </c>
      <c r="Z17" s="49">
        <f t="shared" si="10"/>
        <v>8.0431700320311647E-3</v>
      </c>
      <c r="AA17" s="49">
        <f t="shared" si="11"/>
        <v>1</v>
      </c>
      <c r="AB17" s="49">
        <f t="shared" si="12"/>
        <v>1</v>
      </c>
      <c r="AD17" s="50"/>
    </row>
    <row r="18" spans="1:30" ht="27" customHeight="1" x14ac:dyDescent="0.25">
      <c r="A18" s="43" t="s">
        <v>60</v>
      </c>
      <c r="B18" s="44" t="s">
        <v>41</v>
      </c>
      <c r="C18" s="44">
        <v>20</v>
      </c>
      <c r="D18" s="44" t="s">
        <v>38</v>
      </c>
      <c r="E18" s="45" t="s">
        <v>61</v>
      </c>
      <c r="F18" s="46">
        <v>1149297511</v>
      </c>
      <c r="G18" s="46">
        <v>0</v>
      </c>
      <c r="H18" s="46">
        <v>0</v>
      </c>
      <c r="I18" s="46">
        <v>0</v>
      </c>
      <c r="J18" s="46">
        <v>0</v>
      </c>
      <c r="K18" s="46">
        <f t="shared" si="0"/>
        <v>0</v>
      </c>
      <c r="L18" s="47">
        <f t="shared" si="15"/>
        <v>1149297511</v>
      </c>
      <c r="M18" s="51">
        <f t="shared" si="21"/>
        <v>1.4562888819972711E-4</v>
      </c>
      <c r="N18" s="46">
        <v>0</v>
      </c>
      <c r="O18" s="46">
        <v>1149297511</v>
      </c>
      <c r="P18" s="46">
        <f t="shared" si="16"/>
        <v>0</v>
      </c>
      <c r="Q18" s="46">
        <v>44622982</v>
      </c>
      <c r="R18" s="46">
        <f t="shared" si="17"/>
        <v>1104674529</v>
      </c>
      <c r="S18" s="46">
        <f t="shared" si="18"/>
        <v>1104674529</v>
      </c>
      <c r="T18" s="46">
        <v>44622982</v>
      </c>
      <c r="U18" s="46">
        <f t="shared" si="19"/>
        <v>0</v>
      </c>
      <c r="V18" s="46">
        <v>44622982</v>
      </c>
      <c r="W18" s="48">
        <f t="shared" si="20"/>
        <v>0</v>
      </c>
      <c r="X18" s="49">
        <f t="shared" si="8"/>
        <v>3.8826310483500215E-2</v>
      </c>
      <c r="Y18" s="49">
        <f t="shared" si="9"/>
        <v>3.8826310483500215E-2</v>
      </c>
      <c r="Z18" s="49">
        <f t="shared" si="10"/>
        <v>3.8826310483500215E-2</v>
      </c>
      <c r="AA18" s="49">
        <f t="shared" si="11"/>
        <v>1</v>
      </c>
      <c r="AB18" s="49">
        <f t="shared" si="12"/>
        <v>1</v>
      </c>
      <c r="AD18" s="50"/>
    </row>
    <row r="19" spans="1:30" ht="33.75" customHeight="1" x14ac:dyDescent="0.25">
      <c r="A19" s="43" t="s">
        <v>62</v>
      </c>
      <c r="B19" s="44" t="s">
        <v>41</v>
      </c>
      <c r="C19" s="44">
        <v>20</v>
      </c>
      <c r="D19" s="44" t="s">
        <v>38</v>
      </c>
      <c r="E19" s="45" t="s">
        <v>63</v>
      </c>
      <c r="F19" s="46">
        <v>153712847</v>
      </c>
      <c r="G19" s="46">
        <v>0</v>
      </c>
      <c r="H19" s="46">
        <v>0</v>
      </c>
      <c r="I19" s="46">
        <v>0</v>
      </c>
      <c r="J19" s="46">
        <v>0</v>
      </c>
      <c r="K19" s="46">
        <f t="shared" si="0"/>
        <v>0</v>
      </c>
      <c r="L19" s="47">
        <f t="shared" si="15"/>
        <v>153712847</v>
      </c>
      <c r="M19" s="53">
        <f t="shared" si="21"/>
        <v>1.9477142164127387E-5</v>
      </c>
      <c r="N19" s="46">
        <v>0</v>
      </c>
      <c r="O19" s="46">
        <v>153712847</v>
      </c>
      <c r="P19" s="46">
        <f t="shared" si="16"/>
        <v>0</v>
      </c>
      <c r="Q19" s="46">
        <v>0</v>
      </c>
      <c r="R19" s="46">
        <f t="shared" si="17"/>
        <v>153712847</v>
      </c>
      <c r="S19" s="46">
        <f t="shared" si="18"/>
        <v>153712847</v>
      </c>
      <c r="T19" s="46">
        <v>0</v>
      </c>
      <c r="U19" s="46">
        <f t="shared" si="19"/>
        <v>0</v>
      </c>
      <c r="V19" s="46">
        <v>0</v>
      </c>
      <c r="W19" s="48">
        <f t="shared" si="20"/>
        <v>0</v>
      </c>
      <c r="X19" s="54">
        <f t="shared" si="8"/>
        <v>0</v>
      </c>
      <c r="Y19" s="54">
        <f t="shared" si="9"/>
        <v>0</v>
      </c>
      <c r="Z19" s="54">
        <f t="shared" si="10"/>
        <v>0</v>
      </c>
      <c r="AA19" s="54" t="s">
        <v>40</v>
      </c>
      <c r="AB19" s="54" t="s">
        <v>40</v>
      </c>
      <c r="AD19" s="50"/>
    </row>
    <row r="20" spans="1:30" ht="27" customHeight="1" x14ac:dyDescent="0.25">
      <c r="A20" s="43" t="s">
        <v>64</v>
      </c>
      <c r="B20" s="44" t="s">
        <v>41</v>
      </c>
      <c r="C20" s="44">
        <v>20</v>
      </c>
      <c r="D20" s="44" t="s">
        <v>38</v>
      </c>
      <c r="E20" s="45" t="s">
        <v>65</v>
      </c>
      <c r="F20" s="46">
        <v>3392853271</v>
      </c>
      <c r="G20" s="46">
        <v>0</v>
      </c>
      <c r="H20" s="46">
        <v>0</v>
      </c>
      <c r="I20" s="46">
        <v>0</v>
      </c>
      <c r="J20" s="46">
        <v>0</v>
      </c>
      <c r="K20" s="46">
        <f t="shared" si="0"/>
        <v>0</v>
      </c>
      <c r="L20" s="47">
        <f t="shared" si="15"/>
        <v>3392853271</v>
      </c>
      <c r="M20" s="51">
        <f t="shared" si="21"/>
        <v>4.2991257263806729E-4</v>
      </c>
      <c r="N20" s="46">
        <v>0</v>
      </c>
      <c r="O20" s="46">
        <v>3392853271</v>
      </c>
      <c r="P20" s="46">
        <f t="shared" si="16"/>
        <v>0</v>
      </c>
      <c r="Q20" s="46">
        <v>254364</v>
      </c>
      <c r="R20" s="46">
        <f t="shared" si="17"/>
        <v>3392598907</v>
      </c>
      <c r="S20" s="46">
        <f t="shared" si="18"/>
        <v>3392598907</v>
      </c>
      <c r="T20" s="46">
        <v>254364</v>
      </c>
      <c r="U20" s="46">
        <f t="shared" si="19"/>
        <v>0</v>
      </c>
      <c r="V20" s="46">
        <v>180364</v>
      </c>
      <c r="W20" s="48">
        <f t="shared" si="20"/>
        <v>74000</v>
      </c>
      <c r="X20" s="49">
        <f t="shared" si="8"/>
        <v>7.4970527660050997E-5</v>
      </c>
      <c r="Y20" s="55">
        <f t="shared" si="9"/>
        <v>7.4970527660050997E-5</v>
      </c>
      <c r="Z20" s="55">
        <f t="shared" si="10"/>
        <v>5.3159976454519655E-5</v>
      </c>
      <c r="AA20" s="49">
        <f t="shared" si="11"/>
        <v>1</v>
      </c>
      <c r="AB20" s="49">
        <f t="shared" si="12"/>
        <v>0.70907832869431209</v>
      </c>
      <c r="AD20" s="50"/>
    </row>
    <row r="21" spans="1:30" ht="27" customHeight="1" x14ac:dyDescent="0.25">
      <c r="A21" s="43" t="s">
        <v>66</v>
      </c>
      <c r="B21" s="44" t="s">
        <v>41</v>
      </c>
      <c r="C21" s="44">
        <v>20</v>
      </c>
      <c r="D21" s="44" t="s">
        <v>38</v>
      </c>
      <c r="E21" s="45" t="s">
        <v>67</v>
      </c>
      <c r="F21" s="46">
        <v>2535863230</v>
      </c>
      <c r="G21" s="46">
        <v>0</v>
      </c>
      <c r="H21" s="46">
        <v>0</v>
      </c>
      <c r="I21" s="46">
        <v>0</v>
      </c>
      <c r="J21" s="46">
        <v>0</v>
      </c>
      <c r="K21" s="46">
        <f t="shared" si="0"/>
        <v>0</v>
      </c>
      <c r="L21" s="47">
        <f t="shared" si="15"/>
        <v>2535863230</v>
      </c>
      <c r="M21" s="51">
        <f t="shared" si="21"/>
        <v>3.2132232017986935E-4</v>
      </c>
      <c r="N21" s="46">
        <v>0</v>
      </c>
      <c r="O21" s="46">
        <v>2535863230</v>
      </c>
      <c r="P21" s="46">
        <f t="shared" si="16"/>
        <v>0</v>
      </c>
      <c r="Q21" s="46">
        <v>80391515.680000007</v>
      </c>
      <c r="R21" s="46">
        <f t="shared" si="17"/>
        <v>2455471714.3200002</v>
      </c>
      <c r="S21" s="46">
        <f t="shared" si="18"/>
        <v>2455471714.3200002</v>
      </c>
      <c r="T21" s="46">
        <v>80391515.680000007</v>
      </c>
      <c r="U21" s="46">
        <f t="shared" si="19"/>
        <v>0</v>
      </c>
      <c r="V21" s="46">
        <v>80255207</v>
      </c>
      <c r="W21" s="48">
        <f t="shared" si="20"/>
        <v>136308.68000000715</v>
      </c>
      <c r="X21" s="49">
        <f t="shared" si="8"/>
        <v>3.1701834203416407E-2</v>
      </c>
      <c r="Y21" s="49">
        <f t="shared" si="9"/>
        <v>3.1701834203416407E-2</v>
      </c>
      <c r="Z21" s="49">
        <f t="shared" si="10"/>
        <v>3.1648081824980759E-2</v>
      </c>
      <c r="AA21" s="49">
        <f t="shared" si="11"/>
        <v>1</v>
      </c>
      <c r="AB21" s="49">
        <f t="shared" si="12"/>
        <v>0.99830443948161662</v>
      </c>
      <c r="AD21" s="50"/>
    </row>
    <row r="22" spans="1:30" ht="22.5" customHeight="1" x14ac:dyDescent="0.25">
      <c r="A22" s="39" t="s">
        <v>68</v>
      </c>
      <c r="B22" s="34" t="s">
        <v>41</v>
      </c>
      <c r="C22" s="34">
        <v>20</v>
      </c>
      <c r="D22" s="34" t="s">
        <v>38</v>
      </c>
      <c r="E22" s="40" t="s">
        <v>69</v>
      </c>
      <c r="F22" s="41">
        <f>SUM(F23:F29)</f>
        <v>13647535000</v>
      </c>
      <c r="G22" s="41">
        <f>SUM(G23:G29)</f>
        <v>0</v>
      </c>
      <c r="H22" s="41">
        <f>SUM(H23:H29)</f>
        <v>0</v>
      </c>
      <c r="I22" s="41">
        <f>SUM(I23:I29)</f>
        <v>0</v>
      </c>
      <c r="J22" s="41">
        <f>SUM(J23:J29)</f>
        <v>0</v>
      </c>
      <c r="K22" s="41">
        <f t="shared" si="0"/>
        <v>0</v>
      </c>
      <c r="L22" s="41">
        <f>SUM(L23:L29)</f>
        <v>13647535000</v>
      </c>
      <c r="M22" s="42">
        <f t="shared" si="21"/>
        <v>1.729295791293907E-3</v>
      </c>
      <c r="N22" s="41">
        <f t="shared" ref="N22:W22" si="22">SUM(N23:N29)</f>
        <v>0</v>
      </c>
      <c r="O22" s="41">
        <f t="shared" si="22"/>
        <v>13647535000</v>
      </c>
      <c r="P22" s="41">
        <f t="shared" si="22"/>
        <v>0</v>
      </c>
      <c r="Q22" s="41">
        <f t="shared" si="22"/>
        <v>1016522492.0599999</v>
      </c>
      <c r="R22" s="41">
        <f t="shared" si="22"/>
        <v>12631012507.940001</v>
      </c>
      <c r="S22" s="41">
        <f t="shared" si="22"/>
        <v>12631012507.940001</v>
      </c>
      <c r="T22" s="41">
        <f t="shared" si="22"/>
        <v>1016522492.0599999</v>
      </c>
      <c r="U22" s="41">
        <f t="shared" si="22"/>
        <v>0</v>
      </c>
      <c r="V22" s="41">
        <f t="shared" si="22"/>
        <v>1485200</v>
      </c>
      <c r="W22" s="41">
        <f t="shared" si="22"/>
        <v>1015037292.0599999</v>
      </c>
      <c r="X22" s="38">
        <f t="shared" si="8"/>
        <v>7.4483963005773562E-2</v>
      </c>
      <c r="Y22" s="38">
        <f t="shared" si="9"/>
        <v>7.4483963005773562E-2</v>
      </c>
      <c r="Z22" s="38">
        <f>+V22/L22</f>
        <v>1.0882551317875352E-4</v>
      </c>
      <c r="AA22" s="38">
        <f>+T22/Q22</f>
        <v>1</v>
      </c>
      <c r="AB22" s="38">
        <f>+V22/T22</f>
        <v>1.4610596534762523E-3</v>
      </c>
    </row>
    <row r="23" spans="1:30" ht="33.75" customHeight="1" x14ac:dyDescent="0.25">
      <c r="A23" s="43" t="s">
        <v>70</v>
      </c>
      <c r="B23" s="44" t="s">
        <v>41</v>
      </c>
      <c r="C23" s="44">
        <v>20</v>
      </c>
      <c r="D23" s="44" t="s">
        <v>38</v>
      </c>
      <c r="E23" s="45" t="s">
        <v>71</v>
      </c>
      <c r="F23" s="46">
        <v>3978735557</v>
      </c>
      <c r="G23" s="46">
        <v>0</v>
      </c>
      <c r="H23" s="46">
        <v>0</v>
      </c>
      <c r="I23" s="46">
        <v>0</v>
      </c>
      <c r="J23" s="46">
        <v>0</v>
      </c>
      <c r="K23" s="46">
        <f t="shared" si="0"/>
        <v>0</v>
      </c>
      <c r="L23" s="47">
        <f t="shared" ref="L23:L29" si="23">+F23+K23</f>
        <v>3978735557</v>
      </c>
      <c r="M23" s="51">
        <f t="shared" si="21"/>
        <v>5.0415043107722522E-4</v>
      </c>
      <c r="N23" s="46">
        <v>0</v>
      </c>
      <c r="O23" s="46">
        <v>3978735557</v>
      </c>
      <c r="P23" s="46">
        <f t="shared" ref="P23:P29" si="24">L23-O23</f>
        <v>0</v>
      </c>
      <c r="Q23" s="46">
        <v>313340439.60000002</v>
      </c>
      <c r="R23" s="46">
        <f t="shared" ref="R23:R29" si="25">+L23-Q23</f>
        <v>3665395117.4000001</v>
      </c>
      <c r="S23" s="46">
        <f t="shared" ref="S23:S29" si="26">O23-Q23</f>
        <v>3665395117.4000001</v>
      </c>
      <c r="T23" s="46">
        <v>313340439.60000002</v>
      </c>
      <c r="U23" s="46">
        <f t="shared" ref="U23:U29" si="27">+Q23-T23</f>
        <v>0</v>
      </c>
      <c r="V23" s="46">
        <v>0</v>
      </c>
      <c r="W23" s="48">
        <f t="shared" ref="W23:W29" si="28">+T23-V23</f>
        <v>313340439.60000002</v>
      </c>
      <c r="X23" s="49">
        <f t="shared" si="8"/>
        <v>7.8753773682878628E-2</v>
      </c>
      <c r="Y23" s="49">
        <f t="shared" si="9"/>
        <v>7.8753773682878628E-2</v>
      </c>
      <c r="Z23" s="49">
        <f t="shared" ref="Z23:Z29" si="29">+V23/L23</f>
        <v>0</v>
      </c>
      <c r="AA23" s="49">
        <f t="shared" ref="AA23:AA29" si="30">+T23/Q23</f>
        <v>1</v>
      </c>
      <c r="AB23" s="49">
        <f t="shared" ref="AB23:AB29" si="31">+V23/T23</f>
        <v>0</v>
      </c>
    </row>
    <row r="24" spans="1:30" ht="29.25" customHeight="1" x14ac:dyDescent="0.25">
      <c r="A24" s="43" t="s">
        <v>72</v>
      </c>
      <c r="B24" s="44" t="s">
        <v>41</v>
      </c>
      <c r="C24" s="44">
        <v>20</v>
      </c>
      <c r="D24" s="44" t="s">
        <v>38</v>
      </c>
      <c r="E24" s="45" t="s">
        <v>73</v>
      </c>
      <c r="F24" s="46">
        <v>2822000568</v>
      </c>
      <c r="G24" s="46">
        <v>0</v>
      </c>
      <c r="H24" s="46">
        <v>0</v>
      </c>
      <c r="I24" s="46">
        <v>0</v>
      </c>
      <c r="J24" s="46">
        <v>0</v>
      </c>
      <c r="K24" s="46">
        <f t="shared" si="0"/>
        <v>0</v>
      </c>
      <c r="L24" s="47">
        <f t="shared" si="23"/>
        <v>2822000568</v>
      </c>
      <c r="M24" s="51">
        <f t="shared" si="21"/>
        <v>3.5757913097650347E-4</v>
      </c>
      <c r="N24" s="46">
        <v>0</v>
      </c>
      <c r="O24" s="46">
        <v>2822000568</v>
      </c>
      <c r="P24" s="46">
        <f t="shared" si="24"/>
        <v>0</v>
      </c>
      <c r="Q24" s="46">
        <v>223884052.40000001</v>
      </c>
      <c r="R24" s="46">
        <f t="shared" si="25"/>
        <v>2598116515.5999999</v>
      </c>
      <c r="S24" s="46">
        <f t="shared" si="26"/>
        <v>2598116515.5999999</v>
      </c>
      <c r="T24" s="46">
        <v>223884052.40000001</v>
      </c>
      <c r="U24" s="46">
        <f t="shared" si="27"/>
        <v>0</v>
      </c>
      <c r="V24" s="46">
        <v>1485200</v>
      </c>
      <c r="W24" s="48">
        <f t="shared" si="28"/>
        <v>222398852.40000001</v>
      </c>
      <c r="X24" s="49">
        <f t="shared" si="8"/>
        <v>7.9335225846063687E-2</v>
      </c>
      <c r="Y24" s="49">
        <f t="shared" si="9"/>
        <v>7.9335225846063687E-2</v>
      </c>
      <c r="Z24" s="49">
        <f t="shared" si="29"/>
        <v>5.2629330299978872E-4</v>
      </c>
      <c r="AA24" s="49">
        <f t="shared" si="30"/>
        <v>1</v>
      </c>
      <c r="AB24" s="49">
        <f t="shared" si="31"/>
        <v>6.6337909470500543E-3</v>
      </c>
    </row>
    <row r="25" spans="1:30" ht="27.75" customHeight="1" x14ac:dyDescent="0.25">
      <c r="A25" s="43" t="s">
        <v>74</v>
      </c>
      <c r="B25" s="44" t="s">
        <v>41</v>
      </c>
      <c r="C25" s="44">
        <v>20</v>
      </c>
      <c r="D25" s="44" t="s">
        <v>38</v>
      </c>
      <c r="E25" s="45" t="s">
        <v>75</v>
      </c>
      <c r="F25" s="46">
        <v>3569683789</v>
      </c>
      <c r="G25" s="46">
        <v>0</v>
      </c>
      <c r="H25" s="46">
        <v>0</v>
      </c>
      <c r="I25" s="46">
        <v>0</v>
      </c>
      <c r="J25" s="46">
        <v>0</v>
      </c>
      <c r="K25" s="46">
        <f t="shared" si="0"/>
        <v>0</v>
      </c>
      <c r="L25" s="47">
        <f t="shared" si="23"/>
        <v>3569683789</v>
      </c>
      <c r="M25" s="51">
        <f t="shared" si="21"/>
        <v>4.5231898306674335E-4</v>
      </c>
      <c r="N25" s="46">
        <v>0</v>
      </c>
      <c r="O25" s="46">
        <v>3569683789</v>
      </c>
      <c r="P25" s="46">
        <f t="shared" si="24"/>
        <v>0</v>
      </c>
      <c r="Q25" s="46">
        <v>235035179.66</v>
      </c>
      <c r="R25" s="46">
        <f t="shared" si="25"/>
        <v>3334648609.3400002</v>
      </c>
      <c r="S25" s="46">
        <f t="shared" si="26"/>
        <v>3334648609.3400002</v>
      </c>
      <c r="T25" s="46">
        <v>235035179.66</v>
      </c>
      <c r="U25" s="46">
        <f t="shared" si="27"/>
        <v>0</v>
      </c>
      <c r="V25" s="46">
        <v>0</v>
      </c>
      <c r="W25" s="48">
        <f t="shared" si="28"/>
        <v>235035179.66</v>
      </c>
      <c r="X25" s="49">
        <f t="shared" si="8"/>
        <v>6.5842016703065456E-2</v>
      </c>
      <c r="Y25" s="49">
        <f t="shared" si="9"/>
        <v>6.5842016703065456E-2</v>
      </c>
      <c r="Z25" s="49">
        <f t="shared" si="29"/>
        <v>0</v>
      </c>
      <c r="AA25" s="49">
        <f t="shared" si="30"/>
        <v>1</v>
      </c>
      <c r="AB25" s="49">
        <f t="shared" si="31"/>
        <v>0</v>
      </c>
    </row>
    <row r="26" spans="1:30" ht="30" customHeight="1" x14ac:dyDescent="0.25">
      <c r="A26" s="43" t="s">
        <v>76</v>
      </c>
      <c r="B26" s="44" t="s">
        <v>41</v>
      </c>
      <c r="C26" s="44">
        <v>20</v>
      </c>
      <c r="D26" s="44" t="s">
        <v>38</v>
      </c>
      <c r="E26" s="45" t="s">
        <v>77</v>
      </c>
      <c r="F26" s="46">
        <v>1382522206</v>
      </c>
      <c r="G26" s="46">
        <v>0</v>
      </c>
      <c r="H26" s="46">
        <v>0</v>
      </c>
      <c r="I26" s="46">
        <v>0</v>
      </c>
      <c r="J26" s="46">
        <v>0</v>
      </c>
      <c r="K26" s="46">
        <f t="shared" si="0"/>
        <v>0</v>
      </c>
      <c r="L26" s="47">
        <f t="shared" si="23"/>
        <v>1382522206</v>
      </c>
      <c r="M26" s="51">
        <f t="shared" si="21"/>
        <v>1.7518107352032202E-4</v>
      </c>
      <c r="N26" s="46">
        <v>0</v>
      </c>
      <c r="O26" s="46">
        <v>1382522206</v>
      </c>
      <c r="P26" s="46">
        <f t="shared" si="24"/>
        <v>0</v>
      </c>
      <c r="Q26" s="46">
        <v>102679106.40000001</v>
      </c>
      <c r="R26" s="46">
        <f t="shared" si="25"/>
        <v>1279843099.5999999</v>
      </c>
      <c r="S26" s="46">
        <f t="shared" si="26"/>
        <v>1279843099.5999999</v>
      </c>
      <c r="T26" s="46">
        <v>102679106.40000001</v>
      </c>
      <c r="U26" s="46">
        <f t="shared" si="27"/>
        <v>0</v>
      </c>
      <c r="V26" s="46">
        <v>0</v>
      </c>
      <c r="W26" s="48">
        <f t="shared" si="28"/>
        <v>102679106.40000001</v>
      </c>
      <c r="X26" s="49">
        <f t="shared" si="8"/>
        <v>7.4269408443772944E-2</v>
      </c>
      <c r="Y26" s="49">
        <f t="shared" si="9"/>
        <v>7.4269408443772944E-2</v>
      </c>
      <c r="Z26" s="49">
        <f t="shared" si="29"/>
        <v>0</v>
      </c>
      <c r="AA26" s="49">
        <f t="shared" si="30"/>
        <v>1</v>
      </c>
      <c r="AB26" s="49">
        <f t="shared" si="31"/>
        <v>0</v>
      </c>
    </row>
    <row r="27" spans="1:30" ht="36.75" customHeight="1" x14ac:dyDescent="0.25">
      <c r="A27" s="43" t="s">
        <v>78</v>
      </c>
      <c r="B27" s="44" t="s">
        <v>41</v>
      </c>
      <c r="C27" s="44">
        <v>20</v>
      </c>
      <c r="D27" s="44" t="s">
        <v>38</v>
      </c>
      <c r="E27" s="45" t="s">
        <v>79</v>
      </c>
      <c r="F27" s="46">
        <v>166286663</v>
      </c>
      <c r="G27" s="46">
        <v>0</v>
      </c>
      <c r="H27" s="46">
        <v>0</v>
      </c>
      <c r="I27" s="46">
        <v>0</v>
      </c>
      <c r="J27" s="46">
        <v>0</v>
      </c>
      <c r="K27" s="46">
        <f t="shared" si="0"/>
        <v>0</v>
      </c>
      <c r="L27" s="47">
        <f t="shared" si="23"/>
        <v>166286663</v>
      </c>
      <c r="M27" s="53">
        <f t="shared" si="21"/>
        <v>2.1070385712453438E-5</v>
      </c>
      <c r="N27" s="46">
        <v>0</v>
      </c>
      <c r="O27" s="46">
        <v>166286663</v>
      </c>
      <c r="P27" s="46">
        <f t="shared" si="24"/>
        <v>0</v>
      </c>
      <c r="Q27" s="46">
        <v>13222153.6</v>
      </c>
      <c r="R27" s="46">
        <f t="shared" si="25"/>
        <v>153064509.40000001</v>
      </c>
      <c r="S27" s="46">
        <f t="shared" si="26"/>
        <v>153064509.40000001</v>
      </c>
      <c r="T27" s="46">
        <v>13222153.6</v>
      </c>
      <c r="U27" s="46">
        <f t="shared" si="27"/>
        <v>0</v>
      </c>
      <c r="V27" s="46">
        <v>0</v>
      </c>
      <c r="W27" s="48">
        <f t="shared" si="28"/>
        <v>13222153.6</v>
      </c>
      <c r="X27" s="49">
        <f t="shared" si="8"/>
        <v>7.9514215761248397E-2</v>
      </c>
      <c r="Y27" s="49">
        <f t="shared" si="9"/>
        <v>7.9514215761248397E-2</v>
      </c>
      <c r="Z27" s="49">
        <f t="shared" si="29"/>
        <v>0</v>
      </c>
      <c r="AA27" s="49">
        <f t="shared" si="30"/>
        <v>1</v>
      </c>
      <c r="AB27" s="49">
        <f t="shared" si="31"/>
        <v>0</v>
      </c>
    </row>
    <row r="28" spans="1:30" ht="28.5" customHeight="1" x14ac:dyDescent="0.25">
      <c r="A28" s="43" t="s">
        <v>80</v>
      </c>
      <c r="B28" s="44" t="s">
        <v>41</v>
      </c>
      <c r="C28" s="44">
        <v>20</v>
      </c>
      <c r="D28" s="44" t="s">
        <v>38</v>
      </c>
      <c r="E28" s="45" t="s">
        <v>81</v>
      </c>
      <c r="F28" s="46">
        <v>1036936225</v>
      </c>
      <c r="G28" s="46">
        <v>0</v>
      </c>
      <c r="H28" s="46">
        <v>0</v>
      </c>
      <c r="I28" s="46">
        <v>0</v>
      </c>
      <c r="J28" s="46">
        <v>0</v>
      </c>
      <c r="K28" s="46">
        <f t="shared" si="0"/>
        <v>0</v>
      </c>
      <c r="L28" s="47">
        <f t="shared" si="23"/>
        <v>1036936225</v>
      </c>
      <c r="M28" s="51">
        <f t="shared" si="21"/>
        <v>1.3139145272261194E-4</v>
      </c>
      <c r="N28" s="46">
        <v>0</v>
      </c>
      <c r="O28" s="46">
        <v>1036936225</v>
      </c>
      <c r="P28" s="46">
        <f t="shared" si="24"/>
        <v>0</v>
      </c>
      <c r="Q28" s="46">
        <v>77013120.799999997</v>
      </c>
      <c r="R28" s="46">
        <f t="shared" si="25"/>
        <v>959923104.20000005</v>
      </c>
      <c r="S28" s="46">
        <f t="shared" si="26"/>
        <v>959923104.20000005</v>
      </c>
      <c r="T28" s="46">
        <v>77013120.799999997</v>
      </c>
      <c r="U28" s="46">
        <f t="shared" si="27"/>
        <v>0</v>
      </c>
      <c r="V28" s="46">
        <v>0</v>
      </c>
      <c r="W28" s="48">
        <f t="shared" si="28"/>
        <v>77013120.799999997</v>
      </c>
      <c r="X28" s="49">
        <f t="shared" si="8"/>
        <v>7.4269872093628508E-2</v>
      </c>
      <c r="Y28" s="49">
        <f t="shared" si="9"/>
        <v>7.4269872093628508E-2</v>
      </c>
      <c r="Z28" s="49">
        <f t="shared" si="29"/>
        <v>0</v>
      </c>
      <c r="AA28" s="49">
        <f t="shared" si="30"/>
        <v>1</v>
      </c>
      <c r="AB28" s="49">
        <f t="shared" si="31"/>
        <v>0</v>
      </c>
    </row>
    <row r="29" spans="1:30" ht="39.75" customHeight="1" x14ac:dyDescent="0.25">
      <c r="A29" s="43" t="s">
        <v>82</v>
      </c>
      <c r="B29" s="44" t="s">
        <v>41</v>
      </c>
      <c r="C29" s="44">
        <v>20</v>
      </c>
      <c r="D29" s="44" t="s">
        <v>38</v>
      </c>
      <c r="E29" s="45" t="s">
        <v>83</v>
      </c>
      <c r="F29" s="46">
        <v>691369992</v>
      </c>
      <c r="G29" s="46">
        <v>0</v>
      </c>
      <c r="H29" s="46">
        <v>0</v>
      </c>
      <c r="I29" s="46">
        <v>0</v>
      </c>
      <c r="J29" s="46">
        <v>0</v>
      </c>
      <c r="K29" s="46">
        <f t="shared" si="0"/>
        <v>0</v>
      </c>
      <c r="L29" s="47">
        <f t="shared" si="23"/>
        <v>691369992</v>
      </c>
      <c r="M29" s="51">
        <f t="shared" si="21"/>
        <v>8.7604334218047603E-5</v>
      </c>
      <c r="N29" s="46">
        <v>0</v>
      </c>
      <c r="O29" s="46">
        <v>691369992</v>
      </c>
      <c r="P29" s="46">
        <f t="shared" si="24"/>
        <v>0</v>
      </c>
      <c r="Q29" s="46">
        <v>51348439.600000001</v>
      </c>
      <c r="R29" s="46">
        <f t="shared" si="25"/>
        <v>640021552.39999998</v>
      </c>
      <c r="S29" s="46">
        <f t="shared" si="26"/>
        <v>640021552.39999998</v>
      </c>
      <c r="T29" s="46">
        <v>51348439.600000001</v>
      </c>
      <c r="U29" s="46">
        <f t="shared" si="27"/>
        <v>0</v>
      </c>
      <c r="V29" s="46">
        <v>0</v>
      </c>
      <c r="W29" s="48">
        <f t="shared" si="28"/>
        <v>51348439.600000001</v>
      </c>
      <c r="X29" s="49">
        <f t="shared" si="8"/>
        <v>7.4270564522852481E-2</v>
      </c>
      <c r="Y29" s="49">
        <f t="shared" si="9"/>
        <v>7.4270564522852481E-2</v>
      </c>
      <c r="Z29" s="49">
        <f t="shared" si="29"/>
        <v>0</v>
      </c>
      <c r="AA29" s="49">
        <f t="shared" si="30"/>
        <v>1</v>
      </c>
      <c r="AB29" s="49">
        <f t="shared" si="31"/>
        <v>0</v>
      </c>
    </row>
    <row r="30" spans="1:30" ht="41.25" customHeight="1" x14ac:dyDescent="0.25">
      <c r="A30" s="39" t="s">
        <v>84</v>
      </c>
      <c r="B30" s="34" t="s">
        <v>41</v>
      </c>
      <c r="C30" s="34">
        <v>20</v>
      </c>
      <c r="D30" s="34" t="s">
        <v>38</v>
      </c>
      <c r="E30" s="40" t="s">
        <v>85</v>
      </c>
      <c r="F30" s="41">
        <f>+F31+F35+F36</f>
        <v>4285331000</v>
      </c>
      <c r="G30" s="41">
        <f>+G31+G35+G36</f>
        <v>0</v>
      </c>
      <c r="H30" s="41">
        <f>+H31+H35+H36</f>
        <v>0</v>
      </c>
      <c r="I30" s="41">
        <f>+I31+I35+I36</f>
        <v>0</v>
      </c>
      <c r="J30" s="41">
        <f>+J31+J35+J36</f>
        <v>0</v>
      </c>
      <c r="K30" s="41">
        <f t="shared" si="0"/>
        <v>0</v>
      </c>
      <c r="L30" s="41">
        <f t="shared" ref="L30:W30" si="32">+L31+L35+L36</f>
        <v>4285331000</v>
      </c>
      <c r="M30" s="41">
        <f t="shared" si="32"/>
        <v>5.4299951328949214E-4</v>
      </c>
      <c r="N30" s="41">
        <f t="shared" si="32"/>
        <v>0</v>
      </c>
      <c r="O30" s="41">
        <f t="shared" si="32"/>
        <v>4285331000</v>
      </c>
      <c r="P30" s="41">
        <f t="shared" si="32"/>
        <v>0</v>
      </c>
      <c r="Q30" s="41">
        <f t="shared" si="32"/>
        <v>296838733</v>
      </c>
      <c r="R30" s="41">
        <f t="shared" si="32"/>
        <v>3988492267</v>
      </c>
      <c r="S30" s="41">
        <f t="shared" si="32"/>
        <v>3988492267</v>
      </c>
      <c r="T30" s="41">
        <f t="shared" si="32"/>
        <v>296838733</v>
      </c>
      <c r="U30" s="41">
        <f t="shared" si="32"/>
        <v>0</v>
      </c>
      <c r="V30" s="41">
        <f t="shared" si="32"/>
        <v>296838733</v>
      </c>
      <c r="W30" s="41">
        <f t="shared" si="32"/>
        <v>0</v>
      </c>
      <c r="X30" s="38">
        <f t="shared" si="8"/>
        <v>6.9268565952081654E-2</v>
      </c>
      <c r="Y30" s="38">
        <f t="shared" si="9"/>
        <v>6.9268565952081654E-2</v>
      </c>
      <c r="Z30" s="38">
        <f>+V30/L30</f>
        <v>6.9268565952081654E-2</v>
      </c>
      <c r="AA30" s="38">
        <f>+T30/Q30</f>
        <v>1</v>
      </c>
      <c r="AB30" s="38">
        <f>+V30/T30</f>
        <v>1</v>
      </c>
    </row>
    <row r="31" spans="1:30" s="4" customFormat="1" ht="39" customHeight="1" x14ac:dyDescent="0.25">
      <c r="A31" s="39" t="s">
        <v>86</v>
      </c>
      <c r="B31" s="34" t="s">
        <v>41</v>
      </c>
      <c r="C31" s="34">
        <v>20</v>
      </c>
      <c r="D31" s="34" t="s">
        <v>38</v>
      </c>
      <c r="E31" s="40" t="s">
        <v>87</v>
      </c>
      <c r="F31" s="41">
        <f>+F32+F33+F34</f>
        <v>2328193098</v>
      </c>
      <c r="G31" s="41">
        <f>+G32+G33+G34</f>
        <v>0</v>
      </c>
      <c r="H31" s="41">
        <f>+H32+H33+H34</f>
        <v>0</v>
      </c>
      <c r="I31" s="41">
        <f>+I32+I33+I34</f>
        <v>0</v>
      </c>
      <c r="J31" s="41">
        <f>+J32+J33+J34</f>
        <v>0</v>
      </c>
      <c r="K31" s="41">
        <f t="shared" si="0"/>
        <v>0</v>
      </c>
      <c r="L31" s="41">
        <f t="shared" ref="L31:W31" si="33">+L32+L33+L34</f>
        <v>2328193098</v>
      </c>
      <c r="M31" s="41">
        <f t="shared" si="33"/>
        <v>2.9500818467883931E-4</v>
      </c>
      <c r="N31" s="41">
        <f t="shared" si="33"/>
        <v>0</v>
      </c>
      <c r="O31" s="41">
        <f t="shared" si="33"/>
        <v>2328193098</v>
      </c>
      <c r="P31" s="41">
        <f t="shared" si="33"/>
        <v>0</v>
      </c>
      <c r="Q31" s="41">
        <f t="shared" si="33"/>
        <v>133967565</v>
      </c>
      <c r="R31" s="41">
        <f t="shared" si="33"/>
        <v>2194225533</v>
      </c>
      <c r="S31" s="41">
        <f t="shared" si="33"/>
        <v>2194225533</v>
      </c>
      <c r="T31" s="41">
        <f t="shared" si="33"/>
        <v>133967565</v>
      </c>
      <c r="U31" s="41">
        <f t="shared" si="33"/>
        <v>0</v>
      </c>
      <c r="V31" s="41">
        <f t="shared" si="33"/>
        <v>133967565</v>
      </c>
      <c r="W31" s="41">
        <f t="shared" si="33"/>
        <v>0</v>
      </c>
      <c r="X31" s="38">
        <f t="shared" si="8"/>
        <v>5.7541432072401068E-2</v>
      </c>
      <c r="Y31" s="38">
        <f t="shared" si="9"/>
        <v>5.7541432072401068E-2</v>
      </c>
      <c r="Z31" s="38">
        <f>+V31/L31</f>
        <v>5.7541432072401068E-2</v>
      </c>
      <c r="AA31" s="38">
        <f>+T31/Q31</f>
        <v>1</v>
      </c>
      <c r="AB31" s="38">
        <f>+V31/T31</f>
        <v>1</v>
      </c>
    </row>
    <row r="32" spans="1:30" ht="30.75" customHeight="1" x14ac:dyDescent="0.25">
      <c r="A32" s="43" t="s">
        <v>88</v>
      </c>
      <c r="B32" s="44" t="s">
        <v>41</v>
      </c>
      <c r="C32" s="44">
        <v>20</v>
      </c>
      <c r="D32" s="44" t="s">
        <v>38</v>
      </c>
      <c r="E32" s="45" t="s">
        <v>89</v>
      </c>
      <c r="F32" s="46">
        <v>655614150</v>
      </c>
      <c r="G32" s="46">
        <v>0</v>
      </c>
      <c r="H32" s="46">
        <v>0</v>
      </c>
      <c r="I32" s="46">
        <v>0</v>
      </c>
      <c r="J32" s="46">
        <v>0</v>
      </c>
      <c r="K32" s="46">
        <f t="shared" si="0"/>
        <v>0</v>
      </c>
      <c r="L32" s="47">
        <f t="shared" ref="L32:L37" si="34">+F32+K32</f>
        <v>655614150</v>
      </c>
      <c r="M32" s="51">
        <f t="shared" ref="M32:M50" si="35">L32/$L$295</f>
        <v>8.3073667904697243E-5</v>
      </c>
      <c r="N32" s="46">
        <v>0</v>
      </c>
      <c r="O32" s="46">
        <v>655614150</v>
      </c>
      <c r="P32" s="46">
        <f t="shared" ref="P32:P37" si="36">L32-O32</f>
        <v>0</v>
      </c>
      <c r="Q32" s="46">
        <v>0</v>
      </c>
      <c r="R32" s="56">
        <f t="shared" ref="R32:R37" si="37">+L32-Q32</f>
        <v>655614150</v>
      </c>
      <c r="S32" s="46">
        <f t="shared" ref="S32:S37" si="38">O32-Q32</f>
        <v>655614150</v>
      </c>
      <c r="T32" s="46">
        <v>0</v>
      </c>
      <c r="U32" s="46">
        <f t="shared" ref="U32:U37" si="39">+Q32-T32</f>
        <v>0</v>
      </c>
      <c r="V32" s="46">
        <v>0</v>
      </c>
      <c r="W32" s="48">
        <f t="shared" ref="W32:W37" si="40">+T32-V32</f>
        <v>0</v>
      </c>
      <c r="X32" s="57">
        <f t="shared" si="3"/>
        <v>0</v>
      </c>
      <c r="Y32" s="54">
        <f t="shared" si="4"/>
        <v>0</v>
      </c>
      <c r="Z32" s="54">
        <f t="shared" ref="Z32:Z95" si="41">+V32/L32</f>
        <v>0</v>
      </c>
      <c r="AA32" s="54" t="s">
        <v>40</v>
      </c>
      <c r="AB32" s="54" t="s">
        <v>40</v>
      </c>
    </row>
    <row r="33" spans="1:28" ht="30.75" customHeight="1" x14ac:dyDescent="0.25">
      <c r="A33" s="43" t="s">
        <v>90</v>
      </c>
      <c r="B33" s="44" t="s">
        <v>41</v>
      </c>
      <c r="C33" s="44">
        <v>20</v>
      </c>
      <c r="D33" s="44" t="s">
        <v>38</v>
      </c>
      <c r="E33" s="45" t="s">
        <v>91</v>
      </c>
      <c r="F33" s="46">
        <v>1499029826</v>
      </c>
      <c r="G33" s="46">
        <v>0</v>
      </c>
      <c r="H33" s="46">
        <v>0</v>
      </c>
      <c r="I33" s="46">
        <v>0</v>
      </c>
      <c r="J33" s="46">
        <v>0</v>
      </c>
      <c r="K33" s="46">
        <f t="shared" si="0"/>
        <v>0</v>
      </c>
      <c r="L33" s="47">
        <f t="shared" si="34"/>
        <v>1499029826</v>
      </c>
      <c r="M33" s="51">
        <f t="shared" si="35"/>
        <v>1.8994389603146927E-4</v>
      </c>
      <c r="N33" s="46">
        <v>0</v>
      </c>
      <c r="O33" s="46">
        <v>1499029826</v>
      </c>
      <c r="P33" s="46">
        <f t="shared" si="36"/>
        <v>0</v>
      </c>
      <c r="Q33" s="46">
        <v>126167694</v>
      </c>
      <c r="R33" s="56">
        <f t="shared" si="37"/>
        <v>1372862132</v>
      </c>
      <c r="S33" s="46">
        <f t="shared" si="38"/>
        <v>1372862132</v>
      </c>
      <c r="T33" s="46">
        <v>126167694</v>
      </c>
      <c r="U33" s="46">
        <f t="shared" si="39"/>
        <v>0</v>
      </c>
      <c r="V33" s="46">
        <v>126167694</v>
      </c>
      <c r="W33" s="48">
        <f t="shared" si="40"/>
        <v>0</v>
      </c>
      <c r="X33" s="58">
        <f t="shared" si="3"/>
        <v>8.4166233260791701E-2</v>
      </c>
      <c r="Y33" s="49">
        <f t="shared" si="4"/>
        <v>8.4166233260791701E-2</v>
      </c>
      <c r="Z33" s="49">
        <f t="shared" si="41"/>
        <v>8.4166233260791701E-2</v>
      </c>
      <c r="AA33" s="49">
        <f t="shared" ref="AA33:AA35" si="42">+T33/Q33</f>
        <v>1</v>
      </c>
      <c r="AB33" s="49">
        <f t="shared" ref="AB33:AB35" si="43">+V33/T33</f>
        <v>1</v>
      </c>
    </row>
    <row r="34" spans="1:28" ht="30.75" customHeight="1" x14ac:dyDescent="0.25">
      <c r="A34" s="43" t="s">
        <v>92</v>
      </c>
      <c r="B34" s="44" t="s">
        <v>41</v>
      </c>
      <c r="C34" s="44">
        <v>20</v>
      </c>
      <c r="D34" s="44" t="s">
        <v>38</v>
      </c>
      <c r="E34" s="45" t="s">
        <v>93</v>
      </c>
      <c r="F34" s="46">
        <v>173549122</v>
      </c>
      <c r="G34" s="46">
        <v>0</v>
      </c>
      <c r="H34" s="46">
        <v>0</v>
      </c>
      <c r="I34" s="46">
        <v>0</v>
      </c>
      <c r="J34" s="46">
        <v>0</v>
      </c>
      <c r="K34" s="46">
        <f t="shared" si="0"/>
        <v>0</v>
      </c>
      <c r="L34" s="47">
        <f t="shared" si="34"/>
        <v>173549122</v>
      </c>
      <c r="M34" s="53">
        <f t="shared" si="35"/>
        <v>2.1990620742672783E-5</v>
      </c>
      <c r="N34" s="46">
        <v>0</v>
      </c>
      <c r="O34" s="46">
        <v>173549122</v>
      </c>
      <c r="P34" s="46">
        <f t="shared" si="36"/>
        <v>0</v>
      </c>
      <c r="Q34" s="46">
        <v>7799871</v>
      </c>
      <c r="R34" s="46">
        <f t="shared" si="37"/>
        <v>165749251</v>
      </c>
      <c r="S34" s="46">
        <f t="shared" si="38"/>
        <v>165749251</v>
      </c>
      <c r="T34" s="46">
        <v>7799871</v>
      </c>
      <c r="U34" s="46">
        <f t="shared" si="39"/>
        <v>0</v>
      </c>
      <c r="V34" s="46">
        <v>7799871</v>
      </c>
      <c r="W34" s="48">
        <f t="shared" si="40"/>
        <v>0</v>
      </c>
      <c r="X34" s="58">
        <f t="shared" si="3"/>
        <v>4.4943304293985423E-2</v>
      </c>
      <c r="Y34" s="49">
        <f t="shared" si="4"/>
        <v>4.4943304293985423E-2</v>
      </c>
      <c r="Z34" s="49">
        <f t="shared" si="41"/>
        <v>4.4943304293985423E-2</v>
      </c>
      <c r="AA34" s="49">
        <f t="shared" si="42"/>
        <v>1</v>
      </c>
      <c r="AB34" s="49">
        <f t="shared" si="43"/>
        <v>1</v>
      </c>
    </row>
    <row r="35" spans="1:28" ht="30.75" customHeight="1" x14ac:dyDescent="0.25">
      <c r="A35" s="43" t="s">
        <v>94</v>
      </c>
      <c r="B35" s="44" t="s">
        <v>41</v>
      </c>
      <c r="C35" s="44">
        <v>20</v>
      </c>
      <c r="D35" s="44" t="s">
        <v>38</v>
      </c>
      <c r="E35" s="45" t="s">
        <v>95</v>
      </c>
      <c r="F35" s="59">
        <v>1809954480</v>
      </c>
      <c r="G35" s="46">
        <v>0</v>
      </c>
      <c r="H35" s="46">
        <v>0</v>
      </c>
      <c r="I35" s="46">
        <v>0</v>
      </c>
      <c r="J35" s="46">
        <v>0</v>
      </c>
      <c r="K35" s="46">
        <f t="shared" si="0"/>
        <v>0</v>
      </c>
      <c r="L35" s="47">
        <f t="shared" si="34"/>
        <v>1809954480</v>
      </c>
      <c r="M35" s="51">
        <f t="shared" si="35"/>
        <v>2.293415378452997E-4</v>
      </c>
      <c r="N35" s="46">
        <v>0</v>
      </c>
      <c r="O35" s="46">
        <v>1809954480</v>
      </c>
      <c r="P35" s="46">
        <f t="shared" si="36"/>
        <v>0</v>
      </c>
      <c r="Q35" s="46">
        <v>162871168</v>
      </c>
      <c r="R35" s="46">
        <f t="shared" si="37"/>
        <v>1647083312</v>
      </c>
      <c r="S35" s="46">
        <f t="shared" si="38"/>
        <v>1647083312</v>
      </c>
      <c r="T35" s="46">
        <v>162871168</v>
      </c>
      <c r="U35" s="46">
        <f t="shared" si="39"/>
        <v>0</v>
      </c>
      <c r="V35" s="46">
        <v>162871168</v>
      </c>
      <c r="W35" s="48">
        <f t="shared" si="40"/>
        <v>0</v>
      </c>
      <c r="X35" s="58">
        <f t="shared" si="3"/>
        <v>8.99863337999528E-2</v>
      </c>
      <c r="Y35" s="49">
        <f t="shared" si="4"/>
        <v>8.99863337999528E-2</v>
      </c>
      <c r="Z35" s="49">
        <f t="shared" si="41"/>
        <v>8.99863337999528E-2</v>
      </c>
      <c r="AA35" s="49">
        <f t="shared" si="42"/>
        <v>1</v>
      </c>
      <c r="AB35" s="49">
        <f t="shared" si="43"/>
        <v>1</v>
      </c>
    </row>
    <row r="36" spans="1:28" ht="30.75" customHeight="1" x14ac:dyDescent="0.25">
      <c r="A36" s="43" t="s">
        <v>96</v>
      </c>
      <c r="B36" s="44" t="s">
        <v>41</v>
      </c>
      <c r="C36" s="44">
        <v>20</v>
      </c>
      <c r="D36" s="44" t="s">
        <v>38</v>
      </c>
      <c r="E36" s="45" t="s">
        <v>97</v>
      </c>
      <c r="F36" s="59">
        <v>147183422</v>
      </c>
      <c r="G36" s="46">
        <v>0</v>
      </c>
      <c r="H36" s="46">
        <v>0</v>
      </c>
      <c r="I36" s="46">
        <v>0</v>
      </c>
      <c r="J36" s="46">
        <v>0</v>
      </c>
      <c r="K36" s="46">
        <f t="shared" si="0"/>
        <v>0</v>
      </c>
      <c r="L36" s="47">
        <f t="shared" si="34"/>
        <v>147183422</v>
      </c>
      <c r="M36" s="53">
        <f t="shared" si="35"/>
        <v>1.8649790765353233E-5</v>
      </c>
      <c r="N36" s="46">
        <v>0</v>
      </c>
      <c r="O36" s="46">
        <v>147183422</v>
      </c>
      <c r="P36" s="46">
        <f t="shared" si="36"/>
        <v>0</v>
      </c>
      <c r="Q36" s="46">
        <v>0</v>
      </c>
      <c r="R36" s="46">
        <f t="shared" si="37"/>
        <v>147183422</v>
      </c>
      <c r="S36" s="46">
        <f t="shared" si="38"/>
        <v>147183422</v>
      </c>
      <c r="T36" s="46">
        <v>0</v>
      </c>
      <c r="U36" s="46">
        <f t="shared" si="39"/>
        <v>0</v>
      </c>
      <c r="V36" s="46">
        <v>0</v>
      </c>
      <c r="W36" s="48">
        <f t="shared" si="40"/>
        <v>0</v>
      </c>
      <c r="X36" s="57">
        <f t="shared" si="3"/>
        <v>0</v>
      </c>
      <c r="Y36" s="54">
        <f t="shared" si="4"/>
        <v>0</v>
      </c>
      <c r="Z36" s="54">
        <f t="shared" si="41"/>
        <v>0</v>
      </c>
      <c r="AA36" s="54" t="s">
        <v>40</v>
      </c>
      <c r="AB36" s="54" t="s">
        <v>40</v>
      </c>
    </row>
    <row r="37" spans="1:28" s="4" customFormat="1" ht="38.25" customHeight="1" x14ac:dyDescent="0.25">
      <c r="A37" s="39" t="s">
        <v>98</v>
      </c>
      <c r="B37" s="34" t="s">
        <v>41</v>
      </c>
      <c r="C37" s="34">
        <v>20</v>
      </c>
      <c r="D37" s="34" t="s">
        <v>38</v>
      </c>
      <c r="E37" s="40" t="s">
        <v>99</v>
      </c>
      <c r="F37" s="60">
        <v>4848293000</v>
      </c>
      <c r="G37" s="60">
        <v>0</v>
      </c>
      <c r="H37" s="60">
        <v>0</v>
      </c>
      <c r="I37" s="60">
        <v>0</v>
      </c>
      <c r="J37" s="60">
        <v>0</v>
      </c>
      <c r="K37" s="41">
        <f t="shared" si="0"/>
        <v>0</v>
      </c>
      <c r="L37" s="41">
        <f t="shared" si="34"/>
        <v>4848293000</v>
      </c>
      <c r="M37" s="61">
        <f t="shared" si="35"/>
        <v>6.1433311435799291E-4</v>
      </c>
      <c r="N37" s="60">
        <v>4848293000</v>
      </c>
      <c r="O37" s="60">
        <v>0</v>
      </c>
      <c r="P37" s="62">
        <f t="shared" si="36"/>
        <v>4848293000</v>
      </c>
      <c r="Q37" s="60">
        <v>0</v>
      </c>
      <c r="R37" s="62">
        <f t="shared" si="37"/>
        <v>4848293000</v>
      </c>
      <c r="S37" s="62">
        <f t="shared" si="38"/>
        <v>0</v>
      </c>
      <c r="T37" s="60">
        <v>0</v>
      </c>
      <c r="U37" s="62">
        <f t="shared" si="39"/>
        <v>0</v>
      </c>
      <c r="V37" s="60">
        <v>0</v>
      </c>
      <c r="W37" s="63">
        <f t="shared" si="40"/>
        <v>0</v>
      </c>
      <c r="X37" s="64" t="s">
        <v>40</v>
      </c>
      <c r="Y37" s="65">
        <f t="shared" si="4"/>
        <v>0</v>
      </c>
      <c r="Z37" s="65">
        <f t="shared" si="41"/>
        <v>0</v>
      </c>
      <c r="AA37" s="65" t="s">
        <v>40</v>
      </c>
      <c r="AB37" s="65" t="s">
        <v>40</v>
      </c>
    </row>
    <row r="38" spans="1:28" ht="27.75" customHeight="1" x14ac:dyDescent="0.25">
      <c r="A38" s="39" t="s">
        <v>100</v>
      </c>
      <c r="B38" s="34" t="s">
        <v>41</v>
      </c>
      <c r="C38" s="34">
        <v>20</v>
      </c>
      <c r="D38" s="34" t="s">
        <v>38</v>
      </c>
      <c r="E38" s="40" t="s">
        <v>101</v>
      </c>
      <c r="F38" s="62">
        <f>+F39+F45</f>
        <v>20506538976</v>
      </c>
      <c r="G38" s="62">
        <f>+G39+G45</f>
        <v>0</v>
      </c>
      <c r="H38" s="62">
        <f>+H39+H45</f>
        <v>0</v>
      </c>
      <c r="I38" s="62">
        <f>+I39+I45</f>
        <v>3000000</v>
      </c>
      <c r="J38" s="62">
        <f>+J39+J45</f>
        <v>3000000</v>
      </c>
      <c r="K38" s="62">
        <f t="shared" si="0"/>
        <v>0</v>
      </c>
      <c r="L38" s="62">
        <f>+L39+L45</f>
        <v>20506538976</v>
      </c>
      <c r="M38" s="42">
        <f t="shared" si="35"/>
        <v>2.5984085437554304E-3</v>
      </c>
      <c r="N38" s="62">
        <f t="shared" ref="N38:W38" si="44">+N39+N45</f>
        <v>0</v>
      </c>
      <c r="O38" s="62">
        <f t="shared" si="44"/>
        <v>14493990767.879999</v>
      </c>
      <c r="P38" s="62">
        <f t="shared" si="44"/>
        <v>6012548208.1200008</v>
      </c>
      <c r="Q38" s="62">
        <f t="shared" si="44"/>
        <v>12533639373.879999</v>
      </c>
      <c r="R38" s="62">
        <f t="shared" si="44"/>
        <v>7972899602.1199999</v>
      </c>
      <c r="S38" s="62">
        <f t="shared" si="44"/>
        <v>1960351394</v>
      </c>
      <c r="T38" s="62">
        <f t="shared" si="44"/>
        <v>1568011906.3399999</v>
      </c>
      <c r="U38" s="62">
        <f t="shared" si="44"/>
        <v>10965627467.540001</v>
      </c>
      <c r="V38" s="62">
        <f t="shared" si="44"/>
        <v>605134803.87</v>
      </c>
      <c r="W38" s="62">
        <f t="shared" si="44"/>
        <v>962877102.47000003</v>
      </c>
      <c r="X38" s="38">
        <f t="shared" ref="X38:X101" si="45">+Q38/L38</f>
        <v>0.61120208478616744</v>
      </c>
      <c r="Y38" s="38">
        <f t="shared" si="4"/>
        <v>7.6463995615015087E-2</v>
      </c>
      <c r="Z38" s="38">
        <f t="shared" si="41"/>
        <v>2.9509358189513335E-2</v>
      </c>
      <c r="AA38" s="38">
        <f t="shared" ref="AA38" si="46">+T38/Q38</f>
        <v>0.1251042781402921</v>
      </c>
      <c r="AB38" s="38">
        <f t="shared" ref="AB38" si="47">+V38/T38</f>
        <v>0.38592487813596077</v>
      </c>
    </row>
    <row r="39" spans="1:28" ht="27.75" customHeight="1" x14ac:dyDescent="0.25">
      <c r="A39" s="39" t="s">
        <v>102</v>
      </c>
      <c r="B39" s="34" t="s">
        <v>41</v>
      </c>
      <c r="C39" s="34">
        <v>20</v>
      </c>
      <c r="D39" s="34" t="s">
        <v>38</v>
      </c>
      <c r="E39" s="40" t="s">
        <v>103</v>
      </c>
      <c r="F39" s="66">
        <f t="shared" ref="F39" si="48">+F40</f>
        <v>267000000</v>
      </c>
      <c r="G39" s="66">
        <f>+G40</f>
        <v>0</v>
      </c>
      <c r="H39" s="66">
        <f>+H40</f>
        <v>0</v>
      </c>
      <c r="I39" s="66">
        <f>+I40</f>
        <v>0</v>
      </c>
      <c r="J39" s="66">
        <f>+J40</f>
        <v>0</v>
      </c>
      <c r="K39" s="66">
        <f t="shared" si="0"/>
        <v>0</v>
      </c>
      <c r="L39" s="66">
        <f>+L40</f>
        <v>267000000</v>
      </c>
      <c r="M39" s="61">
        <f t="shared" si="35"/>
        <v>3.3831895377111926E-5</v>
      </c>
      <c r="N39" s="66">
        <f t="shared" ref="N39:W39" si="49">+N40</f>
        <v>0</v>
      </c>
      <c r="O39" s="66">
        <f t="shared" si="49"/>
        <v>1000000</v>
      </c>
      <c r="P39" s="66">
        <f t="shared" si="49"/>
        <v>266000000</v>
      </c>
      <c r="Q39" s="66">
        <f t="shared" si="49"/>
        <v>0</v>
      </c>
      <c r="R39" s="66">
        <f t="shared" si="49"/>
        <v>267000000</v>
      </c>
      <c r="S39" s="66">
        <f t="shared" si="49"/>
        <v>1000000</v>
      </c>
      <c r="T39" s="66">
        <f t="shared" si="49"/>
        <v>0</v>
      </c>
      <c r="U39" s="66">
        <f t="shared" si="49"/>
        <v>0</v>
      </c>
      <c r="V39" s="66">
        <f t="shared" si="49"/>
        <v>0</v>
      </c>
      <c r="W39" s="66">
        <f t="shared" si="49"/>
        <v>0</v>
      </c>
      <c r="X39" s="65">
        <f t="shared" si="45"/>
        <v>0</v>
      </c>
      <c r="Y39" s="65">
        <f t="shared" si="4"/>
        <v>0</v>
      </c>
      <c r="Z39" s="65">
        <f t="shared" si="41"/>
        <v>0</v>
      </c>
      <c r="AA39" s="65" t="s">
        <v>40</v>
      </c>
      <c r="AB39" s="65" t="s">
        <v>40</v>
      </c>
    </row>
    <row r="40" spans="1:28" ht="27.75" customHeight="1" x14ac:dyDescent="0.25">
      <c r="A40" s="39" t="s">
        <v>104</v>
      </c>
      <c r="B40" s="34" t="s">
        <v>41</v>
      </c>
      <c r="C40" s="34">
        <v>20</v>
      </c>
      <c r="D40" s="34" t="s">
        <v>38</v>
      </c>
      <c r="E40" s="40" t="s">
        <v>105</v>
      </c>
      <c r="F40" s="62">
        <f>+F43+F41</f>
        <v>267000000</v>
      </c>
      <c r="G40" s="62">
        <f>+G43+G41</f>
        <v>0</v>
      </c>
      <c r="H40" s="62">
        <f>+H43+H41</f>
        <v>0</v>
      </c>
      <c r="I40" s="62">
        <f>+I43+I41</f>
        <v>0</v>
      </c>
      <c r="J40" s="62">
        <f>+J43+J41</f>
        <v>0</v>
      </c>
      <c r="K40" s="62">
        <f t="shared" si="0"/>
        <v>0</v>
      </c>
      <c r="L40" s="62">
        <f>+L43+L41</f>
        <v>267000000</v>
      </c>
      <c r="M40" s="61">
        <f t="shared" si="35"/>
        <v>3.3831895377111926E-5</v>
      </c>
      <c r="N40" s="62">
        <f t="shared" ref="N40:W40" si="50">+N43+N41</f>
        <v>0</v>
      </c>
      <c r="O40" s="62">
        <f t="shared" si="50"/>
        <v>1000000</v>
      </c>
      <c r="P40" s="62">
        <f t="shared" si="50"/>
        <v>266000000</v>
      </c>
      <c r="Q40" s="62">
        <f t="shared" si="50"/>
        <v>0</v>
      </c>
      <c r="R40" s="62">
        <f t="shared" si="50"/>
        <v>267000000</v>
      </c>
      <c r="S40" s="62">
        <f t="shared" si="50"/>
        <v>1000000</v>
      </c>
      <c r="T40" s="62">
        <f t="shared" si="50"/>
        <v>0</v>
      </c>
      <c r="U40" s="62">
        <f t="shared" si="50"/>
        <v>0</v>
      </c>
      <c r="V40" s="62">
        <f t="shared" si="50"/>
        <v>0</v>
      </c>
      <c r="W40" s="62">
        <f t="shared" si="50"/>
        <v>0</v>
      </c>
      <c r="X40" s="65">
        <f t="shared" si="45"/>
        <v>0</v>
      </c>
      <c r="Y40" s="65">
        <f t="shared" si="4"/>
        <v>0</v>
      </c>
      <c r="Z40" s="65">
        <f t="shared" si="41"/>
        <v>0</v>
      </c>
      <c r="AA40" s="65" t="s">
        <v>40</v>
      </c>
      <c r="AB40" s="65" t="s">
        <v>40</v>
      </c>
    </row>
    <row r="41" spans="1:28" ht="39.75" customHeight="1" x14ac:dyDescent="0.25">
      <c r="A41" s="39" t="s">
        <v>106</v>
      </c>
      <c r="B41" s="34" t="s">
        <v>41</v>
      </c>
      <c r="C41" s="34">
        <v>20</v>
      </c>
      <c r="D41" s="34" t="s">
        <v>38</v>
      </c>
      <c r="E41" s="40" t="s">
        <v>107</v>
      </c>
      <c r="F41" s="62">
        <f>+F42</f>
        <v>12000000</v>
      </c>
      <c r="G41" s="62">
        <f>+G42</f>
        <v>0</v>
      </c>
      <c r="H41" s="62">
        <f>+H42</f>
        <v>0</v>
      </c>
      <c r="I41" s="62">
        <f>+I42</f>
        <v>0</v>
      </c>
      <c r="J41" s="62">
        <f>+J42</f>
        <v>0</v>
      </c>
      <c r="K41" s="62">
        <f t="shared" si="0"/>
        <v>0</v>
      </c>
      <c r="L41" s="62">
        <f>+L42</f>
        <v>12000000</v>
      </c>
      <c r="M41" s="67">
        <f t="shared" si="35"/>
        <v>1.5205346236904236E-6</v>
      </c>
      <c r="N41" s="62">
        <f t="shared" ref="N41:W41" si="51">+N42</f>
        <v>0</v>
      </c>
      <c r="O41" s="62">
        <f t="shared" si="51"/>
        <v>0</v>
      </c>
      <c r="P41" s="62">
        <f t="shared" si="51"/>
        <v>12000000</v>
      </c>
      <c r="Q41" s="62">
        <f t="shared" si="51"/>
        <v>0</v>
      </c>
      <c r="R41" s="62">
        <f t="shared" si="51"/>
        <v>12000000</v>
      </c>
      <c r="S41" s="62">
        <f t="shared" si="51"/>
        <v>0</v>
      </c>
      <c r="T41" s="62">
        <f t="shared" si="51"/>
        <v>0</v>
      </c>
      <c r="U41" s="62">
        <f t="shared" si="51"/>
        <v>0</v>
      </c>
      <c r="V41" s="62">
        <f t="shared" si="51"/>
        <v>0</v>
      </c>
      <c r="W41" s="62">
        <f t="shared" si="51"/>
        <v>0</v>
      </c>
      <c r="X41" s="65">
        <f t="shared" si="45"/>
        <v>0</v>
      </c>
      <c r="Y41" s="65">
        <f t="shared" si="4"/>
        <v>0</v>
      </c>
      <c r="Z41" s="65">
        <f t="shared" si="41"/>
        <v>0</v>
      </c>
      <c r="AA41" s="65" t="s">
        <v>40</v>
      </c>
      <c r="AB41" s="65" t="s">
        <v>40</v>
      </c>
    </row>
    <row r="42" spans="1:28" ht="36.75" customHeight="1" x14ac:dyDescent="0.25">
      <c r="A42" s="43" t="s">
        <v>108</v>
      </c>
      <c r="B42" s="44" t="s">
        <v>41</v>
      </c>
      <c r="C42" s="44">
        <v>20</v>
      </c>
      <c r="D42" s="44" t="s">
        <v>38</v>
      </c>
      <c r="E42" s="45" t="s">
        <v>109</v>
      </c>
      <c r="F42" s="46">
        <v>12000000</v>
      </c>
      <c r="G42" s="46">
        <v>0</v>
      </c>
      <c r="H42" s="46">
        <v>0</v>
      </c>
      <c r="I42" s="46">
        <v>0</v>
      </c>
      <c r="J42" s="46">
        <v>0</v>
      </c>
      <c r="K42" s="46">
        <f t="shared" si="0"/>
        <v>0</v>
      </c>
      <c r="L42" s="46">
        <f>+F42+K42</f>
        <v>12000000</v>
      </c>
      <c r="M42" s="52">
        <f t="shared" si="35"/>
        <v>1.5205346236904236E-6</v>
      </c>
      <c r="N42" s="46">
        <v>0</v>
      </c>
      <c r="O42" s="56">
        <v>0</v>
      </c>
      <c r="P42" s="46">
        <f>L42-O42</f>
        <v>12000000</v>
      </c>
      <c r="Q42" s="56">
        <v>0</v>
      </c>
      <c r="R42" s="46">
        <f>+L42-Q42</f>
        <v>12000000</v>
      </c>
      <c r="S42" s="46">
        <f>O42-Q42</f>
        <v>0</v>
      </c>
      <c r="T42" s="46">
        <v>0</v>
      </c>
      <c r="U42" s="46">
        <f>+Q42-T42</f>
        <v>0</v>
      </c>
      <c r="V42" s="46">
        <v>0</v>
      </c>
      <c r="W42" s="48">
        <f>+T42-V42</f>
        <v>0</v>
      </c>
      <c r="X42" s="54">
        <f t="shared" si="45"/>
        <v>0</v>
      </c>
      <c r="Y42" s="54">
        <f t="shared" si="4"/>
        <v>0</v>
      </c>
      <c r="Z42" s="54">
        <f t="shared" si="41"/>
        <v>0</v>
      </c>
      <c r="AA42" s="54" t="s">
        <v>40</v>
      </c>
      <c r="AB42" s="54" t="s">
        <v>40</v>
      </c>
    </row>
    <row r="43" spans="1:28" ht="27.75" customHeight="1" x14ac:dyDescent="0.25">
      <c r="A43" s="39" t="s">
        <v>110</v>
      </c>
      <c r="B43" s="34" t="s">
        <v>41</v>
      </c>
      <c r="C43" s="34">
        <v>20</v>
      </c>
      <c r="D43" s="34" t="s">
        <v>38</v>
      </c>
      <c r="E43" s="40" t="s">
        <v>111</v>
      </c>
      <c r="F43" s="62">
        <f>+F44</f>
        <v>255000000</v>
      </c>
      <c r="G43" s="62">
        <f>+G44</f>
        <v>0</v>
      </c>
      <c r="H43" s="62">
        <f>+H44</f>
        <v>0</v>
      </c>
      <c r="I43" s="62">
        <f>+I44</f>
        <v>0</v>
      </c>
      <c r="J43" s="62">
        <f>+J44</f>
        <v>0</v>
      </c>
      <c r="K43" s="62">
        <f t="shared" si="0"/>
        <v>0</v>
      </c>
      <c r="L43" s="62">
        <f>+L44</f>
        <v>255000000</v>
      </c>
      <c r="M43" s="61">
        <f t="shared" si="35"/>
        <v>3.2311360753421503E-5</v>
      </c>
      <c r="N43" s="62">
        <f t="shared" ref="N43:W43" si="52">+N44</f>
        <v>0</v>
      </c>
      <c r="O43" s="62">
        <f t="shared" si="52"/>
        <v>1000000</v>
      </c>
      <c r="P43" s="62">
        <f t="shared" si="52"/>
        <v>254000000</v>
      </c>
      <c r="Q43" s="62">
        <f t="shared" si="52"/>
        <v>0</v>
      </c>
      <c r="R43" s="62">
        <f t="shared" si="52"/>
        <v>255000000</v>
      </c>
      <c r="S43" s="62">
        <f t="shared" si="52"/>
        <v>1000000</v>
      </c>
      <c r="T43" s="62">
        <f t="shared" si="52"/>
        <v>0</v>
      </c>
      <c r="U43" s="62">
        <f t="shared" si="52"/>
        <v>0</v>
      </c>
      <c r="V43" s="62">
        <f t="shared" si="52"/>
        <v>0</v>
      </c>
      <c r="W43" s="62">
        <f t="shared" si="52"/>
        <v>0</v>
      </c>
      <c r="X43" s="65">
        <f t="shared" si="45"/>
        <v>0</v>
      </c>
      <c r="Y43" s="65">
        <f t="shared" si="4"/>
        <v>0</v>
      </c>
      <c r="Z43" s="65">
        <f t="shared" si="41"/>
        <v>0</v>
      </c>
      <c r="AA43" s="65" t="s">
        <v>40</v>
      </c>
      <c r="AB43" s="65" t="s">
        <v>40</v>
      </c>
    </row>
    <row r="44" spans="1:28" ht="44.25" customHeight="1" x14ac:dyDescent="0.25">
      <c r="A44" s="43" t="s">
        <v>112</v>
      </c>
      <c r="B44" s="44" t="s">
        <v>41</v>
      </c>
      <c r="C44" s="44">
        <v>20</v>
      </c>
      <c r="D44" s="44" t="s">
        <v>38</v>
      </c>
      <c r="E44" s="45" t="s">
        <v>113</v>
      </c>
      <c r="F44" s="46">
        <v>255000000</v>
      </c>
      <c r="G44" s="46">
        <v>0</v>
      </c>
      <c r="H44" s="46">
        <v>0</v>
      </c>
      <c r="I44" s="46">
        <v>0</v>
      </c>
      <c r="J44" s="46">
        <v>0</v>
      </c>
      <c r="K44" s="46"/>
      <c r="L44" s="46">
        <f>+F44+K44</f>
        <v>255000000</v>
      </c>
      <c r="M44" s="53">
        <f t="shared" si="35"/>
        <v>3.2311360753421503E-5</v>
      </c>
      <c r="N44" s="46">
        <v>0</v>
      </c>
      <c r="O44" s="56">
        <v>1000000</v>
      </c>
      <c r="P44" s="46">
        <f>L44-O44</f>
        <v>254000000</v>
      </c>
      <c r="Q44" s="56">
        <v>0</v>
      </c>
      <c r="R44" s="46">
        <f>+L44-Q44</f>
        <v>255000000</v>
      </c>
      <c r="S44" s="46">
        <f>O44-Q44</f>
        <v>1000000</v>
      </c>
      <c r="T44" s="46">
        <v>0</v>
      </c>
      <c r="U44" s="46">
        <f>+Q44-T44</f>
        <v>0</v>
      </c>
      <c r="V44" s="46">
        <v>0</v>
      </c>
      <c r="W44" s="48">
        <f>+T44-V44</f>
        <v>0</v>
      </c>
      <c r="X44" s="54">
        <f t="shared" si="45"/>
        <v>0</v>
      </c>
      <c r="Y44" s="54">
        <f t="shared" si="4"/>
        <v>0</v>
      </c>
      <c r="Z44" s="54">
        <f t="shared" si="41"/>
        <v>0</v>
      </c>
      <c r="AA44" s="54" t="s">
        <v>40</v>
      </c>
      <c r="AB44" s="54" t="s">
        <v>40</v>
      </c>
    </row>
    <row r="45" spans="1:28" ht="30" customHeight="1" x14ac:dyDescent="0.25">
      <c r="A45" s="39" t="s">
        <v>114</v>
      </c>
      <c r="B45" s="34" t="s">
        <v>41</v>
      </c>
      <c r="C45" s="34">
        <v>20</v>
      </c>
      <c r="D45" s="34" t="s">
        <v>38</v>
      </c>
      <c r="E45" s="40" t="s">
        <v>115</v>
      </c>
      <c r="F45" s="66">
        <f>+F46+F62</f>
        <v>20239538976</v>
      </c>
      <c r="G45" s="66">
        <f>+G46+G62</f>
        <v>0</v>
      </c>
      <c r="H45" s="66">
        <f>+H46+H62</f>
        <v>0</v>
      </c>
      <c r="I45" s="66">
        <f>+I46+I62</f>
        <v>3000000</v>
      </c>
      <c r="J45" s="66">
        <f>+J46+J62</f>
        <v>3000000</v>
      </c>
      <c r="K45" s="66">
        <f t="shared" ref="K45:K108" si="53">+G45-H45+I45-J45</f>
        <v>0</v>
      </c>
      <c r="L45" s="66">
        <f>+L46+L62</f>
        <v>20239538976</v>
      </c>
      <c r="M45" s="42">
        <f t="shared" si="35"/>
        <v>2.5645766483783183E-3</v>
      </c>
      <c r="N45" s="66">
        <f t="shared" ref="N45:W45" si="54">+N46+N62</f>
        <v>0</v>
      </c>
      <c r="O45" s="66">
        <f t="shared" si="54"/>
        <v>14492990767.879999</v>
      </c>
      <c r="P45" s="66">
        <f t="shared" si="54"/>
        <v>5746548208.1200008</v>
      </c>
      <c r="Q45" s="66">
        <f t="shared" si="54"/>
        <v>12533639373.879999</v>
      </c>
      <c r="R45" s="66">
        <f t="shared" si="54"/>
        <v>7705899602.1199999</v>
      </c>
      <c r="S45" s="66">
        <f t="shared" si="54"/>
        <v>1959351394</v>
      </c>
      <c r="T45" s="66">
        <f t="shared" si="54"/>
        <v>1568011906.3399999</v>
      </c>
      <c r="U45" s="66">
        <f t="shared" si="54"/>
        <v>10965627467.540001</v>
      </c>
      <c r="V45" s="66">
        <f t="shared" si="54"/>
        <v>605134803.87</v>
      </c>
      <c r="W45" s="66">
        <f t="shared" si="54"/>
        <v>962877102.47000003</v>
      </c>
      <c r="X45" s="65">
        <f t="shared" si="45"/>
        <v>0.6192650627438876</v>
      </c>
      <c r="Y45" s="65">
        <f t="shared" si="4"/>
        <v>7.7472708652076755E-2</v>
      </c>
      <c r="Z45" s="65">
        <f t="shared" si="41"/>
        <v>2.9898645645415514E-2</v>
      </c>
      <c r="AA45" s="65">
        <f t="shared" ref="AA45:AA49" si="55">+T45/Q45</f>
        <v>0.1251042781402921</v>
      </c>
      <c r="AB45" s="65">
        <f t="shared" ref="AB45" si="56">+V45/T45</f>
        <v>0.38592487813596077</v>
      </c>
    </row>
    <row r="46" spans="1:28" ht="24.75" customHeight="1" x14ac:dyDescent="0.25">
      <c r="A46" s="39" t="s">
        <v>116</v>
      </c>
      <c r="B46" s="34" t="s">
        <v>41</v>
      </c>
      <c r="C46" s="34">
        <v>20</v>
      </c>
      <c r="D46" s="34" t="s">
        <v>38</v>
      </c>
      <c r="E46" s="40" t="s">
        <v>117</v>
      </c>
      <c r="F46" s="62">
        <f>+F47+F51+F58</f>
        <v>339132398</v>
      </c>
      <c r="G46" s="62">
        <f>+G47+G51+G58</f>
        <v>0</v>
      </c>
      <c r="H46" s="62">
        <f>+H47+H51+H58</f>
        <v>0</v>
      </c>
      <c r="I46" s="62">
        <f>+I47+I51+I58</f>
        <v>0</v>
      </c>
      <c r="J46" s="62">
        <f>+J47+J51+J58</f>
        <v>0</v>
      </c>
      <c r="K46" s="62">
        <f t="shared" si="53"/>
        <v>0</v>
      </c>
      <c r="L46" s="62">
        <f>+L47+L51+L58</f>
        <v>339132398</v>
      </c>
      <c r="M46" s="42">
        <f t="shared" si="35"/>
        <v>4.2971879431180079E-5</v>
      </c>
      <c r="N46" s="62">
        <f t="shared" ref="N46:W46" si="57">+N47+N51+N58</f>
        <v>0</v>
      </c>
      <c r="O46" s="62">
        <f t="shared" si="57"/>
        <v>130332215</v>
      </c>
      <c r="P46" s="62">
        <f t="shared" si="57"/>
        <v>208800183</v>
      </c>
      <c r="Q46" s="62">
        <f t="shared" si="57"/>
        <v>113332215</v>
      </c>
      <c r="R46" s="62">
        <f t="shared" si="57"/>
        <v>225800183</v>
      </c>
      <c r="S46" s="62">
        <f t="shared" si="57"/>
        <v>17000000</v>
      </c>
      <c r="T46" s="62">
        <f t="shared" si="57"/>
        <v>0</v>
      </c>
      <c r="U46" s="62">
        <f t="shared" si="57"/>
        <v>113332215</v>
      </c>
      <c r="V46" s="62">
        <f t="shared" si="57"/>
        <v>0</v>
      </c>
      <c r="W46" s="62">
        <f t="shared" si="57"/>
        <v>0</v>
      </c>
      <c r="X46" s="65">
        <f t="shared" si="45"/>
        <v>0.33418280196278977</v>
      </c>
      <c r="Y46" s="65">
        <f t="shared" si="4"/>
        <v>0</v>
      </c>
      <c r="Z46" s="65">
        <f t="shared" si="41"/>
        <v>0</v>
      </c>
      <c r="AA46" s="65">
        <f t="shared" si="55"/>
        <v>0</v>
      </c>
      <c r="AB46" s="65" t="s">
        <v>40</v>
      </c>
    </row>
    <row r="47" spans="1:28" ht="54.75" customHeight="1" x14ac:dyDescent="0.25">
      <c r="A47" s="39" t="s">
        <v>118</v>
      </c>
      <c r="B47" s="34" t="s">
        <v>41</v>
      </c>
      <c r="C47" s="34">
        <v>20</v>
      </c>
      <c r="D47" s="34" t="s">
        <v>38</v>
      </c>
      <c r="E47" s="40" t="s">
        <v>119</v>
      </c>
      <c r="F47" s="62">
        <f>+F48+F49+F50</f>
        <v>55000000</v>
      </c>
      <c r="G47" s="62">
        <f>+G48+G49+G50</f>
        <v>0</v>
      </c>
      <c r="H47" s="62">
        <f>+H48+H49+H50</f>
        <v>0</v>
      </c>
      <c r="I47" s="62">
        <f>+I48+I49+I50</f>
        <v>0</v>
      </c>
      <c r="J47" s="62">
        <f>+J48+J49+J50</f>
        <v>0</v>
      </c>
      <c r="K47" s="62">
        <f t="shared" si="53"/>
        <v>0</v>
      </c>
      <c r="L47" s="62">
        <f>+L48+L49+L50</f>
        <v>55000000</v>
      </c>
      <c r="M47" s="61">
        <f t="shared" si="35"/>
        <v>6.9691170252477751E-6</v>
      </c>
      <c r="N47" s="62">
        <f t="shared" ref="N47:W47" si="58">+N48+N49+N50</f>
        <v>0</v>
      </c>
      <c r="O47" s="62">
        <f t="shared" si="58"/>
        <v>34165848</v>
      </c>
      <c r="P47" s="62">
        <f t="shared" si="58"/>
        <v>20834152</v>
      </c>
      <c r="Q47" s="62">
        <f t="shared" si="58"/>
        <v>29165848</v>
      </c>
      <c r="R47" s="62">
        <f t="shared" si="58"/>
        <v>25834152</v>
      </c>
      <c r="S47" s="62">
        <f t="shared" si="58"/>
        <v>5000000</v>
      </c>
      <c r="T47" s="62">
        <f t="shared" si="58"/>
        <v>0</v>
      </c>
      <c r="U47" s="62">
        <f t="shared" si="58"/>
        <v>29165848</v>
      </c>
      <c r="V47" s="62">
        <f t="shared" si="58"/>
        <v>0</v>
      </c>
      <c r="W47" s="62">
        <f t="shared" si="58"/>
        <v>0</v>
      </c>
      <c r="X47" s="65">
        <f t="shared" si="45"/>
        <v>0.5302881454545455</v>
      </c>
      <c r="Y47" s="65">
        <f t="shared" si="4"/>
        <v>0</v>
      </c>
      <c r="Z47" s="65">
        <f t="shared" si="41"/>
        <v>0</v>
      </c>
      <c r="AA47" s="65">
        <f t="shared" si="55"/>
        <v>0</v>
      </c>
      <c r="AB47" s="65" t="s">
        <v>40</v>
      </c>
    </row>
    <row r="48" spans="1:28" ht="50.25" customHeight="1" x14ac:dyDescent="0.25">
      <c r="A48" s="43" t="s">
        <v>120</v>
      </c>
      <c r="B48" s="44" t="s">
        <v>41</v>
      </c>
      <c r="C48" s="44">
        <v>20</v>
      </c>
      <c r="D48" s="44" t="s">
        <v>38</v>
      </c>
      <c r="E48" s="45" t="s">
        <v>121</v>
      </c>
      <c r="F48" s="46">
        <v>50000000</v>
      </c>
      <c r="G48" s="46">
        <v>0</v>
      </c>
      <c r="H48" s="46">
        <v>0</v>
      </c>
      <c r="I48" s="46">
        <v>0</v>
      </c>
      <c r="J48" s="46">
        <v>0</v>
      </c>
      <c r="K48" s="46">
        <f t="shared" si="53"/>
        <v>0</v>
      </c>
      <c r="L48" s="46">
        <f>+F48+K48</f>
        <v>50000000</v>
      </c>
      <c r="M48" s="53">
        <f t="shared" si="35"/>
        <v>6.3355609320434317E-6</v>
      </c>
      <c r="N48" s="46">
        <v>0</v>
      </c>
      <c r="O48" s="56">
        <v>32784605</v>
      </c>
      <c r="P48" s="46">
        <f>L48-O48</f>
        <v>17215395</v>
      </c>
      <c r="Q48" s="56">
        <v>28784605</v>
      </c>
      <c r="R48" s="46">
        <f>+L48-Q48</f>
        <v>21215395</v>
      </c>
      <c r="S48" s="46">
        <f>O48-Q48</f>
        <v>4000000</v>
      </c>
      <c r="T48" s="46">
        <v>0</v>
      </c>
      <c r="U48" s="46">
        <f>+Q48-T48</f>
        <v>28784605</v>
      </c>
      <c r="V48" s="46">
        <v>0</v>
      </c>
      <c r="W48" s="48">
        <f>+T48-V48</f>
        <v>0</v>
      </c>
      <c r="X48" s="69">
        <f t="shared" si="45"/>
        <v>0.57569210000000004</v>
      </c>
      <c r="Y48" s="54">
        <f t="shared" si="4"/>
        <v>0</v>
      </c>
      <c r="Z48" s="54">
        <f t="shared" si="41"/>
        <v>0</v>
      </c>
      <c r="AA48" s="54">
        <f t="shared" si="55"/>
        <v>0</v>
      </c>
      <c r="AB48" s="54" t="s">
        <v>40</v>
      </c>
    </row>
    <row r="49" spans="1:28" ht="36.75" customHeight="1" x14ac:dyDescent="0.25">
      <c r="A49" s="43" t="s">
        <v>122</v>
      </c>
      <c r="B49" s="44" t="s">
        <v>41</v>
      </c>
      <c r="C49" s="44">
        <v>20</v>
      </c>
      <c r="D49" s="44" t="s">
        <v>38</v>
      </c>
      <c r="E49" s="45" t="s">
        <v>123</v>
      </c>
      <c r="F49" s="46">
        <v>2000000</v>
      </c>
      <c r="G49" s="46">
        <v>0</v>
      </c>
      <c r="H49" s="46">
        <v>0</v>
      </c>
      <c r="I49" s="46">
        <v>0</v>
      </c>
      <c r="J49" s="46">
        <v>0</v>
      </c>
      <c r="K49" s="46">
        <f t="shared" si="53"/>
        <v>0</v>
      </c>
      <c r="L49" s="46">
        <f>+F49+K49</f>
        <v>2000000</v>
      </c>
      <c r="M49" s="52">
        <f t="shared" si="35"/>
        <v>2.5342243728173724E-7</v>
      </c>
      <c r="N49" s="46">
        <v>0</v>
      </c>
      <c r="O49" s="56">
        <v>1381243</v>
      </c>
      <c r="P49" s="46">
        <f>L49-O49</f>
        <v>618757</v>
      </c>
      <c r="Q49" s="56">
        <v>381243</v>
      </c>
      <c r="R49" s="46">
        <f>+L49-Q49</f>
        <v>1618757</v>
      </c>
      <c r="S49" s="46">
        <f>O49-Q49</f>
        <v>1000000</v>
      </c>
      <c r="T49" s="46">
        <v>0</v>
      </c>
      <c r="U49" s="46">
        <f>+Q49-T49</f>
        <v>381243</v>
      </c>
      <c r="V49" s="46">
        <v>0</v>
      </c>
      <c r="W49" s="48">
        <f>+T49-V49</f>
        <v>0</v>
      </c>
      <c r="X49" s="69">
        <f t="shared" si="45"/>
        <v>0.1906215</v>
      </c>
      <c r="Y49" s="54">
        <f t="shared" si="4"/>
        <v>0</v>
      </c>
      <c r="Z49" s="54">
        <f t="shared" si="41"/>
        <v>0</v>
      </c>
      <c r="AA49" s="54">
        <f t="shared" si="55"/>
        <v>0</v>
      </c>
      <c r="AB49" s="54" t="s">
        <v>40</v>
      </c>
    </row>
    <row r="50" spans="1:28" ht="43.5" customHeight="1" x14ac:dyDescent="0.25">
      <c r="A50" s="43" t="s">
        <v>124</v>
      </c>
      <c r="B50" s="44" t="s">
        <v>41</v>
      </c>
      <c r="C50" s="44">
        <v>20</v>
      </c>
      <c r="D50" s="44" t="s">
        <v>38</v>
      </c>
      <c r="E50" s="45" t="s">
        <v>125</v>
      </c>
      <c r="F50" s="46">
        <v>3000000</v>
      </c>
      <c r="G50" s="46">
        <v>0</v>
      </c>
      <c r="H50" s="46">
        <v>0</v>
      </c>
      <c r="I50" s="46">
        <v>0</v>
      </c>
      <c r="J50" s="46">
        <v>0</v>
      </c>
      <c r="K50" s="46">
        <f t="shared" si="53"/>
        <v>0</v>
      </c>
      <c r="L50" s="46">
        <f>+F50+K50</f>
        <v>3000000</v>
      </c>
      <c r="M50" s="52">
        <f t="shared" si="35"/>
        <v>3.8013365592260589E-7</v>
      </c>
      <c r="N50" s="46">
        <v>0</v>
      </c>
      <c r="O50" s="56">
        <v>0</v>
      </c>
      <c r="P50" s="46">
        <f>L50-O50</f>
        <v>3000000</v>
      </c>
      <c r="Q50" s="56">
        <v>0</v>
      </c>
      <c r="R50" s="46">
        <f>+L50-Q50</f>
        <v>3000000</v>
      </c>
      <c r="S50" s="46">
        <v>0</v>
      </c>
      <c r="T50" s="46">
        <v>0</v>
      </c>
      <c r="U50" s="46">
        <v>0</v>
      </c>
      <c r="V50" s="46">
        <v>0</v>
      </c>
      <c r="W50" s="48">
        <v>0</v>
      </c>
      <c r="X50" s="69">
        <f t="shared" si="45"/>
        <v>0</v>
      </c>
      <c r="Y50" s="54">
        <f t="shared" si="4"/>
        <v>0</v>
      </c>
      <c r="Z50" s="54">
        <f t="shared" si="41"/>
        <v>0</v>
      </c>
      <c r="AA50" s="54" t="s">
        <v>40</v>
      </c>
      <c r="AB50" s="54" t="s">
        <v>40</v>
      </c>
    </row>
    <row r="51" spans="1:28" ht="51" customHeight="1" x14ac:dyDescent="0.25">
      <c r="A51" s="70" t="s">
        <v>126</v>
      </c>
      <c r="B51" s="34" t="s">
        <v>41</v>
      </c>
      <c r="C51" s="34">
        <v>20</v>
      </c>
      <c r="D51" s="34" t="s">
        <v>38</v>
      </c>
      <c r="E51" s="40" t="s">
        <v>127</v>
      </c>
      <c r="F51" s="62">
        <f>+F52+F53+F55+F56+F57+F54</f>
        <v>270132398</v>
      </c>
      <c r="G51" s="62">
        <f>+G52+G53+G55+G56+G57+G54</f>
        <v>0</v>
      </c>
      <c r="H51" s="62">
        <f>+H52+H53+H55+H56+H57+H54</f>
        <v>0</v>
      </c>
      <c r="I51" s="62">
        <f>+I52+I53+I55+I56+I57+I54</f>
        <v>0</v>
      </c>
      <c r="J51" s="62">
        <f>+J52+J53+J55+J56+J57+J54</f>
        <v>0</v>
      </c>
      <c r="K51" s="62">
        <f t="shared" si="53"/>
        <v>0</v>
      </c>
      <c r="L51" s="62">
        <f t="shared" ref="L51:W51" si="59">+L52+L53+L55+L56+L57+L54</f>
        <v>270132398</v>
      </c>
      <c r="M51" s="62">
        <f t="shared" si="59"/>
        <v>3.4228805344960138E-5</v>
      </c>
      <c r="N51" s="62">
        <f t="shared" si="59"/>
        <v>0</v>
      </c>
      <c r="O51" s="62">
        <f t="shared" si="59"/>
        <v>93666367</v>
      </c>
      <c r="P51" s="62">
        <f t="shared" si="59"/>
        <v>176466031</v>
      </c>
      <c r="Q51" s="62">
        <f t="shared" si="59"/>
        <v>84166367</v>
      </c>
      <c r="R51" s="62">
        <f t="shared" si="59"/>
        <v>185966031</v>
      </c>
      <c r="S51" s="62">
        <f t="shared" si="59"/>
        <v>9500000</v>
      </c>
      <c r="T51" s="62">
        <f t="shared" si="59"/>
        <v>0</v>
      </c>
      <c r="U51" s="62">
        <f t="shared" si="59"/>
        <v>84166367</v>
      </c>
      <c r="V51" s="62">
        <f t="shared" si="59"/>
        <v>0</v>
      </c>
      <c r="W51" s="62">
        <f t="shared" si="59"/>
        <v>0</v>
      </c>
      <c r="X51" s="65">
        <f t="shared" si="45"/>
        <v>0.31157450058989222</v>
      </c>
      <c r="Y51" s="65">
        <f t="shared" si="4"/>
        <v>0</v>
      </c>
      <c r="Z51" s="65">
        <f t="shared" si="41"/>
        <v>0</v>
      </c>
      <c r="AA51" s="65">
        <f t="shared" ref="AA51:AA100" si="60">+T51/Q51</f>
        <v>0</v>
      </c>
      <c r="AB51" s="65" t="s">
        <v>40</v>
      </c>
    </row>
    <row r="52" spans="1:28" ht="44.25" customHeight="1" x14ac:dyDescent="0.25">
      <c r="A52" s="71" t="s">
        <v>128</v>
      </c>
      <c r="B52" s="44" t="s">
        <v>41</v>
      </c>
      <c r="C52" s="44">
        <v>20</v>
      </c>
      <c r="D52" s="44" t="s">
        <v>38</v>
      </c>
      <c r="E52" s="45" t="s">
        <v>129</v>
      </c>
      <c r="F52" s="46">
        <v>113000000</v>
      </c>
      <c r="G52" s="46">
        <v>0</v>
      </c>
      <c r="H52" s="46">
        <v>0</v>
      </c>
      <c r="I52" s="46">
        <v>0</v>
      </c>
      <c r="J52" s="46">
        <v>0</v>
      </c>
      <c r="K52" s="46">
        <f t="shared" si="53"/>
        <v>0</v>
      </c>
      <c r="L52" s="46">
        <f t="shared" ref="L52:L57" si="61">+F52+K52</f>
        <v>113000000</v>
      </c>
      <c r="M52" s="53">
        <f t="shared" ref="M52:M57" si="62">L52/$L$295</f>
        <v>1.4318367706418156E-5</v>
      </c>
      <c r="N52" s="46">
        <v>0</v>
      </c>
      <c r="O52" s="56">
        <v>21506607</v>
      </c>
      <c r="P52" s="46">
        <f t="shared" ref="P52:P57" si="63">L52-O52</f>
        <v>91493393</v>
      </c>
      <c r="Q52" s="56">
        <v>20506607</v>
      </c>
      <c r="R52" s="46">
        <f t="shared" ref="R52:R57" si="64">+L52-Q52</f>
        <v>92493393</v>
      </c>
      <c r="S52" s="46">
        <f t="shared" ref="S52:S57" si="65">O52-Q52</f>
        <v>1000000</v>
      </c>
      <c r="T52" s="46">
        <v>0</v>
      </c>
      <c r="U52" s="46">
        <f t="shared" ref="U52:U57" si="66">+Q52-T52</f>
        <v>20506607</v>
      </c>
      <c r="V52" s="46">
        <v>0</v>
      </c>
      <c r="W52" s="48">
        <f t="shared" ref="W52:W57" si="67">+T52-V52</f>
        <v>0</v>
      </c>
      <c r="X52" s="69">
        <f t="shared" si="45"/>
        <v>0.18147439823008849</v>
      </c>
      <c r="Y52" s="54">
        <f t="shared" si="4"/>
        <v>0</v>
      </c>
      <c r="Z52" s="54">
        <f t="shared" si="41"/>
        <v>0</v>
      </c>
      <c r="AA52" s="54">
        <f t="shared" si="60"/>
        <v>0</v>
      </c>
      <c r="AB52" s="54" t="s">
        <v>40</v>
      </c>
    </row>
    <row r="53" spans="1:28" ht="53.25" customHeight="1" x14ac:dyDescent="0.25">
      <c r="A53" s="71" t="s">
        <v>130</v>
      </c>
      <c r="B53" s="44" t="s">
        <v>41</v>
      </c>
      <c r="C53" s="44">
        <v>20</v>
      </c>
      <c r="D53" s="44" t="s">
        <v>38</v>
      </c>
      <c r="E53" s="45" t="s">
        <v>131</v>
      </c>
      <c r="F53" s="46">
        <v>83632398</v>
      </c>
      <c r="G53" s="46">
        <v>0</v>
      </c>
      <c r="H53" s="46">
        <v>0</v>
      </c>
      <c r="I53" s="46">
        <v>0</v>
      </c>
      <c r="J53" s="46">
        <v>0</v>
      </c>
      <c r="K53" s="46">
        <f t="shared" si="53"/>
        <v>0</v>
      </c>
      <c r="L53" s="46">
        <f t="shared" si="61"/>
        <v>83632398</v>
      </c>
      <c r="M53" s="53">
        <f t="shared" si="62"/>
        <v>1.0597163068438144E-5</v>
      </c>
      <c r="N53" s="46">
        <v>0</v>
      </c>
      <c r="O53" s="56">
        <v>50037520</v>
      </c>
      <c r="P53" s="46">
        <f t="shared" si="63"/>
        <v>33594878</v>
      </c>
      <c r="Q53" s="56">
        <v>43037520</v>
      </c>
      <c r="R53" s="46">
        <f t="shared" si="64"/>
        <v>40594878</v>
      </c>
      <c r="S53" s="46">
        <f t="shared" si="65"/>
        <v>7000000</v>
      </c>
      <c r="T53" s="46">
        <v>0</v>
      </c>
      <c r="U53" s="46">
        <f t="shared" si="66"/>
        <v>43037520</v>
      </c>
      <c r="V53" s="46">
        <v>0</v>
      </c>
      <c r="W53" s="48">
        <f t="shared" si="67"/>
        <v>0</v>
      </c>
      <c r="X53" s="69">
        <f t="shared" si="45"/>
        <v>0.51460344351240528</v>
      </c>
      <c r="Y53" s="54">
        <f t="shared" si="4"/>
        <v>0</v>
      </c>
      <c r="Z53" s="54">
        <f t="shared" si="41"/>
        <v>0</v>
      </c>
      <c r="AA53" s="54">
        <f t="shared" si="60"/>
        <v>0</v>
      </c>
      <c r="AB53" s="54" t="s">
        <v>40</v>
      </c>
    </row>
    <row r="54" spans="1:28" ht="38.25" customHeight="1" x14ac:dyDescent="0.25">
      <c r="A54" s="71" t="s">
        <v>132</v>
      </c>
      <c r="B54" s="44" t="s">
        <v>41</v>
      </c>
      <c r="C54" s="44">
        <v>20</v>
      </c>
      <c r="D54" s="44" t="s">
        <v>38</v>
      </c>
      <c r="E54" s="45" t="s">
        <v>133</v>
      </c>
      <c r="F54" s="46">
        <v>2500000</v>
      </c>
      <c r="G54" s="46">
        <v>0</v>
      </c>
      <c r="H54" s="46">
        <v>0</v>
      </c>
      <c r="I54" s="46">
        <v>0</v>
      </c>
      <c r="J54" s="46">
        <v>0</v>
      </c>
      <c r="K54" s="46">
        <f t="shared" si="53"/>
        <v>0</v>
      </c>
      <c r="L54" s="46">
        <f t="shared" si="61"/>
        <v>2500000</v>
      </c>
      <c r="M54" s="52">
        <f t="shared" si="62"/>
        <v>3.1677804660217157E-7</v>
      </c>
      <c r="N54" s="46">
        <v>0</v>
      </c>
      <c r="O54" s="56">
        <v>0</v>
      </c>
      <c r="P54" s="46">
        <f t="shared" si="63"/>
        <v>2500000</v>
      </c>
      <c r="Q54" s="56">
        <v>0</v>
      </c>
      <c r="R54" s="46">
        <f t="shared" si="64"/>
        <v>2500000</v>
      </c>
      <c r="S54" s="46">
        <f t="shared" si="65"/>
        <v>0</v>
      </c>
      <c r="T54" s="46">
        <v>0</v>
      </c>
      <c r="U54" s="46">
        <f t="shared" si="66"/>
        <v>0</v>
      </c>
      <c r="V54" s="46">
        <v>0</v>
      </c>
      <c r="W54" s="48">
        <f t="shared" si="67"/>
        <v>0</v>
      </c>
      <c r="X54" s="69">
        <f t="shared" si="45"/>
        <v>0</v>
      </c>
      <c r="Y54" s="54">
        <f t="shared" si="4"/>
        <v>0</v>
      </c>
      <c r="Z54" s="54">
        <f t="shared" si="41"/>
        <v>0</v>
      </c>
      <c r="AA54" s="54" t="s">
        <v>40</v>
      </c>
      <c r="AB54" s="54" t="s">
        <v>40</v>
      </c>
    </row>
    <row r="55" spans="1:28" ht="50.25" customHeight="1" x14ac:dyDescent="0.25">
      <c r="A55" s="71" t="s">
        <v>134</v>
      </c>
      <c r="B55" s="44" t="s">
        <v>41</v>
      </c>
      <c r="C55" s="44">
        <v>20</v>
      </c>
      <c r="D55" s="44" t="s">
        <v>38</v>
      </c>
      <c r="E55" s="45" t="s">
        <v>135</v>
      </c>
      <c r="F55" s="46">
        <v>7500000</v>
      </c>
      <c r="G55" s="46">
        <v>0</v>
      </c>
      <c r="H55" s="46">
        <v>0</v>
      </c>
      <c r="I55" s="46">
        <v>0</v>
      </c>
      <c r="J55" s="46">
        <v>0</v>
      </c>
      <c r="K55" s="46">
        <f t="shared" si="53"/>
        <v>0</v>
      </c>
      <c r="L55" s="46">
        <f t="shared" si="61"/>
        <v>7500000</v>
      </c>
      <c r="M55" s="52">
        <f t="shared" si="62"/>
        <v>9.503341398065147E-7</v>
      </c>
      <c r="N55" s="46">
        <v>0</v>
      </c>
      <c r="O55" s="56">
        <v>2240768</v>
      </c>
      <c r="P55" s="46">
        <f t="shared" si="63"/>
        <v>5259232</v>
      </c>
      <c r="Q55" s="56">
        <v>1740768</v>
      </c>
      <c r="R55" s="46">
        <f t="shared" si="64"/>
        <v>5759232</v>
      </c>
      <c r="S55" s="46">
        <f t="shared" si="65"/>
        <v>500000</v>
      </c>
      <c r="T55" s="46">
        <v>0</v>
      </c>
      <c r="U55" s="46">
        <f t="shared" si="66"/>
        <v>1740768</v>
      </c>
      <c r="V55" s="46">
        <v>0</v>
      </c>
      <c r="W55" s="48">
        <f t="shared" si="67"/>
        <v>0</v>
      </c>
      <c r="X55" s="69">
        <f t="shared" si="45"/>
        <v>0.23210239999999999</v>
      </c>
      <c r="Y55" s="54">
        <f t="shared" si="4"/>
        <v>0</v>
      </c>
      <c r="Z55" s="54">
        <f t="shared" si="41"/>
        <v>0</v>
      </c>
      <c r="AA55" s="54">
        <f t="shared" si="60"/>
        <v>0</v>
      </c>
      <c r="AB55" s="54" t="s">
        <v>40</v>
      </c>
    </row>
    <row r="56" spans="1:28" ht="38.25" customHeight="1" x14ac:dyDescent="0.25">
      <c r="A56" s="71" t="s">
        <v>136</v>
      </c>
      <c r="B56" s="44" t="s">
        <v>41</v>
      </c>
      <c r="C56" s="44">
        <v>20</v>
      </c>
      <c r="D56" s="44" t="s">
        <v>38</v>
      </c>
      <c r="E56" s="45" t="s">
        <v>137</v>
      </c>
      <c r="F56" s="46">
        <v>17500000</v>
      </c>
      <c r="G56" s="46">
        <v>0</v>
      </c>
      <c r="H56" s="46">
        <v>0</v>
      </c>
      <c r="I56" s="46">
        <v>0</v>
      </c>
      <c r="J56" s="46">
        <v>0</v>
      </c>
      <c r="K56" s="46">
        <f t="shared" si="53"/>
        <v>0</v>
      </c>
      <c r="L56" s="46">
        <f t="shared" si="61"/>
        <v>17500000</v>
      </c>
      <c r="M56" s="52">
        <f t="shared" si="62"/>
        <v>2.2174463262152009E-6</v>
      </c>
      <c r="N56" s="46">
        <v>0</v>
      </c>
      <c r="O56" s="56">
        <v>3235419</v>
      </c>
      <c r="P56" s="46">
        <f t="shared" si="63"/>
        <v>14264581</v>
      </c>
      <c r="Q56" s="56">
        <v>3235419</v>
      </c>
      <c r="R56" s="46">
        <f t="shared" si="64"/>
        <v>14264581</v>
      </c>
      <c r="S56" s="46">
        <f t="shared" si="65"/>
        <v>0</v>
      </c>
      <c r="T56" s="46">
        <v>0</v>
      </c>
      <c r="U56" s="46">
        <f t="shared" si="66"/>
        <v>3235419</v>
      </c>
      <c r="V56" s="46">
        <v>0</v>
      </c>
      <c r="W56" s="48">
        <f t="shared" si="67"/>
        <v>0</v>
      </c>
      <c r="X56" s="69">
        <f t="shared" si="45"/>
        <v>0.18488108571428571</v>
      </c>
      <c r="Y56" s="54">
        <f t="shared" si="4"/>
        <v>0</v>
      </c>
      <c r="Z56" s="54">
        <f t="shared" si="41"/>
        <v>0</v>
      </c>
      <c r="AA56" s="54">
        <f t="shared" si="60"/>
        <v>0</v>
      </c>
      <c r="AB56" s="54" t="s">
        <v>40</v>
      </c>
    </row>
    <row r="57" spans="1:28" ht="37.5" customHeight="1" x14ac:dyDescent="0.25">
      <c r="A57" s="71" t="s">
        <v>138</v>
      </c>
      <c r="B57" s="44" t="s">
        <v>41</v>
      </c>
      <c r="C57" s="44">
        <v>20</v>
      </c>
      <c r="D57" s="44" t="s">
        <v>38</v>
      </c>
      <c r="E57" s="45" t="s">
        <v>139</v>
      </c>
      <c r="F57" s="46">
        <v>46000000</v>
      </c>
      <c r="G57" s="46">
        <v>0</v>
      </c>
      <c r="H57" s="46">
        <v>0</v>
      </c>
      <c r="I57" s="46">
        <v>0</v>
      </c>
      <c r="J57" s="46">
        <v>0</v>
      </c>
      <c r="K57" s="46">
        <f t="shared" si="53"/>
        <v>0</v>
      </c>
      <c r="L57" s="46">
        <f t="shared" si="61"/>
        <v>46000000</v>
      </c>
      <c r="M57" s="53">
        <f t="shared" si="62"/>
        <v>5.8287160574799567E-6</v>
      </c>
      <c r="N57" s="46">
        <v>0</v>
      </c>
      <c r="O57" s="56">
        <v>16646053</v>
      </c>
      <c r="P57" s="46">
        <f t="shared" si="63"/>
        <v>29353947</v>
      </c>
      <c r="Q57" s="56">
        <v>15646053</v>
      </c>
      <c r="R57" s="46">
        <f t="shared" si="64"/>
        <v>30353947</v>
      </c>
      <c r="S57" s="46">
        <f t="shared" si="65"/>
        <v>1000000</v>
      </c>
      <c r="T57" s="46">
        <v>0</v>
      </c>
      <c r="U57" s="46">
        <f t="shared" si="66"/>
        <v>15646053</v>
      </c>
      <c r="V57" s="46">
        <v>0</v>
      </c>
      <c r="W57" s="48">
        <f t="shared" si="67"/>
        <v>0</v>
      </c>
      <c r="X57" s="69">
        <f t="shared" si="45"/>
        <v>0.34013158695652174</v>
      </c>
      <c r="Y57" s="54">
        <f t="shared" si="4"/>
        <v>0</v>
      </c>
      <c r="Z57" s="54">
        <f t="shared" si="41"/>
        <v>0</v>
      </c>
      <c r="AA57" s="54">
        <f t="shared" si="60"/>
        <v>0</v>
      </c>
      <c r="AB57" s="54" t="s">
        <v>40</v>
      </c>
    </row>
    <row r="58" spans="1:28" ht="49.5" customHeight="1" x14ac:dyDescent="0.25">
      <c r="A58" s="39" t="s">
        <v>140</v>
      </c>
      <c r="B58" s="34" t="s">
        <v>41</v>
      </c>
      <c r="C58" s="34">
        <v>20</v>
      </c>
      <c r="D58" s="34" t="s">
        <v>38</v>
      </c>
      <c r="E58" s="40" t="s">
        <v>141</v>
      </c>
      <c r="F58" s="62">
        <f>+F59+F60+F61</f>
        <v>14000000</v>
      </c>
      <c r="G58" s="62">
        <f>+G59+G60+G61</f>
        <v>0</v>
      </c>
      <c r="H58" s="62">
        <f>+H59+H60+H61</f>
        <v>0</v>
      </c>
      <c r="I58" s="62">
        <f>+I59+I60+I61</f>
        <v>0</v>
      </c>
      <c r="J58" s="62">
        <f>+J59+J60+J61</f>
        <v>0</v>
      </c>
      <c r="K58" s="62">
        <f t="shared" si="53"/>
        <v>0</v>
      </c>
      <c r="L58" s="62">
        <f t="shared" ref="L58:W58" si="68">+L59+L60+L61</f>
        <v>14000000</v>
      </c>
      <c r="M58" s="72">
        <f t="shared" si="68"/>
        <v>1.7739570609721606E-6</v>
      </c>
      <c r="N58" s="62">
        <f t="shared" si="68"/>
        <v>0</v>
      </c>
      <c r="O58" s="62">
        <f t="shared" si="68"/>
        <v>2500000</v>
      </c>
      <c r="P58" s="62">
        <f t="shared" si="68"/>
        <v>11500000</v>
      </c>
      <c r="Q58" s="62">
        <f t="shared" si="68"/>
        <v>0</v>
      </c>
      <c r="R58" s="62">
        <f t="shared" si="68"/>
        <v>14000000</v>
      </c>
      <c r="S58" s="62">
        <f t="shared" si="68"/>
        <v>2500000</v>
      </c>
      <c r="T58" s="62">
        <f t="shared" si="68"/>
        <v>0</v>
      </c>
      <c r="U58" s="62">
        <f t="shared" si="68"/>
        <v>0</v>
      </c>
      <c r="V58" s="62">
        <f t="shared" si="68"/>
        <v>0</v>
      </c>
      <c r="W58" s="62">
        <f t="shared" si="68"/>
        <v>0</v>
      </c>
      <c r="X58" s="65">
        <f t="shared" si="45"/>
        <v>0</v>
      </c>
      <c r="Y58" s="65">
        <f t="shared" si="4"/>
        <v>0</v>
      </c>
      <c r="Z58" s="65">
        <f t="shared" si="41"/>
        <v>0</v>
      </c>
      <c r="AA58" s="65" t="s">
        <v>40</v>
      </c>
      <c r="AB58" s="65" t="s">
        <v>40</v>
      </c>
    </row>
    <row r="59" spans="1:28" ht="45.75" customHeight="1" x14ac:dyDescent="0.25">
      <c r="A59" s="43" t="s">
        <v>142</v>
      </c>
      <c r="B59" s="44" t="s">
        <v>41</v>
      </c>
      <c r="C59" s="44">
        <v>20</v>
      </c>
      <c r="D59" s="44" t="s">
        <v>38</v>
      </c>
      <c r="E59" s="45" t="s">
        <v>143</v>
      </c>
      <c r="F59" s="46">
        <v>2000000</v>
      </c>
      <c r="G59" s="46">
        <v>0</v>
      </c>
      <c r="H59" s="46">
        <v>0</v>
      </c>
      <c r="I59" s="46">
        <v>0</v>
      </c>
      <c r="J59" s="46">
        <v>0</v>
      </c>
      <c r="K59" s="46">
        <f t="shared" si="53"/>
        <v>0</v>
      </c>
      <c r="L59" s="46">
        <f>+F59+K59</f>
        <v>2000000</v>
      </c>
      <c r="M59" s="68">
        <f>L59/$L$295</f>
        <v>2.5342243728173724E-7</v>
      </c>
      <c r="N59" s="46">
        <v>0</v>
      </c>
      <c r="O59" s="56">
        <v>0</v>
      </c>
      <c r="P59" s="46">
        <f>L59-O59</f>
        <v>2000000</v>
      </c>
      <c r="Q59" s="56">
        <v>0</v>
      </c>
      <c r="R59" s="46">
        <f>+L59-Q59</f>
        <v>2000000</v>
      </c>
      <c r="S59" s="46">
        <f>O59-Q59</f>
        <v>0</v>
      </c>
      <c r="T59" s="46">
        <v>0</v>
      </c>
      <c r="U59" s="46">
        <f>+Q59-T59</f>
        <v>0</v>
      </c>
      <c r="V59" s="46">
        <v>0</v>
      </c>
      <c r="W59" s="48">
        <f>+T59-V59</f>
        <v>0</v>
      </c>
      <c r="X59" s="54">
        <f t="shared" si="45"/>
        <v>0</v>
      </c>
      <c r="Y59" s="54">
        <f t="shared" si="4"/>
        <v>0</v>
      </c>
      <c r="Z59" s="54">
        <f t="shared" si="41"/>
        <v>0</v>
      </c>
      <c r="AA59" s="54" t="s">
        <v>40</v>
      </c>
      <c r="AB59" s="54" t="s">
        <v>40</v>
      </c>
    </row>
    <row r="60" spans="1:28" ht="36.75" customHeight="1" x14ac:dyDescent="0.25">
      <c r="A60" s="43" t="s">
        <v>144</v>
      </c>
      <c r="B60" s="44" t="s">
        <v>41</v>
      </c>
      <c r="C60" s="44">
        <v>20</v>
      </c>
      <c r="D60" s="44" t="s">
        <v>38</v>
      </c>
      <c r="E60" s="45" t="s">
        <v>145</v>
      </c>
      <c r="F60" s="46">
        <v>4000000</v>
      </c>
      <c r="G60" s="46">
        <v>0</v>
      </c>
      <c r="H60" s="46">
        <v>0</v>
      </c>
      <c r="I60" s="46">
        <v>0</v>
      </c>
      <c r="J60" s="46">
        <v>0</v>
      </c>
      <c r="K60" s="46">
        <f t="shared" si="53"/>
        <v>0</v>
      </c>
      <c r="L60" s="46">
        <f>+F60+K60</f>
        <v>4000000</v>
      </c>
      <c r="M60" s="68">
        <f>L60/$L$295</f>
        <v>5.0684487456347448E-7</v>
      </c>
      <c r="N60" s="46">
        <v>0</v>
      </c>
      <c r="O60" s="56">
        <v>1000000</v>
      </c>
      <c r="P60" s="46">
        <f>L60-O60</f>
        <v>3000000</v>
      </c>
      <c r="Q60" s="56">
        <v>0</v>
      </c>
      <c r="R60" s="46">
        <f>+L60-Q60</f>
        <v>4000000</v>
      </c>
      <c r="S60" s="46">
        <f>O60-Q60</f>
        <v>1000000</v>
      </c>
      <c r="T60" s="46">
        <v>0</v>
      </c>
      <c r="U60" s="46">
        <f>+Q60-T60</f>
        <v>0</v>
      </c>
      <c r="V60" s="46">
        <v>0</v>
      </c>
      <c r="W60" s="48">
        <f>+T60-V60</f>
        <v>0</v>
      </c>
      <c r="X60" s="54">
        <f t="shared" si="45"/>
        <v>0</v>
      </c>
      <c r="Y60" s="54">
        <f t="shared" si="4"/>
        <v>0</v>
      </c>
      <c r="Z60" s="54">
        <f t="shared" si="41"/>
        <v>0</v>
      </c>
      <c r="AA60" s="54" t="s">
        <v>40</v>
      </c>
      <c r="AB60" s="54" t="s">
        <v>40</v>
      </c>
    </row>
    <row r="61" spans="1:28" ht="48" customHeight="1" x14ac:dyDescent="0.25">
      <c r="A61" s="43" t="s">
        <v>146</v>
      </c>
      <c r="B61" s="44" t="s">
        <v>41</v>
      </c>
      <c r="C61" s="44">
        <v>20</v>
      </c>
      <c r="D61" s="44" t="s">
        <v>38</v>
      </c>
      <c r="E61" s="45" t="s">
        <v>147</v>
      </c>
      <c r="F61" s="46">
        <v>8000000</v>
      </c>
      <c r="G61" s="62">
        <f t="shared" ref="G61:J62" si="69">+G62+G73+G80+G86+G69</f>
        <v>0</v>
      </c>
      <c r="H61" s="62">
        <f t="shared" si="69"/>
        <v>0</v>
      </c>
      <c r="I61" s="46">
        <v>0</v>
      </c>
      <c r="J61" s="46">
        <v>0</v>
      </c>
      <c r="K61" s="46">
        <f t="shared" si="53"/>
        <v>0</v>
      </c>
      <c r="L61" s="46">
        <f>+F61+K61</f>
        <v>8000000</v>
      </c>
      <c r="M61" s="68">
        <f>L61/$L$295</f>
        <v>1.013689749126949E-6</v>
      </c>
      <c r="N61" s="46">
        <v>0</v>
      </c>
      <c r="O61" s="56">
        <v>1500000</v>
      </c>
      <c r="P61" s="46">
        <f>L61-O61</f>
        <v>6500000</v>
      </c>
      <c r="Q61" s="56">
        <v>0</v>
      </c>
      <c r="R61" s="46">
        <f>+L61-Q61</f>
        <v>8000000</v>
      </c>
      <c r="S61" s="46">
        <f>O61-Q61</f>
        <v>1500000</v>
      </c>
      <c r="T61" s="46">
        <v>0</v>
      </c>
      <c r="U61" s="46">
        <f>+Q61-T61</f>
        <v>0</v>
      </c>
      <c r="V61" s="46">
        <v>0</v>
      </c>
      <c r="W61" s="48">
        <f>+T61-V61</f>
        <v>0</v>
      </c>
      <c r="X61" s="54">
        <f t="shared" si="45"/>
        <v>0</v>
      </c>
      <c r="Y61" s="54">
        <f t="shared" si="4"/>
        <v>0</v>
      </c>
      <c r="Z61" s="54">
        <f t="shared" si="41"/>
        <v>0</v>
      </c>
      <c r="AA61" s="54" t="s">
        <v>40</v>
      </c>
      <c r="AB61" s="54" t="s">
        <v>40</v>
      </c>
    </row>
    <row r="62" spans="1:28" ht="37.5" customHeight="1" x14ac:dyDescent="0.25">
      <c r="A62" s="39" t="s">
        <v>148</v>
      </c>
      <c r="B62" s="34" t="s">
        <v>41</v>
      </c>
      <c r="C62" s="34">
        <v>20</v>
      </c>
      <c r="D62" s="34" t="s">
        <v>38</v>
      </c>
      <c r="E62" s="40" t="s">
        <v>149</v>
      </c>
      <c r="F62" s="62">
        <f>+F63+F74+F81+F87+F70</f>
        <v>19900406578</v>
      </c>
      <c r="G62" s="62">
        <f t="shared" si="69"/>
        <v>0</v>
      </c>
      <c r="H62" s="62">
        <f t="shared" si="69"/>
        <v>0</v>
      </c>
      <c r="I62" s="62">
        <f t="shared" si="69"/>
        <v>3000000</v>
      </c>
      <c r="J62" s="62">
        <f t="shared" si="69"/>
        <v>3000000</v>
      </c>
      <c r="K62" s="62">
        <f t="shared" si="53"/>
        <v>0</v>
      </c>
      <c r="L62" s="62">
        <f t="shared" ref="L62:W62" si="70">+L63+L74+L81+L87+L70</f>
        <v>19900406578</v>
      </c>
      <c r="M62" s="42">
        <f t="shared" si="70"/>
        <v>2.5216047689471379E-3</v>
      </c>
      <c r="N62" s="62">
        <f t="shared" si="70"/>
        <v>0</v>
      </c>
      <c r="O62" s="62">
        <f t="shared" si="70"/>
        <v>14362658552.879999</v>
      </c>
      <c r="P62" s="62">
        <f t="shared" si="70"/>
        <v>5537748025.1200008</v>
      </c>
      <c r="Q62" s="62">
        <f t="shared" si="70"/>
        <v>12420307158.879999</v>
      </c>
      <c r="R62" s="62">
        <f t="shared" si="70"/>
        <v>7480099419.1199999</v>
      </c>
      <c r="S62" s="62">
        <f t="shared" si="70"/>
        <v>1942351394</v>
      </c>
      <c r="T62" s="62">
        <f t="shared" si="70"/>
        <v>1568011906.3399999</v>
      </c>
      <c r="U62" s="62">
        <f t="shared" si="70"/>
        <v>10852295252.540001</v>
      </c>
      <c r="V62" s="62">
        <f t="shared" si="70"/>
        <v>605134803.87</v>
      </c>
      <c r="W62" s="62">
        <f t="shared" si="70"/>
        <v>962877102.47000003</v>
      </c>
      <c r="X62" s="38">
        <f t="shared" si="45"/>
        <v>0.62412328663730476</v>
      </c>
      <c r="Y62" s="38">
        <f t="shared" si="4"/>
        <v>7.8792958334501825E-2</v>
      </c>
      <c r="Z62" s="38">
        <f t="shared" si="41"/>
        <v>3.0408162843214449E-2</v>
      </c>
      <c r="AA62" s="38">
        <f t="shared" si="60"/>
        <v>0.12624582357602462</v>
      </c>
      <c r="AB62" s="38">
        <f t="shared" ref="AB62:AB72" si="71">+V62/T62</f>
        <v>0.38592487813596077</v>
      </c>
    </row>
    <row r="63" spans="1:28" ht="79.5" customHeight="1" x14ac:dyDescent="0.25">
      <c r="A63" s="39" t="s">
        <v>150</v>
      </c>
      <c r="B63" s="34" t="s">
        <v>41</v>
      </c>
      <c r="C63" s="34">
        <v>20</v>
      </c>
      <c r="D63" s="34" t="s">
        <v>38</v>
      </c>
      <c r="E63" s="40" t="s">
        <v>151</v>
      </c>
      <c r="F63" s="62">
        <f>+F64+F67+F68+F69+F66+F65</f>
        <v>1011449455</v>
      </c>
      <c r="G63" s="62">
        <f>+G64+G67+G68+G69+G66+G65</f>
        <v>0</v>
      </c>
      <c r="H63" s="62">
        <f>+H64+H67+H68+H69+H66+H65</f>
        <v>0</v>
      </c>
      <c r="I63" s="62">
        <f>+I64+I67+I68+I69+I66+I65</f>
        <v>0</v>
      </c>
      <c r="J63" s="62">
        <f>+J64+J67+J68+J69+J66+J65</f>
        <v>0</v>
      </c>
      <c r="K63" s="62">
        <f t="shared" si="53"/>
        <v>0</v>
      </c>
      <c r="L63" s="62">
        <f>+L64+L67+L68+L69+L66+L65</f>
        <v>1011449455</v>
      </c>
      <c r="M63" s="42">
        <f t="shared" ref="M63:M126" si="72">L63/$L$295</f>
        <v>1.2816199303669241E-4</v>
      </c>
      <c r="N63" s="62">
        <f t="shared" ref="N63:W63" si="73">+N64+N67+N68+N69+N66+N65</f>
        <v>0</v>
      </c>
      <c r="O63" s="62">
        <f t="shared" si="73"/>
        <v>942849455</v>
      </c>
      <c r="P63" s="62">
        <f t="shared" si="73"/>
        <v>68600000</v>
      </c>
      <c r="Q63" s="62">
        <f t="shared" si="73"/>
        <v>615341391</v>
      </c>
      <c r="R63" s="62">
        <f t="shared" si="73"/>
        <v>396108064</v>
      </c>
      <c r="S63" s="62">
        <f t="shared" si="73"/>
        <v>327508064</v>
      </c>
      <c r="T63" s="62">
        <f t="shared" si="73"/>
        <v>27744495</v>
      </c>
      <c r="U63" s="62">
        <f t="shared" si="73"/>
        <v>587596896</v>
      </c>
      <c r="V63" s="62">
        <f t="shared" si="73"/>
        <v>27744495</v>
      </c>
      <c r="W63" s="62">
        <f t="shared" si="73"/>
        <v>0</v>
      </c>
      <c r="X63" s="49">
        <f t="shared" si="45"/>
        <v>0.60837581943232155</v>
      </c>
      <c r="Y63" s="49">
        <f t="shared" si="4"/>
        <v>2.7430431508809305E-2</v>
      </c>
      <c r="Z63" s="49">
        <f t="shared" si="41"/>
        <v>2.7430431508809305E-2</v>
      </c>
      <c r="AA63" s="49">
        <f t="shared" si="60"/>
        <v>4.5087971337198739E-2</v>
      </c>
      <c r="AB63" s="49">
        <f t="shared" si="71"/>
        <v>1</v>
      </c>
    </row>
    <row r="64" spans="1:28" ht="42.75" customHeight="1" x14ac:dyDescent="0.25">
      <c r="A64" s="43" t="s">
        <v>152</v>
      </c>
      <c r="B64" s="44" t="s">
        <v>41</v>
      </c>
      <c r="C64" s="44">
        <v>20</v>
      </c>
      <c r="D64" s="44" t="s">
        <v>38</v>
      </c>
      <c r="E64" s="45" t="s">
        <v>153</v>
      </c>
      <c r="F64" s="46">
        <v>27000000</v>
      </c>
      <c r="G64" s="46">
        <v>0</v>
      </c>
      <c r="H64" s="46">
        <v>0</v>
      </c>
      <c r="I64" s="46">
        <v>0</v>
      </c>
      <c r="J64" s="46">
        <v>0</v>
      </c>
      <c r="K64" s="46">
        <f t="shared" si="53"/>
        <v>0</v>
      </c>
      <c r="L64" s="46">
        <f t="shared" ref="L64:L69" si="74">+F64+K64</f>
        <v>27000000</v>
      </c>
      <c r="M64" s="52">
        <f t="shared" si="72"/>
        <v>3.4212029033034529E-6</v>
      </c>
      <c r="N64" s="46">
        <v>0</v>
      </c>
      <c r="O64" s="56">
        <v>2400000</v>
      </c>
      <c r="P64" s="46">
        <f t="shared" ref="P64:P69" si="75">L64-O64</f>
        <v>24600000</v>
      </c>
      <c r="Q64" s="56">
        <v>0</v>
      </c>
      <c r="R64" s="46">
        <f t="shared" ref="R64:R69" si="76">+L64-Q64</f>
        <v>27000000</v>
      </c>
      <c r="S64" s="46">
        <f t="shared" ref="S64:S69" si="77">O64-Q64</f>
        <v>2400000</v>
      </c>
      <c r="T64" s="46">
        <v>0</v>
      </c>
      <c r="U64" s="46">
        <f t="shared" ref="U64:U69" si="78">+Q64-T64</f>
        <v>0</v>
      </c>
      <c r="V64" s="46">
        <v>0</v>
      </c>
      <c r="W64" s="48">
        <f t="shared" ref="W64:W69" si="79">+T64-V64</f>
        <v>0</v>
      </c>
      <c r="X64" s="54">
        <f t="shared" si="45"/>
        <v>0</v>
      </c>
      <c r="Y64" s="54">
        <f t="shared" si="4"/>
        <v>0</v>
      </c>
      <c r="Z64" s="54">
        <f t="shared" si="41"/>
        <v>0</v>
      </c>
      <c r="AA64" s="54" t="s">
        <v>40</v>
      </c>
      <c r="AB64" s="54" t="s">
        <v>40</v>
      </c>
    </row>
    <row r="65" spans="1:28" ht="42" customHeight="1" x14ac:dyDescent="0.25">
      <c r="A65" s="43" t="s">
        <v>154</v>
      </c>
      <c r="B65" s="44" t="s">
        <v>41</v>
      </c>
      <c r="C65" s="44">
        <v>20</v>
      </c>
      <c r="D65" s="44" t="s">
        <v>38</v>
      </c>
      <c r="E65" s="45" t="s">
        <v>155</v>
      </c>
      <c r="F65" s="46">
        <v>10000000</v>
      </c>
      <c r="G65" s="46">
        <v>0</v>
      </c>
      <c r="H65" s="46">
        <v>0</v>
      </c>
      <c r="I65" s="46">
        <v>0</v>
      </c>
      <c r="J65" s="46">
        <v>0</v>
      </c>
      <c r="K65" s="46">
        <f t="shared" si="53"/>
        <v>0</v>
      </c>
      <c r="L65" s="46">
        <f t="shared" si="74"/>
        <v>10000000</v>
      </c>
      <c r="M65" s="52">
        <f t="shared" si="72"/>
        <v>1.2671121864086863E-6</v>
      </c>
      <c r="N65" s="46">
        <v>0</v>
      </c>
      <c r="O65" s="56">
        <v>0</v>
      </c>
      <c r="P65" s="46">
        <f t="shared" si="75"/>
        <v>10000000</v>
      </c>
      <c r="Q65" s="56">
        <v>0</v>
      </c>
      <c r="R65" s="46">
        <f t="shared" si="76"/>
        <v>10000000</v>
      </c>
      <c r="S65" s="46">
        <f t="shared" si="77"/>
        <v>0</v>
      </c>
      <c r="T65" s="46">
        <v>0</v>
      </c>
      <c r="U65" s="46">
        <f t="shared" si="78"/>
        <v>0</v>
      </c>
      <c r="V65" s="46">
        <v>0</v>
      </c>
      <c r="W65" s="48">
        <f t="shared" si="79"/>
        <v>0</v>
      </c>
      <c r="X65" s="54">
        <f t="shared" si="45"/>
        <v>0</v>
      </c>
      <c r="Y65" s="54">
        <f t="shared" si="4"/>
        <v>0</v>
      </c>
      <c r="Z65" s="54">
        <f t="shared" si="41"/>
        <v>0</v>
      </c>
      <c r="AA65" s="54" t="s">
        <v>40</v>
      </c>
      <c r="AB65" s="54" t="s">
        <v>40</v>
      </c>
    </row>
    <row r="66" spans="1:28" ht="42" customHeight="1" x14ac:dyDescent="0.25">
      <c r="A66" s="43" t="s">
        <v>156</v>
      </c>
      <c r="B66" s="44" t="s">
        <v>41</v>
      </c>
      <c r="C66" s="44">
        <v>20</v>
      </c>
      <c r="D66" s="44" t="s">
        <v>38</v>
      </c>
      <c r="E66" s="45" t="s">
        <v>157</v>
      </c>
      <c r="F66" s="46">
        <v>7000000</v>
      </c>
      <c r="G66" s="46">
        <v>0</v>
      </c>
      <c r="H66" s="46">
        <v>0</v>
      </c>
      <c r="I66" s="46">
        <v>0</v>
      </c>
      <c r="J66" s="46">
        <v>0</v>
      </c>
      <c r="K66" s="46">
        <f t="shared" si="53"/>
        <v>0</v>
      </c>
      <c r="L66" s="46">
        <f t="shared" si="74"/>
        <v>7000000</v>
      </c>
      <c r="M66" s="52">
        <f t="shared" si="72"/>
        <v>8.8697853048608042E-7</v>
      </c>
      <c r="N66" s="46">
        <v>0</v>
      </c>
      <c r="O66" s="56">
        <v>0</v>
      </c>
      <c r="P66" s="46">
        <f t="shared" si="75"/>
        <v>7000000</v>
      </c>
      <c r="Q66" s="56">
        <v>0</v>
      </c>
      <c r="R66" s="46">
        <f t="shared" si="76"/>
        <v>7000000</v>
      </c>
      <c r="S66" s="46">
        <f t="shared" si="77"/>
        <v>0</v>
      </c>
      <c r="T66" s="46">
        <v>0</v>
      </c>
      <c r="U66" s="46">
        <f t="shared" si="78"/>
        <v>0</v>
      </c>
      <c r="V66" s="46">
        <v>0</v>
      </c>
      <c r="W66" s="48">
        <f t="shared" si="79"/>
        <v>0</v>
      </c>
      <c r="X66" s="54">
        <f t="shared" si="45"/>
        <v>0</v>
      </c>
      <c r="Y66" s="54">
        <f t="shared" si="4"/>
        <v>0</v>
      </c>
      <c r="Z66" s="54">
        <f t="shared" si="41"/>
        <v>0</v>
      </c>
      <c r="AA66" s="54" t="s">
        <v>40</v>
      </c>
      <c r="AB66" s="54" t="s">
        <v>40</v>
      </c>
    </row>
    <row r="67" spans="1:28" ht="42" customHeight="1" x14ac:dyDescent="0.25">
      <c r="A67" s="43" t="s">
        <v>158</v>
      </c>
      <c r="B67" s="44" t="s">
        <v>41</v>
      </c>
      <c r="C67" s="44">
        <v>20</v>
      </c>
      <c r="D67" s="44" t="s">
        <v>38</v>
      </c>
      <c r="E67" s="45" t="s">
        <v>159</v>
      </c>
      <c r="F67" s="46">
        <v>30000000</v>
      </c>
      <c r="G67" s="46">
        <v>0</v>
      </c>
      <c r="H67" s="46">
        <v>0</v>
      </c>
      <c r="I67" s="46">
        <v>0</v>
      </c>
      <c r="J67" s="46">
        <v>0</v>
      </c>
      <c r="K67" s="46">
        <f t="shared" si="53"/>
        <v>0</v>
      </c>
      <c r="L67" s="46">
        <f t="shared" si="74"/>
        <v>30000000</v>
      </c>
      <c r="M67" s="52">
        <f t="shared" si="72"/>
        <v>3.8013365592260588E-6</v>
      </c>
      <c r="N67" s="46">
        <v>0</v>
      </c>
      <c r="O67" s="56">
        <v>3000000</v>
      </c>
      <c r="P67" s="46">
        <f t="shared" si="75"/>
        <v>27000000</v>
      </c>
      <c r="Q67" s="56">
        <v>0</v>
      </c>
      <c r="R67" s="46">
        <f t="shared" si="76"/>
        <v>30000000</v>
      </c>
      <c r="S67" s="46">
        <f t="shared" si="77"/>
        <v>3000000</v>
      </c>
      <c r="T67" s="46">
        <v>0</v>
      </c>
      <c r="U67" s="46">
        <f t="shared" si="78"/>
        <v>0</v>
      </c>
      <c r="V67" s="46">
        <v>0</v>
      </c>
      <c r="W67" s="48">
        <f t="shared" si="79"/>
        <v>0</v>
      </c>
      <c r="X67" s="54">
        <f t="shared" si="45"/>
        <v>0</v>
      </c>
      <c r="Y67" s="54">
        <f t="shared" si="4"/>
        <v>0</v>
      </c>
      <c r="Z67" s="54">
        <f t="shared" si="41"/>
        <v>0</v>
      </c>
      <c r="AA67" s="54" t="s">
        <v>40</v>
      </c>
      <c r="AB67" s="54" t="s">
        <v>40</v>
      </c>
    </row>
    <row r="68" spans="1:28" ht="42" customHeight="1" x14ac:dyDescent="0.25">
      <c r="A68" s="43" t="s">
        <v>160</v>
      </c>
      <c r="B68" s="44" t="s">
        <v>41</v>
      </c>
      <c r="C68" s="44">
        <v>20</v>
      </c>
      <c r="D68" s="44" t="s">
        <v>38</v>
      </c>
      <c r="E68" s="45" t="s">
        <v>161</v>
      </c>
      <c r="F68" s="46">
        <v>587596896</v>
      </c>
      <c r="G68" s="46">
        <v>0</v>
      </c>
      <c r="H68" s="46">
        <v>0</v>
      </c>
      <c r="I68" s="46">
        <v>0</v>
      </c>
      <c r="J68" s="46">
        <v>0</v>
      </c>
      <c r="K68" s="46">
        <f t="shared" si="53"/>
        <v>0</v>
      </c>
      <c r="L68" s="46">
        <f t="shared" si="74"/>
        <v>587596896</v>
      </c>
      <c r="M68" s="51">
        <f t="shared" si="72"/>
        <v>7.445511876175174E-5</v>
      </c>
      <c r="N68" s="46">
        <v>0</v>
      </c>
      <c r="O68" s="56">
        <v>587596896</v>
      </c>
      <c r="P68" s="46">
        <f t="shared" si="75"/>
        <v>0</v>
      </c>
      <c r="Q68" s="56">
        <v>587596896</v>
      </c>
      <c r="R68" s="46">
        <f t="shared" si="76"/>
        <v>0</v>
      </c>
      <c r="S68" s="46">
        <f t="shared" si="77"/>
        <v>0</v>
      </c>
      <c r="T68" s="46">
        <v>0</v>
      </c>
      <c r="U68" s="46">
        <f t="shared" si="78"/>
        <v>587596896</v>
      </c>
      <c r="V68" s="46">
        <v>0</v>
      </c>
      <c r="W68" s="48">
        <f t="shared" si="79"/>
        <v>0</v>
      </c>
      <c r="X68" s="54">
        <f t="shared" si="45"/>
        <v>1</v>
      </c>
      <c r="Y68" s="54">
        <f t="shared" si="4"/>
        <v>0</v>
      </c>
      <c r="Z68" s="54">
        <f t="shared" si="41"/>
        <v>0</v>
      </c>
      <c r="AA68" s="54">
        <f t="shared" si="60"/>
        <v>0</v>
      </c>
      <c r="AB68" s="54" t="s">
        <v>40</v>
      </c>
    </row>
    <row r="69" spans="1:28" ht="42" customHeight="1" x14ac:dyDescent="0.25">
      <c r="A69" s="43" t="s">
        <v>162</v>
      </c>
      <c r="B69" s="44" t="s">
        <v>41</v>
      </c>
      <c r="C69" s="44">
        <v>20</v>
      </c>
      <c r="D69" s="44" t="s">
        <v>38</v>
      </c>
      <c r="E69" s="45" t="s">
        <v>163</v>
      </c>
      <c r="F69" s="46">
        <v>349852559</v>
      </c>
      <c r="G69" s="46">
        <v>0</v>
      </c>
      <c r="H69" s="46">
        <v>0</v>
      </c>
      <c r="I69" s="46">
        <v>0</v>
      </c>
      <c r="J69" s="46">
        <v>0</v>
      </c>
      <c r="K69" s="46">
        <f t="shared" si="53"/>
        <v>0</v>
      </c>
      <c r="L69" s="46">
        <f t="shared" si="74"/>
        <v>349852559</v>
      </c>
      <c r="M69" s="53">
        <f t="shared" si="72"/>
        <v>4.4330244095516394E-5</v>
      </c>
      <c r="N69" s="46">
        <v>0</v>
      </c>
      <c r="O69" s="56">
        <v>349852559</v>
      </c>
      <c r="P69" s="46">
        <f t="shared" si="75"/>
        <v>0</v>
      </c>
      <c r="Q69" s="56">
        <v>27744495</v>
      </c>
      <c r="R69" s="46">
        <f t="shared" si="76"/>
        <v>322108064</v>
      </c>
      <c r="S69" s="46">
        <f t="shared" si="77"/>
        <v>322108064</v>
      </c>
      <c r="T69" s="46">
        <v>27744495</v>
      </c>
      <c r="U69" s="46">
        <f t="shared" si="78"/>
        <v>0</v>
      </c>
      <c r="V69" s="46">
        <v>27744495</v>
      </c>
      <c r="W69" s="48">
        <f t="shared" si="79"/>
        <v>0</v>
      </c>
      <c r="X69" s="49">
        <f t="shared" si="45"/>
        <v>7.9303393061646868E-2</v>
      </c>
      <c r="Y69" s="49">
        <f t="shared" si="4"/>
        <v>7.9303393061646868E-2</v>
      </c>
      <c r="Z69" s="49">
        <f t="shared" si="41"/>
        <v>7.9303393061646868E-2</v>
      </c>
      <c r="AA69" s="49">
        <f t="shared" si="60"/>
        <v>1</v>
      </c>
      <c r="AB69" s="49">
        <f t="shared" si="71"/>
        <v>1</v>
      </c>
    </row>
    <row r="70" spans="1:28" ht="48" customHeight="1" x14ac:dyDescent="0.25">
      <c r="A70" s="39" t="s">
        <v>164</v>
      </c>
      <c r="B70" s="34" t="s">
        <v>41</v>
      </c>
      <c r="C70" s="34">
        <v>20</v>
      </c>
      <c r="D70" s="34" t="s">
        <v>38</v>
      </c>
      <c r="E70" s="40" t="s">
        <v>165</v>
      </c>
      <c r="F70" s="62">
        <f>+F71+F72+F73</f>
        <v>11018432425</v>
      </c>
      <c r="G70" s="62">
        <f>+G71+G72+G73</f>
        <v>0</v>
      </c>
      <c r="H70" s="62">
        <f>+H71+H72+H73</f>
        <v>0</v>
      </c>
      <c r="I70" s="62">
        <f>+I71+I72+I73</f>
        <v>0</v>
      </c>
      <c r="J70" s="62">
        <f>+J71+J72+J73</f>
        <v>3000000</v>
      </c>
      <c r="K70" s="62">
        <f t="shared" si="53"/>
        <v>-3000000</v>
      </c>
      <c r="L70" s="62">
        <f>+L71+L72+L73</f>
        <v>11015432425</v>
      </c>
      <c r="M70" s="42">
        <f t="shared" si="72"/>
        <v>1.3957788664278887E-3</v>
      </c>
      <c r="N70" s="62">
        <f t="shared" ref="N70:W70" si="80">+N71+N72+N73</f>
        <v>0</v>
      </c>
      <c r="O70" s="62">
        <f t="shared" si="80"/>
        <v>9771323534</v>
      </c>
      <c r="P70" s="62">
        <f t="shared" si="80"/>
        <v>1244108891</v>
      </c>
      <c r="Q70" s="62">
        <f t="shared" si="80"/>
        <v>9047064672</v>
      </c>
      <c r="R70" s="62">
        <f t="shared" si="80"/>
        <v>1968367753</v>
      </c>
      <c r="S70" s="62">
        <f t="shared" si="80"/>
        <v>724258862</v>
      </c>
      <c r="T70" s="62">
        <f t="shared" si="80"/>
        <v>1526960146.8699999</v>
      </c>
      <c r="U70" s="62">
        <f t="shared" si="80"/>
        <v>7520104525.1300001</v>
      </c>
      <c r="V70" s="62">
        <f t="shared" si="80"/>
        <v>572693715.87</v>
      </c>
      <c r="W70" s="62">
        <f t="shared" si="80"/>
        <v>954266431</v>
      </c>
      <c r="X70" s="38">
        <f t="shared" si="45"/>
        <v>0.82130817229356301</v>
      </c>
      <c r="Y70" s="38">
        <f t="shared" si="4"/>
        <v>0.13862008207725898</v>
      </c>
      <c r="Z70" s="38">
        <f t="shared" si="41"/>
        <v>5.1990125650468962E-2</v>
      </c>
      <c r="AA70" s="38">
        <f t="shared" si="60"/>
        <v>0.1687796210406044</v>
      </c>
      <c r="AB70" s="38">
        <f t="shared" si="71"/>
        <v>0.37505478911412427</v>
      </c>
    </row>
    <row r="71" spans="1:28" ht="42" customHeight="1" x14ac:dyDescent="0.25">
      <c r="A71" s="43" t="s">
        <v>166</v>
      </c>
      <c r="B71" s="44" t="s">
        <v>41</v>
      </c>
      <c r="C71" s="44">
        <v>20</v>
      </c>
      <c r="D71" s="44" t="s">
        <v>38</v>
      </c>
      <c r="E71" s="45" t="s">
        <v>167</v>
      </c>
      <c r="F71" s="46">
        <v>1952800255</v>
      </c>
      <c r="G71" s="46">
        <v>0</v>
      </c>
      <c r="H71" s="46">
        <v>0</v>
      </c>
      <c r="I71" s="46">
        <v>0</v>
      </c>
      <c r="J71" s="46">
        <v>0</v>
      </c>
      <c r="K71" s="46">
        <f t="shared" si="53"/>
        <v>0</v>
      </c>
      <c r="L71" s="46">
        <f>+F71+K71</f>
        <v>1952800255</v>
      </c>
      <c r="M71" s="51">
        <f t="shared" si="72"/>
        <v>2.4744170007324904E-4</v>
      </c>
      <c r="N71" s="46">
        <v>0</v>
      </c>
      <c r="O71" s="46">
        <v>1028698747</v>
      </c>
      <c r="P71" s="46">
        <f>L71-O71</f>
        <v>924101508</v>
      </c>
      <c r="Q71" s="46">
        <v>1028698747</v>
      </c>
      <c r="R71" s="46">
        <f>+L71-Q71</f>
        <v>924101508</v>
      </c>
      <c r="S71" s="46">
        <f>O71-Q71</f>
        <v>0</v>
      </c>
      <c r="T71" s="46">
        <v>1028698747</v>
      </c>
      <c r="U71" s="46">
        <f>+Q71-T71</f>
        <v>0</v>
      </c>
      <c r="V71" s="46">
        <v>74432316</v>
      </c>
      <c r="W71" s="48">
        <f>+T71-V71</f>
        <v>954266431</v>
      </c>
      <c r="X71" s="49">
        <f t="shared" si="45"/>
        <v>0.52678134610341909</v>
      </c>
      <c r="Y71" s="49">
        <f t="shared" ref="Y71:Y134" si="81">+T71/L71</f>
        <v>0.52678134610341909</v>
      </c>
      <c r="Z71" s="49">
        <f t="shared" si="41"/>
        <v>3.8115683265311742E-2</v>
      </c>
      <c r="AA71" s="49">
        <f t="shared" si="60"/>
        <v>1</v>
      </c>
      <c r="AB71" s="49">
        <f t="shared" si="71"/>
        <v>7.2355795335677611E-2</v>
      </c>
    </row>
    <row r="72" spans="1:28" ht="42" customHeight="1" x14ac:dyDescent="0.25">
      <c r="A72" s="43" t="s">
        <v>168</v>
      </c>
      <c r="B72" s="44" t="s">
        <v>41</v>
      </c>
      <c r="C72" s="44">
        <v>20</v>
      </c>
      <c r="D72" s="44" t="s">
        <v>38</v>
      </c>
      <c r="E72" s="45" t="s">
        <v>169</v>
      </c>
      <c r="F72" s="46">
        <v>9046632170</v>
      </c>
      <c r="G72" s="46">
        <v>0</v>
      </c>
      <c r="H72" s="46">
        <v>0</v>
      </c>
      <c r="I72" s="46">
        <v>0</v>
      </c>
      <c r="J72" s="46">
        <v>3000000</v>
      </c>
      <c r="K72" s="46">
        <f t="shared" si="53"/>
        <v>-3000000</v>
      </c>
      <c r="L72" s="46">
        <f>+F72+K72</f>
        <v>9043632170</v>
      </c>
      <c r="M72" s="51">
        <f t="shared" si="72"/>
        <v>1.1459296532004633E-3</v>
      </c>
      <c r="N72" s="46">
        <v>0</v>
      </c>
      <c r="O72" s="46">
        <v>8734791902</v>
      </c>
      <c r="P72" s="46">
        <f>L72-O72</f>
        <v>308840268</v>
      </c>
      <c r="Q72" s="46">
        <v>8010533040</v>
      </c>
      <c r="R72" s="46">
        <f>+L72-Q72</f>
        <v>1033099130</v>
      </c>
      <c r="S72" s="46">
        <f>O72-Q72</f>
        <v>724258862</v>
      </c>
      <c r="T72" s="46">
        <v>498261399.87</v>
      </c>
      <c r="U72" s="46">
        <f>+Q72-T72</f>
        <v>7512271640.1300001</v>
      </c>
      <c r="V72" s="46">
        <v>498261399.87</v>
      </c>
      <c r="W72" s="48">
        <f>+T72-V72</f>
        <v>0</v>
      </c>
      <c r="X72" s="49">
        <f t="shared" si="45"/>
        <v>0.88576502111319289</v>
      </c>
      <c r="Y72" s="49">
        <f t="shared" si="81"/>
        <v>5.5095274830267674E-2</v>
      </c>
      <c r="Z72" s="49">
        <f t="shared" si="41"/>
        <v>5.5095274830267674E-2</v>
      </c>
      <c r="AA72" s="49">
        <f t="shared" si="60"/>
        <v>6.2200779571342985E-2</v>
      </c>
      <c r="AB72" s="49">
        <f t="shared" si="71"/>
        <v>1</v>
      </c>
    </row>
    <row r="73" spans="1:28" ht="42" customHeight="1" x14ac:dyDescent="0.25">
      <c r="A73" s="43" t="s">
        <v>170</v>
      </c>
      <c r="B73" s="44" t="s">
        <v>41</v>
      </c>
      <c r="C73" s="44">
        <v>20</v>
      </c>
      <c r="D73" s="44" t="s">
        <v>38</v>
      </c>
      <c r="E73" s="45" t="s">
        <v>171</v>
      </c>
      <c r="F73" s="46">
        <v>19000000</v>
      </c>
      <c r="G73" s="46">
        <v>0</v>
      </c>
      <c r="H73" s="46">
        <v>0</v>
      </c>
      <c r="I73" s="46">
        <v>0</v>
      </c>
      <c r="J73" s="46">
        <v>0</v>
      </c>
      <c r="K73" s="46">
        <f t="shared" si="53"/>
        <v>0</v>
      </c>
      <c r="L73" s="46">
        <f>+F73+K73</f>
        <v>19000000</v>
      </c>
      <c r="M73" s="52">
        <f t="shared" si="72"/>
        <v>2.4075131541765038E-6</v>
      </c>
      <c r="N73" s="46">
        <v>0</v>
      </c>
      <c r="O73" s="46">
        <v>7832885</v>
      </c>
      <c r="P73" s="46">
        <f>L73-O73</f>
        <v>11167115</v>
      </c>
      <c r="Q73" s="46">
        <v>7832885</v>
      </c>
      <c r="R73" s="46">
        <f>+L73-Q73</f>
        <v>11167115</v>
      </c>
      <c r="S73" s="46">
        <f>O73-Q73</f>
        <v>0</v>
      </c>
      <c r="T73" s="46">
        <v>0</v>
      </c>
      <c r="U73" s="46">
        <f>+Q73-T73</f>
        <v>7832885</v>
      </c>
      <c r="V73" s="46">
        <v>0</v>
      </c>
      <c r="W73" s="48">
        <f>+T73-V73</f>
        <v>0</v>
      </c>
      <c r="X73" s="54">
        <f t="shared" si="45"/>
        <v>0.4122571052631579</v>
      </c>
      <c r="Y73" s="54">
        <f t="shared" si="81"/>
        <v>0</v>
      </c>
      <c r="Z73" s="54">
        <f t="shared" si="41"/>
        <v>0</v>
      </c>
      <c r="AA73" s="54">
        <f t="shared" si="60"/>
        <v>0</v>
      </c>
      <c r="AB73" s="54" t="s">
        <v>40</v>
      </c>
    </row>
    <row r="74" spans="1:28" ht="49.5" customHeight="1" x14ac:dyDescent="0.25">
      <c r="A74" s="39" t="s">
        <v>172</v>
      </c>
      <c r="B74" s="34" t="s">
        <v>41</v>
      </c>
      <c r="C74" s="34">
        <v>20</v>
      </c>
      <c r="D74" s="34" t="s">
        <v>38</v>
      </c>
      <c r="E74" s="40" t="s">
        <v>173</v>
      </c>
      <c r="F74" s="62">
        <f>SUM(F75:F80)</f>
        <v>7144524698</v>
      </c>
      <c r="G74" s="62">
        <f>SUM(G75:G80)</f>
        <v>0</v>
      </c>
      <c r="H74" s="62">
        <f>SUM(H75:H80)</f>
        <v>0</v>
      </c>
      <c r="I74" s="62">
        <f>SUM(I75:I80)</f>
        <v>3000000</v>
      </c>
      <c r="J74" s="62">
        <f>SUM(J75:J80)</f>
        <v>0</v>
      </c>
      <c r="K74" s="62">
        <f t="shared" si="53"/>
        <v>3000000</v>
      </c>
      <c r="L74" s="62">
        <f>SUM(L75:L80)</f>
        <v>7147524698</v>
      </c>
      <c r="M74" s="42">
        <f t="shared" si="72"/>
        <v>9.0567156474928654E-4</v>
      </c>
      <c r="N74" s="62">
        <f t="shared" ref="N74:W74" si="82">SUM(N75:N80)</f>
        <v>0</v>
      </c>
      <c r="O74" s="62">
        <f t="shared" si="82"/>
        <v>3488485563.8799996</v>
      </c>
      <c r="P74" s="62">
        <f t="shared" si="82"/>
        <v>3659039134.1200004</v>
      </c>
      <c r="Q74" s="62">
        <f t="shared" si="82"/>
        <v>2757887515.8799996</v>
      </c>
      <c r="R74" s="62">
        <f t="shared" si="82"/>
        <v>4389637182.1199999</v>
      </c>
      <c r="S74" s="62">
        <f t="shared" si="82"/>
        <v>730598048</v>
      </c>
      <c r="T74" s="62">
        <f t="shared" si="82"/>
        <v>13293684.469999999</v>
      </c>
      <c r="U74" s="62">
        <f t="shared" si="82"/>
        <v>2744593831.4099998</v>
      </c>
      <c r="V74" s="62">
        <f t="shared" si="82"/>
        <v>4683013</v>
      </c>
      <c r="W74" s="62">
        <f t="shared" si="82"/>
        <v>8610671.4699999988</v>
      </c>
      <c r="X74" s="38">
        <f t="shared" si="45"/>
        <v>0.38585211418041043</v>
      </c>
      <c r="Y74" s="38">
        <f t="shared" si="81"/>
        <v>1.8599004594863169E-3</v>
      </c>
      <c r="Z74" s="38">
        <f t="shared" si="41"/>
        <v>6.5519367863260236E-4</v>
      </c>
      <c r="AA74" s="38">
        <f t="shared" si="60"/>
        <v>4.8202417224975863E-3</v>
      </c>
      <c r="AB74" s="38">
        <f t="shared" ref="AB74:AB97" si="83">+V74/T74</f>
        <v>0.35227351834385762</v>
      </c>
    </row>
    <row r="75" spans="1:28" ht="41.25" customHeight="1" x14ac:dyDescent="0.25">
      <c r="A75" s="43" t="s">
        <v>174</v>
      </c>
      <c r="B75" s="44" t="s">
        <v>41</v>
      </c>
      <c r="C75" s="44">
        <v>20</v>
      </c>
      <c r="D75" s="44" t="s">
        <v>38</v>
      </c>
      <c r="E75" s="45" t="s">
        <v>175</v>
      </c>
      <c r="F75" s="46">
        <v>1583473232</v>
      </c>
      <c r="G75" s="46">
        <v>0</v>
      </c>
      <c r="H75" s="46">
        <v>0</v>
      </c>
      <c r="I75" s="46">
        <v>0</v>
      </c>
      <c r="J75" s="46">
        <v>0</v>
      </c>
      <c r="K75" s="46">
        <f t="shared" si="53"/>
        <v>0</v>
      </c>
      <c r="L75" s="46">
        <f t="shared" ref="L75:L80" si="84">+F75+K75</f>
        <v>1583473232</v>
      </c>
      <c r="M75" s="51">
        <f t="shared" si="72"/>
        <v>2.006438229119149E-4</v>
      </c>
      <c r="N75" s="46">
        <v>0</v>
      </c>
      <c r="O75" s="46">
        <v>955196927</v>
      </c>
      <c r="P75" s="46">
        <f t="shared" ref="P75:P80" si="85">L75-O75</f>
        <v>628276305</v>
      </c>
      <c r="Q75" s="46">
        <v>840800380</v>
      </c>
      <c r="R75" s="46">
        <f t="shared" ref="R75:R80" si="86">+L75-Q75</f>
        <v>742672852</v>
      </c>
      <c r="S75" s="46">
        <f t="shared" ref="S75:S80" si="87">O75-Q75</f>
        <v>114396547</v>
      </c>
      <c r="T75" s="46">
        <v>8602248</v>
      </c>
      <c r="U75" s="46">
        <f t="shared" ref="U75:U80" si="88">+Q75-T75</f>
        <v>832198132</v>
      </c>
      <c r="V75" s="46">
        <v>0</v>
      </c>
      <c r="W75" s="48">
        <f t="shared" ref="W75:W80" si="89">+T75-V75</f>
        <v>8602248</v>
      </c>
      <c r="X75" s="49">
        <f t="shared" si="45"/>
        <v>0.53098490268637522</v>
      </c>
      <c r="Y75" s="49">
        <f t="shared" si="81"/>
        <v>5.4325187354982707E-3</v>
      </c>
      <c r="Z75" s="49">
        <f t="shared" si="41"/>
        <v>0</v>
      </c>
      <c r="AA75" s="49">
        <f t="shared" si="60"/>
        <v>1.0231022968852607E-2</v>
      </c>
      <c r="AB75" s="49">
        <f t="shared" si="83"/>
        <v>0</v>
      </c>
    </row>
    <row r="76" spans="1:28" ht="39" customHeight="1" x14ac:dyDescent="0.25">
      <c r="A76" s="43" t="s">
        <v>176</v>
      </c>
      <c r="B76" s="44" t="s">
        <v>41</v>
      </c>
      <c r="C76" s="44">
        <v>20</v>
      </c>
      <c r="D76" s="44" t="s">
        <v>38</v>
      </c>
      <c r="E76" s="45" t="s">
        <v>177</v>
      </c>
      <c r="F76" s="46">
        <v>3205206795</v>
      </c>
      <c r="G76" s="46">
        <v>0</v>
      </c>
      <c r="H76" s="46">
        <v>0</v>
      </c>
      <c r="I76" s="46">
        <v>0</v>
      </c>
      <c r="J76" s="46">
        <v>0</v>
      </c>
      <c r="K76" s="46">
        <f t="shared" si="53"/>
        <v>0</v>
      </c>
      <c r="L76" s="46">
        <f t="shared" si="84"/>
        <v>3205206795</v>
      </c>
      <c r="M76" s="51">
        <f t="shared" si="72"/>
        <v>4.0613565899044279E-4</v>
      </c>
      <c r="N76" s="46">
        <v>0</v>
      </c>
      <c r="O76" s="46">
        <v>1265695353.5999999</v>
      </c>
      <c r="P76" s="46">
        <f t="shared" si="85"/>
        <v>1939511441.4000001</v>
      </c>
      <c r="Q76" s="46">
        <v>1189692823.5999999</v>
      </c>
      <c r="R76" s="46">
        <f t="shared" si="86"/>
        <v>2015513971.4000001</v>
      </c>
      <c r="S76" s="46">
        <f t="shared" si="87"/>
        <v>76002530</v>
      </c>
      <c r="T76" s="46">
        <v>8063.6</v>
      </c>
      <c r="U76" s="46">
        <f t="shared" si="88"/>
        <v>1189684760</v>
      </c>
      <c r="V76" s="46">
        <v>0</v>
      </c>
      <c r="W76" s="48">
        <f t="shared" si="89"/>
        <v>8063.6</v>
      </c>
      <c r="X76" s="49">
        <f t="shared" si="45"/>
        <v>0.37117505973588827</v>
      </c>
      <c r="Y76" s="73">
        <f t="shared" si="81"/>
        <v>2.5157815129366715E-6</v>
      </c>
      <c r="Z76" s="49">
        <f t="shared" si="41"/>
        <v>0</v>
      </c>
      <c r="AA76" s="49">
        <f t="shared" si="60"/>
        <v>6.7778840386711074E-6</v>
      </c>
      <c r="AB76" s="49">
        <f t="shared" si="83"/>
        <v>0</v>
      </c>
    </row>
    <row r="77" spans="1:28" ht="44.25" customHeight="1" x14ac:dyDescent="0.25">
      <c r="A77" s="43" t="s">
        <v>178</v>
      </c>
      <c r="B77" s="44" t="s">
        <v>41</v>
      </c>
      <c r="C77" s="44">
        <v>20</v>
      </c>
      <c r="D77" s="44" t="s">
        <v>38</v>
      </c>
      <c r="E77" s="45" t="s">
        <v>179</v>
      </c>
      <c r="F77" s="46">
        <v>126060430</v>
      </c>
      <c r="G77" s="46">
        <v>0</v>
      </c>
      <c r="H77" s="46">
        <v>0</v>
      </c>
      <c r="I77" s="46">
        <v>0</v>
      </c>
      <c r="J77" s="46">
        <v>0</v>
      </c>
      <c r="K77" s="46">
        <f t="shared" si="53"/>
        <v>0</v>
      </c>
      <c r="L77" s="46">
        <f t="shared" si="84"/>
        <v>126060430</v>
      </c>
      <c r="M77" s="53">
        <f t="shared" si="72"/>
        <v>1.5973270707691914E-5</v>
      </c>
      <c r="N77" s="46">
        <v>0</v>
      </c>
      <c r="O77" s="46">
        <v>70000359.870000005</v>
      </c>
      <c r="P77" s="46">
        <f t="shared" si="85"/>
        <v>56060070.129999995</v>
      </c>
      <c r="Q77" s="46">
        <v>4683372.87</v>
      </c>
      <c r="R77" s="46">
        <f t="shared" si="86"/>
        <v>121377057.13</v>
      </c>
      <c r="S77" s="46">
        <f t="shared" si="87"/>
        <v>65316987.000000007</v>
      </c>
      <c r="T77" s="46">
        <v>4683372.87</v>
      </c>
      <c r="U77" s="46">
        <f t="shared" si="88"/>
        <v>0</v>
      </c>
      <c r="V77" s="46">
        <v>4683013</v>
      </c>
      <c r="W77" s="48">
        <f t="shared" si="89"/>
        <v>359.87000000011176</v>
      </c>
      <c r="X77" s="49">
        <f t="shared" si="45"/>
        <v>3.7151807827404681E-2</v>
      </c>
      <c r="Y77" s="49">
        <f t="shared" si="81"/>
        <v>3.7151807827404681E-2</v>
      </c>
      <c r="Z77" s="49">
        <f t="shared" si="41"/>
        <v>3.7148953085436878E-2</v>
      </c>
      <c r="AA77" s="49">
        <f t="shared" si="60"/>
        <v>1</v>
      </c>
      <c r="AB77" s="49">
        <f t="shared" si="83"/>
        <v>0.99992316007928705</v>
      </c>
    </row>
    <row r="78" spans="1:28" ht="32.25" customHeight="1" x14ac:dyDescent="0.25">
      <c r="A78" s="43" t="s">
        <v>180</v>
      </c>
      <c r="B78" s="44" t="s">
        <v>41</v>
      </c>
      <c r="C78" s="44">
        <v>20</v>
      </c>
      <c r="D78" s="44" t="s">
        <v>38</v>
      </c>
      <c r="E78" s="45" t="s">
        <v>181</v>
      </c>
      <c r="F78" s="46">
        <v>1505880945</v>
      </c>
      <c r="G78" s="46">
        <v>0</v>
      </c>
      <c r="H78" s="46">
        <v>0</v>
      </c>
      <c r="I78" s="46">
        <v>0</v>
      </c>
      <c r="J78" s="46">
        <v>0</v>
      </c>
      <c r="K78" s="46">
        <f t="shared" si="53"/>
        <v>0</v>
      </c>
      <c r="L78" s="46">
        <f t="shared" si="84"/>
        <v>1505880945</v>
      </c>
      <c r="M78" s="51">
        <f t="shared" si="72"/>
        <v>1.9081200966901288E-4</v>
      </c>
      <c r="N78" s="46">
        <v>0</v>
      </c>
      <c r="O78" s="46">
        <v>835689627.40999997</v>
      </c>
      <c r="P78" s="46">
        <f t="shared" si="85"/>
        <v>670191317.59000003</v>
      </c>
      <c r="Q78" s="46">
        <v>363807643.41000003</v>
      </c>
      <c r="R78" s="46">
        <f t="shared" si="86"/>
        <v>1142073301.5899999</v>
      </c>
      <c r="S78" s="46">
        <f t="shared" si="87"/>
        <v>471881983.99999994</v>
      </c>
      <c r="T78" s="46">
        <v>0</v>
      </c>
      <c r="U78" s="46">
        <f t="shared" si="88"/>
        <v>363807643.41000003</v>
      </c>
      <c r="V78" s="46">
        <v>0</v>
      </c>
      <c r="W78" s="48">
        <f t="shared" si="89"/>
        <v>0</v>
      </c>
      <c r="X78" s="54">
        <f t="shared" si="45"/>
        <v>0.24159123908032454</v>
      </c>
      <c r="Y78" s="54">
        <f t="shared" si="81"/>
        <v>0</v>
      </c>
      <c r="Z78" s="54">
        <f t="shared" si="41"/>
        <v>0</v>
      </c>
      <c r="AA78" s="54">
        <f t="shared" si="60"/>
        <v>0</v>
      </c>
      <c r="AB78" s="54" t="s">
        <v>40</v>
      </c>
    </row>
    <row r="79" spans="1:28" ht="50.25" customHeight="1" x14ac:dyDescent="0.25">
      <c r="A79" s="43" t="s">
        <v>182</v>
      </c>
      <c r="B79" s="44" t="s">
        <v>41</v>
      </c>
      <c r="C79" s="44">
        <v>20</v>
      </c>
      <c r="D79" s="44" t="s">
        <v>38</v>
      </c>
      <c r="E79" s="45" t="s">
        <v>183</v>
      </c>
      <c r="F79" s="46">
        <v>365000000</v>
      </c>
      <c r="G79" s="46">
        <v>0</v>
      </c>
      <c r="H79" s="46">
        <v>0</v>
      </c>
      <c r="I79" s="46">
        <v>0</v>
      </c>
      <c r="J79" s="46">
        <v>0</v>
      </c>
      <c r="K79" s="46">
        <f t="shared" si="53"/>
        <v>0</v>
      </c>
      <c r="L79" s="46">
        <f t="shared" si="84"/>
        <v>365000000</v>
      </c>
      <c r="M79" s="53">
        <f t="shared" si="72"/>
        <v>4.6249594803917048E-5</v>
      </c>
      <c r="N79" s="46">
        <v>0</v>
      </c>
      <c r="O79" s="46">
        <v>0</v>
      </c>
      <c r="P79" s="46">
        <f t="shared" si="85"/>
        <v>365000000</v>
      </c>
      <c r="Q79" s="46">
        <v>0</v>
      </c>
      <c r="R79" s="46">
        <f t="shared" si="86"/>
        <v>365000000</v>
      </c>
      <c r="S79" s="46">
        <f t="shared" si="87"/>
        <v>0</v>
      </c>
      <c r="T79" s="46">
        <v>0</v>
      </c>
      <c r="U79" s="46">
        <f t="shared" si="88"/>
        <v>0</v>
      </c>
      <c r="V79" s="46">
        <v>0</v>
      </c>
      <c r="W79" s="48">
        <f t="shared" si="89"/>
        <v>0</v>
      </c>
      <c r="X79" s="54">
        <f t="shared" si="45"/>
        <v>0</v>
      </c>
      <c r="Y79" s="54">
        <f t="shared" si="81"/>
        <v>0</v>
      </c>
      <c r="Z79" s="54">
        <f t="shared" si="41"/>
        <v>0</v>
      </c>
      <c r="AA79" s="54" t="s">
        <v>40</v>
      </c>
      <c r="AB79" s="54" t="s">
        <v>40</v>
      </c>
    </row>
    <row r="80" spans="1:28" ht="49.5" customHeight="1" x14ac:dyDescent="0.25">
      <c r="A80" s="43" t="s">
        <v>184</v>
      </c>
      <c r="B80" s="44" t="s">
        <v>41</v>
      </c>
      <c r="C80" s="44">
        <v>20</v>
      </c>
      <c r="D80" s="44" t="s">
        <v>38</v>
      </c>
      <c r="E80" s="45" t="s">
        <v>185</v>
      </c>
      <c r="F80" s="46">
        <v>358903296</v>
      </c>
      <c r="G80" s="46">
        <v>0</v>
      </c>
      <c r="H80" s="46">
        <v>0</v>
      </c>
      <c r="I80" s="46">
        <v>3000000</v>
      </c>
      <c r="J80" s="46">
        <v>0</v>
      </c>
      <c r="K80" s="46">
        <f t="shared" si="53"/>
        <v>3000000</v>
      </c>
      <c r="L80" s="46">
        <f t="shared" si="84"/>
        <v>361903296</v>
      </c>
      <c r="M80" s="53">
        <f t="shared" si="72"/>
        <v>4.5857207666307E-5</v>
      </c>
      <c r="N80" s="46">
        <v>0</v>
      </c>
      <c r="O80" s="46">
        <v>361903296</v>
      </c>
      <c r="P80" s="46">
        <f t="shared" si="85"/>
        <v>0</v>
      </c>
      <c r="Q80" s="46">
        <v>358903296</v>
      </c>
      <c r="R80" s="46">
        <f t="shared" si="86"/>
        <v>3000000</v>
      </c>
      <c r="S80" s="46">
        <f t="shared" si="87"/>
        <v>3000000</v>
      </c>
      <c r="T80" s="46">
        <v>0</v>
      </c>
      <c r="U80" s="46">
        <f t="shared" si="88"/>
        <v>358903296</v>
      </c>
      <c r="V80" s="46">
        <v>0</v>
      </c>
      <c r="W80" s="48">
        <f t="shared" si="89"/>
        <v>0</v>
      </c>
      <c r="X80" s="54">
        <f t="shared" si="45"/>
        <v>0.9917104927389222</v>
      </c>
      <c r="Y80" s="54">
        <f t="shared" si="81"/>
        <v>0</v>
      </c>
      <c r="Z80" s="54">
        <f t="shared" si="41"/>
        <v>0</v>
      </c>
      <c r="AA80" s="54">
        <f t="shared" si="60"/>
        <v>0</v>
      </c>
      <c r="AB80" s="54" t="s">
        <v>40</v>
      </c>
    </row>
    <row r="81" spans="1:28" ht="41.25" customHeight="1" x14ac:dyDescent="0.25">
      <c r="A81" s="39" t="s">
        <v>186</v>
      </c>
      <c r="B81" s="34" t="s">
        <v>41</v>
      </c>
      <c r="C81" s="34">
        <v>20</v>
      </c>
      <c r="D81" s="34" t="s">
        <v>38</v>
      </c>
      <c r="E81" s="40" t="s">
        <v>187</v>
      </c>
      <c r="F81" s="62">
        <f>SUM(F82:F86)</f>
        <v>646000000</v>
      </c>
      <c r="G81" s="62">
        <f>SUM(G82:G86)</f>
        <v>0</v>
      </c>
      <c r="H81" s="62">
        <f>SUM(H82:H86)</f>
        <v>0</v>
      </c>
      <c r="I81" s="62">
        <f>SUM(I82:I86)</f>
        <v>0</v>
      </c>
      <c r="J81" s="62">
        <f>SUM(J82:J86)</f>
        <v>0</v>
      </c>
      <c r="K81" s="62">
        <f t="shared" si="53"/>
        <v>0</v>
      </c>
      <c r="L81" s="62">
        <f>SUM(L82:L86)</f>
        <v>646000000</v>
      </c>
      <c r="M81" s="42">
        <f t="shared" si="72"/>
        <v>8.1855447242001132E-5</v>
      </c>
      <c r="N81" s="62">
        <f t="shared" ref="N81:W81" si="90">SUM(N82:N86)</f>
        <v>0</v>
      </c>
      <c r="O81" s="62">
        <f t="shared" si="90"/>
        <v>154000000</v>
      </c>
      <c r="P81" s="62">
        <f t="shared" si="90"/>
        <v>492000000</v>
      </c>
      <c r="Q81" s="62">
        <f t="shared" si="90"/>
        <v>13580</v>
      </c>
      <c r="R81" s="62">
        <f t="shared" si="90"/>
        <v>645986420</v>
      </c>
      <c r="S81" s="62">
        <f t="shared" si="90"/>
        <v>153986420</v>
      </c>
      <c r="T81" s="62">
        <f t="shared" si="90"/>
        <v>13580</v>
      </c>
      <c r="U81" s="62">
        <f t="shared" si="90"/>
        <v>0</v>
      </c>
      <c r="V81" s="62">
        <f t="shared" si="90"/>
        <v>13580</v>
      </c>
      <c r="W81" s="62">
        <f t="shared" si="90"/>
        <v>0</v>
      </c>
      <c r="X81" s="74">
        <f t="shared" si="45"/>
        <v>2.1021671826625386E-5</v>
      </c>
      <c r="Y81" s="74">
        <f t="shared" si="81"/>
        <v>2.1021671826625386E-5</v>
      </c>
      <c r="Z81" s="74">
        <f t="shared" si="41"/>
        <v>2.1021671826625386E-5</v>
      </c>
      <c r="AA81" s="38">
        <f t="shared" si="60"/>
        <v>1</v>
      </c>
      <c r="AB81" s="38">
        <f t="shared" ref="AB81" si="91">+V81/T81</f>
        <v>1</v>
      </c>
    </row>
    <row r="82" spans="1:28" ht="39" customHeight="1" x14ac:dyDescent="0.25">
      <c r="A82" s="43" t="s">
        <v>188</v>
      </c>
      <c r="B82" s="44" t="s">
        <v>41</v>
      </c>
      <c r="C82" s="44">
        <v>20</v>
      </c>
      <c r="D82" s="44" t="s">
        <v>38</v>
      </c>
      <c r="E82" s="45" t="s">
        <v>189</v>
      </c>
      <c r="F82" s="46">
        <v>302000000</v>
      </c>
      <c r="G82" s="46">
        <v>0</v>
      </c>
      <c r="H82" s="46">
        <v>0</v>
      </c>
      <c r="I82" s="46">
        <v>0</v>
      </c>
      <c r="J82" s="46">
        <v>0</v>
      </c>
      <c r="K82" s="46">
        <f t="shared" si="53"/>
        <v>0</v>
      </c>
      <c r="L82" s="46">
        <f t="shared" ref="L82:L87" si="92">+F82+K82</f>
        <v>302000000</v>
      </c>
      <c r="M82" s="53">
        <f t="shared" si="72"/>
        <v>3.8266788029542325E-5</v>
      </c>
      <c r="N82" s="46">
        <v>0</v>
      </c>
      <c r="O82" s="46">
        <v>150000000</v>
      </c>
      <c r="P82" s="46">
        <f t="shared" ref="P82:P87" si="93">L82-O82</f>
        <v>152000000</v>
      </c>
      <c r="Q82" s="46">
        <v>0</v>
      </c>
      <c r="R82" s="46">
        <f t="shared" ref="R82:R87" si="94">+L82-Q82</f>
        <v>302000000</v>
      </c>
      <c r="S82" s="46">
        <f t="shared" ref="S82:S87" si="95">O82-Q82</f>
        <v>150000000</v>
      </c>
      <c r="T82" s="46">
        <v>0</v>
      </c>
      <c r="U82" s="46">
        <f t="shared" ref="U82:U87" si="96">+Q82-T82</f>
        <v>0</v>
      </c>
      <c r="V82" s="46">
        <v>0</v>
      </c>
      <c r="W82" s="48">
        <f t="shared" ref="W82:W86" si="97">+T82-V82</f>
        <v>0</v>
      </c>
      <c r="X82" s="54">
        <f t="shared" si="45"/>
        <v>0</v>
      </c>
      <c r="Y82" s="54">
        <f t="shared" si="81"/>
        <v>0</v>
      </c>
      <c r="Z82" s="54">
        <f t="shared" si="41"/>
        <v>0</v>
      </c>
      <c r="AA82" s="54" t="s">
        <v>40</v>
      </c>
      <c r="AB82" s="54" t="s">
        <v>40</v>
      </c>
    </row>
    <row r="83" spans="1:28" ht="48" customHeight="1" x14ac:dyDescent="0.25">
      <c r="A83" s="43" t="s">
        <v>190</v>
      </c>
      <c r="B83" s="44" t="s">
        <v>41</v>
      </c>
      <c r="C83" s="44">
        <v>20</v>
      </c>
      <c r="D83" s="44" t="s">
        <v>38</v>
      </c>
      <c r="E83" s="45" t="s">
        <v>191</v>
      </c>
      <c r="F83" s="46">
        <v>40000000</v>
      </c>
      <c r="G83" s="46">
        <v>0</v>
      </c>
      <c r="H83" s="46">
        <v>0</v>
      </c>
      <c r="I83" s="46">
        <v>0</v>
      </c>
      <c r="J83" s="46">
        <v>0</v>
      </c>
      <c r="K83" s="46">
        <f t="shared" si="53"/>
        <v>0</v>
      </c>
      <c r="L83" s="46">
        <f t="shared" si="92"/>
        <v>40000000</v>
      </c>
      <c r="M83" s="53">
        <f t="shared" si="72"/>
        <v>5.068448745634745E-6</v>
      </c>
      <c r="N83" s="46">
        <v>0</v>
      </c>
      <c r="O83" s="46">
        <v>0</v>
      </c>
      <c r="P83" s="46">
        <f t="shared" si="93"/>
        <v>40000000</v>
      </c>
      <c r="Q83" s="46">
        <v>0</v>
      </c>
      <c r="R83" s="46">
        <f t="shared" si="94"/>
        <v>40000000</v>
      </c>
      <c r="S83" s="46">
        <f t="shared" si="95"/>
        <v>0</v>
      </c>
      <c r="T83" s="46">
        <v>0</v>
      </c>
      <c r="U83" s="46">
        <f t="shared" si="96"/>
        <v>0</v>
      </c>
      <c r="V83" s="46">
        <v>0</v>
      </c>
      <c r="W83" s="48">
        <f t="shared" si="97"/>
        <v>0</v>
      </c>
      <c r="X83" s="54">
        <f t="shared" si="45"/>
        <v>0</v>
      </c>
      <c r="Y83" s="54">
        <f t="shared" si="81"/>
        <v>0</v>
      </c>
      <c r="Z83" s="54">
        <f t="shared" si="41"/>
        <v>0</v>
      </c>
      <c r="AA83" s="54" t="s">
        <v>40</v>
      </c>
      <c r="AB83" s="54" t="s">
        <v>40</v>
      </c>
    </row>
    <row r="84" spans="1:28" ht="62.25" customHeight="1" x14ac:dyDescent="0.25">
      <c r="A84" s="43" t="s">
        <v>192</v>
      </c>
      <c r="B84" s="44" t="s">
        <v>41</v>
      </c>
      <c r="C84" s="44">
        <v>20</v>
      </c>
      <c r="D84" s="44" t="s">
        <v>38</v>
      </c>
      <c r="E84" s="45" t="s">
        <v>193</v>
      </c>
      <c r="F84" s="46">
        <v>4000000</v>
      </c>
      <c r="G84" s="46">
        <v>0</v>
      </c>
      <c r="H84" s="46">
        <v>0</v>
      </c>
      <c r="I84" s="46">
        <v>0</v>
      </c>
      <c r="J84" s="46">
        <v>0</v>
      </c>
      <c r="K84" s="46">
        <f t="shared" si="53"/>
        <v>0</v>
      </c>
      <c r="L84" s="46">
        <f t="shared" si="92"/>
        <v>4000000</v>
      </c>
      <c r="M84" s="68">
        <f t="shared" si="72"/>
        <v>5.0684487456347448E-7</v>
      </c>
      <c r="N84" s="46">
        <v>0</v>
      </c>
      <c r="O84" s="46">
        <v>4000000</v>
      </c>
      <c r="P84" s="46">
        <f t="shared" si="93"/>
        <v>0</v>
      </c>
      <c r="Q84" s="46">
        <v>13580</v>
      </c>
      <c r="R84" s="46">
        <f t="shared" si="94"/>
        <v>3986420</v>
      </c>
      <c r="S84" s="46">
        <f t="shared" si="95"/>
        <v>3986420</v>
      </c>
      <c r="T84" s="46">
        <v>13580</v>
      </c>
      <c r="U84" s="46">
        <f t="shared" si="96"/>
        <v>0</v>
      </c>
      <c r="V84" s="46">
        <v>13580</v>
      </c>
      <c r="W84" s="48">
        <f t="shared" si="97"/>
        <v>0</v>
      </c>
      <c r="X84" s="49">
        <f t="shared" si="45"/>
        <v>3.395E-3</v>
      </c>
      <c r="Y84" s="49">
        <f t="shared" si="81"/>
        <v>3.395E-3</v>
      </c>
      <c r="Z84" s="49">
        <f t="shared" si="41"/>
        <v>3.395E-3</v>
      </c>
      <c r="AA84" s="49">
        <f t="shared" ref="AA84" si="98">+T84/Q84</f>
        <v>1</v>
      </c>
      <c r="AB84" s="49">
        <f t="shared" ref="AB84" si="99">+V84/T84</f>
        <v>1</v>
      </c>
    </row>
    <row r="85" spans="1:28" ht="41.25" customHeight="1" x14ac:dyDescent="0.25">
      <c r="A85" s="43" t="s">
        <v>194</v>
      </c>
      <c r="B85" s="44" t="s">
        <v>41</v>
      </c>
      <c r="C85" s="44">
        <v>20</v>
      </c>
      <c r="D85" s="44" t="s">
        <v>38</v>
      </c>
      <c r="E85" s="45" t="s">
        <v>195</v>
      </c>
      <c r="F85" s="46">
        <v>266100000</v>
      </c>
      <c r="G85" s="46">
        <v>0</v>
      </c>
      <c r="H85" s="46">
        <v>0</v>
      </c>
      <c r="I85" s="46">
        <v>0</v>
      </c>
      <c r="J85" s="46">
        <v>0</v>
      </c>
      <c r="K85" s="46">
        <f t="shared" si="53"/>
        <v>0</v>
      </c>
      <c r="L85" s="56">
        <f t="shared" si="92"/>
        <v>266100000</v>
      </c>
      <c r="M85" s="53">
        <f t="shared" si="72"/>
        <v>3.3717855280335144E-5</v>
      </c>
      <c r="N85" s="46">
        <v>0</v>
      </c>
      <c r="O85" s="46">
        <v>0</v>
      </c>
      <c r="P85" s="46">
        <f t="shared" si="93"/>
        <v>266100000</v>
      </c>
      <c r="Q85" s="46">
        <v>0</v>
      </c>
      <c r="R85" s="46">
        <f t="shared" si="94"/>
        <v>266100000</v>
      </c>
      <c r="S85" s="46">
        <f t="shared" si="95"/>
        <v>0</v>
      </c>
      <c r="T85" s="46">
        <v>0</v>
      </c>
      <c r="U85" s="46">
        <f t="shared" si="96"/>
        <v>0</v>
      </c>
      <c r="V85" s="46">
        <v>0</v>
      </c>
      <c r="W85" s="48">
        <f t="shared" si="97"/>
        <v>0</v>
      </c>
      <c r="X85" s="54">
        <f t="shared" si="45"/>
        <v>0</v>
      </c>
      <c r="Y85" s="54">
        <f t="shared" si="81"/>
        <v>0</v>
      </c>
      <c r="Z85" s="54">
        <f t="shared" si="41"/>
        <v>0</v>
      </c>
      <c r="AA85" s="54" t="s">
        <v>40</v>
      </c>
      <c r="AB85" s="54" t="s">
        <v>40</v>
      </c>
    </row>
    <row r="86" spans="1:28" ht="36.75" customHeight="1" x14ac:dyDescent="0.25">
      <c r="A86" s="43" t="s">
        <v>196</v>
      </c>
      <c r="B86" s="44" t="s">
        <v>41</v>
      </c>
      <c r="C86" s="44">
        <v>20</v>
      </c>
      <c r="D86" s="44" t="s">
        <v>38</v>
      </c>
      <c r="E86" s="45" t="s">
        <v>197</v>
      </c>
      <c r="F86" s="46">
        <v>33900000</v>
      </c>
      <c r="G86" s="46">
        <v>0</v>
      </c>
      <c r="H86" s="46">
        <v>0</v>
      </c>
      <c r="I86" s="46">
        <v>0</v>
      </c>
      <c r="J86" s="46">
        <v>0</v>
      </c>
      <c r="K86" s="46">
        <f t="shared" si="53"/>
        <v>0</v>
      </c>
      <c r="L86" s="56">
        <f t="shared" si="92"/>
        <v>33900000</v>
      </c>
      <c r="M86" s="52">
        <f t="shared" si="72"/>
        <v>4.2955103119254466E-6</v>
      </c>
      <c r="N86" s="46">
        <v>0</v>
      </c>
      <c r="O86" s="46">
        <v>0</v>
      </c>
      <c r="P86" s="46">
        <f t="shared" si="93"/>
        <v>33900000</v>
      </c>
      <c r="Q86" s="46">
        <v>0</v>
      </c>
      <c r="R86" s="46">
        <f t="shared" si="94"/>
        <v>33900000</v>
      </c>
      <c r="S86" s="46">
        <f t="shared" si="95"/>
        <v>0</v>
      </c>
      <c r="T86" s="46">
        <v>0</v>
      </c>
      <c r="U86" s="46">
        <f t="shared" si="96"/>
        <v>0</v>
      </c>
      <c r="V86" s="46">
        <v>0</v>
      </c>
      <c r="W86" s="48">
        <f t="shared" si="97"/>
        <v>0</v>
      </c>
      <c r="X86" s="54">
        <f t="shared" si="45"/>
        <v>0</v>
      </c>
      <c r="Y86" s="54">
        <f t="shared" si="81"/>
        <v>0</v>
      </c>
      <c r="Z86" s="54">
        <f t="shared" si="41"/>
        <v>0</v>
      </c>
      <c r="AA86" s="54" t="s">
        <v>40</v>
      </c>
      <c r="AB86" s="54" t="s">
        <v>40</v>
      </c>
    </row>
    <row r="87" spans="1:28" ht="26.25" customHeight="1" x14ac:dyDescent="0.25">
      <c r="A87" s="39" t="s">
        <v>198</v>
      </c>
      <c r="B87" s="34" t="s">
        <v>41</v>
      </c>
      <c r="C87" s="34">
        <v>20</v>
      </c>
      <c r="D87" s="34" t="s">
        <v>38</v>
      </c>
      <c r="E87" s="40" t="s">
        <v>199</v>
      </c>
      <c r="F87" s="62">
        <v>80000000</v>
      </c>
      <c r="G87" s="62">
        <v>0</v>
      </c>
      <c r="H87" s="62">
        <v>0</v>
      </c>
      <c r="I87" s="62">
        <v>0</v>
      </c>
      <c r="J87" s="62">
        <v>0</v>
      </c>
      <c r="K87" s="62">
        <f t="shared" si="53"/>
        <v>0</v>
      </c>
      <c r="L87" s="62">
        <f t="shared" si="92"/>
        <v>80000000</v>
      </c>
      <c r="M87" s="61">
        <f t="shared" si="72"/>
        <v>1.013689749126949E-5</v>
      </c>
      <c r="N87" s="62">
        <v>0</v>
      </c>
      <c r="O87" s="62">
        <v>6000000</v>
      </c>
      <c r="P87" s="62">
        <f t="shared" si="93"/>
        <v>74000000</v>
      </c>
      <c r="Q87" s="62">
        <v>0</v>
      </c>
      <c r="R87" s="62">
        <f t="shared" si="94"/>
        <v>80000000</v>
      </c>
      <c r="S87" s="62">
        <f t="shared" si="95"/>
        <v>6000000</v>
      </c>
      <c r="T87" s="62">
        <v>0</v>
      </c>
      <c r="U87" s="62">
        <f t="shared" si="96"/>
        <v>0</v>
      </c>
      <c r="V87" s="62">
        <v>0</v>
      </c>
      <c r="W87" s="62">
        <v>0</v>
      </c>
      <c r="X87" s="65">
        <f t="shared" si="45"/>
        <v>0</v>
      </c>
      <c r="Y87" s="65">
        <f t="shared" si="81"/>
        <v>0</v>
      </c>
      <c r="Z87" s="65">
        <f t="shared" si="41"/>
        <v>0</v>
      </c>
      <c r="AA87" s="65" t="s">
        <v>40</v>
      </c>
      <c r="AB87" s="65" t="s">
        <v>40</v>
      </c>
    </row>
    <row r="88" spans="1:28" ht="26.25" customHeight="1" x14ac:dyDescent="0.25">
      <c r="A88" s="39" t="s">
        <v>200</v>
      </c>
      <c r="B88" s="34" t="s">
        <v>37</v>
      </c>
      <c r="C88" s="34">
        <v>10</v>
      </c>
      <c r="D88" s="34" t="s">
        <v>38</v>
      </c>
      <c r="E88" s="40" t="s">
        <v>201</v>
      </c>
      <c r="F88" s="62">
        <f>+F99</f>
        <v>10073090054</v>
      </c>
      <c r="G88" s="62">
        <f>+G99</f>
        <v>0</v>
      </c>
      <c r="H88" s="62">
        <f>+H99</f>
        <v>0</v>
      </c>
      <c r="I88" s="62">
        <f>+I99</f>
        <v>0</v>
      </c>
      <c r="J88" s="62">
        <f>+J99</f>
        <v>0</v>
      </c>
      <c r="K88" s="62">
        <f t="shared" si="53"/>
        <v>0</v>
      </c>
      <c r="L88" s="62">
        <f>+L99</f>
        <v>10073090054</v>
      </c>
      <c r="M88" s="61">
        <f t="shared" si="72"/>
        <v>1.2763735162215533E-3</v>
      </c>
      <c r="N88" s="62">
        <f t="shared" ref="N88:V88" si="100">+N99</f>
        <v>0</v>
      </c>
      <c r="O88" s="62">
        <f t="shared" si="100"/>
        <v>176207.83</v>
      </c>
      <c r="P88" s="62">
        <f t="shared" si="100"/>
        <v>10072913846.17</v>
      </c>
      <c r="Q88" s="62">
        <f t="shared" si="100"/>
        <v>176207.83</v>
      </c>
      <c r="R88" s="62">
        <f t="shared" si="100"/>
        <v>10072913846.17</v>
      </c>
      <c r="S88" s="62">
        <f t="shared" si="100"/>
        <v>0</v>
      </c>
      <c r="T88" s="62">
        <f t="shared" si="100"/>
        <v>0</v>
      </c>
      <c r="U88" s="62">
        <f t="shared" si="100"/>
        <v>176207.83</v>
      </c>
      <c r="V88" s="62">
        <f t="shared" si="100"/>
        <v>0</v>
      </c>
      <c r="W88" s="62">
        <f t="shared" ref="W88" si="101">+W99</f>
        <v>0</v>
      </c>
      <c r="X88" s="65">
        <f t="shared" si="45"/>
        <v>1.7492927101354394E-5</v>
      </c>
      <c r="Y88" s="65">
        <f t="shared" si="81"/>
        <v>0</v>
      </c>
      <c r="Z88" s="65">
        <f t="shared" si="41"/>
        <v>0</v>
      </c>
      <c r="AA88" s="65">
        <f t="shared" si="60"/>
        <v>0</v>
      </c>
      <c r="AB88" s="65" t="s">
        <v>40</v>
      </c>
    </row>
    <row r="89" spans="1:28" ht="26.25" customHeight="1" x14ac:dyDescent="0.25">
      <c r="A89" s="39" t="s">
        <v>200</v>
      </c>
      <c r="B89" s="34" t="s">
        <v>41</v>
      </c>
      <c r="C89" s="34">
        <v>20</v>
      </c>
      <c r="D89" s="34" t="s">
        <v>38</v>
      </c>
      <c r="E89" s="40" t="s">
        <v>201</v>
      </c>
      <c r="F89" s="62">
        <f>+F90+F93</f>
        <v>6268863000</v>
      </c>
      <c r="G89" s="62">
        <f>+G90+G93</f>
        <v>0</v>
      </c>
      <c r="H89" s="62">
        <f>+H90+H93</f>
        <v>0</v>
      </c>
      <c r="I89" s="62">
        <f>+I90+I93</f>
        <v>0</v>
      </c>
      <c r="J89" s="62">
        <f>+J90+J93</f>
        <v>0</v>
      </c>
      <c r="K89" s="62">
        <f t="shared" si="53"/>
        <v>0</v>
      </c>
      <c r="L89" s="62">
        <f>+L90+L93</f>
        <v>6268863000</v>
      </c>
      <c r="M89" s="42">
        <f t="shared" si="72"/>
        <v>7.9433527022265162E-4</v>
      </c>
      <c r="N89" s="62">
        <f t="shared" ref="N89:V89" si="102">+N90+N93</f>
        <v>6064776000</v>
      </c>
      <c r="O89" s="62">
        <f t="shared" si="102"/>
        <v>204087000</v>
      </c>
      <c r="P89" s="62">
        <f t="shared" si="102"/>
        <v>6064776000</v>
      </c>
      <c r="Q89" s="62">
        <f t="shared" si="102"/>
        <v>33315753</v>
      </c>
      <c r="R89" s="62">
        <f t="shared" si="102"/>
        <v>6235547247</v>
      </c>
      <c r="S89" s="62">
        <f t="shared" si="102"/>
        <v>170771247</v>
      </c>
      <c r="T89" s="62">
        <f t="shared" si="102"/>
        <v>16087365</v>
      </c>
      <c r="U89" s="62">
        <f t="shared" si="102"/>
        <v>17228388</v>
      </c>
      <c r="V89" s="62">
        <f t="shared" si="102"/>
        <v>16087365</v>
      </c>
      <c r="W89" s="62">
        <f t="shared" ref="W89" si="103">+W90+W93</f>
        <v>0</v>
      </c>
      <c r="X89" s="38">
        <f t="shared" si="45"/>
        <v>5.3144809513304084E-3</v>
      </c>
      <c r="Y89" s="38">
        <f t="shared" si="81"/>
        <v>2.5662333025941067E-3</v>
      </c>
      <c r="Z89" s="38">
        <f t="shared" si="41"/>
        <v>2.5662333025941067E-3</v>
      </c>
      <c r="AA89" s="38">
        <f t="shared" si="60"/>
        <v>0.48287562343255458</v>
      </c>
      <c r="AB89" s="38">
        <f t="shared" si="83"/>
        <v>1</v>
      </c>
    </row>
    <row r="90" spans="1:28" ht="26.25" customHeight="1" x14ac:dyDescent="0.25">
      <c r="A90" s="39" t="s">
        <v>202</v>
      </c>
      <c r="B90" s="34" t="s">
        <v>41</v>
      </c>
      <c r="C90" s="34">
        <v>20</v>
      </c>
      <c r="D90" s="34" t="s">
        <v>38</v>
      </c>
      <c r="E90" s="40" t="s">
        <v>203</v>
      </c>
      <c r="F90" s="62">
        <f>+F91</f>
        <v>6064776000</v>
      </c>
      <c r="G90" s="62">
        <f t="shared" ref="G90:J91" si="104">+G91</f>
        <v>0</v>
      </c>
      <c r="H90" s="62">
        <f t="shared" si="104"/>
        <v>0</v>
      </c>
      <c r="I90" s="62">
        <f t="shared" si="104"/>
        <v>0</v>
      </c>
      <c r="J90" s="62">
        <f t="shared" si="104"/>
        <v>0</v>
      </c>
      <c r="K90" s="62">
        <f t="shared" si="53"/>
        <v>0</v>
      </c>
      <c r="L90" s="62">
        <f>+L91</f>
        <v>6064776000</v>
      </c>
      <c r="M90" s="42">
        <f t="shared" si="72"/>
        <v>7.6847515774389273E-4</v>
      </c>
      <c r="N90" s="62">
        <f t="shared" ref="N90:W91" si="105">+N91</f>
        <v>6064776000</v>
      </c>
      <c r="O90" s="62">
        <f t="shared" si="105"/>
        <v>0</v>
      </c>
      <c r="P90" s="62">
        <f t="shared" si="105"/>
        <v>6064776000</v>
      </c>
      <c r="Q90" s="62">
        <f t="shared" si="105"/>
        <v>0</v>
      </c>
      <c r="R90" s="62">
        <f t="shared" si="105"/>
        <v>6064776000</v>
      </c>
      <c r="S90" s="62">
        <f t="shared" si="105"/>
        <v>0</v>
      </c>
      <c r="T90" s="62">
        <f t="shared" si="105"/>
        <v>0</v>
      </c>
      <c r="U90" s="62">
        <f t="shared" si="105"/>
        <v>0</v>
      </c>
      <c r="V90" s="62">
        <f t="shared" si="105"/>
        <v>0</v>
      </c>
      <c r="W90" s="62">
        <f t="shared" si="105"/>
        <v>0</v>
      </c>
      <c r="X90" s="65">
        <f t="shared" si="45"/>
        <v>0</v>
      </c>
      <c r="Y90" s="65">
        <f t="shared" si="81"/>
        <v>0</v>
      </c>
      <c r="Z90" s="65">
        <f t="shared" si="41"/>
        <v>0</v>
      </c>
      <c r="AA90" s="65" t="s">
        <v>40</v>
      </c>
      <c r="AB90" s="65" t="s">
        <v>40</v>
      </c>
    </row>
    <row r="91" spans="1:28" ht="33.75" customHeight="1" x14ac:dyDescent="0.25">
      <c r="A91" s="39" t="s">
        <v>204</v>
      </c>
      <c r="B91" s="34" t="s">
        <v>41</v>
      </c>
      <c r="C91" s="34">
        <v>20</v>
      </c>
      <c r="D91" s="34" t="s">
        <v>38</v>
      </c>
      <c r="E91" s="40" t="s">
        <v>205</v>
      </c>
      <c r="F91" s="62">
        <f t="shared" ref="F91" si="106">+F92</f>
        <v>6064776000</v>
      </c>
      <c r="G91" s="62">
        <f t="shared" si="104"/>
        <v>0</v>
      </c>
      <c r="H91" s="62">
        <f t="shared" si="104"/>
        <v>0</v>
      </c>
      <c r="I91" s="62">
        <f t="shared" si="104"/>
        <v>0</v>
      </c>
      <c r="J91" s="62">
        <f t="shared" si="104"/>
        <v>0</v>
      </c>
      <c r="K91" s="62">
        <f t="shared" si="53"/>
        <v>0</v>
      </c>
      <c r="L91" s="62">
        <f>+L92</f>
        <v>6064776000</v>
      </c>
      <c r="M91" s="42">
        <f t="shared" si="72"/>
        <v>7.6847515774389273E-4</v>
      </c>
      <c r="N91" s="62">
        <f t="shared" si="105"/>
        <v>6064776000</v>
      </c>
      <c r="O91" s="62">
        <f t="shared" si="105"/>
        <v>0</v>
      </c>
      <c r="P91" s="62">
        <f t="shared" si="105"/>
        <v>6064776000</v>
      </c>
      <c r="Q91" s="62">
        <f t="shared" si="105"/>
        <v>0</v>
      </c>
      <c r="R91" s="62">
        <f t="shared" si="105"/>
        <v>6064776000</v>
      </c>
      <c r="S91" s="62">
        <f t="shared" si="105"/>
        <v>0</v>
      </c>
      <c r="T91" s="62">
        <f t="shared" si="105"/>
        <v>0</v>
      </c>
      <c r="U91" s="62">
        <f t="shared" si="105"/>
        <v>0</v>
      </c>
      <c r="V91" s="62">
        <f t="shared" si="105"/>
        <v>0</v>
      </c>
      <c r="W91" s="62">
        <f t="shared" si="105"/>
        <v>0</v>
      </c>
      <c r="X91" s="65">
        <f t="shared" si="45"/>
        <v>0</v>
      </c>
      <c r="Y91" s="65">
        <f t="shared" si="81"/>
        <v>0</v>
      </c>
      <c r="Z91" s="65">
        <f t="shared" si="41"/>
        <v>0</v>
      </c>
      <c r="AA91" s="65" t="s">
        <v>40</v>
      </c>
      <c r="AB91" s="65" t="s">
        <v>40</v>
      </c>
    </row>
    <row r="92" spans="1:28" ht="49.5" customHeight="1" x14ac:dyDescent="0.25">
      <c r="A92" s="43" t="s">
        <v>206</v>
      </c>
      <c r="B92" s="44" t="s">
        <v>41</v>
      </c>
      <c r="C92" s="44">
        <v>20</v>
      </c>
      <c r="D92" s="44" t="s">
        <v>38</v>
      </c>
      <c r="E92" s="45" t="s">
        <v>207</v>
      </c>
      <c r="F92" s="59">
        <v>6064776000</v>
      </c>
      <c r="G92" s="46">
        <v>0</v>
      </c>
      <c r="H92" s="46">
        <v>0</v>
      </c>
      <c r="I92" s="46">
        <v>0</v>
      </c>
      <c r="J92" s="46">
        <v>0</v>
      </c>
      <c r="K92" s="46">
        <f t="shared" si="53"/>
        <v>0</v>
      </c>
      <c r="L92" s="46">
        <f>+F92+K92</f>
        <v>6064776000</v>
      </c>
      <c r="M92" s="51">
        <f t="shared" si="72"/>
        <v>7.6847515774389273E-4</v>
      </c>
      <c r="N92" s="59">
        <v>6064776000</v>
      </c>
      <c r="O92" s="46">
        <v>0</v>
      </c>
      <c r="P92" s="46">
        <f>L92-O92</f>
        <v>6064776000</v>
      </c>
      <c r="Q92" s="46">
        <v>0</v>
      </c>
      <c r="R92" s="46">
        <f>+L92-Q92</f>
        <v>6064776000</v>
      </c>
      <c r="S92" s="46">
        <f>O92-Q92</f>
        <v>0</v>
      </c>
      <c r="T92" s="46">
        <v>0</v>
      </c>
      <c r="U92" s="46">
        <f>+Q92-T92</f>
        <v>0</v>
      </c>
      <c r="V92" s="46">
        <v>0</v>
      </c>
      <c r="W92" s="48">
        <f>+T92-V92</f>
        <v>0</v>
      </c>
      <c r="X92" s="54">
        <f t="shared" si="45"/>
        <v>0</v>
      </c>
      <c r="Y92" s="54">
        <f t="shared" si="81"/>
        <v>0</v>
      </c>
      <c r="Z92" s="54">
        <f t="shared" si="41"/>
        <v>0</v>
      </c>
      <c r="AA92" s="54" t="s">
        <v>40</v>
      </c>
      <c r="AB92" s="54" t="s">
        <v>40</v>
      </c>
    </row>
    <row r="93" spans="1:28" ht="31.5" customHeight="1" x14ac:dyDescent="0.25">
      <c r="A93" s="39" t="s">
        <v>208</v>
      </c>
      <c r="B93" s="34" t="s">
        <v>41</v>
      </c>
      <c r="C93" s="34">
        <v>20</v>
      </c>
      <c r="D93" s="34" t="s">
        <v>38</v>
      </c>
      <c r="E93" s="40" t="s">
        <v>209</v>
      </c>
      <c r="F93" s="62">
        <f t="shared" ref="F93:J94" si="107">+F94</f>
        <v>204087000</v>
      </c>
      <c r="G93" s="62">
        <f t="shared" si="107"/>
        <v>0</v>
      </c>
      <c r="H93" s="62">
        <f t="shared" si="107"/>
        <v>0</v>
      </c>
      <c r="I93" s="62">
        <f t="shared" si="107"/>
        <v>0</v>
      </c>
      <c r="J93" s="62">
        <f t="shared" si="107"/>
        <v>0</v>
      </c>
      <c r="K93" s="62">
        <f t="shared" si="53"/>
        <v>0</v>
      </c>
      <c r="L93" s="62">
        <f>+L94</f>
        <v>204087000</v>
      </c>
      <c r="M93" s="61">
        <f t="shared" si="72"/>
        <v>2.5860112478758956E-5</v>
      </c>
      <c r="N93" s="62">
        <f t="shared" ref="N93:W94" si="108">+N94</f>
        <v>0</v>
      </c>
      <c r="O93" s="62">
        <f t="shared" si="108"/>
        <v>204087000</v>
      </c>
      <c r="P93" s="62">
        <f t="shared" si="108"/>
        <v>0</v>
      </c>
      <c r="Q93" s="62">
        <f t="shared" si="108"/>
        <v>33315753</v>
      </c>
      <c r="R93" s="62">
        <f t="shared" si="108"/>
        <v>170771247</v>
      </c>
      <c r="S93" s="62">
        <f t="shared" si="108"/>
        <v>170771247</v>
      </c>
      <c r="T93" s="62">
        <f t="shared" si="108"/>
        <v>16087365</v>
      </c>
      <c r="U93" s="62">
        <f t="shared" si="108"/>
        <v>17228388</v>
      </c>
      <c r="V93" s="62">
        <f t="shared" si="108"/>
        <v>16087365</v>
      </c>
      <c r="W93" s="62">
        <f t="shared" si="108"/>
        <v>0</v>
      </c>
      <c r="X93" s="38">
        <f t="shared" si="45"/>
        <v>0.16324289641182438</v>
      </c>
      <c r="Y93" s="38">
        <f t="shared" si="81"/>
        <v>7.8826015375795616E-2</v>
      </c>
      <c r="Z93" s="38">
        <f t="shared" si="41"/>
        <v>7.8826015375795616E-2</v>
      </c>
      <c r="AA93" s="38">
        <f t="shared" si="60"/>
        <v>0.48287562343255458</v>
      </c>
      <c r="AB93" s="38">
        <f t="shared" si="83"/>
        <v>1</v>
      </c>
    </row>
    <row r="94" spans="1:28" ht="31.5" customHeight="1" x14ac:dyDescent="0.25">
      <c r="A94" s="39" t="s">
        <v>210</v>
      </c>
      <c r="B94" s="34" t="s">
        <v>41</v>
      </c>
      <c r="C94" s="34">
        <v>20</v>
      </c>
      <c r="D94" s="34" t="s">
        <v>38</v>
      </c>
      <c r="E94" s="40" t="s">
        <v>211</v>
      </c>
      <c r="F94" s="62">
        <f t="shared" si="107"/>
        <v>204087000</v>
      </c>
      <c r="G94" s="62">
        <f t="shared" si="107"/>
        <v>0</v>
      </c>
      <c r="H94" s="62">
        <f t="shared" si="107"/>
        <v>0</v>
      </c>
      <c r="I94" s="62">
        <f t="shared" si="107"/>
        <v>0</v>
      </c>
      <c r="J94" s="62">
        <f t="shared" si="107"/>
        <v>0</v>
      </c>
      <c r="K94" s="62">
        <f t="shared" si="53"/>
        <v>0</v>
      </c>
      <c r="L94" s="62">
        <f>+L95</f>
        <v>204087000</v>
      </c>
      <c r="M94" s="61">
        <f t="shared" si="72"/>
        <v>2.5860112478758956E-5</v>
      </c>
      <c r="N94" s="62">
        <f t="shared" si="108"/>
        <v>0</v>
      </c>
      <c r="O94" s="62">
        <f t="shared" si="108"/>
        <v>204087000</v>
      </c>
      <c r="P94" s="62">
        <f t="shared" si="108"/>
        <v>0</v>
      </c>
      <c r="Q94" s="62">
        <f t="shared" si="108"/>
        <v>33315753</v>
      </c>
      <c r="R94" s="62">
        <f t="shared" si="108"/>
        <v>170771247</v>
      </c>
      <c r="S94" s="62">
        <f t="shared" si="108"/>
        <v>170771247</v>
      </c>
      <c r="T94" s="62">
        <f t="shared" si="108"/>
        <v>16087365</v>
      </c>
      <c r="U94" s="62">
        <f t="shared" si="108"/>
        <v>17228388</v>
      </c>
      <c r="V94" s="62">
        <f t="shared" si="108"/>
        <v>16087365</v>
      </c>
      <c r="W94" s="62">
        <f t="shared" si="108"/>
        <v>0</v>
      </c>
      <c r="X94" s="38">
        <f t="shared" si="45"/>
        <v>0.16324289641182438</v>
      </c>
      <c r="Y94" s="38">
        <f t="shared" si="81"/>
        <v>7.8826015375795616E-2</v>
      </c>
      <c r="Z94" s="38">
        <f t="shared" si="41"/>
        <v>7.8826015375795616E-2</v>
      </c>
      <c r="AA94" s="38">
        <f t="shared" si="60"/>
        <v>0.48287562343255458</v>
      </c>
      <c r="AB94" s="38">
        <f t="shared" si="83"/>
        <v>1</v>
      </c>
    </row>
    <row r="95" spans="1:28" ht="34.5" customHeight="1" x14ac:dyDescent="0.25">
      <c r="A95" s="39" t="s">
        <v>212</v>
      </c>
      <c r="B95" s="34" t="s">
        <v>41</v>
      </c>
      <c r="C95" s="34">
        <v>20</v>
      </c>
      <c r="D95" s="34" t="s">
        <v>38</v>
      </c>
      <c r="E95" s="40" t="s">
        <v>213</v>
      </c>
      <c r="F95" s="62">
        <f>+F96+F97</f>
        <v>204087000</v>
      </c>
      <c r="G95" s="62">
        <f>+G96+G97</f>
        <v>0</v>
      </c>
      <c r="H95" s="62">
        <f>+H96+H97</f>
        <v>0</v>
      </c>
      <c r="I95" s="62">
        <f>+I96+I97</f>
        <v>0</v>
      </c>
      <c r="J95" s="62">
        <f>+J96+J97</f>
        <v>0</v>
      </c>
      <c r="K95" s="62">
        <f t="shared" si="53"/>
        <v>0</v>
      </c>
      <c r="L95" s="62">
        <f>+L96+L97</f>
        <v>204087000</v>
      </c>
      <c r="M95" s="61">
        <f t="shared" si="72"/>
        <v>2.5860112478758956E-5</v>
      </c>
      <c r="N95" s="62">
        <f t="shared" ref="N95:W95" si="109">+N96+N97</f>
        <v>0</v>
      </c>
      <c r="O95" s="62">
        <f t="shared" si="109"/>
        <v>204087000</v>
      </c>
      <c r="P95" s="62">
        <f t="shared" si="109"/>
        <v>0</v>
      </c>
      <c r="Q95" s="62">
        <f t="shared" si="109"/>
        <v>33315753</v>
      </c>
      <c r="R95" s="62">
        <f t="shared" si="109"/>
        <v>170771247</v>
      </c>
      <c r="S95" s="62">
        <f t="shared" si="109"/>
        <v>170771247</v>
      </c>
      <c r="T95" s="62">
        <f t="shared" si="109"/>
        <v>16087365</v>
      </c>
      <c r="U95" s="62">
        <f t="shared" si="109"/>
        <v>17228388</v>
      </c>
      <c r="V95" s="62">
        <f t="shared" si="109"/>
        <v>16087365</v>
      </c>
      <c r="W95" s="62">
        <f t="shared" si="109"/>
        <v>0</v>
      </c>
      <c r="X95" s="38">
        <f t="shared" si="45"/>
        <v>0.16324289641182438</v>
      </c>
      <c r="Y95" s="38">
        <f t="shared" si="81"/>
        <v>7.8826015375795616E-2</v>
      </c>
      <c r="Z95" s="38">
        <f t="shared" si="41"/>
        <v>7.8826015375795616E-2</v>
      </c>
      <c r="AA95" s="38">
        <f t="shared" si="60"/>
        <v>0.48287562343255458</v>
      </c>
      <c r="AB95" s="38">
        <f t="shared" si="83"/>
        <v>1</v>
      </c>
    </row>
    <row r="96" spans="1:28" ht="33.75" customHeight="1" x14ac:dyDescent="0.25">
      <c r="A96" s="43" t="s">
        <v>214</v>
      </c>
      <c r="B96" s="44" t="s">
        <v>41</v>
      </c>
      <c r="C96" s="44">
        <v>20</v>
      </c>
      <c r="D96" s="44" t="s">
        <v>38</v>
      </c>
      <c r="E96" s="45" t="s">
        <v>215</v>
      </c>
      <c r="F96" s="46">
        <v>73471320</v>
      </c>
      <c r="G96" s="46">
        <v>0</v>
      </c>
      <c r="H96" s="46">
        <v>0</v>
      </c>
      <c r="I96" s="46">
        <v>0</v>
      </c>
      <c r="J96" s="46">
        <v>0</v>
      </c>
      <c r="K96" s="46">
        <f t="shared" si="53"/>
        <v>0</v>
      </c>
      <c r="L96" s="46">
        <f>+F96+K96</f>
        <v>73471320</v>
      </c>
      <c r="M96" s="53">
        <f t="shared" si="72"/>
        <v>9.3096404923532243E-6</v>
      </c>
      <c r="N96" s="46">
        <v>0</v>
      </c>
      <c r="O96" s="46">
        <v>73471320</v>
      </c>
      <c r="P96" s="46">
        <f>L96-O96</f>
        <v>0</v>
      </c>
      <c r="Q96" s="46">
        <v>5037862</v>
      </c>
      <c r="R96" s="46">
        <f>+L96-Q96</f>
        <v>68433458</v>
      </c>
      <c r="S96" s="46">
        <f>O96-Q96</f>
        <v>68433458</v>
      </c>
      <c r="T96" s="46">
        <v>2197221</v>
      </c>
      <c r="U96" s="46">
        <f>+Q96-T96</f>
        <v>2840641</v>
      </c>
      <c r="V96" s="46">
        <v>2197221</v>
      </c>
      <c r="W96" s="48">
        <f>+T96-V96</f>
        <v>0</v>
      </c>
      <c r="X96" s="49">
        <f t="shared" si="45"/>
        <v>6.8569096077217617E-2</v>
      </c>
      <c r="Y96" s="49">
        <f t="shared" si="81"/>
        <v>2.9905832643268147E-2</v>
      </c>
      <c r="Z96" s="49">
        <f t="shared" ref="Z96:Z159" si="110">+V96/L96</f>
        <v>2.9905832643268147E-2</v>
      </c>
      <c r="AA96" s="49">
        <f t="shared" si="60"/>
        <v>0.43614156163864748</v>
      </c>
      <c r="AB96" s="49">
        <f t="shared" si="83"/>
        <v>1</v>
      </c>
    </row>
    <row r="97" spans="1:28" ht="37.5" customHeight="1" x14ac:dyDescent="0.25">
      <c r="A97" s="43" t="s">
        <v>216</v>
      </c>
      <c r="B97" s="44" t="s">
        <v>41</v>
      </c>
      <c r="C97" s="44">
        <v>20</v>
      </c>
      <c r="D97" s="44" t="s">
        <v>38</v>
      </c>
      <c r="E97" s="45" t="s">
        <v>217</v>
      </c>
      <c r="F97" s="46">
        <v>130615680</v>
      </c>
      <c r="G97" s="46">
        <v>0</v>
      </c>
      <c r="H97" s="46">
        <v>0</v>
      </c>
      <c r="I97" s="46">
        <v>0</v>
      </c>
      <c r="J97" s="46">
        <v>0</v>
      </c>
      <c r="K97" s="46">
        <f t="shared" si="53"/>
        <v>0</v>
      </c>
      <c r="L97" s="46">
        <f>+F97+K97</f>
        <v>130615680</v>
      </c>
      <c r="M97" s="53">
        <f t="shared" si="72"/>
        <v>1.6550471986405731E-5</v>
      </c>
      <c r="N97" s="46">
        <v>0</v>
      </c>
      <c r="O97" s="46">
        <v>130615680</v>
      </c>
      <c r="P97" s="46">
        <f>L97-O97</f>
        <v>0</v>
      </c>
      <c r="Q97" s="46">
        <v>28277891</v>
      </c>
      <c r="R97" s="46">
        <f>+L97-Q97</f>
        <v>102337789</v>
      </c>
      <c r="S97" s="46">
        <f>O97-Q97</f>
        <v>102337789</v>
      </c>
      <c r="T97" s="46">
        <v>13890144</v>
      </c>
      <c r="U97" s="46">
        <f>+Q97-T97</f>
        <v>14387747</v>
      </c>
      <c r="V97" s="46">
        <v>13890144</v>
      </c>
      <c r="W97" s="48">
        <f>+T97-V97</f>
        <v>0</v>
      </c>
      <c r="X97" s="49">
        <f t="shared" si="45"/>
        <v>0.21649690910004066</v>
      </c>
      <c r="Y97" s="49">
        <f t="shared" si="81"/>
        <v>0.10634361816284232</v>
      </c>
      <c r="Z97" s="49">
        <f t="shared" si="110"/>
        <v>0.10634361816284232</v>
      </c>
      <c r="AA97" s="49">
        <f t="shared" si="60"/>
        <v>0.49120155389240305</v>
      </c>
      <c r="AB97" s="49">
        <f t="shared" si="83"/>
        <v>1</v>
      </c>
    </row>
    <row r="98" spans="1:28" ht="29.25" customHeight="1" x14ac:dyDescent="0.25">
      <c r="A98" s="75" t="s">
        <v>218</v>
      </c>
      <c r="B98" s="76" t="s">
        <v>37</v>
      </c>
      <c r="C98" s="76">
        <v>10</v>
      </c>
      <c r="D98" s="76" t="s">
        <v>38</v>
      </c>
      <c r="E98" s="77" t="s">
        <v>219</v>
      </c>
      <c r="F98" s="78">
        <f>+F99</f>
        <v>10073090054</v>
      </c>
      <c r="G98" s="62">
        <f>+G99</f>
        <v>0</v>
      </c>
      <c r="H98" s="62">
        <f>+H99</f>
        <v>0</v>
      </c>
      <c r="I98" s="62">
        <f>+I99</f>
        <v>0</v>
      </c>
      <c r="J98" s="62">
        <f>+J99</f>
        <v>0</v>
      </c>
      <c r="K98" s="62">
        <f t="shared" si="53"/>
        <v>0</v>
      </c>
      <c r="L98" s="62">
        <f>+L99</f>
        <v>10073090054</v>
      </c>
      <c r="M98" s="61">
        <f t="shared" si="72"/>
        <v>1.2763735162215533E-3</v>
      </c>
      <c r="N98" s="62">
        <f t="shared" ref="N98:W98" si="111">+N99</f>
        <v>0</v>
      </c>
      <c r="O98" s="62">
        <f t="shared" si="111"/>
        <v>176207.83</v>
      </c>
      <c r="P98" s="62">
        <f t="shared" si="111"/>
        <v>10072913846.17</v>
      </c>
      <c r="Q98" s="62">
        <f t="shared" si="111"/>
        <v>176207.83</v>
      </c>
      <c r="R98" s="62">
        <f t="shared" si="111"/>
        <v>10072913846.17</v>
      </c>
      <c r="S98" s="62">
        <f t="shared" si="111"/>
        <v>0</v>
      </c>
      <c r="T98" s="62">
        <f t="shared" si="111"/>
        <v>0</v>
      </c>
      <c r="U98" s="62">
        <f t="shared" si="111"/>
        <v>176207.83</v>
      </c>
      <c r="V98" s="62">
        <f t="shared" si="111"/>
        <v>0</v>
      </c>
      <c r="W98" s="62">
        <f t="shared" si="111"/>
        <v>0</v>
      </c>
      <c r="X98" s="54">
        <f t="shared" si="45"/>
        <v>1.7492927101354394E-5</v>
      </c>
      <c r="Y98" s="54">
        <f t="shared" si="81"/>
        <v>0</v>
      </c>
      <c r="Z98" s="54">
        <f t="shared" si="110"/>
        <v>0</v>
      </c>
      <c r="AA98" s="54">
        <f t="shared" si="60"/>
        <v>0</v>
      </c>
      <c r="AB98" s="54" t="s">
        <v>40</v>
      </c>
    </row>
    <row r="99" spans="1:28" ht="29.25" customHeight="1" x14ac:dyDescent="0.25">
      <c r="A99" s="75" t="s">
        <v>220</v>
      </c>
      <c r="B99" s="76" t="s">
        <v>37</v>
      </c>
      <c r="C99" s="76">
        <v>10</v>
      </c>
      <c r="D99" s="76" t="s">
        <v>38</v>
      </c>
      <c r="E99" s="77" t="s">
        <v>221</v>
      </c>
      <c r="F99" s="78">
        <f>+F100+F101</f>
        <v>10073090054</v>
      </c>
      <c r="G99" s="62">
        <f>+G100+G101</f>
        <v>0</v>
      </c>
      <c r="H99" s="62">
        <f>+H100+H101</f>
        <v>0</v>
      </c>
      <c r="I99" s="62">
        <f>+I100+I101</f>
        <v>0</v>
      </c>
      <c r="J99" s="62">
        <f>+J100+J101</f>
        <v>0</v>
      </c>
      <c r="K99" s="62">
        <f t="shared" si="53"/>
        <v>0</v>
      </c>
      <c r="L99" s="62">
        <f>+L100+L101</f>
        <v>10073090054</v>
      </c>
      <c r="M99" s="61">
        <f t="shared" si="72"/>
        <v>1.2763735162215533E-3</v>
      </c>
      <c r="N99" s="62">
        <f t="shared" ref="N99:W99" si="112">+N100+N101</f>
        <v>0</v>
      </c>
      <c r="O99" s="62">
        <f t="shared" si="112"/>
        <v>176207.83</v>
      </c>
      <c r="P99" s="62">
        <f t="shared" si="112"/>
        <v>10072913846.17</v>
      </c>
      <c r="Q99" s="62">
        <f t="shared" si="112"/>
        <v>176207.83</v>
      </c>
      <c r="R99" s="62">
        <f t="shared" si="112"/>
        <v>10072913846.17</v>
      </c>
      <c r="S99" s="62">
        <f t="shared" si="112"/>
        <v>0</v>
      </c>
      <c r="T99" s="62">
        <f t="shared" si="112"/>
        <v>0</v>
      </c>
      <c r="U99" s="62">
        <f t="shared" si="112"/>
        <v>176207.83</v>
      </c>
      <c r="V99" s="62">
        <f t="shared" si="112"/>
        <v>0</v>
      </c>
      <c r="W99" s="62">
        <f t="shared" si="112"/>
        <v>0</v>
      </c>
      <c r="X99" s="54">
        <f t="shared" si="45"/>
        <v>1.7492927101354394E-5</v>
      </c>
      <c r="Y99" s="54">
        <f t="shared" si="81"/>
        <v>0</v>
      </c>
      <c r="Z99" s="54">
        <f t="shared" si="110"/>
        <v>0</v>
      </c>
      <c r="AA99" s="54">
        <f t="shared" si="60"/>
        <v>0</v>
      </c>
      <c r="AB99" s="54" t="s">
        <v>40</v>
      </c>
    </row>
    <row r="100" spans="1:28" ht="29.25" customHeight="1" x14ac:dyDescent="0.25">
      <c r="A100" s="79" t="s">
        <v>222</v>
      </c>
      <c r="B100" s="80" t="s">
        <v>37</v>
      </c>
      <c r="C100" s="80">
        <v>10</v>
      </c>
      <c r="D100" s="80" t="s">
        <v>38</v>
      </c>
      <c r="E100" s="81" t="s">
        <v>223</v>
      </c>
      <c r="F100" s="82">
        <v>5036545027</v>
      </c>
      <c r="G100" s="46">
        <v>0</v>
      </c>
      <c r="H100" s="46">
        <v>0</v>
      </c>
      <c r="I100" s="46">
        <v>0</v>
      </c>
      <c r="J100" s="46">
        <v>0</v>
      </c>
      <c r="K100" s="46">
        <f t="shared" si="53"/>
        <v>0</v>
      </c>
      <c r="L100" s="46">
        <f>+F100+K100</f>
        <v>5036545027</v>
      </c>
      <c r="M100" s="51">
        <f t="shared" si="72"/>
        <v>6.3818675811077663E-4</v>
      </c>
      <c r="N100" s="46">
        <v>0</v>
      </c>
      <c r="O100" s="46">
        <v>176207.83</v>
      </c>
      <c r="P100" s="46">
        <f>L100-O100</f>
        <v>5036368819.1700001</v>
      </c>
      <c r="Q100" s="46">
        <v>176207.83</v>
      </c>
      <c r="R100" s="46">
        <f>+L100-Q100</f>
        <v>5036368819.1700001</v>
      </c>
      <c r="S100" s="46">
        <f>O100-Q100</f>
        <v>0</v>
      </c>
      <c r="T100" s="46">
        <v>0</v>
      </c>
      <c r="U100" s="46">
        <f>+Q100-T100</f>
        <v>176207.83</v>
      </c>
      <c r="V100" s="46">
        <v>0</v>
      </c>
      <c r="W100" s="48">
        <f>+T100-V100</f>
        <v>0</v>
      </c>
      <c r="X100" s="54">
        <f t="shared" si="45"/>
        <v>3.4985854202708788E-5</v>
      </c>
      <c r="Y100" s="54">
        <f t="shared" si="81"/>
        <v>0</v>
      </c>
      <c r="Z100" s="54">
        <f t="shared" si="110"/>
        <v>0</v>
      </c>
      <c r="AA100" s="54">
        <f t="shared" si="60"/>
        <v>0</v>
      </c>
      <c r="AB100" s="54" t="s">
        <v>40</v>
      </c>
    </row>
    <row r="101" spans="1:28" ht="29.25" customHeight="1" x14ac:dyDescent="0.25">
      <c r="A101" s="79" t="s">
        <v>224</v>
      </c>
      <c r="B101" s="80" t="s">
        <v>37</v>
      </c>
      <c r="C101" s="80">
        <v>10</v>
      </c>
      <c r="D101" s="80" t="s">
        <v>38</v>
      </c>
      <c r="E101" s="81" t="s">
        <v>225</v>
      </c>
      <c r="F101" s="82">
        <v>5036545027</v>
      </c>
      <c r="G101" s="46">
        <v>0</v>
      </c>
      <c r="H101" s="46">
        <v>0</v>
      </c>
      <c r="I101" s="46">
        <v>0</v>
      </c>
      <c r="J101" s="46">
        <v>0</v>
      </c>
      <c r="K101" s="46">
        <f t="shared" si="53"/>
        <v>0</v>
      </c>
      <c r="L101" s="46">
        <f>+F101+K101</f>
        <v>5036545027</v>
      </c>
      <c r="M101" s="51">
        <f t="shared" si="72"/>
        <v>6.3818675811077663E-4</v>
      </c>
      <c r="N101" s="46">
        <v>0</v>
      </c>
      <c r="O101" s="46">
        <v>0</v>
      </c>
      <c r="P101" s="46">
        <f>L101-O101</f>
        <v>5036545027</v>
      </c>
      <c r="Q101" s="46">
        <v>0</v>
      </c>
      <c r="R101" s="46">
        <f>+L101-Q101</f>
        <v>5036545027</v>
      </c>
      <c r="S101" s="46">
        <f>O101-Q101</f>
        <v>0</v>
      </c>
      <c r="T101" s="46">
        <v>0</v>
      </c>
      <c r="U101" s="46">
        <f>+Q101-T101</f>
        <v>0</v>
      </c>
      <c r="V101" s="46">
        <v>0</v>
      </c>
      <c r="W101" s="48">
        <f>+T101-V101</f>
        <v>0</v>
      </c>
      <c r="X101" s="54">
        <f t="shared" si="45"/>
        <v>0</v>
      </c>
      <c r="Y101" s="54">
        <f t="shared" si="81"/>
        <v>0</v>
      </c>
      <c r="Z101" s="54">
        <f t="shared" si="110"/>
        <v>0</v>
      </c>
      <c r="AA101" s="54" t="s">
        <v>40</v>
      </c>
      <c r="AB101" s="54" t="s">
        <v>40</v>
      </c>
    </row>
    <row r="102" spans="1:28" ht="33" customHeight="1" x14ac:dyDescent="0.25">
      <c r="A102" s="39" t="s">
        <v>226</v>
      </c>
      <c r="B102" s="83" t="s">
        <v>41</v>
      </c>
      <c r="C102" s="83">
        <v>20</v>
      </c>
      <c r="D102" s="83" t="s">
        <v>38</v>
      </c>
      <c r="E102" s="40" t="s">
        <v>227</v>
      </c>
      <c r="F102" s="62">
        <f t="shared" ref="F102:J103" si="113">+F103</f>
        <v>15202471000</v>
      </c>
      <c r="G102" s="62">
        <f t="shared" si="113"/>
        <v>0</v>
      </c>
      <c r="H102" s="62">
        <f t="shared" si="113"/>
        <v>0</v>
      </c>
      <c r="I102" s="62">
        <f t="shared" si="113"/>
        <v>0</v>
      </c>
      <c r="J102" s="62">
        <f t="shared" si="113"/>
        <v>0</v>
      </c>
      <c r="K102" s="62">
        <f t="shared" si="53"/>
        <v>0</v>
      </c>
      <c r="L102" s="62">
        <f>+L103</f>
        <v>15202471000</v>
      </c>
      <c r="M102" s="42">
        <f t="shared" si="72"/>
        <v>1.9263236267624648E-3</v>
      </c>
      <c r="N102" s="62">
        <f t="shared" ref="N102:W103" si="114">+N103</f>
        <v>0</v>
      </c>
      <c r="O102" s="62">
        <f t="shared" si="114"/>
        <v>0</v>
      </c>
      <c r="P102" s="62">
        <f t="shared" si="114"/>
        <v>15202471000</v>
      </c>
      <c r="Q102" s="62">
        <f t="shared" si="114"/>
        <v>0</v>
      </c>
      <c r="R102" s="62">
        <f t="shared" si="114"/>
        <v>15202471000</v>
      </c>
      <c r="S102" s="62">
        <f t="shared" si="114"/>
        <v>0</v>
      </c>
      <c r="T102" s="62">
        <f t="shared" si="114"/>
        <v>0</v>
      </c>
      <c r="U102" s="62">
        <f t="shared" si="114"/>
        <v>0</v>
      </c>
      <c r="V102" s="62">
        <f t="shared" si="114"/>
        <v>0</v>
      </c>
      <c r="W102" s="62">
        <f t="shared" si="114"/>
        <v>0</v>
      </c>
      <c r="X102" s="65">
        <f t="shared" ref="X102:X165" si="115">+Q102/L102</f>
        <v>0</v>
      </c>
      <c r="Y102" s="65">
        <f t="shared" si="81"/>
        <v>0</v>
      </c>
      <c r="Z102" s="65">
        <f t="shared" si="110"/>
        <v>0</v>
      </c>
      <c r="AA102" s="65" t="s">
        <v>40</v>
      </c>
      <c r="AB102" s="65" t="s">
        <v>40</v>
      </c>
    </row>
    <row r="103" spans="1:28" ht="33" customHeight="1" x14ac:dyDescent="0.25">
      <c r="A103" s="39" t="s">
        <v>228</v>
      </c>
      <c r="B103" s="83" t="s">
        <v>41</v>
      </c>
      <c r="C103" s="83">
        <v>20</v>
      </c>
      <c r="D103" s="83" t="s">
        <v>38</v>
      </c>
      <c r="E103" s="40" t="s">
        <v>229</v>
      </c>
      <c r="F103" s="62">
        <f t="shared" si="113"/>
        <v>15202471000</v>
      </c>
      <c r="G103" s="62">
        <f t="shared" si="113"/>
        <v>0</v>
      </c>
      <c r="H103" s="62">
        <f t="shared" si="113"/>
        <v>0</v>
      </c>
      <c r="I103" s="62">
        <f t="shared" si="113"/>
        <v>0</v>
      </c>
      <c r="J103" s="62">
        <f t="shared" si="113"/>
        <v>0</v>
      </c>
      <c r="K103" s="62">
        <f t="shared" si="53"/>
        <v>0</v>
      </c>
      <c r="L103" s="62">
        <f>+L104</f>
        <v>15202471000</v>
      </c>
      <c r="M103" s="42">
        <f t="shared" si="72"/>
        <v>1.9263236267624648E-3</v>
      </c>
      <c r="N103" s="62">
        <f t="shared" si="114"/>
        <v>0</v>
      </c>
      <c r="O103" s="62">
        <f t="shared" si="114"/>
        <v>0</v>
      </c>
      <c r="P103" s="62">
        <f t="shared" si="114"/>
        <v>15202471000</v>
      </c>
      <c r="Q103" s="62">
        <f t="shared" si="114"/>
        <v>0</v>
      </c>
      <c r="R103" s="62">
        <f t="shared" si="114"/>
        <v>15202471000</v>
      </c>
      <c r="S103" s="62">
        <f t="shared" si="114"/>
        <v>0</v>
      </c>
      <c r="T103" s="62">
        <f t="shared" si="114"/>
        <v>0</v>
      </c>
      <c r="U103" s="62">
        <f t="shared" si="114"/>
        <v>0</v>
      </c>
      <c r="V103" s="62">
        <f t="shared" si="114"/>
        <v>0</v>
      </c>
      <c r="W103" s="62">
        <f t="shared" si="114"/>
        <v>0</v>
      </c>
      <c r="X103" s="65">
        <f t="shared" si="115"/>
        <v>0</v>
      </c>
      <c r="Y103" s="65">
        <f t="shared" si="81"/>
        <v>0</v>
      </c>
      <c r="Z103" s="65">
        <f t="shared" si="110"/>
        <v>0</v>
      </c>
      <c r="AA103" s="65" t="s">
        <v>40</v>
      </c>
      <c r="AB103" s="65" t="s">
        <v>40</v>
      </c>
    </row>
    <row r="104" spans="1:28" ht="28.5" customHeight="1" thickBot="1" x14ac:dyDescent="0.3">
      <c r="A104" s="84" t="s">
        <v>230</v>
      </c>
      <c r="B104" s="85" t="s">
        <v>41</v>
      </c>
      <c r="C104" s="85">
        <v>20</v>
      </c>
      <c r="D104" s="85" t="s">
        <v>38</v>
      </c>
      <c r="E104" s="86" t="s">
        <v>231</v>
      </c>
      <c r="F104" s="87">
        <v>15202471000</v>
      </c>
      <c r="G104" s="87">
        <v>0</v>
      </c>
      <c r="H104" s="87">
        <v>0</v>
      </c>
      <c r="I104" s="46">
        <v>0</v>
      </c>
      <c r="J104" s="87">
        <v>0</v>
      </c>
      <c r="K104" s="87">
        <f t="shared" si="53"/>
        <v>0</v>
      </c>
      <c r="L104" s="87">
        <f>+F104+K104</f>
        <v>15202471000</v>
      </c>
      <c r="M104" s="88">
        <f t="shared" si="72"/>
        <v>1.9263236267624648E-3</v>
      </c>
      <c r="N104" s="87">
        <v>0</v>
      </c>
      <c r="O104" s="46">
        <v>0</v>
      </c>
      <c r="P104" s="46">
        <f>L104-O104</f>
        <v>15202471000</v>
      </c>
      <c r="Q104" s="46">
        <v>0</v>
      </c>
      <c r="R104" s="87">
        <f>+L104-Q104</f>
        <v>15202471000</v>
      </c>
      <c r="S104" s="46">
        <f>O104-Q104</f>
        <v>0</v>
      </c>
      <c r="T104" s="46">
        <v>0</v>
      </c>
      <c r="U104" s="87">
        <f>+Q104-T104</f>
        <v>0</v>
      </c>
      <c r="V104" s="46">
        <v>0</v>
      </c>
      <c r="W104" s="89">
        <f>+T104-V104</f>
        <v>0</v>
      </c>
      <c r="X104" s="49">
        <f t="shared" si="115"/>
        <v>0</v>
      </c>
      <c r="Y104" s="49">
        <f t="shared" si="81"/>
        <v>0</v>
      </c>
      <c r="Z104" s="49">
        <f t="shared" si="110"/>
        <v>0</v>
      </c>
      <c r="AA104" s="49" t="s">
        <v>40</v>
      </c>
      <c r="AB104" s="49" t="s">
        <v>40</v>
      </c>
    </row>
    <row r="105" spans="1:28" s="4" customFormat="1" ht="28.5" customHeight="1" thickBot="1" x14ac:dyDescent="0.3">
      <c r="A105" s="21" t="s">
        <v>232</v>
      </c>
      <c r="B105" s="90" t="s">
        <v>37</v>
      </c>
      <c r="C105" s="91">
        <v>11</v>
      </c>
      <c r="D105" s="90" t="s">
        <v>233</v>
      </c>
      <c r="E105" s="23" t="s">
        <v>234</v>
      </c>
      <c r="F105" s="24">
        <f t="shared" ref="F105:J107" si="116">+F107</f>
        <v>142092023709</v>
      </c>
      <c r="G105" s="24">
        <f t="shared" si="116"/>
        <v>0</v>
      </c>
      <c r="H105" s="24">
        <f t="shared" si="116"/>
        <v>0</v>
      </c>
      <c r="I105" s="24">
        <f t="shared" si="116"/>
        <v>0</v>
      </c>
      <c r="J105" s="24">
        <f t="shared" si="116"/>
        <v>0</v>
      </c>
      <c r="K105" s="24">
        <f t="shared" si="53"/>
        <v>0</v>
      </c>
      <c r="L105" s="24">
        <f>+L107</f>
        <v>142092023709</v>
      </c>
      <c r="M105" s="25">
        <f t="shared" si="72"/>
        <v>1.8004653483314589E-2</v>
      </c>
      <c r="N105" s="24">
        <f t="shared" ref="N105:W107" si="117">+N107</f>
        <v>0</v>
      </c>
      <c r="O105" s="24">
        <f t="shared" si="117"/>
        <v>0</v>
      </c>
      <c r="P105" s="24">
        <f t="shared" si="117"/>
        <v>142092023709</v>
      </c>
      <c r="Q105" s="24">
        <f t="shared" si="117"/>
        <v>0</v>
      </c>
      <c r="R105" s="24">
        <f t="shared" si="117"/>
        <v>142092023709</v>
      </c>
      <c r="S105" s="24">
        <f t="shared" si="117"/>
        <v>0</v>
      </c>
      <c r="T105" s="24">
        <f t="shared" si="117"/>
        <v>0</v>
      </c>
      <c r="U105" s="24">
        <f t="shared" si="117"/>
        <v>0</v>
      </c>
      <c r="V105" s="24">
        <f t="shared" si="117"/>
        <v>0</v>
      </c>
      <c r="W105" s="24">
        <f t="shared" si="117"/>
        <v>0</v>
      </c>
      <c r="X105" s="26">
        <f t="shared" si="115"/>
        <v>0</v>
      </c>
      <c r="Y105" s="27">
        <f t="shared" si="81"/>
        <v>0</v>
      </c>
      <c r="Z105" s="27">
        <f t="shared" si="110"/>
        <v>0</v>
      </c>
      <c r="AA105" s="27" t="s">
        <v>40</v>
      </c>
      <c r="AB105" s="28" t="s">
        <v>40</v>
      </c>
    </row>
    <row r="106" spans="1:28" s="4" customFormat="1" ht="28.5" customHeight="1" thickBot="1" x14ac:dyDescent="0.3">
      <c r="A106" s="21" t="s">
        <v>232</v>
      </c>
      <c r="B106" s="90" t="s">
        <v>37</v>
      </c>
      <c r="C106" s="91">
        <v>11</v>
      </c>
      <c r="D106" s="90" t="s">
        <v>38</v>
      </c>
      <c r="E106" s="23" t="s">
        <v>234</v>
      </c>
      <c r="F106" s="24">
        <f t="shared" si="116"/>
        <v>2577909803112</v>
      </c>
      <c r="G106" s="24">
        <f t="shared" si="116"/>
        <v>0</v>
      </c>
      <c r="H106" s="24">
        <f t="shared" si="116"/>
        <v>0</v>
      </c>
      <c r="I106" s="24">
        <f t="shared" si="116"/>
        <v>0</v>
      </c>
      <c r="J106" s="24">
        <f t="shared" si="116"/>
        <v>0</v>
      </c>
      <c r="K106" s="24">
        <f t="shared" si="53"/>
        <v>0</v>
      </c>
      <c r="L106" s="24">
        <f>+L108</f>
        <v>2577909803112</v>
      </c>
      <c r="M106" s="25">
        <f t="shared" si="72"/>
        <v>0.32665009269856321</v>
      </c>
      <c r="N106" s="24">
        <f t="shared" si="117"/>
        <v>0</v>
      </c>
      <c r="O106" s="24">
        <f t="shared" si="117"/>
        <v>0</v>
      </c>
      <c r="P106" s="24">
        <f t="shared" si="117"/>
        <v>2577909803112</v>
      </c>
      <c r="Q106" s="24">
        <f t="shared" si="117"/>
        <v>0</v>
      </c>
      <c r="R106" s="24">
        <f t="shared" si="117"/>
        <v>2577909803112</v>
      </c>
      <c r="S106" s="24">
        <f t="shared" si="117"/>
        <v>0</v>
      </c>
      <c r="T106" s="24">
        <f t="shared" si="117"/>
        <v>0</v>
      </c>
      <c r="U106" s="24">
        <f t="shared" si="117"/>
        <v>0</v>
      </c>
      <c r="V106" s="24">
        <f t="shared" si="117"/>
        <v>0</v>
      </c>
      <c r="W106" s="24">
        <f t="shared" si="117"/>
        <v>0</v>
      </c>
      <c r="X106" s="26">
        <f t="shared" si="115"/>
        <v>0</v>
      </c>
      <c r="Y106" s="27">
        <f t="shared" si="81"/>
        <v>0</v>
      </c>
      <c r="Z106" s="27">
        <f t="shared" si="110"/>
        <v>0</v>
      </c>
      <c r="AA106" s="27" t="s">
        <v>40</v>
      </c>
      <c r="AB106" s="28" t="s">
        <v>40</v>
      </c>
    </row>
    <row r="107" spans="1:28" ht="23.25" customHeight="1" x14ac:dyDescent="0.25">
      <c r="A107" s="39" t="s">
        <v>235</v>
      </c>
      <c r="B107" s="34" t="s">
        <v>37</v>
      </c>
      <c r="C107" s="34">
        <v>11</v>
      </c>
      <c r="D107" s="34" t="s">
        <v>233</v>
      </c>
      <c r="E107" s="40" t="s">
        <v>236</v>
      </c>
      <c r="F107" s="63">
        <f t="shared" si="116"/>
        <v>142092023709</v>
      </c>
      <c r="G107" s="63">
        <f t="shared" si="116"/>
        <v>0</v>
      </c>
      <c r="H107" s="63">
        <f t="shared" si="116"/>
        <v>0</v>
      </c>
      <c r="I107" s="63">
        <f t="shared" si="116"/>
        <v>0</v>
      </c>
      <c r="J107" s="63">
        <f t="shared" si="116"/>
        <v>0</v>
      </c>
      <c r="K107" s="63">
        <f t="shared" si="53"/>
        <v>0</v>
      </c>
      <c r="L107" s="63">
        <f>+L109</f>
        <v>142092023709</v>
      </c>
      <c r="M107" s="42">
        <f t="shared" si="72"/>
        <v>1.8004653483314589E-2</v>
      </c>
      <c r="N107" s="63">
        <f t="shared" si="117"/>
        <v>0</v>
      </c>
      <c r="O107" s="63">
        <f t="shared" si="117"/>
        <v>0</v>
      </c>
      <c r="P107" s="63">
        <f t="shared" si="117"/>
        <v>142092023709</v>
      </c>
      <c r="Q107" s="63">
        <f t="shared" si="117"/>
        <v>0</v>
      </c>
      <c r="R107" s="63">
        <f t="shared" si="117"/>
        <v>142092023709</v>
      </c>
      <c r="S107" s="63">
        <f t="shared" si="117"/>
        <v>0</v>
      </c>
      <c r="T107" s="63">
        <f t="shared" si="117"/>
        <v>0</v>
      </c>
      <c r="U107" s="63">
        <f t="shared" si="117"/>
        <v>0</v>
      </c>
      <c r="V107" s="63">
        <f t="shared" si="117"/>
        <v>0</v>
      </c>
      <c r="W107" s="63">
        <f t="shared" si="117"/>
        <v>0</v>
      </c>
      <c r="X107" s="64">
        <f t="shared" si="115"/>
        <v>0</v>
      </c>
      <c r="Y107" s="64">
        <f t="shared" si="81"/>
        <v>0</v>
      </c>
      <c r="Z107" s="64">
        <f t="shared" si="110"/>
        <v>0</v>
      </c>
      <c r="AA107" s="64" t="s">
        <v>40</v>
      </c>
      <c r="AB107" s="64" t="s">
        <v>40</v>
      </c>
    </row>
    <row r="108" spans="1:28" ht="23.25" customHeight="1" x14ac:dyDescent="0.25">
      <c r="A108" s="39" t="s">
        <v>235</v>
      </c>
      <c r="B108" s="83" t="s">
        <v>37</v>
      </c>
      <c r="C108" s="83">
        <v>11</v>
      </c>
      <c r="D108" s="83" t="s">
        <v>38</v>
      </c>
      <c r="E108" s="40" t="s">
        <v>236</v>
      </c>
      <c r="F108" s="63">
        <f>+F112</f>
        <v>2577909803112</v>
      </c>
      <c r="G108" s="63">
        <f>+G112</f>
        <v>0</v>
      </c>
      <c r="H108" s="63">
        <f>+H112</f>
        <v>0</v>
      </c>
      <c r="I108" s="63">
        <f>+I112</f>
        <v>0</v>
      </c>
      <c r="J108" s="63">
        <f>+J112</f>
        <v>0</v>
      </c>
      <c r="K108" s="63">
        <f t="shared" si="53"/>
        <v>0</v>
      </c>
      <c r="L108" s="63">
        <f>+L112</f>
        <v>2577909803112</v>
      </c>
      <c r="M108" s="42">
        <f t="shared" si="72"/>
        <v>0.32665009269856321</v>
      </c>
      <c r="N108" s="63">
        <f t="shared" ref="N108:W108" si="118">+N112</f>
        <v>0</v>
      </c>
      <c r="O108" s="63">
        <f t="shared" si="118"/>
        <v>0</v>
      </c>
      <c r="P108" s="63">
        <f t="shared" si="118"/>
        <v>2577909803112</v>
      </c>
      <c r="Q108" s="63">
        <f t="shared" si="118"/>
        <v>0</v>
      </c>
      <c r="R108" s="63">
        <f t="shared" si="118"/>
        <v>2577909803112</v>
      </c>
      <c r="S108" s="63">
        <f t="shared" si="118"/>
        <v>0</v>
      </c>
      <c r="T108" s="63">
        <f t="shared" si="118"/>
        <v>0</v>
      </c>
      <c r="U108" s="63">
        <f t="shared" si="118"/>
        <v>0</v>
      </c>
      <c r="V108" s="63">
        <f t="shared" si="118"/>
        <v>0</v>
      </c>
      <c r="W108" s="63">
        <f t="shared" si="118"/>
        <v>0</v>
      </c>
      <c r="X108" s="64">
        <f t="shared" si="115"/>
        <v>0</v>
      </c>
      <c r="Y108" s="64">
        <f t="shared" si="81"/>
        <v>0</v>
      </c>
      <c r="Z108" s="64">
        <f t="shared" si="110"/>
        <v>0</v>
      </c>
      <c r="AA108" s="64" t="s">
        <v>40</v>
      </c>
      <c r="AB108" s="64" t="s">
        <v>40</v>
      </c>
    </row>
    <row r="109" spans="1:28" ht="23.25" customHeight="1" x14ac:dyDescent="0.25">
      <c r="A109" s="39" t="s">
        <v>237</v>
      </c>
      <c r="B109" s="34" t="s">
        <v>37</v>
      </c>
      <c r="C109" s="34">
        <v>11</v>
      </c>
      <c r="D109" s="34" t="s">
        <v>233</v>
      </c>
      <c r="E109" s="40" t="s">
        <v>238</v>
      </c>
      <c r="F109" s="63">
        <f t="shared" ref="F109:J110" si="119">+F110</f>
        <v>142092023709</v>
      </c>
      <c r="G109" s="63">
        <f t="shared" si="119"/>
        <v>0</v>
      </c>
      <c r="H109" s="63">
        <f t="shared" si="119"/>
        <v>0</v>
      </c>
      <c r="I109" s="63">
        <f t="shared" si="119"/>
        <v>0</v>
      </c>
      <c r="J109" s="63">
        <f t="shared" si="119"/>
        <v>0</v>
      </c>
      <c r="K109" s="63">
        <f t="shared" ref="K109:K166" si="120">+G109-H109+I109-J109</f>
        <v>0</v>
      </c>
      <c r="L109" s="63">
        <f>+L110</f>
        <v>142092023709</v>
      </c>
      <c r="M109" s="42">
        <f t="shared" si="72"/>
        <v>1.8004653483314589E-2</v>
      </c>
      <c r="N109" s="63">
        <f t="shared" ref="N109:W110" si="121">+N110</f>
        <v>0</v>
      </c>
      <c r="O109" s="63">
        <f t="shared" si="121"/>
        <v>0</v>
      </c>
      <c r="P109" s="63">
        <f t="shared" si="121"/>
        <v>142092023709</v>
      </c>
      <c r="Q109" s="63">
        <f t="shared" si="121"/>
        <v>0</v>
      </c>
      <c r="R109" s="63">
        <f t="shared" si="121"/>
        <v>142092023709</v>
      </c>
      <c r="S109" s="63">
        <f t="shared" si="121"/>
        <v>0</v>
      </c>
      <c r="T109" s="63">
        <f t="shared" si="121"/>
        <v>0</v>
      </c>
      <c r="U109" s="63">
        <f t="shared" si="121"/>
        <v>0</v>
      </c>
      <c r="V109" s="63">
        <f t="shared" si="121"/>
        <v>0</v>
      </c>
      <c r="W109" s="63">
        <f t="shared" si="121"/>
        <v>0</v>
      </c>
      <c r="X109" s="64">
        <f t="shared" si="115"/>
        <v>0</v>
      </c>
      <c r="Y109" s="64">
        <f t="shared" si="81"/>
        <v>0</v>
      </c>
      <c r="Z109" s="64">
        <f t="shared" si="110"/>
        <v>0</v>
      </c>
      <c r="AA109" s="64" t="s">
        <v>40</v>
      </c>
      <c r="AB109" s="64" t="s">
        <v>40</v>
      </c>
    </row>
    <row r="110" spans="1:28" s="4" customFormat="1" ht="23.25" customHeight="1" x14ac:dyDescent="0.25">
      <c r="A110" s="39" t="s">
        <v>239</v>
      </c>
      <c r="B110" s="34" t="s">
        <v>37</v>
      </c>
      <c r="C110" s="34">
        <v>11</v>
      </c>
      <c r="D110" s="34" t="s">
        <v>233</v>
      </c>
      <c r="E110" s="40" t="s">
        <v>240</v>
      </c>
      <c r="F110" s="63">
        <f t="shared" si="119"/>
        <v>142092023709</v>
      </c>
      <c r="G110" s="63">
        <f t="shared" si="119"/>
        <v>0</v>
      </c>
      <c r="H110" s="63">
        <f t="shared" si="119"/>
        <v>0</v>
      </c>
      <c r="I110" s="63">
        <f t="shared" si="119"/>
        <v>0</v>
      </c>
      <c r="J110" s="63">
        <f t="shared" si="119"/>
        <v>0</v>
      </c>
      <c r="K110" s="63">
        <f t="shared" si="120"/>
        <v>0</v>
      </c>
      <c r="L110" s="63">
        <f>+L111</f>
        <v>142092023709</v>
      </c>
      <c r="M110" s="42">
        <f t="shared" si="72"/>
        <v>1.8004653483314589E-2</v>
      </c>
      <c r="N110" s="63">
        <f t="shared" si="121"/>
        <v>0</v>
      </c>
      <c r="O110" s="63">
        <f t="shared" si="121"/>
        <v>0</v>
      </c>
      <c r="P110" s="63">
        <f t="shared" si="121"/>
        <v>142092023709</v>
      </c>
      <c r="Q110" s="63">
        <f t="shared" si="121"/>
        <v>0</v>
      </c>
      <c r="R110" s="63">
        <f t="shared" si="121"/>
        <v>142092023709</v>
      </c>
      <c r="S110" s="63">
        <f t="shared" si="121"/>
        <v>0</v>
      </c>
      <c r="T110" s="63">
        <f t="shared" si="121"/>
        <v>0</v>
      </c>
      <c r="U110" s="63">
        <f t="shared" si="121"/>
        <v>0</v>
      </c>
      <c r="V110" s="63">
        <f t="shared" si="121"/>
        <v>0</v>
      </c>
      <c r="W110" s="63">
        <f t="shared" si="121"/>
        <v>0</v>
      </c>
      <c r="X110" s="64">
        <f t="shared" si="115"/>
        <v>0</v>
      </c>
      <c r="Y110" s="64">
        <f t="shared" si="81"/>
        <v>0</v>
      </c>
      <c r="Z110" s="64">
        <f t="shared" si="110"/>
        <v>0</v>
      </c>
      <c r="AA110" s="64" t="s">
        <v>40</v>
      </c>
      <c r="AB110" s="64" t="s">
        <v>40</v>
      </c>
    </row>
    <row r="111" spans="1:28" ht="23.25" customHeight="1" x14ac:dyDescent="0.25">
      <c r="A111" s="43" t="s">
        <v>241</v>
      </c>
      <c r="B111" s="44" t="s">
        <v>37</v>
      </c>
      <c r="C111" s="44">
        <v>11</v>
      </c>
      <c r="D111" s="44" t="s">
        <v>233</v>
      </c>
      <c r="E111" s="45" t="s">
        <v>37</v>
      </c>
      <c r="F111" s="48">
        <v>142092023709</v>
      </c>
      <c r="G111" s="48">
        <v>0</v>
      </c>
      <c r="H111" s="48">
        <v>0</v>
      </c>
      <c r="I111" s="46">
        <v>0</v>
      </c>
      <c r="J111" s="48">
        <v>0</v>
      </c>
      <c r="K111" s="48">
        <f t="shared" si="120"/>
        <v>0</v>
      </c>
      <c r="L111" s="48">
        <f>+F111+K111</f>
        <v>142092023709</v>
      </c>
      <c r="M111" s="42">
        <f t="shared" si="72"/>
        <v>1.8004653483314589E-2</v>
      </c>
      <c r="N111" s="48">
        <v>0</v>
      </c>
      <c r="O111" s="46">
        <v>0</v>
      </c>
      <c r="P111" s="89">
        <f>L111-O111</f>
        <v>142092023709</v>
      </c>
      <c r="Q111" s="46">
        <v>0</v>
      </c>
      <c r="R111" s="89">
        <f>+L111-Q111</f>
        <v>142092023709</v>
      </c>
      <c r="S111" s="46">
        <f>O111-Q111</f>
        <v>0</v>
      </c>
      <c r="T111" s="46">
        <v>0</v>
      </c>
      <c r="U111" s="89">
        <f>+Q111-T111</f>
        <v>0</v>
      </c>
      <c r="V111" s="46">
        <v>0</v>
      </c>
      <c r="W111" s="89">
        <f>+T111-V111</f>
        <v>0</v>
      </c>
      <c r="X111" s="58">
        <f t="shared" si="115"/>
        <v>0</v>
      </c>
      <c r="Y111" s="58">
        <f t="shared" si="81"/>
        <v>0</v>
      </c>
      <c r="Z111" s="58">
        <f t="shared" si="110"/>
        <v>0</v>
      </c>
      <c r="AA111" s="58" t="s">
        <v>40</v>
      </c>
      <c r="AB111" s="58" t="s">
        <v>40</v>
      </c>
    </row>
    <row r="112" spans="1:28" ht="23.25" customHeight="1" x14ac:dyDescent="0.25">
      <c r="A112" s="39" t="s">
        <v>242</v>
      </c>
      <c r="B112" s="83" t="s">
        <v>37</v>
      </c>
      <c r="C112" s="83">
        <v>11</v>
      </c>
      <c r="D112" s="83" t="s">
        <v>38</v>
      </c>
      <c r="E112" s="40" t="s">
        <v>243</v>
      </c>
      <c r="F112" s="63">
        <f>+F113</f>
        <v>2577909803112</v>
      </c>
      <c r="G112" s="63">
        <f>+G113</f>
        <v>0</v>
      </c>
      <c r="H112" s="63">
        <f>+H113</f>
        <v>0</v>
      </c>
      <c r="I112" s="63">
        <f>+I113</f>
        <v>0</v>
      </c>
      <c r="J112" s="63">
        <f>+J113</f>
        <v>0</v>
      </c>
      <c r="K112" s="63">
        <f t="shared" si="120"/>
        <v>0</v>
      </c>
      <c r="L112" s="63">
        <f>+L113</f>
        <v>2577909803112</v>
      </c>
      <c r="M112" s="42">
        <f t="shared" si="72"/>
        <v>0.32665009269856321</v>
      </c>
      <c r="N112" s="63">
        <f t="shared" ref="N112:W112" si="122">+N113</f>
        <v>0</v>
      </c>
      <c r="O112" s="63">
        <f t="shared" si="122"/>
        <v>0</v>
      </c>
      <c r="P112" s="63">
        <f t="shared" si="122"/>
        <v>2577909803112</v>
      </c>
      <c r="Q112" s="63">
        <f t="shared" si="122"/>
        <v>0</v>
      </c>
      <c r="R112" s="63">
        <f t="shared" si="122"/>
        <v>2577909803112</v>
      </c>
      <c r="S112" s="63">
        <f t="shared" si="122"/>
        <v>0</v>
      </c>
      <c r="T112" s="63">
        <f t="shared" si="122"/>
        <v>0</v>
      </c>
      <c r="U112" s="63">
        <f t="shared" si="122"/>
        <v>0</v>
      </c>
      <c r="V112" s="63">
        <f t="shared" si="122"/>
        <v>0</v>
      </c>
      <c r="W112" s="63">
        <f t="shared" si="122"/>
        <v>0</v>
      </c>
      <c r="X112" s="64">
        <f t="shared" si="115"/>
        <v>0</v>
      </c>
      <c r="Y112" s="64">
        <f t="shared" si="81"/>
        <v>0</v>
      </c>
      <c r="Z112" s="64">
        <f t="shared" si="110"/>
        <v>0</v>
      </c>
      <c r="AA112" s="64" t="s">
        <v>40</v>
      </c>
      <c r="AB112" s="64" t="s">
        <v>40</v>
      </c>
    </row>
    <row r="113" spans="1:28" ht="23.25" customHeight="1" thickBot="1" x14ac:dyDescent="0.3">
      <c r="A113" s="84" t="s">
        <v>244</v>
      </c>
      <c r="B113" s="85" t="s">
        <v>37</v>
      </c>
      <c r="C113" s="85">
        <v>11</v>
      </c>
      <c r="D113" s="85" t="s">
        <v>38</v>
      </c>
      <c r="E113" s="86" t="s">
        <v>245</v>
      </c>
      <c r="F113" s="46">
        <v>2577909803112</v>
      </c>
      <c r="G113" s="89">
        <v>0</v>
      </c>
      <c r="H113" s="89">
        <v>0</v>
      </c>
      <c r="I113" s="89">
        <v>0</v>
      </c>
      <c r="J113" s="89">
        <v>0</v>
      </c>
      <c r="K113" s="89">
        <f t="shared" si="120"/>
        <v>0</v>
      </c>
      <c r="L113" s="89">
        <f>+F113+K113</f>
        <v>2577909803112</v>
      </c>
      <c r="M113" s="88">
        <f t="shared" si="72"/>
        <v>0.32665009269856321</v>
      </c>
      <c r="N113" s="89">
        <v>0</v>
      </c>
      <c r="O113" s="46"/>
      <c r="P113" s="89">
        <f>L113-O113</f>
        <v>2577909803112</v>
      </c>
      <c r="Q113" s="46">
        <v>0</v>
      </c>
      <c r="R113" s="89">
        <f>+L113-Q113</f>
        <v>2577909803112</v>
      </c>
      <c r="S113" s="46">
        <f>O113-Q113</f>
        <v>0</v>
      </c>
      <c r="T113" s="46">
        <v>0</v>
      </c>
      <c r="U113" s="89">
        <f>+Q113-T113</f>
        <v>0</v>
      </c>
      <c r="V113" s="46">
        <v>0</v>
      </c>
      <c r="W113" s="89">
        <f>+T113-V113</f>
        <v>0</v>
      </c>
      <c r="X113" s="58">
        <f t="shared" si="115"/>
        <v>0</v>
      </c>
      <c r="Y113" s="58">
        <f t="shared" si="81"/>
        <v>0</v>
      </c>
      <c r="Z113" s="58">
        <f t="shared" si="110"/>
        <v>0</v>
      </c>
      <c r="AA113" s="58" t="s">
        <v>40</v>
      </c>
      <c r="AB113" s="58" t="s">
        <v>40</v>
      </c>
    </row>
    <row r="114" spans="1:28" s="4" customFormat="1" ht="28.5" customHeight="1" thickBot="1" x14ac:dyDescent="0.3">
      <c r="A114" s="21" t="s">
        <v>246</v>
      </c>
      <c r="B114" s="90" t="s">
        <v>37</v>
      </c>
      <c r="C114" s="91">
        <v>10</v>
      </c>
      <c r="D114" s="90" t="s">
        <v>38</v>
      </c>
      <c r="E114" s="23" t="s">
        <v>247</v>
      </c>
      <c r="F114" s="24">
        <f>+F117+F223+F245+F255+F261</f>
        <v>4895916309483</v>
      </c>
      <c r="G114" s="24">
        <f>+G117+G223+G245+G255+G261</f>
        <v>0</v>
      </c>
      <c r="H114" s="24">
        <f>+H117+H223+H245+H255+H261</f>
        <v>0</v>
      </c>
      <c r="I114" s="24">
        <f>+I117+I223+I245+I255+I261</f>
        <v>0</v>
      </c>
      <c r="J114" s="24">
        <f>+J117+J223+J245+J255+J261</f>
        <v>0</v>
      </c>
      <c r="K114" s="24">
        <f t="shared" si="120"/>
        <v>0</v>
      </c>
      <c r="L114" s="24">
        <f>+L117+L223+L245+L255+L261</f>
        <v>4895916309483</v>
      </c>
      <c r="M114" s="25">
        <f t="shared" si="72"/>
        <v>0.62036752193829503</v>
      </c>
      <c r="N114" s="24">
        <f t="shared" ref="N114:W114" si="123">+N117+N223+N245+N255+N261</f>
        <v>0</v>
      </c>
      <c r="O114" s="24">
        <f t="shared" si="123"/>
        <v>3734059311236.7197</v>
      </c>
      <c r="P114" s="24">
        <f t="shared" si="123"/>
        <v>1161856998246.28</v>
      </c>
      <c r="Q114" s="24">
        <f t="shared" si="123"/>
        <v>3730287127622.7197</v>
      </c>
      <c r="R114" s="24">
        <f t="shared" si="123"/>
        <v>1165629181860.28</v>
      </c>
      <c r="S114" s="24">
        <f t="shared" si="123"/>
        <v>3772183614</v>
      </c>
      <c r="T114" s="24">
        <f t="shared" si="123"/>
        <v>266129.72000000003</v>
      </c>
      <c r="U114" s="24">
        <f t="shared" si="123"/>
        <v>3730286861493</v>
      </c>
      <c r="V114" s="24">
        <f t="shared" si="123"/>
        <v>0</v>
      </c>
      <c r="W114" s="24">
        <f t="shared" si="123"/>
        <v>266129.72000000003</v>
      </c>
      <c r="X114" s="30">
        <f t="shared" si="115"/>
        <v>0.76191807453845783</v>
      </c>
      <c r="Y114" s="92">
        <f t="shared" si="81"/>
        <v>5.4357489625492157E-8</v>
      </c>
      <c r="Z114" s="31">
        <f t="shared" si="110"/>
        <v>0</v>
      </c>
      <c r="AA114" s="31">
        <f t="shared" ref="AA114:AA177" si="124">+T114/Q114</f>
        <v>7.1342958569948537E-8</v>
      </c>
      <c r="AB114" s="32">
        <f t="shared" ref="AB114:AB118" si="125">+V114/T114</f>
        <v>0</v>
      </c>
    </row>
    <row r="115" spans="1:28" s="4" customFormat="1" ht="28.5" customHeight="1" thickBot="1" x14ac:dyDescent="0.3">
      <c r="A115" s="21" t="s">
        <v>246</v>
      </c>
      <c r="B115" s="90" t="s">
        <v>37</v>
      </c>
      <c r="C115" s="91">
        <v>13</v>
      </c>
      <c r="D115" s="90" t="s">
        <v>38</v>
      </c>
      <c r="E115" s="23" t="s">
        <v>247</v>
      </c>
      <c r="F115" s="24">
        <f>+F262</f>
        <v>15000000000</v>
      </c>
      <c r="G115" s="24">
        <f>+G262</f>
        <v>0</v>
      </c>
      <c r="H115" s="24">
        <f>+H262</f>
        <v>0</v>
      </c>
      <c r="I115" s="24">
        <f>+I262</f>
        <v>0</v>
      </c>
      <c r="J115" s="24">
        <f>+J262</f>
        <v>0</v>
      </c>
      <c r="K115" s="24">
        <f t="shared" si="120"/>
        <v>0</v>
      </c>
      <c r="L115" s="24">
        <f>+L262</f>
        <v>15000000000</v>
      </c>
      <c r="M115" s="25">
        <f t="shared" si="72"/>
        <v>1.9006682796130295E-3</v>
      </c>
      <c r="N115" s="24">
        <f t="shared" ref="N115:W115" si="126">+N262</f>
        <v>0</v>
      </c>
      <c r="O115" s="24">
        <f t="shared" si="126"/>
        <v>6405089410</v>
      </c>
      <c r="P115" s="24">
        <f t="shared" si="126"/>
        <v>8594910590</v>
      </c>
      <c r="Q115" s="24">
        <f t="shared" si="126"/>
        <v>6405089410</v>
      </c>
      <c r="R115" s="24">
        <f t="shared" si="126"/>
        <v>8594910590</v>
      </c>
      <c r="S115" s="24">
        <f t="shared" si="126"/>
        <v>0</v>
      </c>
      <c r="T115" s="24">
        <f t="shared" si="126"/>
        <v>0</v>
      </c>
      <c r="U115" s="24">
        <f t="shared" si="126"/>
        <v>6405089410</v>
      </c>
      <c r="V115" s="24">
        <f t="shared" si="126"/>
        <v>0</v>
      </c>
      <c r="W115" s="24">
        <f t="shared" si="126"/>
        <v>0</v>
      </c>
      <c r="X115" s="26">
        <f t="shared" si="115"/>
        <v>0.42700596066666668</v>
      </c>
      <c r="Y115" s="27">
        <f t="shared" si="81"/>
        <v>0</v>
      </c>
      <c r="Z115" s="27">
        <f t="shared" si="110"/>
        <v>0</v>
      </c>
      <c r="AA115" s="27">
        <f t="shared" si="124"/>
        <v>0</v>
      </c>
      <c r="AB115" s="28" t="s">
        <v>40</v>
      </c>
    </row>
    <row r="116" spans="1:28" s="4" customFormat="1" ht="28.5" customHeight="1" thickBot="1" x14ac:dyDescent="0.3">
      <c r="A116" s="21" t="s">
        <v>246</v>
      </c>
      <c r="B116" s="90" t="s">
        <v>41</v>
      </c>
      <c r="C116" s="91">
        <v>20</v>
      </c>
      <c r="D116" s="90" t="s">
        <v>38</v>
      </c>
      <c r="E116" s="23" t="s">
        <v>247</v>
      </c>
      <c r="F116" s="24">
        <f>+F233+F263</f>
        <v>147104900000</v>
      </c>
      <c r="G116" s="24">
        <f>+G233+G263</f>
        <v>0</v>
      </c>
      <c r="H116" s="24">
        <f>+H233+H263</f>
        <v>0</v>
      </c>
      <c r="I116" s="24">
        <f>+I233+I263</f>
        <v>0</v>
      </c>
      <c r="J116" s="24">
        <f>+J233+J263</f>
        <v>0</v>
      </c>
      <c r="K116" s="24">
        <f t="shared" si="120"/>
        <v>0</v>
      </c>
      <c r="L116" s="24">
        <f>+L233+L263</f>
        <v>147104900000</v>
      </c>
      <c r="M116" s="25">
        <f t="shared" si="72"/>
        <v>1.8639841147043115E-2</v>
      </c>
      <c r="N116" s="24">
        <f t="shared" ref="N116:W116" si="127">+N233+N263</f>
        <v>0</v>
      </c>
      <c r="O116" s="24">
        <f t="shared" si="127"/>
        <v>81634316548</v>
      </c>
      <c r="P116" s="24">
        <f t="shared" si="127"/>
        <v>65470583452</v>
      </c>
      <c r="Q116" s="24">
        <f t="shared" si="127"/>
        <v>81304982763</v>
      </c>
      <c r="R116" s="24">
        <f t="shared" si="127"/>
        <v>65799917237</v>
      </c>
      <c r="S116" s="24">
        <f t="shared" si="127"/>
        <v>329333785</v>
      </c>
      <c r="T116" s="24">
        <f>+T233+T263</f>
        <v>65280</v>
      </c>
      <c r="U116" s="24">
        <f t="shared" si="127"/>
        <v>81304917483</v>
      </c>
      <c r="V116" s="24">
        <f t="shared" si="127"/>
        <v>0</v>
      </c>
      <c r="W116" s="24">
        <f t="shared" si="127"/>
        <v>65280</v>
      </c>
      <c r="X116" s="30">
        <f t="shared" si="115"/>
        <v>0.5527007106017543</v>
      </c>
      <c r="Y116" s="92">
        <f t="shared" si="81"/>
        <v>4.4376495956286974E-7</v>
      </c>
      <c r="Z116" s="31">
        <f t="shared" si="110"/>
        <v>0</v>
      </c>
      <c r="AA116" s="31">
        <f t="shared" si="124"/>
        <v>8.0290282073225409E-7</v>
      </c>
      <c r="AB116" s="32">
        <f t="shared" si="125"/>
        <v>0</v>
      </c>
    </row>
    <row r="117" spans="1:28" ht="24" customHeight="1" x14ac:dyDescent="0.25">
      <c r="A117" s="33" t="s">
        <v>248</v>
      </c>
      <c r="B117" s="93" t="s">
        <v>37</v>
      </c>
      <c r="C117" s="93">
        <v>10</v>
      </c>
      <c r="D117" s="93" t="s">
        <v>38</v>
      </c>
      <c r="E117" s="35" t="s">
        <v>249</v>
      </c>
      <c r="F117" s="94">
        <f>+F118</f>
        <v>4811194871576</v>
      </c>
      <c r="G117" s="94">
        <f>+G118</f>
        <v>0</v>
      </c>
      <c r="H117" s="94">
        <f>+H118</f>
        <v>0</v>
      </c>
      <c r="I117" s="94">
        <f>+I118</f>
        <v>0</v>
      </c>
      <c r="J117" s="94">
        <f>+J118</f>
        <v>0</v>
      </c>
      <c r="K117" s="94">
        <f t="shared" si="120"/>
        <v>0</v>
      </c>
      <c r="L117" s="94">
        <f>+L118</f>
        <v>4811194871576</v>
      </c>
      <c r="M117" s="37">
        <f t="shared" si="72"/>
        <v>0.60963236529609244</v>
      </c>
      <c r="N117" s="94">
        <f t="shared" ref="N117:W117" si="128">+N118</f>
        <v>0</v>
      </c>
      <c r="O117" s="94">
        <f t="shared" si="128"/>
        <v>3674703124868.6899</v>
      </c>
      <c r="P117" s="94">
        <f t="shared" si="128"/>
        <v>1136491746707.3101</v>
      </c>
      <c r="Q117" s="94">
        <f t="shared" si="128"/>
        <v>3672820816884.6899</v>
      </c>
      <c r="R117" s="94">
        <f t="shared" si="128"/>
        <v>1138374054691.3101</v>
      </c>
      <c r="S117" s="94">
        <f t="shared" si="128"/>
        <v>1882307984</v>
      </c>
      <c r="T117" s="94">
        <f t="shared" si="128"/>
        <v>231885.69</v>
      </c>
      <c r="U117" s="94">
        <f t="shared" si="128"/>
        <v>3672820584999</v>
      </c>
      <c r="V117" s="94">
        <f t="shared" si="128"/>
        <v>0</v>
      </c>
      <c r="W117" s="94">
        <f t="shared" si="128"/>
        <v>231885.69</v>
      </c>
      <c r="X117" s="38">
        <f t="shared" si="115"/>
        <v>0.76339057446691749</v>
      </c>
      <c r="Y117" s="95">
        <f t="shared" si="81"/>
        <v>4.8197110320755178E-8</v>
      </c>
      <c r="Z117" s="38">
        <f t="shared" si="110"/>
        <v>0</v>
      </c>
      <c r="AA117" s="38">
        <f t="shared" si="124"/>
        <v>6.3135584761983272E-8</v>
      </c>
      <c r="AB117" s="38">
        <f t="shared" si="125"/>
        <v>0</v>
      </c>
    </row>
    <row r="118" spans="1:28" ht="24" customHeight="1" x14ac:dyDescent="0.25">
      <c r="A118" s="39" t="s">
        <v>250</v>
      </c>
      <c r="B118" s="34" t="s">
        <v>37</v>
      </c>
      <c r="C118" s="34">
        <v>10</v>
      </c>
      <c r="D118" s="34" t="s">
        <v>38</v>
      </c>
      <c r="E118" s="40" t="s">
        <v>251</v>
      </c>
      <c r="F118" s="62">
        <f>+F119+F123+F127+F131+F135+F139+F143+F147+F151+F155+F159+F163+F167+F171+F175+F179+F183+F187+F191+F195+F199+F203+F207+F211+F215+F219</f>
        <v>4811194871576</v>
      </c>
      <c r="G118" s="62">
        <f>+G119+G123+G127+G131+G135+G139+G143+G147+G151+G155+G159+G163+G167+G171+G175+G179+G183+G187+G191+G195+G199+G203+G207+G211+G215+G219</f>
        <v>0</v>
      </c>
      <c r="H118" s="62">
        <f>+H119+H123+H127+H131+H135+H139+H143+H147+H151+H155+H159+H163+H167+H171+H175+H179+H183+H187+H191+H195+H199+H203+H207+H211+H215+H219</f>
        <v>0</v>
      </c>
      <c r="I118" s="62">
        <f>+I119+I123+I127+I131+I135+I139+I143+I147+I151+I155+I159+I163+I167+I171+I175+I179+I183+I187+I191+I195+I199+I203+I207+I211+I215+I219</f>
        <v>0</v>
      </c>
      <c r="J118" s="62">
        <f>+J119+J123+J127+J131+J135+J139+J143+J147+J151+J155+J159+J163+J167+J171+J175+J179+J183+J187+J191+J195+J199+J203+J207+J211+J215+J219</f>
        <v>0</v>
      </c>
      <c r="K118" s="62">
        <f t="shared" si="120"/>
        <v>0</v>
      </c>
      <c r="L118" s="62">
        <f>+L119+L123+L127+L131+L135+L139+L143+L147+L151+L155+L159+L163+L167+L171+L175+L179+L183+L187+L191+L195+L199+L203+L207+L211+L215+L219</f>
        <v>4811194871576</v>
      </c>
      <c r="M118" s="42">
        <f t="shared" si="72"/>
        <v>0.60963236529609244</v>
      </c>
      <c r="N118" s="62">
        <f t="shared" ref="N118:W118" si="129">+N119+N123+N127+N131+N135+N139+N143+N147+N151+N155+N159+N163+N167+N171+N175+N179+N183+N187+N191+N195+N199+N203+N207+N211+N215+N219</f>
        <v>0</v>
      </c>
      <c r="O118" s="62">
        <f t="shared" si="129"/>
        <v>3674703124868.6899</v>
      </c>
      <c r="P118" s="62">
        <f t="shared" si="129"/>
        <v>1136491746707.3101</v>
      </c>
      <c r="Q118" s="62">
        <f t="shared" si="129"/>
        <v>3672820816884.6899</v>
      </c>
      <c r="R118" s="62">
        <f t="shared" si="129"/>
        <v>1138374054691.3101</v>
      </c>
      <c r="S118" s="62">
        <f t="shared" si="129"/>
        <v>1882307984</v>
      </c>
      <c r="T118" s="62">
        <f t="shared" si="129"/>
        <v>231885.69</v>
      </c>
      <c r="U118" s="62">
        <f t="shared" si="129"/>
        <v>3672820584999</v>
      </c>
      <c r="V118" s="62">
        <f t="shared" si="129"/>
        <v>0</v>
      </c>
      <c r="W118" s="62">
        <f t="shared" si="129"/>
        <v>231885.69</v>
      </c>
      <c r="X118" s="38">
        <f t="shared" si="115"/>
        <v>0.76339057446691749</v>
      </c>
      <c r="Y118" s="95">
        <f t="shared" si="81"/>
        <v>4.8197110320755178E-8</v>
      </c>
      <c r="Z118" s="38">
        <f t="shared" si="110"/>
        <v>0</v>
      </c>
      <c r="AA118" s="38">
        <f t="shared" si="124"/>
        <v>6.3135584761983272E-8</v>
      </c>
      <c r="AB118" s="38">
        <f t="shared" si="125"/>
        <v>0</v>
      </c>
    </row>
    <row r="119" spans="1:28" ht="54" customHeight="1" x14ac:dyDescent="0.25">
      <c r="A119" s="39" t="s">
        <v>252</v>
      </c>
      <c r="B119" s="34" t="s">
        <v>37</v>
      </c>
      <c r="C119" s="34">
        <v>10</v>
      </c>
      <c r="D119" s="34" t="s">
        <v>38</v>
      </c>
      <c r="E119" s="40" t="s">
        <v>253</v>
      </c>
      <c r="F119" s="62">
        <f t="shared" ref="F119:J121" si="130">+F120</f>
        <v>214344555873</v>
      </c>
      <c r="G119" s="62">
        <f t="shared" si="130"/>
        <v>0</v>
      </c>
      <c r="H119" s="62">
        <f t="shared" si="130"/>
        <v>0</v>
      </c>
      <c r="I119" s="62">
        <f t="shared" si="130"/>
        <v>0</v>
      </c>
      <c r="J119" s="62">
        <f t="shared" si="130"/>
        <v>0</v>
      </c>
      <c r="K119" s="62">
        <f t="shared" si="120"/>
        <v>0</v>
      </c>
      <c r="L119" s="62">
        <f>+L120</f>
        <v>214344555873</v>
      </c>
      <c r="M119" s="42">
        <f t="shared" si="72"/>
        <v>2.7159859883703584E-2</v>
      </c>
      <c r="N119" s="62">
        <f t="shared" ref="N119:W121" si="131">+N120</f>
        <v>0</v>
      </c>
      <c r="O119" s="62">
        <f t="shared" si="131"/>
        <v>189713379685</v>
      </c>
      <c r="P119" s="62">
        <f t="shared" si="131"/>
        <v>24631176188</v>
      </c>
      <c r="Q119" s="62">
        <f t="shared" si="131"/>
        <v>189713379685</v>
      </c>
      <c r="R119" s="62">
        <f t="shared" si="131"/>
        <v>24631176188</v>
      </c>
      <c r="S119" s="62">
        <f t="shared" si="131"/>
        <v>0</v>
      </c>
      <c r="T119" s="62">
        <f t="shared" si="131"/>
        <v>0</v>
      </c>
      <c r="U119" s="62">
        <f t="shared" si="131"/>
        <v>189713379685</v>
      </c>
      <c r="V119" s="62">
        <f t="shared" si="131"/>
        <v>0</v>
      </c>
      <c r="W119" s="62">
        <f t="shared" si="131"/>
        <v>0</v>
      </c>
      <c r="X119" s="65">
        <f t="shared" si="115"/>
        <v>0.88508606580801585</v>
      </c>
      <c r="Y119" s="65">
        <f t="shared" si="81"/>
        <v>0</v>
      </c>
      <c r="Z119" s="65">
        <f t="shared" si="110"/>
        <v>0</v>
      </c>
      <c r="AA119" s="65">
        <f t="shared" si="124"/>
        <v>0</v>
      </c>
      <c r="AB119" s="65" t="s">
        <v>40</v>
      </c>
    </row>
    <row r="120" spans="1:28" ht="54" customHeight="1" x14ac:dyDescent="0.25">
      <c r="A120" s="39" t="s">
        <v>254</v>
      </c>
      <c r="B120" s="34" t="s">
        <v>37</v>
      </c>
      <c r="C120" s="34">
        <v>10</v>
      </c>
      <c r="D120" s="34" t="s">
        <v>38</v>
      </c>
      <c r="E120" s="40" t="s">
        <v>253</v>
      </c>
      <c r="F120" s="62">
        <f t="shared" si="130"/>
        <v>214344555873</v>
      </c>
      <c r="G120" s="62">
        <f t="shared" si="130"/>
        <v>0</v>
      </c>
      <c r="H120" s="62">
        <f t="shared" si="130"/>
        <v>0</v>
      </c>
      <c r="I120" s="62">
        <f t="shared" si="130"/>
        <v>0</v>
      </c>
      <c r="J120" s="62">
        <f t="shared" si="130"/>
        <v>0</v>
      </c>
      <c r="K120" s="62">
        <f t="shared" si="120"/>
        <v>0</v>
      </c>
      <c r="L120" s="62">
        <f>+L121</f>
        <v>214344555873</v>
      </c>
      <c r="M120" s="42">
        <f t="shared" si="72"/>
        <v>2.7159859883703584E-2</v>
      </c>
      <c r="N120" s="62">
        <f t="shared" si="131"/>
        <v>0</v>
      </c>
      <c r="O120" s="62">
        <f t="shared" si="131"/>
        <v>189713379685</v>
      </c>
      <c r="P120" s="62">
        <f t="shared" si="131"/>
        <v>24631176188</v>
      </c>
      <c r="Q120" s="62">
        <f t="shared" si="131"/>
        <v>189713379685</v>
      </c>
      <c r="R120" s="62">
        <f t="shared" si="131"/>
        <v>24631176188</v>
      </c>
      <c r="S120" s="62">
        <f t="shared" si="131"/>
        <v>0</v>
      </c>
      <c r="T120" s="62">
        <f t="shared" si="131"/>
        <v>0</v>
      </c>
      <c r="U120" s="62">
        <f t="shared" si="131"/>
        <v>189713379685</v>
      </c>
      <c r="V120" s="62">
        <f t="shared" si="131"/>
        <v>0</v>
      </c>
      <c r="W120" s="62">
        <f t="shared" si="131"/>
        <v>0</v>
      </c>
      <c r="X120" s="65">
        <f t="shared" si="115"/>
        <v>0.88508606580801585</v>
      </c>
      <c r="Y120" s="65">
        <f t="shared" si="81"/>
        <v>0</v>
      </c>
      <c r="Z120" s="65">
        <f t="shared" si="110"/>
        <v>0</v>
      </c>
      <c r="AA120" s="65">
        <f t="shared" si="124"/>
        <v>0</v>
      </c>
      <c r="AB120" s="65" t="s">
        <v>40</v>
      </c>
    </row>
    <row r="121" spans="1:28" ht="30" customHeight="1" x14ac:dyDescent="0.25">
      <c r="A121" s="39" t="s">
        <v>255</v>
      </c>
      <c r="B121" s="34" t="s">
        <v>37</v>
      </c>
      <c r="C121" s="34">
        <v>10</v>
      </c>
      <c r="D121" s="34" t="s">
        <v>38</v>
      </c>
      <c r="E121" s="40" t="s">
        <v>256</v>
      </c>
      <c r="F121" s="62">
        <f t="shared" si="130"/>
        <v>214344555873</v>
      </c>
      <c r="G121" s="62">
        <f t="shared" si="130"/>
        <v>0</v>
      </c>
      <c r="H121" s="62">
        <f t="shared" si="130"/>
        <v>0</v>
      </c>
      <c r="I121" s="62">
        <f t="shared" si="130"/>
        <v>0</v>
      </c>
      <c r="J121" s="62">
        <f t="shared" si="130"/>
        <v>0</v>
      </c>
      <c r="K121" s="62">
        <f t="shared" si="120"/>
        <v>0</v>
      </c>
      <c r="L121" s="62">
        <f>+L122</f>
        <v>214344555873</v>
      </c>
      <c r="M121" s="42">
        <f t="shared" si="72"/>
        <v>2.7159859883703584E-2</v>
      </c>
      <c r="N121" s="62">
        <f t="shared" si="131"/>
        <v>0</v>
      </c>
      <c r="O121" s="62">
        <f t="shared" si="131"/>
        <v>189713379685</v>
      </c>
      <c r="P121" s="62">
        <f t="shared" si="131"/>
        <v>24631176188</v>
      </c>
      <c r="Q121" s="62">
        <f t="shared" si="131"/>
        <v>189713379685</v>
      </c>
      <c r="R121" s="62">
        <f t="shared" si="131"/>
        <v>24631176188</v>
      </c>
      <c r="S121" s="62">
        <f t="shared" si="131"/>
        <v>0</v>
      </c>
      <c r="T121" s="62">
        <f t="shared" si="131"/>
        <v>0</v>
      </c>
      <c r="U121" s="62">
        <f t="shared" si="131"/>
        <v>189713379685</v>
      </c>
      <c r="V121" s="62">
        <f t="shared" si="131"/>
        <v>0</v>
      </c>
      <c r="W121" s="62">
        <f t="shared" si="131"/>
        <v>0</v>
      </c>
      <c r="X121" s="65">
        <f t="shared" si="115"/>
        <v>0.88508606580801585</v>
      </c>
      <c r="Y121" s="65">
        <f t="shared" si="81"/>
        <v>0</v>
      </c>
      <c r="Z121" s="65">
        <f t="shared" si="110"/>
        <v>0</v>
      </c>
      <c r="AA121" s="65">
        <f t="shared" si="124"/>
        <v>0</v>
      </c>
      <c r="AB121" s="65" t="s">
        <v>40</v>
      </c>
    </row>
    <row r="122" spans="1:28" ht="30" customHeight="1" x14ac:dyDescent="0.25">
      <c r="A122" s="43" t="s">
        <v>257</v>
      </c>
      <c r="B122" s="44" t="s">
        <v>37</v>
      </c>
      <c r="C122" s="44">
        <v>10</v>
      </c>
      <c r="D122" s="44" t="s">
        <v>38</v>
      </c>
      <c r="E122" s="45" t="s">
        <v>258</v>
      </c>
      <c r="F122" s="46">
        <v>214344555873</v>
      </c>
      <c r="G122" s="46">
        <v>0</v>
      </c>
      <c r="H122" s="46">
        <v>0</v>
      </c>
      <c r="I122" s="46">
        <v>0</v>
      </c>
      <c r="J122" s="46">
        <v>0</v>
      </c>
      <c r="K122" s="46">
        <f t="shared" si="120"/>
        <v>0</v>
      </c>
      <c r="L122" s="46">
        <f>+F122+K122</f>
        <v>214344555873</v>
      </c>
      <c r="M122" s="51">
        <f t="shared" si="72"/>
        <v>2.7159859883703584E-2</v>
      </c>
      <c r="N122" s="46">
        <v>0</v>
      </c>
      <c r="O122" s="46">
        <v>189713379685</v>
      </c>
      <c r="P122" s="46">
        <f>L122-O122</f>
        <v>24631176188</v>
      </c>
      <c r="Q122" s="46">
        <v>189713379685</v>
      </c>
      <c r="R122" s="46">
        <f>+L122-Q122</f>
        <v>24631176188</v>
      </c>
      <c r="S122" s="46">
        <f>O122-Q122</f>
        <v>0</v>
      </c>
      <c r="T122" s="46">
        <v>0</v>
      </c>
      <c r="U122" s="46">
        <f>+Q122-T122</f>
        <v>189713379685</v>
      </c>
      <c r="V122" s="46">
        <v>0</v>
      </c>
      <c r="W122" s="48">
        <f>+T122-V122</f>
        <v>0</v>
      </c>
      <c r="X122" s="54">
        <f t="shared" si="115"/>
        <v>0.88508606580801585</v>
      </c>
      <c r="Y122" s="54">
        <f t="shared" si="81"/>
        <v>0</v>
      </c>
      <c r="Z122" s="54">
        <f t="shared" si="110"/>
        <v>0</v>
      </c>
      <c r="AA122" s="54">
        <f t="shared" si="124"/>
        <v>0</v>
      </c>
      <c r="AB122" s="54" t="s">
        <v>40</v>
      </c>
    </row>
    <row r="123" spans="1:28" ht="49.5" customHeight="1" x14ac:dyDescent="0.25">
      <c r="A123" s="39" t="s">
        <v>259</v>
      </c>
      <c r="B123" s="34" t="s">
        <v>37</v>
      </c>
      <c r="C123" s="34">
        <v>10</v>
      </c>
      <c r="D123" s="34" t="s">
        <v>38</v>
      </c>
      <c r="E123" s="40" t="s">
        <v>260</v>
      </c>
      <c r="F123" s="62">
        <f t="shared" ref="F123:J125" si="132">+F124</f>
        <v>3195851089</v>
      </c>
      <c r="G123" s="62">
        <f t="shared" si="132"/>
        <v>0</v>
      </c>
      <c r="H123" s="62">
        <f t="shared" si="132"/>
        <v>0</v>
      </c>
      <c r="I123" s="62">
        <f t="shared" si="132"/>
        <v>0</v>
      </c>
      <c r="J123" s="62">
        <f t="shared" si="132"/>
        <v>0</v>
      </c>
      <c r="K123" s="62">
        <f t="shared" si="120"/>
        <v>0</v>
      </c>
      <c r="L123" s="62">
        <f>+L124</f>
        <v>3195851089</v>
      </c>
      <c r="M123" s="42">
        <f t="shared" si="72"/>
        <v>4.0495018608193714E-4</v>
      </c>
      <c r="N123" s="62">
        <f t="shared" ref="N123:W125" si="133">+N124</f>
        <v>0</v>
      </c>
      <c r="O123" s="62">
        <f t="shared" si="133"/>
        <v>3195851089</v>
      </c>
      <c r="P123" s="62">
        <f t="shared" si="133"/>
        <v>0</v>
      </c>
      <c r="Q123" s="62">
        <f t="shared" si="133"/>
        <v>3195851089</v>
      </c>
      <c r="R123" s="62">
        <f t="shared" si="133"/>
        <v>0</v>
      </c>
      <c r="S123" s="62">
        <f t="shared" si="133"/>
        <v>0</v>
      </c>
      <c r="T123" s="62">
        <f t="shared" si="133"/>
        <v>0</v>
      </c>
      <c r="U123" s="62">
        <f t="shared" si="133"/>
        <v>3195851089</v>
      </c>
      <c r="V123" s="62">
        <f t="shared" si="133"/>
        <v>0</v>
      </c>
      <c r="W123" s="62">
        <f t="shared" si="133"/>
        <v>0</v>
      </c>
      <c r="X123" s="65">
        <f t="shared" si="115"/>
        <v>1</v>
      </c>
      <c r="Y123" s="65">
        <f t="shared" si="81"/>
        <v>0</v>
      </c>
      <c r="Z123" s="65">
        <f t="shared" si="110"/>
        <v>0</v>
      </c>
      <c r="AA123" s="65">
        <f t="shared" si="124"/>
        <v>0</v>
      </c>
      <c r="AB123" s="65" t="s">
        <v>40</v>
      </c>
    </row>
    <row r="124" spans="1:28" ht="49.5" customHeight="1" x14ac:dyDescent="0.25">
      <c r="A124" s="39" t="s">
        <v>261</v>
      </c>
      <c r="B124" s="34" t="s">
        <v>37</v>
      </c>
      <c r="C124" s="34">
        <v>10</v>
      </c>
      <c r="D124" s="34" t="s">
        <v>38</v>
      </c>
      <c r="E124" s="96" t="s">
        <v>260</v>
      </c>
      <c r="F124" s="62">
        <f t="shared" si="132"/>
        <v>3195851089</v>
      </c>
      <c r="G124" s="62">
        <f t="shared" si="132"/>
        <v>0</v>
      </c>
      <c r="H124" s="62">
        <f t="shared" si="132"/>
        <v>0</v>
      </c>
      <c r="I124" s="62">
        <f t="shared" si="132"/>
        <v>0</v>
      </c>
      <c r="J124" s="62">
        <f t="shared" si="132"/>
        <v>0</v>
      </c>
      <c r="K124" s="62">
        <f t="shared" si="120"/>
        <v>0</v>
      </c>
      <c r="L124" s="62">
        <f>+L125</f>
        <v>3195851089</v>
      </c>
      <c r="M124" s="42">
        <f t="shared" si="72"/>
        <v>4.0495018608193714E-4</v>
      </c>
      <c r="N124" s="62">
        <f t="shared" si="133"/>
        <v>0</v>
      </c>
      <c r="O124" s="62">
        <f t="shared" si="133"/>
        <v>3195851089</v>
      </c>
      <c r="P124" s="62">
        <f t="shared" si="133"/>
        <v>0</v>
      </c>
      <c r="Q124" s="62">
        <f t="shared" si="133"/>
        <v>3195851089</v>
      </c>
      <c r="R124" s="62">
        <f t="shared" si="133"/>
        <v>0</v>
      </c>
      <c r="S124" s="62">
        <f t="shared" si="133"/>
        <v>0</v>
      </c>
      <c r="T124" s="62">
        <f t="shared" si="133"/>
        <v>0</v>
      </c>
      <c r="U124" s="62">
        <f t="shared" si="133"/>
        <v>3195851089</v>
      </c>
      <c r="V124" s="62">
        <f t="shared" si="133"/>
        <v>0</v>
      </c>
      <c r="W124" s="62">
        <f t="shared" si="133"/>
        <v>0</v>
      </c>
      <c r="X124" s="65">
        <f t="shared" si="115"/>
        <v>1</v>
      </c>
      <c r="Y124" s="65">
        <f t="shared" si="81"/>
        <v>0</v>
      </c>
      <c r="Z124" s="65">
        <f t="shared" si="110"/>
        <v>0</v>
      </c>
      <c r="AA124" s="65">
        <f t="shared" si="124"/>
        <v>0</v>
      </c>
      <c r="AB124" s="65" t="s">
        <v>40</v>
      </c>
    </row>
    <row r="125" spans="1:28" ht="32.25" customHeight="1" x14ac:dyDescent="0.25">
      <c r="A125" s="39" t="s">
        <v>262</v>
      </c>
      <c r="B125" s="34" t="s">
        <v>37</v>
      </c>
      <c r="C125" s="34">
        <v>10</v>
      </c>
      <c r="D125" s="34" t="s">
        <v>38</v>
      </c>
      <c r="E125" s="40" t="s">
        <v>256</v>
      </c>
      <c r="F125" s="62">
        <f t="shared" si="132"/>
        <v>3195851089</v>
      </c>
      <c r="G125" s="62">
        <f t="shared" si="132"/>
        <v>0</v>
      </c>
      <c r="H125" s="62">
        <f t="shared" si="132"/>
        <v>0</v>
      </c>
      <c r="I125" s="62">
        <f t="shared" si="132"/>
        <v>0</v>
      </c>
      <c r="J125" s="62">
        <f t="shared" si="132"/>
        <v>0</v>
      </c>
      <c r="K125" s="62">
        <f t="shared" si="120"/>
        <v>0</v>
      </c>
      <c r="L125" s="62">
        <f>+L126</f>
        <v>3195851089</v>
      </c>
      <c r="M125" s="42">
        <f t="shared" si="72"/>
        <v>4.0495018608193714E-4</v>
      </c>
      <c r="N125" s="62">
        <f t="shared" si="133"/>
        <v>0</v>
      </c>
      <c r="O125" s="62">
        <f t="shared" si="133"/>
        <v>3195851089</v>
      </c>
      <c r="P125" s="62">
        <f t="shared" si="133"/>
        <v>0</v>
      </c>
      <c r="Q125" s="62">
        <f t="shared" si="133"/>
        <v>3195851089</v>
      </c>
      <c r="R125" s="62">
        <f t="shared" si="133"/>
        <v>0</v>
      </c>
      <c r="S125" s="62">
        <f t="shared" si="133"/>
        <v>0</v>
      </c>
      <c r="T125" s="62">
        <f t="shared" si="133"/>
        <v>0</v>
      </c>
      <c r="U125" s="62">
        <f t="shared" si="133"/>
        <v>3195851089</v>
      </c>
      <c r="V125" s="62">
        <f t="shared" si="133"/>
        <v>0</v>
      </c>
      <c r="W125" s="62">
        <f t="shared" si="133"/>
        <v>0</v>
      </c>
      <c r="X125" s="65">
        <f t="shared" si="115"/>
        <v>1</v>
      </c>
      <c r="Y125" s="65">
        <f t="shared" si="81"/>
        <v>0</v>
      </c>
      <c r="Z125" s="65">
        <f t="shared" si="110"/>
        <v>0</v>
      </c>
      <c r="AA125" s="65">
        <f t="shared" si="124"/>
        <v>0</v>
      </c>
      <c r="AB125" s="65" t="s">
        <v>40</v>
      </c>
    </row>
    <row r="126" spans="1:28" ht="30" customHeight="1" x14ac:dyDescent="0.25">
      <c r="A126" s="43" t="s">
        <v>263</v>
      </c>
      <c r="B126" s="44" t="s">
        <v>37</v>
      </c>
      <c r="C126" s="44">
        <v>10</v>
      </c>
      <c r="D126" s="44" t="s">
        <v>38</v>
      </c>
      <c r="E126" s="45" t="s">
        <v>258</v>
      </c>
      <c r="F126" s="46">
        <v>3195851089</v>
      </c>
      <c r="G126" s="46">
        <v>0</v>
      </c>
      <c r="H126" s="46">
        <v>0</v>
      </c>
      <c r="I126" s="46">
        <v>0</v>
      </c>
      <c r="J126" s="46">
        <v>0</v>
      </c>
      <c r="K126" s="46">
        <f t="shared" si="120"/>
        <v>0</v>
      </c>
      <c r="L126" s="46">
        <f>+F126+K126</f>
        <v>3195851089</v>
      </c>
      <c r="M126" s="51">
        <f t="shared" si="72"/>
        <v>4.0495018608193714E-4</v>
      </c>
      <c r="N126" s="46">
        <v>0</v>
      </c>
      <c r="O126" s="46">
        <v>3195851089</v>
      </c>
      <c r="P126" s="46">
        <f>L126-O126</f>
        <v>0</v>
      </c>
      <c r="Q126" s="46">
        <v>3195851089</v>
      </c>
      <c r="R126" s="46">
        <f>+L126-Q126</f>
        <v>0</v>
      </c>
      <c r="S126" s="46">
        <f>O126-Q126</f>
        <v>0</v>
      </c>
      <c r="T126" s="46">
        <v>0</v>
      </c>
      <c r="U126" s="46">
        <f>+Q126-T126</f>
        <v>3195851089</v>
      </c>
      <c r="V126" s="46">
        <v>0</v>
      </c>
      <c r="W126" s="48">
        <f>+T126-V126</f>
        <v>0</v>
      </c>
      <c r="X126" s="54">
        <f t="shared" si="115"/>
        <v>1</v>
      </c>
      <c r="Y126" s="54">
        <f t="shared" si="81"/>
        <v>0</v>
      </c>
      <c r="Z126" s="54">
        <f t="shared" si="110"/>
        <v>0</v>
      </c>
      <c r="AA126" s="54">
        <f t="shared" si="124"/>
        <v>0</v>
      </c>
      <c r="AB126" s="54" t="s">
        <v>40</v>
      </c>
    </row>
    <row r="127" spans="1:28" ht="87" customHeight="1" x14ac:dyDescent="0.25">
      <c r="A127" s="39" t="s">
        <v>264</v>
      </c>
      <c r="B127" s="34" t="s">
        <v>37</v>
      </c>
      <c r="C127" s="34">
        <v>10</v>
      </c>
      <c r="D127" s="34" t="s">
        <v>38</v>
      </c>
      <c r="E127" s="40" t="s">
        <v>265</v>
      </c>
      <c r="F127" s="62">
        <f t="shared" ref="F127:J129" si="134">+F128</f>
        <v>251619519992</v>
      </c>
      <c r="G127" s="62">
        <f t="shared" si="134"/>
        <v>0</v>
      </c>
      <c r="H127" s="62">
        <f t="shared" si="134"/>
        <v>0</v>
      </c>
      <c r="I127" s="62">
        <f t="shared" si="134"/>
        <v>0</v>
      </c>
      <c r="J127" s="62">
        <f t="shared" si="134"/>
        <v>0</v>
      </c>
      <c r="K127" s="62">
        <f t="shared" si="120"/>
        <v>0</v>
      </c>
      <c r="L127" s="62">
        <f>+L128</f>
        <v>251619519992</v>
      </c>
      <c r="M127" s="42">
        <f t="shared" ref="M127:M190" si="135">L127/$L$295</f>
        <v>3.1883016012016728E-2</v>
      </c>
      <c r="N127" s="62">
        <f t="shared" ref="N127:W129" si="136">+N128</f>
        <v>0</v>
      </c>
      <c r="O127" s="62">
        <f t="shared" si="136"/>
        <v>218925372998</v>
      </c>
      <c r="P127" s="62">
        <f t="shared" si="136"/>
        <v>32694146994</v>
      </c>
      <c r="Q127" s="62">
        <f t="shared" si="136"/>
        <v>218925372998</v>
      </c>
      <c r="R127" s="62">
        <f t="shared" si="136"/>
        <v>32694146994</v>
      </c>
      <c r="S127" s="62">
        <f t="shared" si="136"/>
        <v>0</v>
      </c>
      <c r="T127" s="62">
        <f t="shared" si="136"/>
        <v>0</v>
      </c>
      <c r="U127" s="62">
        <f t="shared" si="136"/>
        <v>218925372998</v>
      </c>
      <c r="V127" s="62">
        <f t="shared" si="136"/>
        <v>0</v>
      </c>
      <c r="W127" s="62">
        <f t="shared" si="136"/>
        <v>0</v>
      </c>
      <c r="X127" s="65">
        <f t="shared" si="115"/>
        <v>0.87006514043489358</v>
      </c>
      <c r="Y127" s="65">
        <f t="shared" si="81"/>
        <v>0</v>
      </c>
      <c r="Z127" s="65">
        <f t="shared" si="110"/>
        <v>0</v>
      </c>
      <c r="AA127" s="65">
        <f t="shared" si="124"/>
        <v>0</v>
      </c>
      <c r="AB127" s="65" t="s">
        <v>40</v>
      </c>
    </row>
    <row r="128" spans="1:28" ht="84" customHeight="1" x14ac:dyDescent="0.25">
      <c r="A128" s="39" t="s">
        <v>266</v>
      </c>
      <c r="B128" s="34" t="s">
        <v>37</v>
      </c>
      <c r="C128" s="34">
        <v>10</v>
      </c>
      <c r="D128" s="34" t="s">
        <v>38</v>
      </c>
      <c r="E128" s="40" t="s">
        <v>265</v>
      </c>
      <c r="F128" s="62">
        <f t="shared" si="134"/>
        <v>251619519992</v>
      </c>
      <c r="G128" s="62">
        <f t="shared" si="134"/>
        <v>0</v>
      </c>
      <c r="H128" s="62">
        <f t="shared" si="134"/>
        <v>0</v>
      </c>
      <c r="I128" s="62">
        <f t="shared" si="134"/>
        <v>0</v>
      </c>
      <c r="J128" s="62">
        <f t="shared" si="134"/>
        <v>0</v>
      </c>
      <c r="K128" s="62">
        <f t="shared" si="120"/>
        <v>0</v>
      </c>
      <c r="L128" s="62">
        <f>+L129</f>
        <v>251619519992</v>
      </c>
      <c r="M128" s="42">
        <f t="shared" si="135"/>
        <v>3.1883016012016728E-2</v>
      </c>
      <c r="N128" s="62">
        <f t="shared" si="136"/>
        <v>0</v>
      </c>
      <c r="O128" s="62">
        <f t="shared" si="136"/>
        <v>218925372998</v>
      </c>
      <c r="P128" s="62">
        <f t="shared" si="136"/>
        <v>32694146994</v>
      </c>
      <c r="Q128" s="62">
        <f t="shared" si="136"/>
        <v>218925372998</v>
      </c>
      <c r="R128" s="62">
        <f t="shared" si="136"/>
        <v>32694146994</v>
      </c>
      <c r="S128" s="62">
        <f t="shared" si="136"/>
        <v>0</v>
      </c>
      <c r="T128" s="62">
        <f t="shared" si="136"/>
        <v>0</v>
      </c>
      <c r="U128" s="62">
        <f t="shared" si="136"/>
        <v>218925372998</v>
      </c>
      <c r="V128" s="62">
        <f t="shared" si="136"/>
        <v>0</v>
      </c>
      <c r="W128" s="62">
        <f t="shared" si="136"/>
        <v>0</v>
      </c>
      <c r="X128" s="65">
        <f t="shared" si="115"/>
        <v>0.87006514043489358</v>
      </c>
      <c r="Y128" s="65">
        <f t="shared" si="81"/>
        <v>0</v>
      </c>
      <c r="Z128" s="65">
        <f t="shared" si="110"/>
        <v>0</v>
      </c>
      <c r="AA128" s="65">
        <f t="shared" si="124"/>
        <v>0</v>
      </c>
      <c r="AB128" s="65" t="s">
        <v>40</v>
      </c>
    </row>
    <row r="129" spans="1:28" ht="32.25" customHeight="1" x14ac:dyDescent="0.25">
      <c r="A129" s="39" t="s">
        <v>267</v>
      </c>
      <c r="B129" s="34" t="s">
        <v>37</v>
      </c>
      <c r="C129" s="34">
        <v>10</v>
      </c>
      <c r="D129" s="34" t="s">
        <v>38</v>
      </c>
      <c r="E129" s="40" t="s">
        <v>268</v>
      </c>
      <c r="F129" s="62">
        <f t="shared" si="134"/>
        <v>251619519992</v>
      </c>
      <c r="G129" s="62">
        <f t="shared" si="134"/>
        <v>0</v>
      </c>
      <c r="H129" s="62">
        <f t="shared" si="134"/>
        <v>0</v>
      </c>
      <c r="I129" s="62">
        <f t="shared" si="134"/>
        <v>0</v>
      </c>
      <c r="J129" s="62">
        <f t="shared" si="134"/>
        <v>0</v>
      </c>
      <c r="K129" s="62">
        <f t="shared" si="120"/>
        <v>0</v>
      </c>
      <c r="L129" s="62">
        <f>+L130</f>
        <v>251619519992</v>
      </c>
      <c r="M129" s="42">
        <f t="shared" si="135"/>
        <v>3.1883016012016728E-2</v>
      </c>
      <c r="N129" s="62">
        <f t="shared" si="136"/>
        <v>0</v>
      </c>
      <c r="O129" s="62">
        <f t="shared" si="136"/>
        <v>218925372998</v>
      </c>
      <c r="P129" s="62">
        <f t="shared" si="136"/>
        <v>32694146994</v>
      </c>
      <c r="Q129" s="62">
        <f t="shared" si="136"/>
        <v>218925372998</v>
      </c>
      <c r="R129" s="62">
        <f t="shared" si="136"/>
        <v>32694146994</v>
      </c>
      <c r="S129" s="62">
        <f t="shared" si="136"/>
        <v>0</v>
      </c>
      <c r="T129" s="62">
        <f t="shared" si="136"/>
        <v>0</v>
      </c>
      <c r="U129" s="62">
        <f t="shared" si="136"/>
        <v>218925372998</v>
      </c>
      <c r="V129" s="62">
        <f t="shared" si="136"/>
        <v>0</v>
      </c>
      <c r="W129" s="62">
        <f t="shared" si="136"/>
        <v>0</v>
      </c>
      <c r="X129" s="65">
        <f t="shared" si="115"/>
        <v>0.87006514043489358</v>
      </c>
      <c r="Y129" s="65">
        <f t="shared" si="81"/>
        <v>0</v>
      </c>
      <c r="Z129" s="65">
        <f t="shared" si="110"/>
        <v>0</v>
      </c>
      <c r="AA129" s="65">
        <f t="shared" si="124"/>
        <v>0</v>
      </c>
      <c r="AB129" s="65" t="s">
        <v>40</v>
      </c>
    </row>
    <row r="130" spans="1:28" ht="30" customHeight="1" x14ac:dyDescent="0.25">
      <c r="A130" s="43" t="s">
        <v>269</v>
      </c>
      <c r="B130" s="44" t="s">
        <v>37</v>
      </c>
      <c r="C130" s="44">
        <v>10</v>
      </c>
      <c r="D130" s="44" t="s">
        <v>38</v>
      </c>
      <c r="E130" s="45" t="s">
        <v>258</v>
      </c>
      <c r="F130" s="46">
        <v>251619519992</v>
      </c>
      <c r="G130" s="46">
        <v>0</v>
      </c>
      <c r="H130" s="46">
        <v>0</v>
      </c>
      <c r="I130" s="46">
        <v>0</v>
      </c>
      <c r="J130" s="46">
        <v>0</v>
      </c>
      <c r="K130" s="46">
        <f t="shared" si="120"/>
        <v>0</v>
      </c>
      <c r="L130" s="46">
        <f>+F130+K130</f>
        <v>251619519992</v>
      </c>
      <c r="M130" s="51">
        <f t="shared" si="135"/>
        <v>3.1883016012016728E-2</v>
      </c>
      <c r="N130" s="46">
        <v>0</v>
      </c>
      <c r="O130" s="46">
        <v>218925372998</v>
      </c>
      <c r="P130" s="46">
        <f>L130-O130</f>
        <v>32694146994</v>
      </c>
      <c r="Q130" s="46">
        <v>218925372998</v>
      </c>
      <c r="R130" s="46">
        <f>+L130-Q130</f>
        <v>32694146994</v>
      </c>
      <c r="S130" s="46">
        <f>O130-Q130</f>
        <v>0</v>
      </c>
      <c r="T130" s="46">
        <v>0</v>
      </c>
      <c r="U130" s="46">
        <f>+Q130-T130</f>
        <v>218925372998</v>
      </c>
      <c r="V130" s="46">
        <v>0</v>
      </c>
      <c r="W130" s="48">
        <f>+T130-V130</f>
        <v>0</v>
      </c>
      <c r="X130" s="54">
        <f t="shared" si="115"/>
        <v>0.87006514043489358</v>
      </c>
      <c r="Y130" s="54">
        <f t="shared" si="81"/>
        <v>0</v>
      </c>
      <c r="Z130" s="54">
        <f t="shared" si="110"/>
        <v>0</v>
      </c>
      <c r="AA130" s="54">
        <f t="shared" si="124"/>
        <v>0</v>
      </c>
      <c r="AB130" s="54" t="s">
        <v>40</v>
      </c>
    </row>
    <row r="131" spans="1:28" ht="80.25" customHeight="1" x14ac:dyDescent="0.25">
      <c r="A131" s="39" t="s">
        <v>270</v>
      </c>
      <c r="B131" s="34" t="s">
        <v>37</v>
      </c>
      <c r="C131" s="34">
        <v>10</v>
      </c>
      <c r="D131" s="34" t="s">
        <v>38</v>
      </c>
      <c r="E131" s="96" t="s">
        <v>271</v>
      </c>
      <c r="F131" s="62">
        <f t="shared" ref="F131:J133" si="137">+F132</f>
        <v>189200764831</v>
      </c>
      <c r="G131" s="62">
        <f t="shared" si="137"/>
        <v>0</v>
      </c>
      <c r="H131" s="62">
        <f t="shared" si="137"/>
        <v>0</v>
      </c>
      <c r="I131" s="62">
        <f t="shared" si="137"/>
        <v>0</v>
      </c>
      <c r="J131" s="62">
        <f t="shared" si="137"/>
        <v>0</v>
      </c>
      <c r="K131" s="62">
        <f t="shared" si="120"/>
        <v>0</v>
      </c>
      <c r="L131" s="62">
        <f>+L132</f>
        <v>189200764831</v>
      </c>
      <c r="M131" s="42">
        <f t="shared" si="135"/>
        <v>2.397385947952041E-2</v>
      </c>
      <c r="N131" s="62">
        <f t="shared" ref="N131:W133" si="138">+N132</f>
        <v>0</v>
      </c>
      <c r="O131" s="62">
        <f t="shared" si="138"/>
        <v>167458960592</v>
      </c>
      <c r="P131" s="62">
        <f t="shared" si="138"/>
        <v>21741804239</v>
      </c>
      <c r="Q131" s="62">
        <f t="shared" si="138"/>
        <v>167458960592</v>
      </c>
      <c r="R131" s="62">
        <f t="shared" si="138"/>
        <v>21741804239</v>
      </c>
      <c r="S131" s="62">
        <f t="shared" si="138"/>
        <v>0</v>
      </c>
      <c r="T131" s="62">
        <f t="shared" si="138"/>
        <v>0</v>
      </c>
      <c r="U131" s="62">
        <f t="shared" si="138"/>
        <v>167458960592</v>
      </c>
      <c r="V131" s="62">
        <f t="shared" si="138"/>
        <v>0</v>
      </c>
      <c r="W131" s="62">
        <f t="shared" si="138"/>
        <v>0</v>
      </c>
      <c r="X131" s="65">
        <f t="shared" si="115"/>
        <v>0.88508606580728966</v>
      </c>
      <c r="Y131" s="65">
        <f t="shared" si="81"/>
        <v>0</v>
      </c>
      <c r="Z131" s="65">
        <f t="shared" si="110"/>
        <v>0</v>
      </c>
      <c r="AA131" s="65">
        <f t="shared" si="124"/>
        <v>0</v>
      </c>
      <c r="AB131" s="65" t="s">
        <v>40</v>
      </c>
    </row>
    <row r="132" spans="1:28" ht="80.25" customHeight="1" x14ac:dyDescent="0.25">
      <c r="A132" s="39" t="s">
        <v>272</v>
      </c>
      <c r="B132" s="34" t="s">
        <v>37</v>
      </c>
      <c r="C132" s="34">
        <v>10</v>
      </c>
      <c r="D132" s="34" t="s">
        <v>38</v>
      </c>
      <c r="E132" s="96" t="s">
        <v>271</v>
      </c>
      <c r="F132" s="62">
        <f t="shared" si="137"/>
        <v>189200764831</v>
      </c>
      <c r="G132" s="62">
        <f t="shared" si="137"/>
        <v>0</v>
      </c>
      <c r="H132" s="62">
        <f t="shared" si="137"/>
        <v>0</v>
      </c>
      <c r="I132" s="62">
        <f t="shared" si="137"/>
        <v>0</v>
      </c>
      <c r="J132" s="62">
        <f t="shared" si="137"/>
        <v>0</v>
      </c>
      <c r="K132" s="62">
        <f t="shared" si="120"/>
        <v>0</v>
      </c>
      <c r="L132" s="62">
        <f>+L133</f>
        <v>189200764831</v>
      </c>
      <c r="M132" s="42">
        <f t="shared" si="135"/>
        <v>2.397385947952041E-2</v>
      </c>
      <c r="N132" s="62">
        <f t="shared" si="138"/>
        <v>0</v>
      </c>
      <c r="O132" s="62">
        <f t="shared" si="138"/>
        <v>167458960592</v>
      </c>
      <c r="P132" s="62">
        <f t="shared" si="138"/>
        <v>21741804239</v>
      </c>
      <c r="Q132" s="62">
        <f t="shared" si="138"/>
        <v>167458960592</v>
      </c>
      <c r="R132" s="62">
        <f t="shared" si="138"/>
        <v>21741804239</v>
      </c>
      <c r="S132" s="62">
        <f t="shared" si="138"/>
        <v>0</v>
      </c>
      <c r="T132" s="62">
        <f t="shared" si="138"/>
        <v>0</v>
      </c>
      <c r="U132" s="62">
        <f t="shared" si="138"/>
        <v>167458960592</v>
      </c>
      <c r="V132" s="62">
        <f t="shared" si="138"/>
        <v>0</v>
      </c>
      <c r="W132" s="62">
        <f t="shared" si="138"/>
        <v>0</v>
      </c>
      <c r="X132" s="65">
        <f t="shared" si="115"/>
        <v>0.88508606580728966</v>
      </c>
      <c r="Y132" s="65">
        <f t="shared" si="81"/>
        <v>0</v>
      </c>
      <c r="Z132" s="65">
        <f t="shared" si="110"/>
        <v>0</v>
      </c>
      <c r="AA132" s="65">
        <f t="shared" si="124"/>
        <v>0</v>
      </c>
      <c r="AB132" s="65" t="s">
        <v>40</v>
      </c>
    </row>
    <row r="133" spans="1:28" ht="28.5" customHeight="1" x14ac:dyDescent="0.25">
      <c r="A133" s="39" t="s">
        <v>273</v>
      </c>
      <c r="B133" s="34" t="s">
        <v>37</v>
      </c>
      <c r="C133" s="34">
        <v>10</v>
      </c>
      <c r="D133" s="34" t="s">
        <v>38</v>
      </c>
      <c r="E133" s="40" t="s">
        <v>268</v>
      </c>
      <c r="F133" s="62">
        <f t="shared" si="137"/>
        <v>189200764831</v>
      </c>
      <c r="G133" s="62">
        <f t="shared" si="137"/>
        <v>0</v>
      </c>
      <c r="H133" s="62">
        <f t="shared" si="137"/>
        <v>0</v>
      </c>
      <c r="I133" s="62">
        <f t="shared" si="137"/>
        <v>0</v>
      </c>
      <c r="J133" s="62">
        <f t="shared" si="137"/>
        <v>0</v>
      </c>
      <c r="K133" s="62">
        <f t="shared" si="120"/>
        <v>0</v>
      </c>
      <c r="L133" s="62">
        <f>+L134</f>
        <v>189200764831</v>
      </c>
      <c r="M133" s="42">
        <f t="shared" si="135"/>
        <v>2.397385947952041E-2</v>
      </c>
      <c r="N133" s="62">
        <f t="shared" si="138"/>
        <v>0</v>
      </c>
      <c r="O133" s="62">
        <f t="shared" si="138"/>
        <v>167458960592</v>
      </c>
      <c r="P133" s="62">
        <f t="shared" si="138"/>
        <v>21741804239</v>
      </c>
      <c r="Q133" s="62">
        <f t="shared" si="138"/>
        <v>167458960592</v>
      </c>
      <c r="R133" s="62">
        <f t="shared" si="138"/>
        <v>21741804239</v>
      </c>
      <c r="S133" s="62">
        <f t="shared" si="138"/>
        <v>0</v>
      </c>
      <c r="T133" s="62">
        <f t="shared" si="138"/>
        <v>0</v>
      </c>
      <c r="U133" s="62">
        <f t="shared" si="138"/>
        <v>167458960592</v>
      </c>
      <c r="V133" s="62">
        <f t="shared" si="138"/>
        <v>0</v>
      </c>
      <c r="W133" s="62">
        <f t="shared" si="138"/>
        <v>0</v>
      </c>
      <c r="X133" s="65">
        <f t="shared" si="115"/>
        <v>0.88508606580728966</v>
      </c>
      <c r="Y133" s="65">
        <f t="shared" si="81"/>
        <v>0</v>
      </c>
      <c r="Z133" s="65">
        <f t="shared" si="110"/>
        <v>0</v>
      </c>
      <c r="AA133" s="65">
        <f t="shared" si="124"/>
        <v>0</v>
      </c>
      <c r="AB133" s="65" t="s">
        <v>40</v>
      </c>
    </row>
    <row r="134" spans="1:28" ht="30" customHeight="1" x14ac:dyDescent="0.25">
      <c r="A134" s="43" t="s">
        <v>274</v>
      </c>
      <c r="B134" s="44" t="s">
        <v>37</v>
      </c>
      <c r="C134" s="44">
        <v>10</v>
      </c>
      <c r="D134" s="44" t="s">
        <v>38</v>
      </c>
      <c r="E134" s="45" t="s">
        <v>258</v>
      </c>
      <c r="F134" s="46">
        <v>189200764831</v>
      </c>
      <c r="G134" s="46">
        <v>0</v>
      </c>
      <c r="H134" s="46">
        <v>0</v>
      </c>
      <c r="I134" s="46">
        <v>0</v>
      </c>
      <c r="J134" s="46">
        <v>0</v>
      </c>
      <c r="K134" s="46">
        <f t="shared" si="120"/>
        <v>0</v>
      </c>
      <c r="L134" s="46">
        <f>+F134+K134</f>
        <v>189200764831</v>
      </c>
      <c r="M134" s="51">
        <f t="shared" si="135"/>
        <v>2.397385947952041E-2</v>
      </c>
      <c r="N134" s="46">
        <v>0</v>
      </c>
      <c r="O134" s="46">
        <v>167458960592</v>
      </c>
      <c r="P134" s="46">
        <f>L134-O134</f>
        <v>21741804239</v>
      </c>
      <c r="Q134" s="46">
        <v>167458960592</v>
      </c>
      <c r="R134" s="46">
        <f>+L134-Q134</f>
        <v>21741804239</v>
      </c>
      <c r="S134" s="46">
        <f>O134-Q134</f>
        <v>0</v>
      </c>
      <c r="T134" s="46">
        <v>0</v>
      </c>
      <c r="U134" s="46">
        <f>+Q134-T134</f>
        <v>167458960592</v>
      </c>
      <c r="V134" s="46">
        <v>0</v>
      </c>
      <c r="W134" s="48">
        <f>+T134-V134</f>
        <v>0</v>
      </c>
      <c r="X134" s="54">
        <f t="shared" si="115"/>
        <v>0.88508606580728966</v>
      </c>
      <c r="Y134" s="54">
        <f t="shared" si="81"/>
        <v>0</v>
      </c>
      <c r="Z134" s="54">
        <f t="shared" si="110"/>
        <v>0</v>
      </c>
      <c r="AA134" s="54">
        <f t="shared" si="124"/>
        <v>0</v>
      </c>
      <c r="AB134" s="54" t="s">
        <v>40</v>
      </c>
    </row>
    <row r="135" spans="1:28" ht="61.5" customHeight="1" x14ac:dyDescent="0.25">
      <c r="A135" s="39" t="s">
        <v>275</v>
      </c>
      <c r="B135" s="34" t="s">
        <v>37</v>
      </c>
      <c r="C135" s="34">
        <v>10</v>
      </c>
      <c r="D135" s="34" t="s">
        <v>38</v>
      </c>
      <c r="E135" s="40" t="s">
        <v>276</v>
      </c>
      <c r="F135" s="62">
        <f t="shared" ref="F135:J137" si="139">+F136</f>
        <v>274975644415</v>
      </c>
      <c r="G135" s="62">
        <f t="shared" si="139"/>
        <v>0</v>
      </c>
      <c r="H135" s="62">
        <f t="shared" si="139"/>
        <v>0</v>
      </c>
      <c r="I135" s="62">
        <f t="shared" si="139"/>
        <v>0</v>
      </c>
      <c r="J135" s="62">
        <f t="shared" si="139"/>
        <v>0</v>
      </c>
      <c r="K135" s="62">
        <f t="shared" si="120"/>
        <v>0</v>
      </c>
      <c r="L135" s="62">
        <f>+L136</f>
        <v>274975644415</v>
      </c>
      <c r="M135" s="42">
        <f t="shared" si="135"/>
        <v>3.4842499000382811E-2</v>
      </c>
      <c r="N135" s="62">
        <f t="shared" ref="N135:W137" si="140">+N136</f>
        <v>0</v>
      </c>
      <c r="O135" s="62">
        <f t="shared" si="140"/>
        <v>224181653018</v>
      </c>
      <c r="P135" s="62">
        <f t="shared" si="140"/>
        <v>50793991397</v>
      </c>
      <c r="Q135" s="62">
        <f t="shared" si="140"/>
        <v>224181653018</v>
      </c>
      <c r="R135" s="62">
        <f t="shared" si="140"/>
        <v>50793991397</v>
      </c>
      <c r="S135" s="62">
        <f t="shared" si="140"/>
        <v>0</v>
      </c>
      <c r="T135" s="62">
        <f t="shared" si="140"/>
        <v>0</v>
      </c>
      <c r="U135" s="62">
        <f t="shared" si="140"/>
        <v>224181653018</v>
      </c>
      <c r="V135" s="62">
        <f t="shared" si="140"/>
        <v>0</v>
      </c>
      <c r="W135" s="62">
        <f t="shared" si="140"/>
        <v>0</v>
      </c>
      <c r="X135" s="65">
        <f t="shared" si="115"/>
        <v>0.81527821671238465</v>
      </c>
      <c r="Y135" s="65">
        <f t="shared" ref="Y135:Y198" si="141">+T135/L135</f>
        <v>0</v>
      </c>
      <c r="Z135" s="65">
        <f t="shared" si="110"/>
        <v>0</v>
      </c>
      <c r="AA135" s="65">
        <f t="shared" si="124"/>
        <v>0</v>
      </c>
      <c r="AB135" s="65" t="s">
        <v>40</v>
      </c>
    </row>
    <row r="136" spans="1:28" ht="61.5" customHeight="1" x14ac:dyDescent="0.25">
      <c r="A136" s="39" t="s">
        <v>277</v>
      </c>
      <c r="B136" s="34" t="s">
        <v>37</v>
      </c>
      <c r="C136" s="34">
        <v>10</v>
      </c>
      <c r="D136" s="34" t="s">
        <v>38</v>
      </c>
      <c r="E136" s="96" t="s">
        <v>276</v>
      </c>
      <c r="F136" s="62">
        <f t="shared" si="139"/>
        <v>274975644415</v>
      </c>
      <c r="G136" s="62">
        <f t="shared" si="139"/>
        <v>0</v>
      </c>
      <c r="H136" s="62">
        <f t="shared" si="139"/>
        <v>0</v>
      </c>
      <c r="I136" s="62">
        <f t="shared" si="139"/>
        <v>0</v>
      </c>
      <c r="J136" s="62">
        <f t="shared" si="139"/>
        <v>0</v>
      </c>
      <c r="K136" s="62">
        <f t="shared" si="120"/>
        <v>0</v>
      </c>
      <c r="L136" s="62">
        <f>+L137</f>
        <v>274975644415</v>
      </c>
      <c r="M136" s="42">
        <f t="shared" si="135"/>
        <v>3.4842499000382811E-2</v>
      </c>
      <c r="N136" s="62">
        <f t="shared" si="140"/>
        <v>0</v>
      </c>
      <c r="O136" s="62">
        <f t="shared" si="140"/>
        <v>224181653018</v>
      </c>
      <c r="P136" s="62">
        <f t="shared" si="140"/>
        <v>50793991397</v>
      </c>
      <c r="Q136" s="62">
        <f t="shared" si="140"/>
        <v>224181653018</v>
      </c>
      <c r="R136" s="62">
        <f t="shared" si="140"/>
        <v>50793991397</v>
      </c>
      <c r="S136" s="62">
        <f t="shared" si="140"/>
        <v>0</v>
      </c>
      <c r="T136" s="62">
        <f t="shared" si="140"/>
        <v>0</v>
      </c>
      <c r="U136" s="62">
        <f t="shared" si="140"/>
        <v>224181653018</v>
      </c>
      <c r="V136" s="62">
        <f t="shared" si="140"/>
        <v>0</v>
      </c>
      <c r="W136" s="62">
        <f t="shared" si="140"/>
        <v>0</v>
      </c>
      <c r="X136" s="65">
        <f t="shared" si="115"/>
        <v>0.81527821671238465</v>
      </c>
      <c r="Y136" s="65">
        <f t="shared" si="141"/>
        <v>0</v>
      </c>
      <c r="Z136" s="65">
        <f t="shared" si="110"/>
        <v>0</v>
      </c>
      <c r="AA136" s="65">
        <f t="shared" si="124"/>
        <v>0</v>
      </c>
      <c r="AB136" s="65" t="s">
        <v>40</v>
      </c>
    </row>
    <row r="137" spans="1:28" ht="35.25" customHeight="1" x14ac:dyDescent="0.25">
      <c r="A137" s="39" t="s">
        <v>278</v>
      </c>
      <c r="B137" s="34" t="s">
        <v>37</v>
      </c>
      <c r="C137" s="34">
        <v>10</v>
      </c>
      <c r="D137" s="34" t="s">
        <v>38</v>
      </c>
      <c r="E137" s="40" t="s">
        <v>268</v>
      </c>
      <c r="F137" s="62">
        <f t="shared" si="139"/>
        <v>274975644415</v>
      </c>
      <c r="G137" s="62">
        <f t="shared" si="139"/>
        <v>0</v>
      </c>
      <c r="H137" s="62">
        <f t="shared" si="139"/>
        <v>0</v>
      </c>
      <c r="I137" s="62">
        <f t="shared" si="139"/>
        <v>0</v>
      </c>
      <c r="J137" s="62">
        <f t="shared" si="139"/>
        <v>0</v>
      </c>
      <c r="K137" s="62">
        <f t="shared" si="120"/>
        <v>0</v>
      </c>
      <c r="L137" s="62">
        <f>+L138</f>
        <v>274975644415</v>
      </c>
      <c r="M137" s="42">
        <f t="shared" si="135"/>
        <v>3.4842499000382811E-2</v>
      </c>
      <c r="N137" s="62">
        <f t="shared" si="140"/>
        <v>0</v>
      </c>
      <c r="O137" s="62">
        <f t="shared" si="140"/>
        <v>224181653018</v>
      </c>
      <c r="P137" s="62">
        <f t="shared" si="140"/>
        <v>50793991397</v>
      </c>
      <c r="Q137" s="62">
        <f t="shared" si="140"/>
        <v>224181653018</v>
      </c>
      <c r="R137" s="62">
        <f t="shared" si="140"/>
        <v>50793991397</v>
      </c>
      <c r="S137" s="62">
        <f t="shared" si="140"/>
        <v>0</v>
      </c>
      <c r="T137" s="62">
        <f t="shared" si="140"/>
        <v>0</v>
      </c>
      <c r="U137" s="62">
        <f t="shared" si="140"/>
        <v>224181653018</v>
      </c>
      <c r="V137" s="62">
        <f t="shared" si="140"/>
        <v>0</v>
      </c>
      <c r="W137" s="62">
        <f t="shared" si="140"/>
        <v>0</v>
      </c>
      <c r="X137" s="65">
        <f t="shared" si="115"/>
        <v>0.81527821671238465</v>
      </c>
      <c r="Y137" s="65">
        <f t="shared" si="141"/>
        <v>0</v>
      </c>
      <c r="Z137" s="65">
        <f t="shared" si="110"/>
        <v>0</v>
      </c>
      <c r="AA137" s="65">
        <f t="shared" si="124"/>
        <v>0</v>
      </c>
      <c r="AB137" s="65" t="s">
        <v>40</v>
      </c>
    </row>
    <row r="138" spans="1:28" ht="30" customHeight="1" x14ac:dyDescent="0.25">
      <c r="A138" s="43" t="s">
        <v>279</v>
      </c>
      <c r="B138" s="44" t="s">
        <v>37</v>
      </c>
      <c r="C138" s="44">
        <v>10</v>
      </c>
      <c r="D138" s="44" t="s">
        <v>38</v>
      </c>
      <c r="E138" s="45" t="s">
        <v>258</v>
      </c>
      <c r="F138" s="46">
        <v>274975644415</v>
      </c>
      <c r="G138" s="46">
        <v>0</v>
      </c>
      <c r="H138" s="46">
        <v>0</v>
      </c>
      <c r="I138" s="46">
        <v>0</v>
      </c>
      <c r="J138" s="46">
        <v>0</v>
      </c>
      <c r="K138" s="46">
        <f t="shared" si="120"/>
        <v>0</v>
      </c>
      <c r="L138" s="46">
        <f>+F138+K138</f>
        <v>274975644415</v>
      </c>
      <c r="M138" s="51">
        <f t="shared" si="135"/>
        <v>3.4842499000382811E-2</v>
      </c>
      <c r="N138" s="46">
        <v>0</v>
      </c>
      <c r="O138" s="46">
        <v>224181653018</v>
      </c>
      <c r="P138" s="46">
        <f>L138-O138</f>
        <v>50793991397</v>
      </c>
      <c r="Q138" s="46">
        <v>224181653018</v>
      </c>
      <c r="R138" s="46">
        <f>+L138-Q138</f>
        <v>50793991397</v>
      </c>
      <c r="S138" s="46">
        <f>O138-Q138</f>
        <v>0</v>
      </c>
      <c r="T138" s="46">
        <v>0</v>
      </c>
      <c r="U138" s="46">
        <f>+Q138-T138</f>
        <v>224181653018</v>
      </c>
      <c r="V138" s="46">
        <v>0</v>
      </c>
      <c r="W138" s="48">
        <f>+T138-V138</f>
        <v>0</v>
      </c>
      <c r="X138" s="54">
        <f t="shared" si="115"/>
        <v>0.81527821671238465</v>
      </c>
      <c r="Y138" s="54">
        <f t="shared" si="141"/>
        <v>0</v>
      </c>
      <c r="Z138" s="54">
        <f t="shared" si="110"/>
        <v>0</v>
      </c>
      <c r="AA138" s="54">
        <f t="shared" si="124"/>
        <v>0</v>
      </c>
      <c r="AB138" s="54" t="s">
        <v>40</v>
      </c>
    </row>
    <row r="139" spans="1:28" ht="81.75" customHeight="1" x14ac:dyDescent="0.25">
      <c r="A139" s="39" t="s">
        <v>280</v>
      </c>
      <c r="B139" s="34" t="s">
        <v>37</v>
      </c>
      <c r="C139" s="34">
        <v>10</v>
      </c>
      <c r="D139" s="34" t="s">
        <v>38</v>
      </c>
      <c r="E139" s="40" t="s">
        <v>281</v>
      </c>
      <c r="F139" s="62">
        <f t="shared" ref="F139:J141" si="142">+F140</f>
        <v>266893075907</v>
      </c>
      <c r="G139" s="62">
        <f t="shared" si="142"/>
        <v>0</v>
      </c>
      <c r="H139" s="62">
        <f t="shared" si="142"/>
        <v>0</v>
      </c>
      <c r="I139" s="62">
        <f t="shared" si="142"/>
        <v>0</v>
      </c>
      <c r="J139" s="62">
        <f t="shared" si="142"/>
        <v>0</v>
      </c>
      <c r="K139" s="62">
        <f t="shared" si="120"/>
        <v>0</v>
      </c>
      <c r="L139" s="62">
        <f>+L140</f>
        <v>266893075907</v>
      </c>
      <c r="M139" s="42">
        <f t="shared" si="135"/>
        <v>3.3818346894985828E-2</v>
      </c>
      <c r="N139" s="62">
        <f t="shared" ref="N139:W141" si="143">+N140</f>
        <v>0</v>
      </c>
      <c r="O139" s="62">
        <f t="shared" si="143"/>
        <v>195519818885</v>
      </c>
      <c r="P139" s="62">
        <f t="shared" si="143"/>
        <v>71373257022</v>
      </c>
      <c r="Q139" s="62">
        <f t="shared" si="143"/>
        <v>195519818885</v>
      </c>
      <c r="R139" s="62">
        <f t="shared" si="143"/>
        <v>71373257022</v>
      </c>
      <c r="S139" s="62">
        <f t="shared" si="143"/>
        <v>0</v>
      </c>
      <c r="T139" s="62">
        <f t="shared" si="143"/>
        <v>0</v>
      </c>
      <c r="U139" s="62">
        <f t="shared" si="143"/>
        <v>195519818885</v>
      </c>
      <c r="V139" s="62">
        <f t="shared" si="143"/>
        <v>0</v>
      </c>
      <c r="W139" s="62">
        <f t="shared" si="143"/>
        <v>0</v>
      </c>
      <c r="X139" s="65">
        <f t="shared" si="115"/>
        <v>0.73257733727468333</v>
      </c>
      <c r="Y139" s="65">
        <f t="shared" si="141"/>
        <v>0</v>
      </c>
      <c r="Z139" s="65">
        <f t="shared" si="110"/>
        <v>0</v>
      </c>
      <c r="AA139" s="65">
        <f t="shared" si="124"/>
        <v>0</v>
      </c>
      <c r="AB139" s="65" t="s">
        <v>40</v>
      </c>
    </row>
    <row r="140" spans="1:28" ht="78.75" customHeight="1" x14ac:dyDescent="0.25">
      <c r="A140" s="39" t="s">
        <v>282</v>
      </c>
      <c r="B140" s="34" t="s">
        <v>37</v>
      </c>
      <c r="C140" s="34">
        <v>10</v>
      </c>
      <c r="D140" s="34" t="s">
        <v>38</v>
      </c>
      <c r="E140" s="40" t="s">
        <v>281</v>
      </c>
      <c r="F140" s="62">
        <f t="shared" si="142"/>
        <v>266893075907</v>
      </c>
      <c r="G140" s="62">
        <f t="shared" si="142"/>
        <v>0</v>
      </c>
      <c r="H140" s="62">
        <f t="shared" si="142"/>
        <v>0</v>
      </c>
      <c r="I140" s="62">
        <f t="shared" si="142"/>
        <v>0</v>
      </c>
      <c r="J140" s="62">
        <f t="shared" si="142"/>
        <v>0</v>
      </c>
      <c r="K140" s="62">
        <f t="shared" si="120"/>
        <v>0</v>
      </c>
      <c r="L140" s="62">
        <f>+L141</f>
        <v>266893075907</v>
      </c>
      <c r="M140" s="42">
        <f t="shared" si="135"/>
        <v>3.3818346894985828E-2</v>
      </c>
      <c r="N140" s="62">
        <f t="shared" si="143"/>
        <v>0</v>
      </c>
      <c r="O140" s="62">
        <f t="shared" si="143"/>
        <v>195519818885</v>
      </c>
      <c r="P140" s="62">
        <f t="shared" si="143"/>
        <v>71373257022</v>
      </c>
      <c r="Q140" s="62">
        <f t="shared" si="143"/>
        <v>195519818885</v>
      </c>
      <c r="R140" s="62">
        <f t="shared" si="143"/>
        <v>71373257022</v>
      </c>
      <c r="S140" s="62">
        <f t="shared" si="143"/>
        <v>0</v>
      </c>
      <c r="T140" s="62">
        <f t="shared" si="143"/>
        <v>0</v>
      </c>
      <c r="U140" s="62">
        <f t="shared" si="143"/>
        <v>195519818885</v>
      </c>
      <c r="V140" s="62">
        <f t="shared" si="143"/>
        <v>0</v>
      </c>
      <c r="W140" s="62">
        <f t="shared" si="143"/>
        <v>0</v>
      </c>
      <c r="X140" s="65">
        <f t="shared" si="115"/>
        <v>0.73257733727468333</v>
      </c>
      <c r="Y140" s="65">
        <f t="shared" si="141"/>
        <v>0</v>
      </c>
      <c r="Z140" s="65">
        <f t="shared" si="110"/>
        <v>0</v>
      </c>
      <c r="AA140" s="65">
        <f t="shared" si="124"/>
        <v>0</v>
      </c>
      <c r="AB140" s="65" t="s">
        <v>40</v>
      </c>
    </row>
    <row r="141" spans="1:28" ht="40.5" customHeight="1" x14ac:dyDescent="0.25">
      <c r="A141" s="39" t="s">
        <v>283</v>
      </c>
      <c r="B141" s="34" t="s">
        <v>37</v>
      </c>
      <c r="C141" s="34">
        <v>10</v>
      </c>
      <c r="D141" s="34" t="s">
        <v>38</v>
      </c>
      <c r="E141" s="40" t="s">
        <v>268</v>
      </c>
      <c r="F141" s="62">
        <f t="shared" si="142"/>
        <v>266893075907</v>
      </c>
      <c r="G141" s="62">
        <f t="shared" si="142"/>
        <v>0</v>
      </c>
      <c r="H141" s="62">
        <f t="shared" si="142"/>
        <v>0</v>
      </c>
      <c r="I141" s="62">
        <f t="shared" si="142"/>
        <v>0</v>
      </c>
      <c r="J141" s="62">
        <f t="shared" si="142"/>
        <v>0</v>
      </c>
      <c r="K141" s="62">
        <f t="shared" si="120"/>
        <v>0</v>
      </c>
      <c r="L141" s="62">
        <f>+L142</f>
        <v>266893075907</v>
      </c>
      <c r="M141" s="42">
        <f t="shared" si="135"/>
        <v>3.3818346894985828E-2</v>
      </c>
      <c r="N141" s="62">
        <f t="shared" si="143"/>
        <v>0</v>
      </c>
      <c r="O141" s="62">
        <f t="shared" si="143"/>
        <v>195519818885</v>
      </c>
      <c r="P141" s="62">
        <f t="shared" si="143"/>
        <v>71373257022</v>
      </c>
      <c r="Q141" s="62">
        <f t="shared" si="143"/>
        <v>195519818885</v>
      </c>
      <c r="R141" s="62">
        <f t="shared" si="143"/>
        <v>71373257022</v>
      </c>
      <c r="S141" s="62">
        <f t="shared" si="143"/>
        <v>0</v>
      </c>
      <c r="T141" s="62">
        <f t="shared" si="143"/>
        <v>0</v>
      </c>
      <c r="U141" s="62">
        <f t="shared" si="143"/>
        <v>195519818885</v>
      </c>
      <c r="V141" s="62">
        <f t="shared" si="143"/>
        <v>0</v>
      </c>
      <c r="W141" s="62">
        <f t="shared" si="143"/>
        <v>0</v>
      </c>
      <c r="X141" s="65">
        <f t="shared" si="115"/>
        <v>0.73257733727468333</v>
      </c>
      <c r="Y141" s="65">
        <f t="shared" si="141"/>
        <v>0</v>
      </c>
      <c r="Z141" s="65">
        <f t="shared" si="110"/>
        <v>0</v>
      </c>
      <c r="AA141" s="65">
        <f t="shared" si="124"/>
        <v>0</v>
      </c>
      <c r="AB141" s="65" t="s">
        <v>40</v>
      </c>
    </row>
    <row r="142" spans="1:28" ht="30" customHeight="1" x14ac:dyDescent="0.25">
      <c r="A142" s="43" t="s">
        <v>284</v>
      </c>
      <c r="B142" s="44" t="s">
        <v>37</v>
      </c>
      <c r="C142" s="44">
        <v>10</v>
      </c>
      <c r="D142" s="44" t="s">
        <v>38</v>
      </c>
      <c r="E142" s="45" t="s">
        <v>258</v>
      </c>
      <c r="F142" s="46">
        <v>266893075907</v>
      </c>
      <c r="G142" s="46">
        <v>0</v>
      </c>
      <c r="H142" s="46">
        <v>0</v>
      </c>
      <c r="I142" s="46">
        <v>0</v>
      </c>
      <c r="J142" s="46">
        <v>0</v>
      </c>
      <c r="K142" s="46">
        <f t="shared" si="120"/>
        <v>0</v>
      </c>
      <c r="L142" s="46">
        <f>+F142+K142</f>
        <v>266893075907</v>
      </c>
      <c r="M142" s="51">
        <f t="shared" si="135"/>
        <v>3.3818346894985828E-2</v>
      </c>
      <c r="N142" s="46">
        <v>0</v>
      </c>
      <c r="O142" s="46">
        <v>195519818885</v>
      </c>
      <c r="P142" s="46">
        <f>L142-O142</f>
        <v>71373257022</v>
      </c>
      <c r="Q142" s="46">
        <v>195519818885</v>
      </c>
      <c r="R142" s="46">
        <f>+L142-Q142</f>
        <v>71373257022</v>
      </c>
      <c r="S142" s="46">
        <f>O142-Q142</f>
        <v>0</v>
      </c>
      <c r="T142" s="46">
        <v>0</v>
      </c>
      <c r="U142" s="46">
        <f>+Q142-T142</f>
        <v>195519818885</v>
      </c>
      <c r="V142" s="46">
        <v>0</v>
      </c>
      <c r="W142" s="48">
        <f>+T142-V142</f>
        <v>0</v>
      </c>
      <c r="X142" s="54">
        <f t="shared" si="115"/>
        <v>0.73257733727468333</v>
      </c>
      <c r="Y142" s="54">
        <f t="shared" si="141"/>
        <v>0</v>
      </c>
      <c r="Z142" s="54">
        <f t="shared" si="110"/>
        <v>0</v>
      </c>
      <c r="AA142" s="54">
        <f t="shared" si="124"/>
        <v>0</v>
      </c>
      <c r="AB142" s="54" t="s">
        <v>40</v>
      </c>
    </row>
    <row r="143" spans="1:28" ht="72.75" customHeight="1" x14ac:dyDescent="0.25">
      <c r="A143" s="39" t="s">
        <v>285</v>
      </c>
      <c r="B143" s="34" t="s">
        <v>37</v>
      </c>
      <c r="C143" s="34">
        <v>10</v>
      </c>
      <c r="D143" s="34" t="s">
        <v>38</v>
      </c>
      <c r="E143" s="40" t="s">
        <v>286</v>
      </c>
      <c r="F143" s="62">
        <f t="shared" ref="F143:J145" si="144">+F144</f>
        <v>192137774875</v>
      </c>
      <c r="G143" s="62">
        <f t="shared" si="144"/>
        <v>0</v>
      </c>
      <c r="H143" s="62">
        <f t="shared" si="144"/>
        <v>0</v>
      </c>
      <c r="I143" s="62">
        <f t="shared" si="144"/>
        <v>0</v>
      </c>
      <c r="J143" s="62">
        <f t="shared" si="144"/>
        <v>0</v>
      </c>
      <c r="K143" s="62">
        <f t="shared" si="120"/>
        <v>0</v>
      </c>
      <c r="L143" s="62">
        <f>+L144</f>
        <v>192137774875</v>
      </c>
      <c r="M143" s="42">
        <f t="shared" si="135"/>
        <v>2.4346011601356122E-2</v>
      </c>
      <c r="N143" s="62">
        <f t="shared" ref="N143:W145" si="145">+N144</f>
        <v>0</v>
      </c>
      <c r="O143" s="62">
        <f t="shared" si="145"/>
        <v>121374341606</v>
      </c>
      <c r="P143" s="62">
        <f t="shared" si="145"/>
        <v>70763433269</v>
      </c>
      <c r="Q143" s="62">
        <f t="shared" si="145"/>
        <v>121374341606</v>
      </c>
      <c r="R143" s="62">
        <f t="shared" si="145"/>
        <v>70763433269</v>
      </c>
      <c r="S143" s="62">
        <f t="shared" si="145"/>
        <v>0</v>
      </c>
      <c r="T143" s="62">
        <f t="shared" si="145"/>
        <v>0</v>
      </c>
      <c r="U143" s="62">
        <f t="shared" si="145"/>
        <v>121374341606</v>
      </c>
      <c r="V143" s="62">
        <f t="shared" si="145"/>
        <v>0</v>
      </c>
      <c r="W143" s="62">
        <f t="shared" si="145"/>
        <v>0</v>
      </c>
      <c r="X143" s="65">
        <f t="shared" si="115"/>
        <v>0.63170473211196021</v>
      </c>
      <c r="Y143" s="65">
        <f t="shared" si="141"/>
        <v>0</v>
      </c>
      <c r="Z143" s="65">
        <f t="shared" si="110"/>
        <v>0</v>
      </c>
      <c r="AA143" s="65">
        <f t="shared" si="124"/>
        <v>0</v>
      </c>
      <c r="AB143" s="65" t="s">
        <v>40</v>
      </c>
    </row>
    <row r="144" spans="1:28" ht="72.75" customHeight="1" x14ac:dyDescent="0.25">
      <c r="A144" s="39" t="s">
        <v>287</v>
      </c>
      <c r="B144" s="34" t="s">
        <v>37</v>
      </c>
      <c r="C144" s="34">
        <v>10</v>
      </c>
      <c r="D144" s="34" t="s">
        <v>38</v>
      </c>
      <c r="E144" s="96" t="s">
        <v>286</v>
      </c>
      <c r="F144" s="62">
        <f t="shared" si="144"/>
        <v>192137774875</v>
      </c>
      <c r="G144" s="62">
        <f t="shared" si="144"/>
        <v>0</v>
      </c>
      <c r="H144" s="62">
        <f t="shared" si="144"/>
        <v>0</v>
      </c>
      <c r="I144" s="62">
        <f t="shared" si="144"/>
        <v>0</v>
      </c>
      <c r="J144" s="62">
        <f t="shared" si="144"/>
        <v>0</v>
      </c>
      <c r="K144" s="62">
        <f t="shared" si="120"/>
        <v>0</v>
      </c>
      <c r="L144" s="62">
        <f>+L145</f>
        <v>192137774875</v>
      </c>
      <c r="M144" s="42">
        <f t="shared" si="135"/>
        <v>2.4346011601356122E-2</v>
      </c>
      <c r="N144" s="62">
        <f t="shared" si="145"/>
        <v>0</v>
      </c>
      <c r="O144" s="62">
        <f t="shared" si="145"/>
        <v>121374341606</v>
      </c>
      <c r="P144" s="62">
        <f t="shared" si="145"/>
        <v>70763433269</v>
      </c>
      <c r="Q144" s="62">
        <f t="shared" si="145"/>
        <v>121374341606</v>
      </c>
      <c r="R144" s="62">
        <f t="shared" si="145"/>
        <v>70763433269</v>
      </c>
      <c r="S144" s="62">
        <f t="shared" si="145"/>
        <v>0</v>
      </c>
      <c r="T144" s="62">
        <f t="shared" si="145"/>
        <v>0</v>
      </c>
      <c r="U144" s="62">
        <f t="shared" si="145"/>
        <v>121374341606</v>
      </c>
      <c r="V144" s="62">
        <f t="shared" si="145"/>
        <v>0</v>
      </c>
      <c r="W144" s="62">
        <f t="shared" si="145"/>
        <v>0</v>
      </c>
      <c r="X144" s="65">
        <f t="shared" si="115"/>
        <v>0.63170473211196021</v>
      </c>
      <c r="Y144" s="65">
        <f t="shared" si="141"/>
        <v>0</v>
      </c>
      <c r="Z144" s="65">
        <f t="shared" si="110"/>
        <v>0</v>
      </c>
      <c r="AA144" s="65">
        <f t="shared" si="124"/>
        <v>0</v>
      </c>
      <c r="AB144" s="65" t="s">
        <v>40</v>
      </c>
    </row>
    <row r="145" spans="1:28" ht="32.25" customHeight="1" x14ac:dyDescent="0.25">
      <c r="A145" s="39" t="s">
        <v>288</v>
      </c>
      <c r="B145" s="34" t="s">
        <v>37</v>
      </c>
      <c r="C145" s="34">
        <v>10</v>
      </c>
      <c r="D145" s="34" t="s">
        <v>38</v>
      </c>
      <c r="E145" s="40" t="s">
        <v>268</v>
      </c>
      <c r="F145" s="62">
        <f t="shared" si="144"/>
        <v>192137774875</v>
      </c>
      <c r="G145" s="62">
        <f t="shared" si="144"/>
        <v>0</v>
      </c>
      <c r="H145" s="62">
        <f t="shared" si="144"/>
        <v>0</v>
      </c>
      <c r="I145" s="62">
        <f t="shared" si="144"/>
        <v>0</v>
      </c>
      <c r="J145" s="62">
        <f t="shared" si="144"/>
        <v>0</v>
      </c>
      <c r="K145" s="62">
        <f t="shared" si="120"/>
        <v>0</v>
      </c>
      <c r="L145" s="62">
        <f>+L146</f>
        <v>192137774875</v>
      </c>
      <c r="M145" s="42">
        <f t="shared" si="135"/>
        <v>2.4346011601356122E-2</v>
      </c>
      <c r="N145" s="62">
        <f t="shared" si="145"/>
        <v>0</v>
      </c>
      <c r="O145" s="62">
        <f t="shared" si="145"/>
        <v>121374341606</v>
      </c>
      <c r="P145" s="62">
        <f t="shared" si="145"/>
        <v>70763433269</v>
      </c>
      <c r="Q145" s="62">
        <f t="shared" si="145"/>
        <v>121374341606</v>
      </c>
      <c r="R145" s="62">
        <f t="shared" si="145"/>
        <v>70763433269</v>
      </c>
      <c r="S145" s="62">
        <f t="shared" si="145"/>
        <v>0</v>
      </c>
      <c r="T145" s="62">
        <f t="shared" si="145"/>
        <v>0</v>
      </c>
      <c r="U145" s="62">
        <f t="shared" si="145"/>
        <v>121374341606</v>
      </c>
      <c r="V145" s="62">
        <f t="shared" si="145"/>
        <v>0</v>
      </c>
      <c r="W145" s="62">
        <f t="shared" si="145"/>
        <v>0</v>
      </c>
      <c r="X145" s="65">
        <f t="shared" si="115"/>
        <v>0.63170473211196021</v>
      </c>
      <c r="Y145" s="65">
        <f t="shared" si="141"/>
        <v>0</v>
      </c>
      <c r="Z145" s="65">
        <f t="shared" si="110"/>
        <v>0</v>
      </c>
      <c r="AA145" s="65">
        <f t="shared" si="124"/>
        <v>0</v>
      </c>
      <c r="AB145" s="65" t="s">
        <v>40</v>
      </c>
    </row>
    <row r="146" spans="1:28" ht="30" customHeight="1" x14ac:dyDescent="0.25">
      <c r="A146" s="43" t="s">
        <v>289</v>
      </c>
      <c r="B146" s="44" t="s">
        <v>37</v>
      </c>
      <c r="C146" s="44">
        <v>10</v>
      </c>
      <c r="D146" s="44" t="s">
        <v>38</v>
      </c>
      <c r="E146" s="45" t="s">
        <v>258</v>
      </c>
      <c r="F146" s="46">
        <v>192137774875</v>
      </c>
      <c r="G146" s="46">
        <v>0</v>
      </c>
      <c r="H146" s="46">
        <v>0</v>
      </c>
      <c r="I146" s="46">
        <v>0</v>
      </c>
      <c r="J146" s="46">
        <v>0</v>
      </c>
      <c r="K146" s="46">
        <f t="shared" si="120"/>
        <v>0</v>
      </c>
      <c r="L146" s="46">
        <f>+F146+K146</f>
        <v>192137774875</v>
      </c>
      <c r="M146" s="51">
        <f t="shared" si="135"/>
        <v>2.4346011601356122E-2</v>
      </c>
      <c r="N146" s="46">
        <v>0</v>
      </c>
      <c r="O146" s="46">
        <v>121374341606</v>
      </c>
      <c r="P146" s="46">
        <f>L146-O146</f>
        <v>70763433269</v>
      </c>
      <c r="Q146" s="46">
        <v>121374341606</v>
      </c>
      <c r="R146" s="46">
        <f>+L146-Q146</f>
        <v>70763433269</v>
      </c>
      <c r="S146" s="46">
        <f>O146-Q146</f>
        <v>0</v>
      </c>
      <c r="T146" s="46">
        <v>0</v>
      </c>
      <c r="U146" s="46">
        <f>+Q146-T146</f>
        <v>121374341606</v>
      </c>
      <c r="V146" s="46">
        <v>0</v>
      </c>
      <c r="W146" s="48">
        <f>+T146-V146</f>
        <v>0</v>
      </c>
      <c r="X146" s="54">
        <f t="shared" si="115"/>
        <v>0.63170473211196021</v>
      </c>
      <c r="Y146" s="54">
        <f t="shared" si="141"/>
        <v>0</v>
      </c>
      <c r="Z146" s="54">
        <f t="shared" si="110"/>
        <v>0</v>
      </c>
      <c r="AA146" s="54">
        <f t="shared" si="124"/>
        <v>0</v>
      </c>
      <c r="AB146" s="54" t="s">
        <v>40</v>
      </c>
    </row>
    <row r="147" spans="1:28" ht="87" customHeight="1" x14ac:dyDescent="0.25">
      <c r="A147" s="39" t="s">
        <v>290</v>
      </c>
      <c r="B147" s="34" t="s">
        <v>37</v>
      </c>
      <c r="C147" s="34">
        <v>10</v>
      </c>
      <c r="D147" s="34" t="s">
        <v>38</v>
      </c>
      <c r="E147" s="40" t="s">
        <v>291</v>
      </c>
      <c r="F147" s="62">
        <f t="shared" ref="F147:J149" si="146">+F148</f>
        <v>207433599602</v>
      </c>
      <c r="G147" s="62">
        <f t="shared" si="146"/>
        <v>0</v>
      </c>
      <c r="H147" s="62">
        <f t="shared" si="146"/>
        <v>0</v>
      </c>
      <c r="I147" s="62">
        <f t="shared" si="146"/>
        <v>0</v>
      </c>
      <c r="J147" s="62">
        <f t="shared" si="146"/>
        <v>0</v>
      </c>
      <c r="K147" s="62">
        <f t="shared" si="120"/>
        <v>0</v>
      </c>
      <c r="L147" s="62">
        <f>+L148</f>
        <v>207433599602</v>
      </c>
      <c r="M147" s="42">
        <f t="shared" si="135"/>
        <v>2.6284164192631423E-2</v>
      </c>
      <c r="N147" s="62">
        <f t="shared" ref="N147:W149" si="147">+N148</f>
        <v>0</v>
      </c>
      <c r="O147" s="62">
        <f t="shared" si="147"/>
        <v>129511913718</v>
      </c>
      <c r="P147" s="62">
        <f t="shared" si="147"/>
        <v>77921685884</v>
      </c>
      <c r="Q147" s="62">
        <f t="shared" si="147"/>
        <v>129511913718</v>
      </c>
      <c r="R147" s="62">
        <f t="shared" si="147"/>
        <v>77921685884</v>
      </c>
      <c r="S147" s="62">
        <f t="shared" si="147"/>
        <v>0</v>
      </c>
      <c r="T147" s="62">
        <f t="shared" si="147"/>
        <v>0</v>
      </c>
      <c r="U147" s="62">
        <f t="shared" si="147"/>
        <v>129511913718</v>
      </c>
      <c r="V147" s="62">
        <f t="shared" si="147"/>
        <v>0</v>
      </c>
      <c r="W147" s="62">
        <f t="shared" si="147"/>
        <v>0</v>
      </c>
      <c r="X147" s="65">
        <f t="shared" si="115"/>
        <v>0.62435359539868529</v>
      </c>
      <c r="Y147" s="65">
        <f t="shared" si="141"/>
        <v>0</v>
      </c>
      <c r="Z147" s="65">
        <f t="shared" si="110"/>
        <v>0</v>
      </c>
      <c r="AA147" s="65">
        <f t="shared" si="124"/>
        <v>0</v>
      </c>
      <c r="AB147" s="65" t="s">
        <v>40</v>
      </c>
    </row>
    <row r="148" spans="1:28" ht="85.5" customHeight="1" x14ac:dyDescent="0.25">
      <c r="A148" s="39" t="s">
        <v>292</v>
      </c>
      <c r="B148" s="34" t="s">
        <v>37</v>
      </c>
      <c r="C148" s="34">
        <v>10</v>
      </c>
      <c r="D148" s="34" t="s">
        <v>38</v>
      </c>
      <c r="E148" s="96" t="s">
        <v>291</v>
      </c>
      <c r="F148" s="62">
        <f t="shared" si="146"/>
        <v>207433599602</v>
      </c>
      <c r="G148" s="62">
        <f t="shared" si="146"/>
        <v>0</v>
      </c>
      <c r="H148" s="62">
        <f t="shared" si="146"/>
        <v>0</v>
      </c>
      <c r="I148" s="62">
        <f t="shared" si="146"/>
        <v>0</v>
      </c>
      <c r="J148" s="62">
        <f t="shared" si="146"/>
        <v>0</v>
      </c>
      <c r="K148" s="62">
        <f t="shared" si="120"/>
        <v>0</v>
      </c>
      <c r="L148" s="62">
        <f>+L149</f>
        <v>207433599602</v>
      </c>
      <c r="M148" s="42">
        <f t="shared" si="135"/>
        <v>2.6284164192631423E-2</v>
      </c>
      <c r="N148" s="62">
        <f t="shared" si="147"/>
        <v>0</v>
      </c>
      <c r="O148" s="62">
        <f t="shared" si="147"/>
        <v>129511913718</v>
      </c>
      <c r="P148" s="62">
        <f t="shared" si="147"/>
        <v>77921685884</v>
      </c>
      <c r="Q148" s="62">
        <f t="shared" si="147"/>
        <v>129511913718</v>
      </c>
      <c r="R148" s="62">
        <f t="shared" si="147"/>
        <v>77921685884</v>
      </c>
      <c r="S148" s="62">
        <f t="shared" si="147"/>
        <v>0</v>
      </c>
      <c r="T148" s="62">
        <f t="shared" si="147"/>
        <v>0</v>
      </c>
      <c r="U148" s="62">
        <f t="shared" si="147"/>
        <v>129511913718</v>
      </c>
      <c r="V148" s="62">
        <f t="shared" si="147"/>
        <v>0</v>
      </c>
      <c r="W148" s="62">
        <f t="shared" si="147"/>
        <v>0</v>
      </c>
      <c r="X148" s="65">
        <f t="shared" si="115"/>
        <v>0.62435359539868529</v>
      </c>
      <c r="Y148" s="65">
        <f t="shared" si="141"/>
        <v>0</v>
      </c>
      <c r="Z148" s="65">
        <f t="shared" si="110"/>
        <v>0</v>
      </c>
      <c r="AA148" s="65">
        <f t="shared" si="124"/>
        <v>0</v>
      </c>
      <c r="AB148" s="65" t="s">
        <v>40</v>
      </c>
    </row>
    <row r="149" spans="1:28" ht="31.5" customHeight="1" x14ac:dyDescent="0.25">
      <c r="A149" s="39" t="s">
        <v>293</v>
      </c>
      <c r="B149" s="34" t="s">
        <v>37</v>
      </c>
      <c r="C149" s="34">
        <v>10</v>
      </c>
      <c r="D149" s="34" t="s">
        <v>38</v>
      </c>
      <c r="E149" s="40" t="s">
        <v>268</v>
      </c>
      <c r="F149" s="62">
        <f t="shared" si="146"/>
        <v>207433599602</v>
      </c>
      <c r="G149" s="62">
        <f t="shared" si="146"/>
        <v>0</v>
      </c>
      <c r="H149" s="62">
        <f t="shared" si="146"/>
        <v>0</v>
      </c>
      <c r="I149" s="62">
        <f t="shared" si="146"/>
        <v>0</v>
      </c>
      <c r="J149" s="62">
        <f t="shared" si="146"/>
        <v>0</v>
      </c>
      <c r="K149" s="62">
        <f t="shared" si="120"/>
        <v>0</v>
      </c>
      <c r="L149" s="62">
        <f>+L150</f>
        <v>207433599602</v>
      </c>
      <c r="M149" s="42">
        <f t="shared" si="135"/>
        <v>2.6284164192631423E-2</v>
      </c>
      <c r="N149" s="62">
        <f t="shared" si="147"/>
        <v>0</v>
      </c>
      <c r="O149" s="62">
        <f t="shared" si="147"/>
        <v>129511913718</v>
      </c>
      <c r="P149" s="62">
        <f t="shared" si="147"/>
        <v>77921685884</v>
      </c>
      <c r="Q149" s="62">
        <f t="shared" si="147"/>
        <v>129511913718</v>
      </c>
      <c r="R149" s="62">
        <f t="shared" si="147"/>
        <v>77921685884</v>
      </c>
      <c r="S149" s="62">
        <f t="shared" si="147"/>
        <v>0</v>
      </c>
      <c r="T149" s="62">
        <f t="shared" si="147"/>
        <v>0</v>
      </c>
      <c r="U149" s="62">
        <f t="shared" si="147"/>
        <v>129511913718</v>
      </c>
      <c r="V149" s="62">
        <f t="shared" si="147"/>
        <v>0</v>
      </c>
      <c r="W149" s="62">
        <f t="shared" si="147"/>
        <v>0</v>
      </c>
      <c r="X149" s="65">
        <f t="shared" si="115"/>
        <v>0.62435359539868529</v>
      </c>
      <c r="Y149" s="65">
        <f t="shared" si="141"/>
        <v>0</v>
      </c>
      <c r="Z149" s="65">
        <f t="shared" si="110"/>
        <v>0</v>
      </c>
      <c r="AA149" s="65">
        <f t="shared" si="124"/>
        <v>0</v>
      </c>
      <c r="AB149" s="65" t="s">
        <v>40</v>
      </c>
    </row>
    <row r="150" spans="1:28" ht="30" customHeight="1" x14ac:dyDescent="0.25">
      <c r="A150" s="43" t="s">
        <v>294</v>
      </c>
      <c r="B150" s="44" t="s">
        <v>37</v>
      </c>
      <c r="C150" s="44">
        <v>10</v>
      </c>
      <c r="D150" s="44" t="s">
        <v>38</v>
      </c>
      <c r="E150" s="45" t="s">
        <v>258</v>
      </c>
      <c r="F150" s="46">
        <v>207433599602</v>
      </c>
      <c r="G150" s="46">
        <v>0</v>
      </c>
      <c r="H150" s="46">
        <v>0</v>
      </c>
      <c r="I150" s="46">
        <v>0</v>
      </c>
      <c r="J150" s="46">
        <v>0</v>
      </c>
      <c r="K150" s="46">
        <f t="shared" si="120"/>
        <v>0</v>
      </c>
      <c r="L150" s="46">
        <f>+F150+K150</f>
        <v>207433599602</v>
      </c>
      <c r="M150" s="51">
        <f t="shared" si="135"/>
        <v>2.6284164192631423E-2</v>
      </c>
      <c r="N150" s="46">
        <v>0</v>
      </c>
      <c r="O150" s="46">
        <v>129511913718</v>
      </c>
      <c r="P150" s="46">
        <f>L150-O150</f>
        <v>77921685884</v>
      </c>
      <c r="Q150" s="46">
        <v>129511913718</v>
      </c>
      <c r="R150" s="46">
        <f>+L150-Q150</f>
        <v>77921685884</v>
      </c>
      <c r="S150" s="46">
        <f>O150-Q150</f>
        <v>0</v>
      </c>
      <c r="T150" s="46">
        <v>0</v>
      </c>
      <c r="U150" s="46">
        <f>+Q150-T150</f>
        <v>129511913718</v>
      </c>
      <c r="V150" s="46">
        <v>0</v>
      </c>
      <c r="W150" s="48">
        <f>+T150-V150</f>
        <v>0</v>
      </c>
      <c r="X150" s="54">
        <f t="shared" si="115"/>
        <v>0.62435359539868529</v>
      </c>
      <c r="Y150" s="54">
        <f t="shared" si="141"/>
        <v>0</v>
      </c>
      <c r="Z150" s="54">
        <f t="shared" si="110"/>
        <v>0</v>
      </c>
      <c r="AA150" s="54">
        <f t="shared" si="124"/>
        <v>0</v>
      </c>
      <c r="AB150" s="54" t="s">
        <v>40</v>
      </c>
    </row>
    <row r="151" spans="1:28" ht="65.25" customHeight="1" x14ac:dyDescent="0.25">
      <c r="A151" s="39" t="s">
        <v>295</v>
      </c>
      <c r="B151" s="34" t="s">
        <v>37</v>
      </c>
      <c r="C151" s="34">
        <v>10</v>
      </c>
      <c r="D151" s="34" t="s">
        <v>38</v>
      </c>
      <c r="E151" s="40" t="s">
        <v>296</v>
      </c>
      <c r="F151" s="62">
        <f t="shared" ref="F151:J153" si="148">+F152</f>
        <v>231731619930</v>
      </c>
      <c r="G151" s="62">
        <f t="shared" si="148"/>
        <v>0</v>
      </c>
      <c r="H151" s="62">
        <f t="shared" si="148"/>
        <v>0</v>
      </c>
      <c r="I151" s="62">
        <f t="shared" si="148"/>
        <v>0</v>
      </c>
      <c r="J151" s="62">
        <f t="shared" si="148"/>
        <v>0</v>
      </c>
      <c r="K151" s="62">
        <f t="shared" si="120"/>
        <v>0</v>
      </c>
      <c r="L151" s="62">
        <f>+L152</f>
        <v>231731619930</v>
      </c>
      <c r="M151" s="42">
        <f t="shared" si="135"/>
        <v>2.9362995958952899E-2</v>
      </c>
      <c r="N151" s="62">
        <f t="shared" ref="N151:W153" si="149">+N152</f>
        <v>0</v>
      </c>
      <c r="O151" s="62">
        <f t="shared" si="149"/>
        <v>142803800035</v>
      </c>
      <c r="P151" s="62">
        <f t="shared" si="149"/>
        <v>88927819895</v>
      </c>
      <c r="Q151" s="62">
        <f t="shared" si="149"/>
        <v>142803800035</v>
      </c>
      <c r="R151" s="62">
        <f t="shared" si="149"/>
        <v>88927819895</v>
      </c>
      <c r="S151" s="62">
        <f t="shared" si="149"/>
        <v>0</v>
      </c>
      <c r="T151" s="62">
        <f t="shared" si="149"/>
        <v>0</v>
      </c>
      <c r="U151" s="62">
        <f t="shared" si="149"/>
        <v>142803800035</v>
      </c>
      <c r="V151" s="62">
        <f t="shared" si="149"/>
        <v>0</v>
      </c>
      <c r="W151" s="62">
        <f t="shared" si="149"/>
        <v>0</v>
      </c>
      <c r="X151" s="65">
        <f t="shared" si="115"/>
        <v>0.61624650135418402</v>
      </c>
      <c r="Y151" s="65">
        <f t="shared" si="141"/>
        <v>0</v>
      </c>
      <c r="Z151" s="65">
        <f t="shared" si="110"/>
        <v>0</v>
      </c>
      <c r="AA151" s="65">
        <f t="shared" si="124"/>
        <v>0</v>
      </c>
      <c r="AB151" s="65" t="s">
        <v>40</v>
      </c>
    </row>
    <row r="152" spans="1:28" ht="63.75" customHeight="1" x14ac:dyDescent="0.25">
      <c r="A152" s="39" t="s">
        <v>297</v>
      </c>
      <c r="B152" s="34" t="s">
        <v>37</v>
      </c>
      <c r="C152" s="34">
        <v>10</v>
      </c>
      <c r="D152" s="34" t="s">
        <v>38</v>
      </c>
      <c r="E152" s="96" t="s">
        <v>296</v>
      </c>
      <c r="F152" s="62">
        <f t="shared" si="148"/>
        <v>231731619930</v>
      </c>
      <c r="G152" s="62">
        <f t="shared" si="148"/>
        <v>0</v>
      </c>
      <c r="H152" s="62">
        <f t="shared" si="148"/>
        <v>0</v>
      </c>
      <c r="I152" s="62">
        <f t="shared" si="148"/>
        <v>0</v>
      </c>
      <c r="J152" s="62">
        <f t="shared" si="148"/>
        <v>0</v>
      </c>
      <c r="K152" s="62">
        <f t="shared" si="120"/>
        <v>0</v>
      </c>
      <c r="L152" s="62">
        <f>+L153</f>
        <v>231731619930</v>
      </c>
      <c r="M152" s="42">
        <f t="shared" si="135"/>
        <v>2.9362995958952899E-2</v>
      </c>
      <c r="N152" s="62">
        <f t="shared" si="149"/>
        <v>0</v>
      </c>
      <c r="O152" s="62">
        <f t="shared" si="149"/>
        <v>142803800035</v>
      </c>
      <c r="P152" s="62">
        <f t="shared" si="149"/>
        <v>88927819895</v>
      </c>
      <c r="Q152" s="62">
        <f t="shared" si="149"/>
        <v>142803800035</v>
      </c>
      <c r="R152" s="62">
        <f t="shared" si="149"/>
        <v>88927819895</v>
      </c>
      <c r="S152" s="62">
        <f t="shared" si="149"/>
        <v>0</v>
      </c>
      <c r="T152" s="62">
        <f t="shared" si="149"/>
        <v>0</v>
      </c>
      <c r="U152" s="62">
        <f t="shared" si="149"/>
        <v>142803800035</v>
      </c>
      <c r="V152" s="62">
        <f t="shared" si="149"/>
        <v>0</v>
      </c>
      <c r="W152" s="62">
        <f t="shared" si="149"/>
        <v>0</v>
      </c>
      <c r="X152" s="65">
        <f t="shared" si="115"/>
        <v>0.61624650135418402</v>
      </c>
      <c r="Y152" s="65">
        <f t="shared" si="141"/>
        <v>0</v>
      </c>
      <c r="Z152" s="65">
        <f t="shared" si="110"/>
        <v>0</v>
      </c>
      <c r="AA152" s="65">
        <f t="shared" si="124"/>
        <v>0</v>
      </c>
      <c r="AB152" s="65" t="s">
        <v>40</v>
      </c>
    </row>
    <row r="153" spans="1:28" ht="38.25" customHeight="1" x14ac:dyDescent="0.25">
      <c r="A153" s="39" t="s">
        <v>298</v>
      </c>
      <c r="B153" s="34" t="s">
        <v>37</v>
      </c>
      <c r="C153" s="34">
        <v>10</v>
      </c>
      <c r="D153" s="34" t="s">
        <v>38</v>
      </c>
      <c r="E153" s="40" t="s">
        <v>268</v>
      </c>
      <c r="F153" s="62">
        <f t="shared" si="148"/>
        <v>231731619930</v>
      </c>
      <c r="G153" s="62">
        <f t="shared" si="148"/>
        <v>0</v>
      </c>
      <c r="H153" s="62">
        <f t="shared" si="148"/>
        <v>0</v>
      </c>
      <c r="I153" s="62">
        <f t="shared" si="148"/>
        <v>0</v>
      </c>
      <c r="J153" s="62">
        <f t="shared" si="148"/>
        <v>0</v>
      </c>
      <c r="K153" s="62">
        <f t="shared" si="120"/>
        <v>0</v>
      </c>
      <c r="L153" s="62">
        <f>+L154</f>
        <v>231731619930</v>
      </c>
      <c r="M153" s="42">
        <f t="shared" si="135"/>
        <v>2.9362995958952899E-2</v>
      </c>
      <c r="N153" s="62">
        <f t="shared" si="149"/>
        <v>0</v>
      </c>
      <c r="O153" s="62">
        <f t="shared" si="149"/>
        <v>142803800035</v>
      </c>
      <c r="P153" s="62">
        <f t="shared" si="149"/>
        <v>88927819895</v>
      </c>
      <c r="Q153" s="62">
        <f t="shared" si="149"/>
        <v>142803800035</v>
      </c>
      <c r="R153" s="62">
        <f t="shared" si="149"/>
        <v>88927819895</v>
      </c>
      <c r="S153" s="62">
        <f t="shared" si="149"/>
        <v>0</v>
      </c>
      <c r="T153" s="62">
        <f t="shared" si="149"/>
        <v>0</v>
      </c>
      <c r="U153" s="62">
        <f t="shared" si="149"/>
        <v>142803800035</v>
      </c>
      <c r="V153" s="62">
        <f t="shared" si="149"/>
        <v>0</v>
      </c>
      <c r="W153" s="62">
        <f t="shared" si="149"/>
        <v>0</v>
      </c>
      <c r="X153" s="65">
        <f t="shared" si="115"/>
        <v>0.61624650135418402</v>
      </c>
      <c r="Y153" s="65">
        <f t="shared" si="141"/>
        <v>0</v>
      </c>
      <c r="Z153" s="65">
        <f t="shared" si="110"/>
        <v>0</v>
      </c>
      <c r="AA153" s="65">
        <f t="shared" si="124"/>
        <v>0</v>
      </c>
      <c r="AB153" s="65" t="s">
        <v>40</v>
      </c>
    </row>
    <row r="154" spans="1:28" ht="30" customHeight="1" x14ac:dyDescent="0.25">
      <c r="A154" s="43" t="s">
        <v>299</v>
      </c>
      <c r="B154" s="44" t="s">
        <v>37</v>
      </c>
      <c r="C154" s="44">
        <v>10</v>
      </c>
      <c r="D154" s="44" t="s">
        <v>38</v>
      </c>
      <c r="E154" s="45" t="s">
        <v>258</v>
      </c>
      <c r="F154" s="46">
        <v>231731619930</v>
      </c>
      <c r="G154" s="46">
        <v>0</v>
      </c>
      <c r="H154" s="46">
        <v>0</v>
      </c>
      <c r="I154" s="46">
        <v>0</v>
      </c>
      <c r="J154" s="46">
        <v>0</v>
      </c>
      <c r="K154" s="46">
        <f t="shared" si="120"/>
        <v>0</v>
      </c>
      <c r="L154" s="46">
        <f>+F154+K154</f>
        <v>231731619930</v>
      </c>
      <c r="M154" s="51">
        <f t="shared" si="135"/>
        <v>2.9362995958952899E-2</v>
      </c>
      <c r="N154" s="46">
        <v>0</v>
      </c>
      <c r="O154" s="46">
        <v>142803800035</v>
      </c>
      <c r="P154" s="46">
        <f>L154-O154</f>
        <v>88927819895</v>
      </c>
      <c r="Q154" s="46">
        <v>142803800035</v>
      </c>
      <c r="R154" s="46">
        <f>+L154-Q154</f>
        <v>88927819895</v>
      </c>
      <c r="S154" s="46">
        <f>O154-Q154</f>
        <v>0</v>
      </c>
      <c r="T154" s="46">
        <v>0</v>
      </c>
      <c r="U154" s="46">
        <f>+Q154-T154</f>
        <v>142803800035</v>
      </c>
      <c r="V154" s="46">
        <v>0</v>
      </c>
      <c r="W154" s="48">
        <f>+T154-V154</f>
        <v>0</v>
      </c>
      <c r="X154" s="54">
        <f t="shared" si="115"/>
        <v>0.61624650135418402</v>
      </c>
      <c r="Y154" s="54">
        <f t="shared" si="141"/>
        <v>0</v>
      </c>
      <c r="Z154" s="54">
        <f t="shared" si="110"/>
        <v>0</v>
      </c>
      <c r="AA154" s="54">
        <f t="shared" si="124"/>
        <v>0</v>
      </c>
      <c r="AB154" s="54" t="s">
        <v>40</v>
      </c>
    </row>
    <row r="155" spans="1:28" ht="49.5" customHeight="1" x14ac:dyDescent="0.25">
      <c r="A155" s="97" t="s">
        <v>300</v>
      </c>
      <c r="B155" s="34" t="s">
        <v>37</v>
      </c>
      <c r="C155" s="34">
        <v>10</v>
      </c>
      <c r="D155" s="34" t="s">
        <v>38</v>
      </c>
      <c r="E155" s="40" t="s">
        <v>301</v>
      </c>
      <c r="F155" s="62">
        <f t="shared" ref="F155:J156" si="150">+F156</f>
        <v>12761000000</v>
      </c>
      <c r="G155" s="62">
        <f t="shared" si="150"/>
        <v>0</v>
      </c>
      <c r="H155" s="62">
        <f t="shared" si="150"/>
        <v>0</v>
      </c>
      <c r="I155" s="62">
        <f t="shared" si="150"/>
        <v>0</v>
      </c>
      <c r="J155" s="62">
        <f t="shared" si="150"/>
        <v>0</v>
      </c>
      <c r="K155" s="62">
        <f t="shared" si="120"/>
        <v>0</v>
      </c>
      <c r="L155" s="62">
        <f>+L156</f>
        <v>12761000000</v>
      </c>
      <c r="M155" s="42">
        <f t="shared" si="135"/>
        <v>1.6169618610761246E-3</v>
      </c>
      <c r="N155" s="62">
        <f t="shared" ref="N155:W156" si="151">+N156</f>
        <v>0</v>
      </c>
      <c r="O155" s="62">
        <f t="shared" si="151"/>
        <v>6534220429</v>
      </c>
      <c r="P155" s="62">
        <f t="shared" si="151"/>
        <v>6226779571</v>
      </c>
      <c r="Q155" s="62">
        <f t="shared" si="151"/>
        <v>4651912445</v>
      </c>
      <c r="R155" s="62">
        <f t="shared" si="151"/>
        <v>8109087555</v>
      </c>
      <c r="S155" s="62">
        <f t="shared" si="151"/>
        <v>1882307984</v>
      </c>
      <c r="T155" s="62">
        <f t="shared" si="151"/>
        <v>116100</v>
      </c>
      <c r="U155" s="62">
        <f t="shared" si="151"/>
        <v>4651796345</v>
      </c>
      <c r="V155" s="62">
        <f t="shared" si="151"/>
        <v>0</v>
      </c>
      <c r="W155" s="62">
        <f t="shared" si="151"/>
        <v>116100</v>
      </c>
      <c r="X155" s="38">
        <f t="shared" si="115"/>
        <v>0.36454137175769924</v>
      </c>
      <c r="Y155" s="98">
        <f t="shared" si="141"/>
        <v>9.0980330695086589E-6</v>
      </c>
      <c r="Z155" s="38">
        <f t="shared" si="110"/>
        <v>0</v>
      </c>
      <c r="AA155" s="38">
        <f t="shared" si="124"/>
        <v>2.4957477461723809E-5</v>
      </c>
      <c r="AB155" s="38">
        <f t="shared" ref="AB155:AB158" si="152">+V155/T155</f>
        <v>0</v>
      </c>
    </row>
    <row r="156" spans="1:28" ht="49.5" customHeight="1" x14ac:dyDescent="0.25">
      <c r="A156" s="39" t="s">
        <v>302</v>
      </c>
      <c r="B156" s="34" t="s">
        <v>37</v>
      </c>
      <c r="C156" s="34">
        <v>10</v>
      </c>
      <c r="D156" s="34" t="s">
        <v>38</v>
      </c>
      <c r="E156" s="40" t="s">
        <v>301</v>
      </c>
      <c r="F156" s="62">
        <f t="shared" si="150"/>
        <v>12761000000</v>
      </c>
      <c r="G156" s="62">
        <f t="shared" si="150"/>
        <v>0</v>
      </c>
      <c r="H156" s="62">
        <f t="shared" si="150"/>
        <v>0</v>
      </c>
      <c r="I156" s="62">
        <f t="shared" si="150"/>
        <v>0</v>
      </c>
      <c r="J156" s="62">
        <f t="shared" si="150"/>
        <v>0</v>
      </c>
      <c r="K156" s="62">
        <f t="shared" si="120"/>
        <v>0</v>
      </c>
      <c r="L156" s="62">
        <f>+L157</f>
        <v>12761000000</v>
      </c>
      <c r="M156" s="42">
        <f t="shared" si="135"/>
        <v>1.6169618610761246E-3</v>
      </c>
      <c r="N156" s="62">
        <f t="shared" si="151"/>
        <v>0</v>
      </c>
      <c r="O156" s="62">
        <f t="shared" si="151"/>
        <v>6534220429</v>
      </c>
      <c r="P156" s="62">
        <f t="shared" si="151"/>
        <v>6226779571</v>
      </c>
      <c r="Q156" s="62">
        <f t="shared" si="151"/>
        <v>4651912445</v>
      </c>
      <c r="R156" s="62">
        <f t="shared" si="151"/>
        <v>8109087555</v>
      </c>
      <c r="S156" s="62">
        <f t="shared" si="151"/>
        <v>1882307984</v>
      </c>
      <c r="T156" s="62">
        <f t="shared" si="151"/>
        <v>116100</v>
      </c>
      <c r="U156" s="62">
        <f t="shared" si="151"/>
        <v>4651796345</v>
      </c>
      <c r="V156" s="62">
        <f t="shared" si="151"/>
        <v>0</v>
      </c>
      <c r="W156" s="62">
        <f t="shared" si="151"/>
        <v>116100</v>
      </c>
      <c r="X156" s="38">
        <f t="shared" si="115"/>
        <v>0.36454137175769924</v>
      </c>
      <c r="Y156" s="98">
        <f t="shared" si="141"/>
        <v>9.0980330695086589E-6</v>
      </c>
      <c r="Z156" s="38">
        <f t="shared" si="110"/>
        <v>0</v>
      </c>
      <c r="AA156" s="38">
        <f t="shared" si="124"/>
        <v>2.4957477461723809E-5</v>
      </c>
      <c r="AB156" s="38">
        <f t="shared" si="152"/>
        <v>0</v>
      </c>
    </row>
    <row r="157" spans="1:28" ht="49.5" customHeight="1" x14ac:dyDescent="0.25">
      <c r="A157" s="39" t="s">
        <v>303</v>
      </c>
      <c r="B157" s="34" t="s">
        <v>37</v>
      </c>
      <c r="C157" s="34">
        <v>10</v>
      </c>
      <c r="D157" s="34" t="s">
        <v>38</v>
      </c>
      <c r="E157" s="40" t="s">
        <v>304</v>
      </c>
      <c r="F157" s="62">
        <f>SUM(F158:F158)</f>
        <v>12761000000</v>
      </c>
      <c r="G157" s="62">
        <f>SUM(G158:G158)</f>
        <v>0</v>
      </c>
      <c r="H157" s="62">
        <f>SUM(H158:H158)</f>
        <v>0</v>
      </c>
      <c r="I157" s="62">
        <f>SUM(I158:I158)</f>
        <v>0</v>
      </c>
      <c r="J157" s="62">
        <f>SUM(J158:J158)</f>
        <v>0</v>
      </c>
      <c r="K157" s="62">
        <f t="shared" si="120"/>
        <v>0</v>
      </c>
      <c r="L157" s="62">
        <f>SUM(L158:L158)</f>
        <v>12761000000</v>
      </c>
      <c r="M157" s="42">
        <f t="shared" si="135"/>
        <v>1.6169618610761246E-3</v>
      </c>
      <c r="N157" s="62">
        <f t="shared" ref="N157:W157" si="153">SUM(N158:N158)</f>
        <v>0</v>
      </c>
      <c r="O157" s="62">
        <f t="shared" si="153"/>
        <v>6534220429</v>
      </c>
      <c r="P157" s="62">
        <f t="shared" si="153"/>
        <v>6226779571</v>
      </c>
      <c r="Q157" s="62">
        <f t="shared" si="153"/>
        <v>4651912445</v>
      </c>
      <c r="R157" s="62">
        <f t="shared" si="153"/>
        <v>8109087555</v>
      </c>
      <c r="S157" s="62">
        <f t="shared" si="153"/>
        <v>1882307984</v>
      </c>
      <c r="T157" s="62">
        <f t="shared" si="153"/>
        <v>116100</v>
      </c>
      <c r="U157" s="62">
        <f t="shared" si="153"/>
        <v>4651796345</v>
      </c>
      <c r="V157" s="62">
        <f t="shared" si="153"/>
        <v>0</v>
      </c>
      <c r="W157" s="62">
        <f t="shared" si="153"/>
        <v>116100</v>
      </c>
      <c r="X157" s="38">
        <f t="shared" si="115"/>
        <v>0.36454137175769924</v>
      </c>
      <c r="Y157" s="98">
        <f t="shared" si="141"/>
        <v>9.0980330695086589E-6</v>
      </c>
      <c r="Z157" s="38">
        <f t="shared" si="110"/>
        <v>0</v>
      </c>
      <c r="AA157" s="38">
        <f t="shared" si="124"/>
        <v>2.4957477461723809E-5</v>
      </c>
      <c r="AB157" s="38">
        <f t="shared" si="152"/>
        <v>0</v>
      </c>
    </row>
    <row r="158" spans="1:28" ht="30" customHeight="1" x14ac:dyDescent="0.25">
      <c r="A158" s="43" t="s">
        <v>305</v>
      </c>
      <c r="B158" s="44" t="s">
        <v>37</v>
      </c>
      <c r="C158" s="44">
        <v>10</v>
      </c>
      <c r="D158" s="44" t="s">
        <v>38</v>
      </c>
      <c r="E158" s="45" t="s">
        <v>258</v>
      </c>
      <c r="F158" s="46">
        <v>12761000000</v>
      </c>
      <c r="G158" s="46">
        <v>0</v>
      </c>
      <c r="H158" s="46">
        <v>0</v>
      </c>
      <c r="I158" s="46">
        <v>0</v>
      </c>
      <c r="J158" s="46">
        <v>0</v>
      </c>
      <c r="K158" s="46">
        <f t="shared" si="120"/>
        <v>0</v>
      </c>
      <c r="L158" s="46">
        <f>+F158+K158</f>
        <v>12761000000</v>
      </c>
      <c r="M158" s="51">
        <f t="shared" si="135"/>
        <v>1.6169618610761246E-3</v>
      </c>
      <c r="N158" s="46">
        <v>0</v>
      </c>
      <c r="O158" s="56">
        <v>6534220429</v>
      </c>
      <c r="P158" s="46">
        <f>L158-O158</f>
        <v>6226779571</v>
      </c>
      <c r="Q158" s="46">
        <v>4651912445</v>
      </c>
      <c r="R158" s="46">
        <f>+L158-Q158</f>
        <v>8109087555</v>
      </c>
      <c r="S158" s="46">
        <f>O158-Q158</f>
        <v>1882307984</v>
      </c>
      <c r="T158" s="46">
        <v>116100</v>
      </c>
      <c r="U158" s="46">
        <f>+Q158-T158</f>
        <v>4651796345</v>
      </c>
      <c r="V158" s="46">
        <v>0</v>
      </c>
      <c r="W158" s="48">
        <f>+T158-V158</f>
        <v>116100</v>
      </c>
      <c r="X158" s="49">
        <f t="shared" si="115"/>
        <v>0.36454137175769924</v>
      </c>
      <c r="Y158" s="99">
        <f t="shared" si="141"/>
        <v>9.0980330695086589E-6</v>
      </c>
      <c r="Z158" s="49">
        <f t="shared" si="110"/>
        <v>0</v>
      </c>
      <c r="AA158" s="49">
        <f t="shared" si="124"/>
        <v>2.4957477461723809E-5</v>
      </c>
      <c r="AB158" s="49">
        <f t="shared" si="152"/>
        <v>0</v>
      </c>
    </row>
    <row r="159" spans="1:28" ht="69.75" customHeight="1" x14ac:dyDescent="0.25">
      <c r="A159" s="39" t="s">
        <v>306</v>
      </c>
      <c r="B159" s="34" t="s">
        <v>37</v>
      </c>
      <c r="C159" s="34">
        <v>10</v>
      </c>
      <c r="D159" s="34" t="s">
        <v>38</v>
      </c>
      <c r="E159" s="40" t="s">
        <v>307</v>
      </c>
      <c r="F159" s="62">
        <f t="shared" ref="F159:J161" si="154">+F160</f>
        <v>246157631169</v>
      </c>
      <c r="G159" s="62">
        <f t="shared" si="154"/>
        <v>0</v>
      </c>
      <c r="H159" s="62">
        <f t="shared" si="154"/>
        <v>0</v>
      </c>
      <c r="I159" s="62">
        <f t="shared" si="154"/>
        <v>0</v>
      </c>
      <c r="J159" s="62">
        <f t="shared" si="154"/>
        <v>0</v>
      </c>
      <c r="K159" s="62">
        <f t="shared" si="120"/>
        <v>0</v>
      </c>
      <c r="L159" s="62">
        <f>+L160</f>
        <v>246157631169</v>
      </c>
      <c r="M159" s="42">
        <f t="shared" si="135"/>
        <v>3.1190933423173459E-2</v>
      </c>
      <c r="N159" s="62">
        <f t="shared" ref="N159:W161" si="155">+N160</f>
        <v>0</v>
      </c>
      <c r="O159" s="62">
        <f t="shared" si="155"/>
        <v>181243825733</v>
      </c>
      <c r="P159" s="62">
        <f t="shared" si="155"/>
        <v>64913805436</v>
      </c>
      <c r="Q159" s="62">
        <f t="shared" si="155"/>
        <v>181243825733</v>
      </c>
      <c r="R159" s="62">
        <f t="shared" si="155"/>
        <v>64913805436</v>
      </c>
      <c r="S159" s="62">
        <f t="shared" si="155"/>
        <v>0</v>
      </c>
      <c r="T159" s="62">
        <f t="shared" si="155"/>
        <v>0</v>
      </c>
      <c r="U159" s="62">
        <f t="shared" si="155"/>
        <v>181243825733</v>
      </c>
      <c r="V159" s="62">
        <f t="shared" si="155"/>
        <v>0</v>
      </c>
      <c r="W159" s="62">
        <f t="shared" si="155"/>
        <v>0</v>
      </c>
      <c r="X159" s="65">
        <f t="shared" si="115"/>
        <v>0.73629172035932822</v>
      </c>
      <c r="Y159" s="65">
        <f t="shared" si="141"/>
        <v>0</v>
      </c>
      <c r="Z159" s="65">
        <f t="shared" si="110"/>
        <v>0</v>
      </c>
      <c r="AA159" s="65">
        <f t="shared" si="124"/>
        <v>0</v>
      </c>
      <c r="AB159" s="65" t="s">
        <v>40</v>
      </c>
    </row>
    <row r="160" spans="1:28" ht="70.5" customHeight="1" x14ac:dyDescent="0.25">
      <c r="A160" s="39" t="s">
        <v>308</v>
      </c>
      <c r="B160" s="34" t="s">
        <v>37</v>
      </c>
      <c r="C160" s="34">
        <v>10</v>
      </c>
      <c r="D160" s="34" t="s">
        <v>38</v>
      </c>
      <c r="E160" s="96" t="s">
        <v>307</v>
      </c>
      <c r="F160" s="62">
        <f t="shared" si="154"/>
        <v>246157631169</v>
      </c>
      <c r="G160" s="62">
        <f t="shared" si="154"/>
        <v>0</v>
      </c>
      <c r="H160" s="62">
        <f t="shared" si="154"/>
        <v>0</v>
      </c>
      <c r="I160" s="62">
        <f t="shared" si="154"/>
        <v>0</v>
      </c>
      <c r="J160" s="62">
        <f t="shared" si="154"/>
        <v>0</v>
      </c>
      <c r="K160" s="62">
        <f t="shared" si="120"/>
        <v>0</v>
      </c>
      <c r="L160" s="62">
        <f>+L161</f>
        <v>246157631169</v>
      </c>
      <c r="M160" s="42">
        <f t="shared" si="135"/>
        <v>3.1190933423173459E-2</v>
      </c>
      <c r="N160" s="62">
        <f t="shared" si="155"/>
        <v>0</v>
      </c>
      <c r="O160" s="62">
        <f t="shared" si="155"/>
        <v>181243825733</v>
      </c>
      <c r="P160" s="62">
        <f t="shared" si="155"/>
        <v>64913805436</v>
      </c>
      <c r="Q160" s="62">
        <f t="shared" si="155"/>
        <v>181243825733</v>
      </c>
      <c r="R160" s="62">
        <f t="shared" si="155"/>
        <v>64913805436</v>
      </c>
      <c r="S160" s="62">
        <f t="shared" si="155"/>
        <v>0</v>
      </c>
      <c r="T160" s="62">
        <f t="shared" si="155"/>
        <v>0</v>
      </c>
      <c r="U160" s="62">
        <f t="shared" si="155"/>
        <v>181243825733</v>
      </c>
      <c r="V160" s="62">
        <f t="shared" si="155"/>
        <v>0</v>
      </c>
      <c r="W160" s="62">
        <f t="shared" si="155"/>
        <v>0</v>
      </c>
      <c r="X160" s="65">
        <f t="shared" si="115"/>
        <v>0.73629172035932822</v>
      </c>
      <c r="Y160" s="65">
        <f t="shared" si="141"/>
        <v>0</v>
      </c>
      <c r="Z160" s="65">
        <f t="shared" ref="Z160:Z223" si="156">+V160/L160</f>
        <v>0</v>
      </c>
      <c r="AA160" s="65">
        <f t="shared" si="124"/>
        <v>0</v>
      </c>
      <c r="AB160" s="65" t="s">
        <v>40</v>
      </c>
    </row>
    <row r="161" spans="1:28" ht="29.25" customHeight="1" x14ac:dyDescent="0.25">
      <c r="A161" s="39" t="s">
        <v>309</v>
      </c>
      <c r="B161" s="34" t="s">
        <v>37</v>
      </c>
      <c r="C161" s="34">
        <v>10</v>
      </c>
      <c r="D161" s="34" t="s">
        <v>38</v>
      </c>
      <c r="E161" s="40" t="s">
        <v>268</v>
      </c>
      <c r="F161" s="62">
        <f t="shared" si="154"/>
        <v>246157631169</v>
      </c>
      <c r="G161" s="62">
        <f t="shared" si="154"/>
        <v>0</v>
      </c>
      <c r="H161" s="62">
        <f t="shared" si="154"/>
        <v>0</v>
      </c>
      <c r="I161" s="62">
        <f t="shared" si="154"/>
        <v>0</v>
      </c>
      <c r="J161" s="62">
        <f t="shared" si="154"/>
        <v>0</v>
      </c>
      <c r="K161" s="62">
        <f t="shared" si="120"/>
        <v>0</v>
      </c>
      <c r="L161" s="62">
        <f>+L162</f>
        <v>246157631169</v>
      </c>
      <c r="M161" s="42">
        <f t="shared" si="135"/>
        <v>3.1190933423173459E-2</v>
      </c>
      <c r="N161" s="62">
        <f t="shared" si="155"/>
        <v>0</v>
      </c>
      <c r="O161" s="62">
        <f t="shared" si="155"/>
        <v>181243825733</v>
      </c>
      <c r="P161" s="62">
        <f t="shared" si="155"/>
        <v>64913805436</v>
      </c>
      <c r="Q161" s="62">
        <f t="shared" si="155"/>
        <v>181243825733</v>
      </c>
      <c r="R161" s="62">
        <f t="shared" si="155"/>
        <v>64913805436</v>
      </c>
      <c r="S161" s="62">
        <f t="shared" si="155"/>
        <v>0</v>
      </c>
      <c r="T161" s="62">
        <f t="shared" si="155"/>
        <v>0</v>
      </c>
      <c r="U161" s="62">
        <f t="shared" si="155"/>
        <v>181243825733</v>
      </c>
      <c r="V161" s="62">
        <f t="shared" si="155"/>
        <v>0</v>
      </c>
      <c r="W161" s="62">
        <f t="shared" si="155"/>
        <v>0</v>
      </c>
      <c r="X161" s="65">
        <f t="shared" si="115"/>
        <v>0.73629172035932822</v>
      </c>
      <c r="Y161" s="65">
        <f t="shared" si="141"/>
        <v>0</v>
      </c>
      <c r="Z161" s="65">
        <f t="shared" si="156"/>
        <v>0</v>
      </c>
      <c r="AA161" s="65">
        <f t="shared" si="124"/>
        <v>0</v>
      </c>
      <c r="AB161" s="65" t="s">
        <v>40</v>
      </c>
    </row>
    <row r="162" spans="1:28" ht="30" customHeight="1" x14ac:dyDescent="0.25">
      <c r="A162" s="43" t="s">
        <v>310</v>
      </c>
      <c r="B162" s="44" t="s">
        <v>37</v>
      </c>
      <c r="C162" s="44">
        <v>10</v>
      </c>
      <c r="D162" s="44" t="s">
        <v>38</v>
      </c>
      <c r="E162" s="45" t="s">
        <v>258</v>
      </c>
      <c r="F162" s="46">
        <v>246157631169</v>
      </c>
      <c r="G162" s="46">
        <v>0</v>
      </c>
      <c r="H162" s="46">
        <v>0</v>
      </c>
      <c r="I162" s="46">
        <v>0</v>
      </c>
      <c r="J162" s="46">
        <v>0</v>
      </c>
      <c r="K162" s="46">
        <f t="shared" si="120"/>
        <v>0</v>
      </c>
      <c r="L162" s="46">
        <f>+F162+K162</f>
        <v>246157631169</v>
      </c>
      <c r="M162" s="42">
        <f t="shared" si="135"/>
        <v>3.1190933423173459E-2</v>
      </c>
      <c r="N162" s="46">
        <v>0</v>
      </c>
      <c r="O162" s="46">
        <v>181243825733</v>
      </c>
      <c r="P162" s="46">
        <f>L162-O162</f>
        <v>64913805436</v>
      </c>
      <c r="Q162" s="46">
        <v>181243825733</v>
      </c>
      <c r="R162" s="46">
        <f>+L162-Q162</f>
        <v>64913805436</v>
      </c>
      <c r="S162" s="46">
        <f>O162-Q162</f>
        <v>0</v>
      </c>
      <c r="T162" s="46">
        <v>0</v>
      </c>
      <c r="U162" s="46">
        <f>+Q162-T162</f>
        <v>181243825733</v>
      </c>
      <c r="V162" s="46">
        <v>0</v>
      </c>
      <c r="W162" s="48">
        <f>+T162-V162</f>
        <v>0</v>
      </c>
      <c r="X162" s="54">
        <f t="shared" si="115"/>
        <v>0.73629172035932822</v>
      </c>
      <c r="Y162" s="54">
        <f t="shared" si="141"/>
        <v>0</v>
      </c>
      <c r="Z162" s="54">
        <f t="shared" si="156"/>
        <v>0</v>
      </c>
      <c r="AA162" s="54">
        <f t="shared" si="124"/>
        <v>0</v>
      </c>
      <c r="AB162" s="54" t="s">
        <v>40</v>
      </c>
    </row>
    <row r="163" spans="1:28" ht="49.5" customHeight="1" x14ac:dyDescent="0.25">
      <c r="A163" s="39" t="s">
        <v>311</v>
      </c>
      <c r="B163" s="34" t="s">
        <v>37</v>
      </c>
      <c r="C163" s="34">
        <v>10</v>
      </c>
      <c r="D163" s="34" t="s">
        <v>38</v>
      </c>
      <c r="E163" s="40" t="s">
        <v>312</v>
      </c>
      <c r="F163" s="62">
        <f t="shared" ref="F163:J165" si="157">+F164</f>
        <v>283126047866</v>
      </c>
      <c r="G163" s="62">
        <f t="shared" si="157"/>
        <v>0</v>
      </c>
      <c r="H163" s="62">
        <f t="shared" si="157"/>
        <v>0</v>
      </c>
      <c r="I163" s="62">
        <f t="shared" si="157"/>
        <v>0</v>
      </c>
      <c r="J163" s="62">
        <f t="shared" si="157"/>
        <v>0</v>
      </c>
      <c r="K163" s="62">
        <f t="shared" si="120"/>
        <v>0</v>
      </c>
      <c r="L163" s="62">
        <f>+L164</f>
        <v>283126047866</v>
      </c>
      <c r="M163" s="42">
        <f t="shared" si="135"/>
        <v>3.5875246554073766E-2</v>
      </c>
      <c r="N163" s="62">
        <f t="shared" ref="N163:W165" si="158">+N164</f>
        <v>0</v>
      </c>
      <c r="O163" s="62">
        <f t="shared" si="158"/>
        <v>217578018008</v>
      </c>
      <c r="P163" s="62">
        <f t="shared" si="158"/>
        <v>65548029858</v>
      </c>
      <c r="Q163" s="62">
        <f t="shared" si="158"/>
        <v>217578018008</v>
      </c>
      <c r="R163" s="62">
        <f t="shared" si="158"/>
        <v>65548029858</v>
      </c>
      <c r="S163" s="62">
        <f t="shared" si="158"/>
        <v>0</v>
      </c>
      <c r="T163" s="62">
        <f t="shared" si="158"/>
        <v>0</v>
      </c>
      <c r="U163" s="62">
        <f t="shared" si="158"/>
        <v>217578018008</v>
      </c>
      <c r="V163" s="62">
        <f t="shared" si="158"/>
        <v>0</v>
      </c>
      <c r="W163" s="62">
        <f t="shared" si="158"/>
        <v>0</v>
      </c>
      <c r="X163" s="65">
        <f t="shared" si="115"/>
        <v>0.76848463660601418</v>
      </c>
      <c r="Y163" s="65">
        <f t="shared" si="141"/>
        <v>0</v>
      </c>
      <c r="Z163" s="65">
        <f t="shared" si="156"/>
        <v>0</v>
      </c>
      <c r="AA163" s="65">
        <f t="shared" si="124"/>
        <v>0</v>
      </c>
      <c r="AB163" s="65" t="s">
        <v>40</v>
      </c>
    </row>
    <row r="164" spans="1:28" ht="49.5" customHeight="1" x14ac:dyDescent="0.25">
      <c r="A164" s="39" t="s">
        <v>313</v>
      </c>
      <c r="B164" s="34" t="s">
        <v>37</v>
      </c>
      <c r="C164" s="34">
        <v>10</v>
      </c>
      <c r="D164" s="34" t="s">
        <v>38</v>
      </c>
      <c r="E164" s="40" t="s">
        <v>312</v>
      </c>
      <c r="F164" s="62">
        <f t="shared" si="157"/>
        <v>283126047866</v>
      </c>
      <c r="G164" s="62">
        <f t="shared" si="157"/>
        <v>0</v>
      </c>
      <c r="H164" s="62">
        <f t="shared" si="157"/>
        <v>0</v>
      </c>
      <c r="I164" s="62">
        <f t="shared" si="157"/>
        <v>0</v>
      </c>
      <c r="J164" s="62">
        <f t="shared" si="157"/>
        <v>0</v>
      </c>
      <c r="K164" s="62">
        <f t="shared" si="120"/>
        <v>0</v>
      </c>
      <c r="L164" s="62">
        <f>+L165</f>
        <v>283126047866</v>
      </c>
      <c r="M164" s="42">
        <f t="shared" si="135"/>
        <v>3.5875246554073766E-2</v>
      </c>
      <c r="N164" s="62">
        <f t="shared" si="158"/>
        <v>0</v>
      </c>
      <c r="O164" s="62">
        <f t="shared" si="158"/>
        <v>217578018008</v>
      </c>
      <c r="P164" s="62">
        <f t="shared" si="158"/>
        <v>65548029858</v>
      </c>
      <c r="Q164" s="62">
        <f t="shared" si="158"/>
        <v>217578018008</v>
      </c>
      <c r="R164" s="62">
        <f t="shared" si="158"/>
        <v>65548029858</v>
      </c>
      <c r="S164" s="62">
        <f t="shared" si="158"/>
        <v>0</v>
      </c>
      <c r="T164" s="62">
        <f t="shared" si="158"/>
        <v>0</v>
      </c>
      <c r="U164" s="62">
        <f t="shared" si="158"/>
        <v>217578018008</v>
      </c>
      <c r="V164" s="62">
        <f t="shared" si="158"/>
        <v>0</v>
      </c>
      <c r="W164" s="62">
        <f t="shared" si="158"/>
        <v>0</v>
      </c>
      <c r="X164" s="65">
        <f t="shared" si="115"/>
        <v>0.76848463660601418</v>
      </c>
      <c r="Y164" s="65">
        <f t="shared" si="141"/>
        <v>0</v>
      </c>
      <c r="Z164" s="65">
        <f t="shared" si="156"/>
        <v>0</v>
      </c>
      <c r="AA164" s="65">
        <f t="shared" si="124"/>
        <v>0</v>
      </c>
      <c r="AB164" s="65" t="s">
        <v>40</v>
      </c>
    </row>
    <row r="165" spans="1:28" ht="32.25" customHeight="1" x14ac:dyDescent="0.25">
      <c r="A165" s="39" t="s">
        <v>314</v>
      </c>
      <c r="B165" s="34" t="s">
        <v>37</v>
      </c>
      <c r="C165" s="34">
        <v>10</v>
      </c>
      <c r="D165" s="34" t="s">
        <v>38</v>
      </c>
      <c r="E165" s="40" t="s">
        <v>268</v>
      </c>
      <c r="F165" s="62">
        <f t="shared" si="157"/>
        <v>283126047866</v>
      </c>
      <c r="G165" s="62">
        <f t="shared" si="157"/>
        <v>0</v>
      </c>
      <c r="H165" s="62">
        <f t="shared" si="157"/>
        <v>0</v>
      </c>
      <c r="I165" s="62">
        <f t="shared" si="157"/>
        <v>0</v>
      </c>
      <c r="J165" s="62">
        <f t="shared" si="157"/>
        <v>0</v>
      </c>
      <c r="K165" s="62">
        <f t="shared" si="120"/>
        <v>0</v>
      </c>
      <c r="L165" s="62">
        <f>+L166</f>
        <v>283126047866</v>
      </c>
      <c r="M165" s="42">
        <f t="shared" si="135"/>
        <v>3.5875246554073766E-2</v>
      </c>
      <c r="N165" s="62">
        <f t="shared" si="158"/>
        <v>0</v>
      </c>
      <c r="O165" s="62">
        <f t="shared" si="158"/>
        <v>217578018008</v>
      </c>
      <c r="P165" s="62">
        <f t="shared" si="158"/>
        <v>65548029858</v>
      </c>
      <c r="Q165" s="62">
        <f t="shared" si="158"/>
        <v>217578018008</v>
      </c>
      <c r="R165" s="62">
        <f t="shared" si="158"/>
        <v>65548029858</v>
      </c>
      <c r="S165" s="62">
        <f t="shared" si="158"/>
        <v>0</v>
      </c>
      <c r="T165" s="62">
        <f t="shared" si="158"/>
        <v>0</v>
      </c>
      <c r="U165" s="62">
        <f t="shared" si="158"/>
        <v>217578018008</v>
      </c>
      <c r="V165" s="62">
        <f t="shared" si="158"/>
        <v>0</v>
      </c>
      <c r="W165" s="62">
        <f t="shared" si="158"/>
        <v>0</v>
      </c>
      <c r="X165" s="65">
        <f t="shared" si="115"/>
        <v>0.76848463660601418</v>
      </c>
      <c r="Y165" s="65">
        <f t="shared" si="141"/>
        <v>0</v>
      </c>
      <c r="Z165" s="65">
        <f t="shared" si="156"/>
        <v>0</v>
      </c>
      <c r="AA165" s="65">
        <f t="shared" si="124"/>
        <v>0</v>
      </c>
      <c r="AB165" s="65" t="s">
        <v>40</v>
      </c>
    </row>
    <row r="166" spans="1:28" ht="30" customHeight="1" x14ac:dyDescent="0.25">
      <c r="A166" s="43" t="s">
        <v>315</v>
      </c>
      <c r="B166" s="44" t="s">
        <v>37</v>
      </c>
      <c r="C166" s="44">
        <v>10</v>
      </c>
      <c r="D166" s="44" t="s">
        <v>38</v>
      </c>
      <c r="E166" s="45" t="s">
        <v>258</v>
      </c>
      <c r="F166" s="46">
        <v>283126047866</v>
      </c>
      <c r="G166" s="46">
        <v>0</v>
      </c>
      <c r="H166" s="46">
        <v>0</v>
      </c>
      <c r="I166" s="46">
        <v>0</v>
      </c>
      <c r="J166" s="46">
        <v>0</v>
      </c>
      <c r="K166" s="46">
        <f t="shared" si="120"/>
        <v>0</v>
      </c>
      <c r="L166" s="46">
        <f>+F166+K166</f>
        <v>283126047866</v>
      </c>
      <c r="M166" s="51">
        <f t="shared" si="135"/>
        <v>3.5875246554073766E-2</v>
      </c>
      <c r="N166" s="46">
        <v>0</v>
      </c>
      <c r="O166" s="46">
        <v>217578018008</v>
      </c>
      <c r="P166" s="46">
        <f>L166-O166</f>
        <v>65548029858</v>
      </c>
      <c r="Q166" s="46">
        <v>217578018008</v>
      </c>
      <c r="R166" s="46">
        <f>+L166-Q166</f>
        <v>65548029858</v>
      </c>
      <c r="S166" s="46">
        <f>O166-Q166</f>
        <v>0</v>
      </c>
      <c r="T166" s="46">
        <v>0</v>
      </c>
      <c r="U166" s="46">
        <f>+Q166-T166</f>
        <v>217578018008</v>
      </c>
      <c r="V166" s="46">
        <v>0</v>
      </c>
      <c r="W166" s="48">
        <f>+T166-V166</f>
        <v>0</v>
      </c>
      <c r="X166" s="54">
        <f t="shared" ref="X166:X229" si="159">+Q166/L166</f>
        <v>0.76848463660601418</v>
      </c>
      <c r="Y166" s="54">
        <f t="shared" si="141"/>
        <v>0</v>
      </c>
      <c r="Z166" s="54">
        <f t="shared" si="156"/>
        <v>0</v>
      </c>
      <c r="AA166" s="54">
        <f t="shared" si="124"/>
        <v>0</v>
      </c>
      <c r="AB166" s="54" t="s">
        <v>40</v>
      </c>
    </row>
    <row r="167" spans="1:28" ht="66.75" customHeight="1" x14ac:dyDescent="0.25">
      <c r="A167" s="39" t="s">
        <v>316</v>
      </c>
      <c r="B167" s="34" t="s">
        <v>37</v>
      </c>
      <c r="C167" s="34">
        <v>10</v>
      </c>
      <c r="D167" s="34" t="s">
        <v>38</v>
      </c>
      <c r="E167" s="40" t="s">
        <v>317</v>
      </c>
      <c r="F167" s="62">
        <f t="shared" ref="F167:L169" si="160">+F168</f>
        <v>143699497948</v>
      </c>
      <c r="G167" s="62">
        <f t="shared" si="160"/>
        <v>0</v>
      </c>
      <c r="H167" s="62">
        <f t="shared" si="160"/>
        <v>0</v>
      </c>
      <c r="I167" s="62">
        <f t="shared" si="160"/>
        <v>0</v>
      </c>
      <c r="J167" s="62">
        <f t="shared" si="160"/>
        <v>0</v>
      </c>
      <c r="K167" s="62">
        <f t="shared" si="160"/>
        <v>0</v>
      </c>
      <c r="L167" s="62">
        <f t="shared" si="160"/>
        <v>143699497948</v>
      </c>
      <c r="M167" s="42">
        <f t="shared" si="135"/>
        <v>1.8208338503072082E-2</v>
      </c>
      <c r="N167" s="62">
        <f t="shared" ref="N167:W169" si="161">+N168</f>
        <v>0</v>
      </c>
      <c r="O167" s="62">
        <f t="shared" si="161"/>
        <v>127207862717</v>
      </c>
      <c r="P167" s="62">
        <f t="shared" si="161"/>
        <v>16491635231</v>
      </c>
      <c r="Q167" s="62">
        <f t="shared" si="161"/>
        <v>127207862717</v>
      </c>
      <c r="R167" s="62">
        <f t="shared" si="161"/>
        <v>16491635231</v>
      </c>
      <c r="S167" s="62">
        <f t="shared" si="161"/>
        <v>0</v>
      </c>
      <c r="T167" s="62">
        <f t="shared" si="161"/>
        <v>0</v>
      </c>
      <c r="U167" s="62">
        <f t="shared" si="161"/>
        <v>127207862717</v>
      </c>
      <c r="V167" s="62">
        <f t="shared" si="161"/>
        <v>0</v>
      </c>
      <c r="W167" s="62">
        <f t="shared" si="161"/>
        <v>0</v>
      </c>
      <c r="X167" s="65">
        <f t="shared" si="159"/>
        <v>0.88523526201206515</v>
      </c>
      <c r="Y167" s="65">
        <f t="shared" si="141"/>
        <v>0</v>
      </c>
      <c r="Z167" s="65">
        <f t="shared" si="156"/>
        <v>0</v>
      </c>
      <c r="AA167" s="65">
        <f t="shared" si="124"/>
        <v>0</v>
      </c>
      <c r="AB167" s="65" t="s">
        <v>40</v>
      </c>
    </row>
    <row r="168" spans="1:28" ht="66.75" customHeight="1" x14ac:dyDescent="0.25">
      <c r="A168" s="39" t="s">
        <v>318</v>
      </c>
      <c r="B168" s="34" t="s">
        <v>37</v>
      </c>
      <c r="C168" s="34">
        <v>10</v>
      </c>
      <c r="D168" s="34" t="s">
        <v>38</v>
      </c>
      <c r="E168" s="96" t="s">
        <v>317</v>
      </c>
      <c r="F168" s="62">
        <f t="shared" si="160"/>
        <v>143699497948</v>
      </c>
      <c r="G168" s="62">
        <f t="shared" si="160"/>
        <v>0</v>
      </c>
      <c r="H168" s="62">
        <f t="shared" si="160"/>
        <v>0</v>
      </c>
      <c r="I168" s="62">
        <f t="shared" si="160"/>
        <v>0</v>
      </c>
      <c r="J168" s="62">
        <f t="shared" si="160"/>
        <v>0</v>
      </c>
      <c r="K168" s="62">
        <f t="shared" si="160"/>
        <v>0</v>
      </c>
      <c r="L168" s="62">
        <f t="shared" si="160"/>
        <v>143699497948</v>
      </c>
      <c r="M168" s="42">
        <f t="shared" si="135"/>
        <v>1.8208338503072082E-2</v>
      </c>
      <c r="N168" s="62">
        <f t="shared" si="161"/>
        <v>0</v>
      </c>
      <c r="O168" s="62">
        <f t="shared" si="161"/>
        <v>127207862717</v>
      </c>
      <c r="P168" s="62">
        <f t="shared" si="161"/>
        <v>16491635231</v>
      </c>
      <c r="Q168" s="62">
        <f t="shared" si="161"/>
        <v>127207862717</v>
      </c>
      <c r="R168" s="62">
        <f t="shared" si="161"/>
        <v>16491635231</v>
      </c>
      <c r="S168" s="62">
        <f t="shared" si="161"/>
        <v>0</v>
      </c>
      <c r="T168" s="62">
        <f t="shared" si="161"/>
        <v>0</v>
      </c>
      <c r="U168" s="62">
        <f t="shared" si="161"/>
        <v>127207862717</v>
      </c>
      <c r="V168" s="62">
        <f t="shared" si="161"/>
        <v>0</v>
      </c>
      <c r="W168" s="62">
        <f t="shared" si="161"/>
        <v>0</v>
      </c>
      <c r="X168" s="65">
        <f t="shared" si="159"/>
        <v>0.88523526201206515</v>
      </c>
      <c r="Y168" s="65">
        <f t="shared" si="141"/>
        <v>0</v>
      </c>
      <c r="Z168" s="65">
        <f t="shared" si="156"/>
        <v>0</v>
      </c>
      <c r="AA168" s="65">
        <f t="shared" si="124"/>
        <v>0</v>
      </c>
      <c r="AB168" s="65" t="s">
        <v>40</v>
      </c>
    </row>
    <row r="169" spans="1:28" ht="38.25" customHeight="1" x14ac:dyDescent="0.25">
      <c r="A169" s="39" t="s">
        <v>319</v>
      </c>
      <c r="B169" s="34" t="s">
        <v>37</v>
      </c>
      <c r="C169" s="34">
        <v>10</v>
      </c>
      <c r="D169" s="34" t="s">
        <v>38</v>
      </c>
      <c r="E169" s="40" t="s">
        <v>268</v>
      </c>
      <c r="F169" s="62">
        <f t="shared" si="160"/>
        <v>143699497948</v>
      </c>
      <c r="G169" s="62">
        <f t="shared" si="160"/>
        <v>0</v>
      </c>
      <c r="H169" s="62">
        <f t="shared" si="160"/>
        <v>0</v>
      </c>
      <c r="I169" s="62">
        <f t="shared" si="160"/>
        <v>0</v>
      </c>
      <c r="J169" s="62">
        <f t="shared" si="160"/>
        <v>0</v>
      </c>
      <c r="K169" s="62">
        <f t="shared" si="160"/>
        <v>0</v>
      </c>
      <c r="L169" s="62">
        <f t="shared" si="160"/>
        <v>143699497948</v>
      </c>
      <c r="M169" s="42">
        <f t="shared" si="135"/>
        <v>1.8208338503072082E-2</v>
      </c>
      <c r="N169" s="62">
        <f t="shared" si="161"/>
        <v>0</v>
      </c>
      <c r="O169" s="62">
        <f t="shared" si="161"/>
        <v>127207862717</v>
      </c>
      <c r="P169" s="62">
        <f t="shared" si="161"/>
        <v>16491635231</v>
      </c>
      <c r="Q169" s="62">
        <f t="shared" si="161"/>
        <v>127207862717</v>
      </c>
      <c r="R169" s="62">
        <f t="shared" si="161"/>
        <v>16491635231</v>
      </c>
      <c r="S169" s="62">
        <f t="shared" si="161"/>
        <v>0</v>
      </c>
      <c r="T169" s="62">
        <f t="shared" si="161"/>
        <v>0</v>
      </c>
      <c r="U169" s="62">
        <f t="shared" si="161"/>
        <v>127207862717</v>
      </c>
      <c r="V169" s="62">
        <f t="shared" si="161"/>
        <v>0</v>
      </c>
      <c r="W169" s="62">
        <f t="shared" si="161"/>
        <v>0</v>
      </c>
      <c r="X169" s="65">
        <f t="shared" si="159"/>
        <v>0.88523526201206515</v>
      </c>
      <c r="Y169" s="65">
        <f t="shared" si="141"/>
        <v>0</v>
      </c>
      <c r="Z169" s="65">
        <f t="shared" si="156"/>
        <v>0</v>
      </c>
      <c r="AA169" s="65">
        <f t="shared" si="124"/>
        <v>0</v>
      </c>
      <c r="AB169" s="65" t="s">
        <v>40</v>
      </c>
    </row>
    <row r="170" spans="1:28" ht="30" customHeight="1" x14ac:dyDescent="0.25">
      <c r="A170" s="43" t="s">
        <v>320</v>
      </c>
      <c r="B170" s="44" t="s">
        <v>37</v>
      </c>
      <c r="C170" s="44">
        <v>10</v>
      </c>
      <c r="D170" s="44" t="s">
        <v>38</v>
      </c>
      <c r="E170" s="45" t="s">
        <v>258</v>
      </c>
      <c r="F170" s="46">
        <v>143699497948</v>
      </c>
      <c r="G170" s="46">
        <v>0</v>
      </c>
      <c r="H170" s="46">
        <v>0</v>
      </c>
      <c r="I170" s="46">
        <v>0</v>
      </c>
      <c r="J170" s="46">
        <v>0</v>
      </c>
      <c r="K170" s="46">
        <f t="shared" ref="K170:K200" si="162">+G170-H170+I170-J170</f>
        <v>0</v>
      </c>
      <c r="L170" s="46">
        <f>+F170+K170</f>
        <v>143699497948</v>
      </c>
      <c r="M170" s="51">
        <f t="shared" si="135"/>
        <v>1.8208338503072082E-2</v>
      </c>
      <c r="N170" s="46">
        <v>0</v>
      </c>
      <c r="O170" s="46">
        <v>127207862717</v>
      </c>
      <c r="P170" s="46">
        <f>L170-O170</f>
        <v>16491635231</v>
      </c>
      <c r="Q170" s="46">
        <v>127207862717</v>
      </c>
      <c r="R170" s="46">
        <f>+L170-Q170</f>
        <v>16491635231</v>
      </c>
      <c r="S170" s="46">
        <f>O170-Q170</f>
        <v>0</v>
      </c>
      <c r="T170" s="46">
        <v>0</v>
      </c>
      <c r="U170" s="46">
        <f>+Q170-T170</f>
        <v>127207862717</v>
      </c>
      <c r="V170" s="46">
        <v>0</v>
      </c>
      <c r="W170" s="48">
        <f>+T170-V170</f>
        <v>0</v>
      </c>
      <c r="X170" s="54">
        <f t="shared" si="159"/>
        <v>0.88523526201206515</v>
      </c>
      <c r="Y170" s="54">
        <f t="shared" si="141"/>
        <v>0</v>
      </c>
      <c r="Z170" s="54">
        <f t="shared" si="156"/>
        <v>0</v>
      </c>
      <c r="AA170" s="54">
        <f t="shared" si="124"/>
        <v>0</v>
      </c>
      <c r="AB170" s="54" t="s">
        <v>40</v>
      </c>
    </row>
    <row r="171" spans="1:28" ht="67.5" customHeight="1" x14ac:dyDescent="0.25">
      <c r="A171" s="39" t="s">
        <v>321</v>
      </c>
      <c r="B171" s="34" t="s">
        <v>37</v>
      </c>
      <c r="C171" s="34">
        <v>10</v>
      </c>
      <c r="D171" s="34" t="s">
        <v>38</v>
      </c>
      <c r="E171" s="40" t="s">
        <v>322</v>
      </c>
      <c r="F171" s="62">
        <f t="shared" ref="F171:J173" si="163">+F172</f>
        <v>59469726833</v>
      </c>
      <c r="G171" s="62">
        <f t="shared" si="163"/>
        <v>0</v>
      </c>
      <c r="H171" s="62">
        <f t="shared" si="163"/>
        <v>0</v>
      </c>
      <c r="I171" s="62">
        <f t="shared" si="163"/>
        <v>0</v>
      </c>
      <c r="J171" s="62">
        <f t="shared" si="163"/>
        <v>0</v>
      </c>
      <c r="K171" s="62">
        <f t="shared" si="162"/>
        <v>0</v>
      </c>
      <c r="L171" s="62">
        <f>+L172</f>
        <v>59469726833</v>
      </c>
      <c r="M171" s="42">
        <f t="shared" si="135"/>
        <v>7.5354815592489953E-3</v>
      </c>
      <c r="N171" s="62">
        <f t="shared" ref="N171:W173" si="164">+N172</f>
        <v>0</v>
      </c>
      <c r="O171" s="62">
        <f t="shared" si="164"/>
        <v>48079893039</v>
      </c>
      <c r="P171" s="62">
        <f t="shared" si="164"/>
        <v>11389833794</v>
      </c>
      <c r="Q171" s="62">
        <f t="shared" si="164"/>
        <v>48079893039</v>
      </c>
      <c r="R171" s="62">
        <f t="shared" si="164"/>
        <v>11389833794</v>
      </c>
      <c r="S171" s="62">
        <f t="shared" si="164"/>
        <v>0</v>
      </c>
      <c r="T171" s="62">
        <f t="shared" si="164"/>
        <v>0</v>
      </c>
      <c r="U171" s="62">
        <f t="shared" si="164"/>
        <v>48079893039</v>
      </c>
      <c r="V171" s="62">
        <f t="shared" si="164"/>
        <v>0</v>
      </c>
      <c r="W171" s="62">
        <f t="shared" si="164"/>
        <v>0</v>
      </c>
      <c r="X171" s="65">
        <f t="shared" si="159"/>
        <v>0.80847677632714909</v>
      </c>
      <c r="Y171" s="65">
        <f t="shared" si="141"/>
        <v>0</v>
      </c>
      <c r="Z171" s="65">
        <f t="shared" si="156"/>
        <v>0</v>
      </c>
      <c r="AA171" s="65">
        <f t="shared" si="124"/>
        <v>0</v>
      </c>
      <c r="AB171" s="65" t="s">
        <v>40</v>
      </c>
    </row>
    <row r="172" spans="1:28" ht="67.5" customHeight="1" x14ac:dyDescent="0.25">
      <c r="A172" s="39" t="s">
        <v>323</v>
      </c>
      <c r="B172" s="34" t="s">
        <v>37</v>
      </c>
      <c r="C172" s="34">
        <v>10</v>
      </c>
      <c r="D172" s="34" t="s">
        <v>38</v>
      </c>
      <c r="E172" s="96" t="s">
        <v>322</v>
      </c>
      <c r="F172" s="62">
        <f t="shared" si="163"/>
        <v>59469726833</v>
      </c>
      <c r="G172" s="62">
        <f t="shared" si="163"/>
        <v>0</v>
      </c>
      <c r="H172" s="62">
        <f t="shared" si="163"/>
        <v>0</v>
      </c>
      <c r="I172" s="62">
        <f t="shared" si="163"/>
        <v>0</v>
      </c>
      <c r="J172" s="62">
        <f t="shared" si="163"/>
        <v>0</v>
      </c>
      <c r="K172" s="62">
        <f t="shared" si="162"/>
        <v>0</v>
      </c>
      <c r="L172" s="62">
        <f>+L173</f>
        <v>59469726833</v>
      </c>
      <c r="M172" s="42">
        <f t="shared" si="135"/>
        <v>7.5354815592489953E-3</v>
      </c>
      <c r="N172" s="62">
        <f t="shared" si="164"/>
        <v>0</v>
      </c>
      <c r="O172" s="62">
        <f t="shared" si="164"/>
        <v>48079893039</v>
      </c>
      <c r="P172" s="62">
        <f t="shared" si="164"/>
        <v>11389833794</v>
      </c>
      <c r="Q172" s="62">
        <f t="shared" si="164"/>
        <v>48079893039</v>
      </c>
      <c r="R172" s="62">
        <f t="shared" si="164"/>
        <v>11389833794</v>
      </c>
      <c r="S172" s="62">
        <f t="shared" si="164"/>
        <v>0</v>
      </c>
      <c r="T172" s="62">
        <f t="shared" si="164"/>
        <v>0</v>
      </c>
      <c r="U172" s="62">
        <f t="shared" si="164"/>
        <v>48079893039</v>
      </c>
      <c r="V172" s="62">
        <f t="shared" si="164"/>
        <v>0</v>
      </c>
      <c r="W172" s="62">
        <f t="shared" si="164"/>
        <v>0</v>
      </c>
      <c r="X172" s="65">
        <f t="shared" si="159"/>
        <v>0.80847677632714909</v>
      </c>
      <c r="Y172" s="65">
        <f t="shared" si="141"/>
        <v>0</v>
      </c>
      <c r="Z172" s="65">
        <f t="shared" si="156"/>
        <v>0</v>
      </c>
      <c r="AA172" s="65">
        <f t="shared" si="124"/>
        <v>0</v>
      </c>
      <c r="AB172" s="65" t="s">
        <v>40</v>
      </c>
    </row>
    <row r="173" spans="1:28" ht="32.25" customHeight="1" x14ac:dyDescent="0.25">
      <c r="A173" s="39" t="s">
        <v>324</v>
      </c>
      <c r="B173" s="34" t="s">
        <v>37</v>
      </c>
      <c r="C173" s="34">
        <v>10</v>
      </c>
      <c r="D173" s="34" t="s">
        <v>38</v>
      </c>
      <c r="E173" s="40" t="s">
        <v>268</v>
      </c>
      <c r="F173" s="62">
        <f t="shared" si="163"/>
        <v>59469726833</v>
      </c>
      <c r="G173" s="62">
        <f t="shared" si="163"/>
        <v>0</v>
      </c>
      <c r="H173" s="62">
        <f t="shared" si="163"/>
        <v>0</v>
      </c>
      <c r="I173" s="62">
        <f t="shared" si="163"/>
        <v>0</v>
      </c>
      <c r="J173" s="62">
        <f t="shared" si="163"/>
        <v>0</v>
      </c>
      <c r="K173" s="62">
        <f t="shared" si="162"/>
        <v>0</v>
      </c>
      <c r="L173" s="62">
        <f>+L174</f>
        <v>59469726833</v>
      </c>
      <c r="M173" s="42">
        <f t="shared" si="135"/>
        <v>7.5354815592489953E-3</v>
      </c>
      <c r="N173" s="62">
        <f t="shared" si="164"/>
        <v>0</v>
      </c>
      <c r="O173" s="62">
        <f t="shared" si="164"/>
        <v>48079893039</v>
      </c>
      <c r="P173" s="62">
        <f t="shared" si="164"/>
        <v>11389833794</v>
      </c>
      <c r="Q173" s="62">
        <f t="shared" si="164"/>
        <v>48079893039</v>
      </c>
      <c r="R173" s="62">
        <f t="shared" si="164"/>
        <v>11389833794</v>
      </c>
      <c r="S173" s="62">
        <f t="shared" si="164"/>
        <v>0</v>
      </c>
      <c r="T173" s="62">
        <f t="shared" si="164"/>
        <v>0</v>
      </c>
      <c r="U173" s="62">
        <f t="shared" si="164"/>
        <v>48079893039</v>
      </c>
      <c r="V173" s="62">
        <f t="shared" si="164"/>
        <v>0</v>
      </c>
      <c r="W173" s="62">
        <f t="shared" si="164"/>
        <v>0</v>
      </c>
      <c r="X173" s="65">
        <f t="shared" si="159"/>
        <v>0.80847677632714909</v>
      </c>
      <c r="Y173" s="65">
        <f t="shared" si="141"/>
        <v>0</v>
      </c>
      <c r="Z173" s="65">
        <f t="shared" si="156"/>
        <v>0</v>
      </c>
      <c r="AA173" s="65">
        <f t="shared" si="124"/>
        <v>0</v>
      </c>
      <c r="AB173" s="65" t="s">
        <v>40</v>
      </c>
    </row>
    <row r="174" spans="1:28" ht="30" customHeight="1" x14ac:dyDescent="0.25">
      <c r="A174" s="43" t="s">
        <v>325</v>
      </c>
      <c r="B174" s="44" t="s">
        <v>37</v>
      </c>
      <c r="C174" s="44">
        <v>10</v>
      </c>
      <c r="D174" s="44" t="s">
        <v>38</v>
      </c>
      <c r="E174" s="45" t="s">
        <v>258</v>
      </c>
      <c r="F174" s="46">
        <v>59469726833</v>
      </c>
      <c r="G174" s="46">
        <v>0</v>
      </c>
      <c r="H174" s="46">
        <v>0</v>
      </c>
      <c r="I174" s="46">
        <v>0</v>
      </c>
      <c r="J174" s="46">
        <v>0</v>
      </c>
      <c r="K174" s="46">
        <f t="shared" si="162"/>
        <v>0</v>
      </c>
      <c r="L174" s="46">
        <f>+F174+K174</f>
        <v>59469726833</v>
      </c>
      <c r="M174" s="51">
        <f t="shared" si="135"/>
        <v>7.5354815592489953E-3</v>
      </c>
      <c r="N174" s="46">
        <v>0</v>
      </c>
      <c r="O174" s="46">
        <v>48079893039</v>
      </c>
      <c r="P174" s="46">
        <f>L174-O174</f>
        <v>11389833794</v>
      </c>
      <c r="Q174" s="46">
        <v>48079893039</v>
      </c>
      <c r="R174" s="46">
        <f>+L174-Q174</f>
        <v>11389833794</v>
      </c>
      <c r="S174" s="46">
        <f>O174-Q174</f>
        <v>0</v>
      </c>
      <c r="T174" s="46">
        <v>0</v>
      </c>
      <c r="U174" s="46">
        <f>+Q174-T174</f>
        <v>48079893039</v>
      </c>
      <c r="V174" s="46">
        <v>0</v>
      </c>
      <c r="W174" s="48">
        <f>+T174-V174</f>
        <v>0</v>
      </c>
      <c r="X174" s="54">
        <f t="shared" si="159"/>
        <v>0.80847677632714909</v>
      </c>
      <c r="Y174" s="54">
        <f t="shared" si="141"/>
        <v>0</v>
      </c>
      <c r="Z174" s="54">
        <f t="shared" si="156"/>
        <v>0</v>
      </c>
      <c r="AA174" s="54">
        <f t="shared" si="124"/>
        <v>0</v>
      </c>
      <c r="AB174" s="54" t="s">
        <v>40</v>
      </c>
    </row>
    <row r="175" spans="1:28" ht="95.25" customHeight="1" x14ac:dyDescent="0.25">
      <c r="A175" s="39" t="s">
        <v>326</v>
      </c>
      <c r="B175" s="34" t="s">
        <v>37</v>
      </c>
      <c r="C175" s="34">
        <v>10</v>
      </c>
      <c r="D175" s="34" t="s">
        <v>38</v>
      </c>
      <c r="E175" s="40" t="s">
        <v>327</v>
      </c>
      <c r="F175" s="62">
        <f t="shared" ref="F175:J177" si="165">+F176</f>
        <v>185783723137</v>
      </c>
      <c r="G175" s="62">
        <f t="shared" si="165"/>
        <v>0</v>
      </c>
      <c r="H175" s="62">
        <f t="shared" si="165"/>
        <v>0</v>
      </c>
      <c r="I175" s="62">
        <f t="shared" si="165"/>
        <v>0</v>
      </c>
      <c r="J175" s="62">
        <f t="shared" si="165"/>
        <v>0</v>
      </c>
      <c r="K175" s="62">
        <f t="shared" si="162"/>
        <v>0</v>
      </c>
      <c r="L175" s="62">
        <f>+L176</f>
        <v>185783723137</v>
      </c>
      <c r="M175" s="42">
        <f t="shared" si="135"/>
        <v>2.3540881962327009E-2</v>
      </c>
      <c r="N175" s="62">
        <f t="shared" ref="N175:W177" si="166">+N176</f>
        <v>0</v>
      </c>
      <c r="O175" s="62">
        <f t="shared" si="166"/>
        <v>141736621594</v>
      </c>
      <c r="P175" s="62">
        <f t="shared" si="166"/>
        <v>44047101543</v>
      </c>
      <c r="Q175" s="62">
        <f t="shared" si="166"/>
        <v>141736621594</v>
      </c>
      <c r="R175" s="62">
        <f t="shared" si="166"/>
        <v>44047101543</v>
      </c>
      <c r="S175" s="62">
        <f t="shared" si="166"/>
        <v>0</v>
      </c>
      <c r="T175" s="62">
        <f t="shared" si="166"/>
        <v>0</v>
      </c>
      <c r="U175" s="62">
        <f t="shared" si="166"/>
        <v>141736621594</v>
      </c>
      <c r="V175" s="62">
        <f t="shared" si="166"/>
        <v>0</v>
      </c>
      <c r="W175" s="62">
        <f t="shared" si="166"/>
        <v>0</v>
      </c>
      <c r="X175" s="65">
        <f t="shared" si="159"/>
        <v>0.76291194514107707</v>
      </c>
      <c r="Y175" s="65">
        <f t="shared" si="141"/>
        <v>0</v>
      </c>
      <c r="Z175" s="65">
        <f t="shared" si="156"/>
        <v>0</v>
      </c>
      <c r="AA175" s="65">
        <f t="shared" si="124"/>
        <v>0</v>
      </c>
      <c r="AB175" s="65" t="s">
        <v>40</v>
      </c>
    </row>
    <row r="176" spans="1:28" ht="95.25" customHeight="1" x14ac:dyDescent="0.25">
      <c r="A176" s="39" t="s">
        <v>328</v>
      </c>
      <c r="B176" s="34" t="s">
        <v>37</v>
      </c>
      <c r="C176" s="34">
        <v>10</v>
      </c>
      <c r="D176" s="34" t="s">
        <v>38</v>
      </c>
      <c r="E176" s="96" t="s">
        <v>327</v>
      </c>
      <c r="F176" s="62">
        <f t="shared" si="165"/>
        <v>185783723137</v>
      </c>
      <c r="G176" s="62">
        <f t="shared" si="165"/>
        <v>0</v>
      </c>
      <c r="H176" s="62">
        <f t="shared" si="165"/>
        <v>0</v>
      </c>
      <c r="I176" s="62">
        <f t="shared" si="165"/>
        <v>0</v>
      </c>
      <c r="J176" s="62">
        <f t="shared" si="165"/>
        <v>0</v>
      </c>
      <c r="K176" s="62">
        <f t="shared" si="162"/>
        <v>0</v>
      </c>
      <c r="L176" s="62">
        <f>+L177</f>
        <v>185783723137</v>
      </c>
      <c r="M176" s="42">
        <f t="shared" si="135"/>
        <v>2.3540881962327009E-2</v>
      </c>
      <c r="N176" s="62">
        <f t="shared" si="166"/>
        <v>0</v>
      </c>
      <c r="O176" s="62">
        <f t="shared" si="166"/>
        <v>141736621594</v>
      </c>
      <c r="P176" s="62">
        <f t="shared" si="166"/>
        <v>44047101543</v>
      </c>
      <c r="Q176" s="62">
        <f t="shared" si="166"/>
        <v>141736621594</v>
      </c>
      <c r="R176" s="62">
        <f t="shared" si="166"/>
        <v>44047101543</v>
      </c>
      <c r="S176" s="62">
        <f t="shared" si="166"/>
        <v>0</v>
      </c>
      <c r="T176" s="62">
        <f t="shared" si="166"/>
        <v>0</v>
      </c>
      <c r="U176" s="62">
        <f t="shared" si="166"/>
        <v>141736621594</v>
      </c>
      <c r="V176" s="62">
        <f t="shared" si="166"/>
        <v>0</v>
      </c>
      <c r="W176" s="62">
        <f t="shared" si="166"/>
        <v>0</v>
      </c>
      <c r="X176" s="65">
        <f t="shared" si="159"/>
        <v>0.76291194514107707</v>
      </c>
      <c r="Y176" s="65">
        <f t="shared" si="141"/>
        <v>0</v>
      </c>
      <c r="Z176" s="65">
        <f t="shared" si="156"/>
        <v>0</v>
      </c>
      <c r="AA176" s="65">
        <f t="shared" si="124"/>
        <v>0</v>
      </c>
      <c r="AB176" s="65" t="s">
        <v>40</v>
      </c>
    </row>
    <row r="177" spans="1:28" ht="33" customHeight="1" x14ac:dyDescent="0.25">
      <c r="A177" s="39" t="s">
        <v>329</v>
      </c>
      <c r="B177" s="34" t="s">
        <v>37</v>
      </c>
      <c r="C177" s="34">
        <v>10</v>
      </c>
      <c r="D177" s="34" t="s">
        <v>38</v>
      </c>
      <c r="E177" s="40" t="s">
        <v>268</v>
      </c>
      <c r="F177" s="62">
        <f t="shared" si="165"/>
        <v>185783723137</v>
      </c>
      <c r="G177" s="62">
        <f t="shared" si="165"/>
        <v>0</v>
      </c>
      <c r="H177" s="62">
        <f t="shared" si="165"/>
        <v>0</v>
      </c>
      <c r="I177" s="62">
        <f t="shared" si="165"/>
        <v>0</v>
      </c>
      <c r="J177" s="62">
        <f t="shared" si="165"/>
        <v>0</v>
      </c>
      <c r="K177" s="62">
        <f t="shared" si="162"/>
        <v>0</v>
      </c>
      <c r="L177" s="62">
        <f>+L178</f>
        <v>185783723137</v>
      </c>
      <c r="M177" s="42">
        <f t="shared" si="135"/>
        <v>2.3540881962327009E-2</v>
      </c>
      <c r="N177" s="62">
        <f t="shared" si="166"/>
        <v>0</v>
      </c>
      <c r="O177" s="62">
        <f t="shared" si="166"/>
        <v>141736621594</v>
      </c>
      <c r="P177" s="62">
        <f t="shared" si="166"/>
        <v>44047101543</v>
      </c>
      <c r="Q177" s="62">
        <f t="shared" si="166"/>
        <v>141736621594</v>
      </c>
      <c r="R177" s="62">
        <f t="shared" si="166"/>
        <v>44047101543</v>
      </c>
      <c r="S177" s="62">
        <f t="shared" si="166"/>
        <v>0</v>
      </c>
      <c r="T177" s="62">
        <f t="shared" si="166"/>
        <v>0</v>
      </c>
      <c r="U177" s="62">
        <f t="shared" si="166"/>
        <v>141736621594</v>
      </c>
      <c r="V177" s="62">
        <f t="shared" si="166"/>
        <v>0</v>
      </c>
      <c r="W177" s="62">
        <f t="shared" si="166"/>
        <v>0</v>
      </c>
      <c r="X177" s="65">
        <f t="shared" si="159"/>
        <v>0.76291194514107707</v>
      </c>
      <c r="Y177" s="65">
        <f t="shared" si="141"/>
        <v>0</v>
      </c>
      <c r="Z177" s="65">
        <f t="shared" si="156"/>
        <v>0</v>
      </c>
      <c r="AA177" s="65">
        <f t="shared" si="124"/>
        <v>0</v>
      </c>
      <c r="AB177" s="65" t="s">
        <v>40</v>
      </c>
    </row>
    <row r="178" spans="1:28" ht="30" customHeight="1" x14ac:dyDescent="0.25">
      <c r="A178" s="43" t="s">
        <v>330</v>
      </c>
      <c r="B178" s="44" t="s">
        <v>37</v>
      </c>
      <c r="C178" s="44">
        <v>10</v>
      </c>
      <c r="D178" s="44" t="s">
        <v>38</v>
      </c>
      <c r="E178" s="45" t="s">
        <v>258</v>
      </c>
      <c r="F178" s="46">
        <v>185783723137</v>
      </c>
      <c r="G178" s="46">
        <v>0</v>
      </c>
      <c r="H178" s="46">
        <v>0</v>
      </c>
      <c r="I178" s="46">
        <v>0</v>
      </c>
      <c r="J178" s="46">
        <v>0</v>
      </c>
      <c r="K178" s="46">
        <f t="shared" si="162"/>
        <v>0</v>
      </c>
      <c r="L178" s="46">
        <f>+F178+K178</f>
        <v>185783723137</v>
      </c>
      <c r="M178" s="51">
        <f t="shared" si="135"/>
        <v>2.3540881962327009E-2</v>
      </c>
      <c r="N178" s="46">
        <v>0</v>
      </c>
      <c r="O178" s="46">
        <v>141736621594</v>
      </c>
      <c r="P178" s="46">
        <f>L178-O178</f>
        <v>44047101543</v>
      </c>
      <c r="Q178" s="46">
        <v>141736621594</v>
      </c>
      <c r="R178" s="46">
        <f>+L178-Q178</f>
        <v>44047101543</v>
      </c>
      <c r="S178" s="46">
        <f>O178-Q178</f>
        <v>0</v>
      </c>
      <c r="T178" s="46">
        <v>0</v>
      </c>
      <c r="U178" s="46">
        <f>+Q178-T178</f>
        <v>141736621594</v>
      </c>
      <c r="V178" s="46">
        <v>0</v>
      </c>
      <c r="W178" s="48">
        <f>+T178-V178</f>
        <v>0</v>
      </c>
      <c r="X178" s="54">
        <f t="shared" si="159"/>
        <v>0.76291194514107707</v>
      </c>
      <c r="Y178" s="54">
        <f t="shared" si="141"/>
        <v>0</v>
      </c>
      <c r="Z178" s="54">
        <f t="shared" si="156"/>
        <v>0</v>
      </c>
      <c r="AA178" s="54">
        <f t="shared" ref="AA178:AA241" si="167">+T178/Q178</f>
        <v>0</v>
      </c>
      <c r="AB178" s="54" t="s">
        <v>40</v>
      </c>
    </row>
    <row r="179" spans="1:28" ht="53.25" customHeight="1" x14ac:dyDescent="0.25">
      <c r="A179" s="39" t="s">
        <v>331</v>
      </c>
      <c r="B179" s="34" t="s">
        <v>37</v>
      </c>
      <c r="C179" s="34">
        <v>10</v>
      </c>
      <c r="D179" s="34" t="s">
        <v>38</v>
      </c>
      <c r="E179" s="40" t="s">
        <v>332</v>
      </c>
      <c r="F179" s="62">
        <f t="shared" ref="F179:J181" si="168">+F180</f>
        <v>157227907719</v>
      </c>
      <c r="G179" s="62">
        <f t="shared" si="168"/>
        <v>0</v>
      </c>
      <c r="H179" s="62">
        <f t="shared" si="168"/>
        <v>0</v>
      </c>
      <c r="I179" s="62">
        <f t="shared" si="168"/>
        <v>0</v>
      </c>
      <c r="J179" s="62">
        <f t="shared" si="168"/>
        <v>0</v>
      </c>
      <c r="K179" s="62">
        <f t="shared" si="162"/>
        <v>0</v>
      </c>
      <c r="L179" s="62">
        <f>+L180</f>
        <v>157227907719</v>
      </c>
      <c r="M179" s="42">
        <f t="shared" si="135"/>
        <v>1.9922539791428526E-2</v>
      </c>
      <c r="N179" s="62">
        <f t="shared" ref="N179:W181" si="169">+N180</f>
        <v>0</v>
      </c>
      <c r="O179" s="62">
        <f t="shared" si="169"/>
        <v>100468422969</v>
      </c>
      <c r="P179" s="62">
        <f t="shared" si="169"/>
        <v>56759484750</v>
      </c>
      <c r="Q179" s="62">
        <f t="shared" si="169"/>
        <v>100468422969</v>
      </c>
      <c r="R179" s="62">
        <f t="shared" si="169"/>
        <v>56759484750</v>
      </c>
      <c r="S179" s="62">
        <f t="shared" si="169"/>
        <v>0</v>
      </c>
      <c r="T179" s="62">
        <f t="shared" si="169"/>
        <v>0</v>
      </c>
      <c r="U179" s="62">
        <f t="shared" si="169"/>
        <v>100468422969</v>
      </c>
      <c r="V179" s="62">
        <f t="shared" si="169"/>
        <v>0</v>
      </c>
      <c r="W179" s="62">
        <f t="shared" si="169"/>
        <v>0</v>
      </c>
      <c r="X179" s="65">
        <f t="shared" si="159"/>
        <v>0.63899866395575666</v>
      </c>
      <c r="Y179" s="65">
        <f t="shared" si="141"/>
        <v>0</v>
      </c>
      <c r="Z179" s="65">
        <f t="shared" si="156"/>
        <v>0</v>
      </c>
      <c r="AA179" s="65">
        <f t="shared" si="167"/>
        <v>0</v>
      </c>
      <c r="AB179" s="65" t="s">
        <v>40</v>
      </c>
    </row>
    <row r="180" spans="1:28" ht="53.25" customHeight="1" x14ac:dyDescent="0.25">
      <c r="A180" s="39" t="s">
        <v>333</v>
      </c>
      <c r="B180" s="34" t="s">
        <v>37</v>
      </c>
      <c r="C180" s="34">
        <v>10</v>
      </c>
      <c r="D180" s="34" t="s">
        <v>38</v>
      </c>
      <c r="E180" s="96" t="s">
        <v>332</v>
      </c>
      <c r="F180" s="62">
        <f t="shared" si="168"/>
        <v>157227907719</v>
      </c>
      <c r="G180" s="62">
        <f t="shared" si="168"/>
        <v>0</v>
      </c>
      <c r="H180" s="62">
        <f t="shared" si="168"/>
        <v>0</v>
      </c>
      <c r="I180" s="62">
        <f t="shared" si="168"/>
        <v>0</v>
      </c>
      <c r="J180" s="62">
        <f t="shared" si="168"/>
        <v>0</v>
      </c>
      <c r="K180" s="62">
        <f t="shared" si="162"/>
        <v>0</v>
      </c>
      <c r="L180" s="62">
        <f>+L181</f>
        <v>157227907719</v>
      </c>
      <c r="M180" s="42">
        <f t="shared" si="135"/>
        <v>1.9922539791428526E-2</v>
      </c>
      <c r="N180" s="62">
        <f t="shared" si="169"/>
        <v>0</v>
      </c>
      <c r="O180" s="62">
        <f t="shared" si="169"/>
        <v>100468422969</v>
      </c>
      <c r="P180" s="62">
        <f t="shared" si="169"/>
        <v>56759484750</v>
      </c>
      <c r="Q180" s="62">
        <f t="shared" si="169"/>
        <v>100468422969</v>
      </c>
      <c r="R180" s="62">
        <f t="shared" si="169"/>
        <v>56759484750</v>
      </c>
      <c r="S180" s="62">
        <f t="shared" si="169"/>
        <v>0</v>
      </c>
      <c r="T180" s="62">
        <f t="shared" si="169"/>
        <v>0</v>
      </c>
      <c r="U180" s="62">
        <f t="shared" si="169"/>
        <v>100468422969</v>
      </c>
      <c r="V180" s="62">
        <f t="shared" si="169"/>
        <v>0</v>
      </c>
      <c r="W180" s="62">
        <f t="shared" si="169"/>
        <v>0</v>
      </c>
      <c r="X180" s="65">
        <f t="shared" si="159"/>
        <v>0.63899866395575666</v>
      </c>
      <c r="Y180" s="65">
        <f t="shared" si="141"/>
        <v>0</v>
      </c>
      <c r="Z180" s="65">
        <f t="shared" si="156"/>
        <v>0</v>
      </c>
      <c r="AA180" s="65">
        <f t="shared" si="167"/>
        <v>0</v>
      </c>
      <c r="AB180" s="65" t="s">
        <v>40</v>
      </c>
    </row>
    <row r="181" spans="1:28" ht="38.25" customHeight="1" x14ac:dyDescent="0.25">
      <c r="A181" s="39" t="s">
        <v>334</v>
      </c>
      <c r="B181" s="34" t="s">
        <v>37</v>
      </c>
      <c r="C181" s="34">
        <v>10</v>
      </c>
      <c r="D181" s="34" t="s">
        <v>38</v>
      </c>
      <c r="E181" s="40" t="s">
        <v>268</v>
      </c>
      <c r="F181" s="62">
        <f t="shared" si="168"/>
        <v>157227907719</v>
      </c>
      <c r="G181" s="62">
        <f t="shared" si="168"/>
        <v>0</v>
      </c>
      <c r="H181" s="62">
        <f t="shared" si="168"/>
        <v>0</v>
      </c>
      <c r="I181" s="62">
        <f t="shared" si="168"/>
        <v>0</v>
      </c>
      <c r="J181" s="62">
        <f t="shared" si="168"/>
        <v>0</v>
      </c>
      <c r="K181" s="62">
        <f t="shared" si="162"/>
        <v>0</v>
      </c>
      <c r="L181" s="62">
        <f>+L182</f>
        <v>157227907719</v>
      </c>
      <c r="M181" s="42">
        <f t="shared" si="135"/>
        <v>1.9922539791428526E-2</v>
      </c>
      <c r="N181" s="62">
        <f t="shared" si="169"/>
        <v>0</v>
      </c>
      <c r="O181" s="62">
        <f t="shared" si="169"/>
        <v>100468422969</v>
      </c>
      <c r="P181" s="62">
        <f t="shared" si="169"/>
        <v>56759484750</v>
      </c>
      <c r="Q181" s="62">
        <f t="shared" si="169"/>
        <v>100468422969</v>
      </c>
      <c r="R181" s="62">
        <f t="shared" si="169"/>
        <v>56759484750</v>
      </c>
      <c r="S181" s="62">
        <f t="shared" si="169"/>
        <v>0</v>
      </c>
      <c r="T181" s="62">
        <f t="shared" si="169"/>
        <v>0</v>
      </c>
      <c r="U181" s="62">
        <f t="shared" si="169"/>
        <v>100468422969</v>
      </c>
      <c r="V181" s="62">
        <f t="shared" si="169"/>
        <v>0</v>
      </c>
      <c r="W181" s="62">
        <f t="shared" si="169"/>
        <v>0</v>
      </c>
      <c r="X181" s="65">
        <f t="shared" si="159"/>
        <v>0.63899866395575666</v>
      </c>
      <c r="Y181" s="65">
        <f t="shared" si="141"/>
        <v>0</v>
      </c>
      <c r="Z181" s="65">
        <f t="shared" si="156"/>
        <v>0</v>
      </c>
      <c r="AA181" s="65">
        <f t="shared" si="167"/>
        <v>0</v>
      </c>
      <c r="AB181" s="65" t="s">
        <v>40</v>
      </c>
    </row>
    <row r="182" spans="1:28" ht="38.25" customHeight="1" x14ac:dyDescent="0.25">
      <c r="A182" s="43" t="s">
        <v>335</v>
      </c>
      <c r="B182" s="100" t="s">
        <v>37</v>
      </c>
      <c r="C182" s="44">
        <v>10</v>
      </c>
      <c r="D182" s="44" t="s">
        <v>38</v>
      </c>
      <c r="E182" s="45" t="s">
        <v>258</v>
      </c>
      <c r="F182" s="46">
        <v>157227907719</v>
      </c>
      <c r="G182" s="46">
        <v>0</v>
      </c>
      <c r="H182" s="46">
        <v>0</v>
      </c>
      <c r="I182" s="46">
        <v>0</v>
      </c>
      <c r="J182" s="46">
        <v>0</v>
      </c>
      <c r="K182" s="46">
        <f t="shared" si="162"/>
        <v>0</v>
      </c>
      <c r="L182" s="46">
        <f>+F182+K182</f>
        <v>157227907719</v>
      </c>
      <c r="M182" s="51">
        <f t="shared" si="135"/>
        <v>1.9922539791428526E-2</v>
      </c>
      <c r="N182" s="46">
        <v>0</v>
      </c>
      <c r="O182" s="46">
        <v>100468422969</v>
      </c>
      <c r="P182" s="46">
        <f>L182-O182</f>
        <v>56759484750</v>
      </c>
      <c r="Q182" s="46">
        <v>100468422969</v>
      </c>
      <c r="R182" s="46">
        <f>+L182-Q182</f>
        <v>56759484750</v>
      </c>
      <c r="S182" s="46">
        <f>O182-Q182</f>
        <v>0</v>
      </c>
      <c r="T182" s="46">
        <v>0</v>
      </c>
      <c r="U182" s="46">
        <f>+Q182-T182</f>
        <v>100468422969</v>
      </c>
      <c r="V182" s="46">
        <v>0</v>
      </c>
      <c r="W182" s="48">
        <f>+T182-V182</f>
        <v>0</v>
      </c>
      <c r="X182" s="54">
        <f t="shared" si="159"/>
        <v>0.63899866395575666</v>
      </c>
      <c r="Y182" s="54">
        <f t="shared" si="141"/>
        <v>0</v>
      </c>
      <c r="Z182" s="54">
        <f t="shared" si="156"/>
        <v>0</v>
      </c>
      <c r="AA182" s="54">
        <f t="shared" si="167"/>
        <v>0</v>
      </c>
      <c r="AB182" s="54" t="s">
        <v>40</v>
      </c>
    </row>
    <row r="183" spans="1:28" ht="69" customHeight="1" x14ac:dyDescent="0.25">
      <c r="A183" s="39" t="s">
        <v>336</v>
      </c>
      <c r="B183" s="34" t="s">
        <v>37</v>
      </c>
      <c r="C183" s="34">
        <v>10</v>
      </c>
      <c r="D183" s="34" t="s">
        <v>38</v>
      </c>
      <c r="E183" s="40" t="s">
        <v>337</v>
      </c>
      <c r="F183" s="62">
        <f t="shared" ref="F183:J185" si="170">+F184</f>
        <v>242320270178</v>
      </c>
      <c r="G183" s="62">
        <f t="shared" si="170"/>
        <v>0</v>
      </c>
      <c r="H183" s="62">
        <f t="shared" si="170"/>
        <v>0</v>
      </c>
      <c r="I183" s="62">
        <f t="shared" si="170"/>
        <v>0</v>
      </c>
      <c r="J183" s="62">
        <f t="shared" si="170"/>
        <v>0</v>
      </c>
      <c r="K183" s="62">
        <f t="shared" si="162"/>
        <v>0</v>
      </c>
      <c r="L183" s="62">
        <f>+L184</f>
        <v>242320270178</v>
      </c>
      <c r="M183" s="42">
        <f t="shared" si="135"/>
        <v>3.0704696735638918E-2</v>
      </c>
      <c r="N183" s="62">
        <f t="shared" ref="N183:W185" si="171">+N184</f>
        <v>0</v>
      </c>
      <c r="O183" s="62">
        <f t="shared" si="171"/>
        <v>145080481919</v>
      </c>
      <c r="P183" s="62">
        <f t="shared" si="171"/>
        <v>97239788259</v>
      </c>
      <c r="Q183" s="62">
        <f t="shared" si="171"/>
        <v>145080481919</v>
      </c>
      <c r="R183" s="62">
        <f t="shared" si="171"/>
        <v>97239788259</v>
      </c>
      <c r="S183" s="62">
        <f t="shared" si="171"/>
        <v>0</v>
      </c>
      <c r="T183" s="62">
        <f t="shared" si="171"/>
        <v>0</v>
      </c>
      <c r="U183" s="62">
        <f t="shared" si="171"/>
        <v>145080481919</v>
      </c>
      <c r="V183" s="62">
        <f t="shared" si="171"/>
        <v>0</v>
      </c>
      <c r="W183" s="62">
        <f t="shared" si="171"/>
        <v>0</v>
      </c>
      <c r="X183" s="65">
        <f t="shared" si="159"/>
        <v>0.59871376757886974</v>
      </c>
      <c r="Y183" s="65">
        <f t="shared" si="141"/>
        <v>0</v>
      </c>
      <c r="Z183" s="65">
        <f t="shared" si="156"/>
        <v>0</v>
      </c>
      <c r="AA183" s="65">
        <f t="shared" si="167"/>
        <v>0</v>
      </c>
      <c r="AB183" s="65" t="s">
        <v>40</v>
      </c>
    </row>
    <row r="184" spans="1:28" ht="69" customHeight="1" x14ac:dyDescent="0.25">
      <c r="A184" s="39" t="s">
        <v>338</v>
      </c>
      <c r="B184" s="34" t="s">
        <v>37</v>
      </c>
      <c r="C184" s="34">
        <v>10</v>
      </c>
      <c r="D184" s="34" t="s">
        <v>38</v>
      </c>
      <c r="E184" s="96" t="s">
        <v>337</v>
      </c>
      <c r="F184" s="62">
        <f t="shared" si="170"/>
        <v>242320270178</v>
      </c>
      <c r="G184" s="62">
        <f t="shared" si="170"/>
        <v>0</v>
      </c>
      <c r="H184" s="62">
        <f t="shared" si="170"/>
        <v>0</v>
      </c>
      <c r="I184" s="62">
        <f t="shared" si="170"/>
        <v>0</v>
      </c>
      <c r="J184" s="62">
        <f t="shared" si="170"/>
        <v>0</v>
      </c>
      <c r="K184" s="62">
        <f t="shared" si="162"/>
        <v>0</v>
      </c>
      <c r="L184" s="62">
        <f>+L185</f>
        <v>242320270178</v>
      </c>
      <c r="M184" s="42">
        <f t="shared" si="135"/>
        <v>3.0704696735638918E-2</v>
      </c>
      <c r="N184" s="62">
        <f t="shared" si="171"/>
        <v>0</v>
      </c>
      <c r="O184" s="62">
        <f t="shared" si="171"/>
        <v>145080481919</v>
      </c>
      <c r="P184" s="62">
        <f t="shared" si="171"/>
        <v>97239788259</v>
      </c>
      <c r="Q184" s="62">
        <f t="shared" si="171"/>
        <v>145080481919</v>
      </c>
      <c r="R184" s="62">
        <f t="shared" si="171"/>
        <v>97239788259</v>
      </c>
      <c r="S184" s="62">
        <f t="shared" si="171"/>
        <v>0</v>
      </c>
      <c r="T184" s="62">
        <f t="shared" si="171"/>
        <v>0</v>
      </c>
      <c r="U184" s="62">
        <f t="shared" si="171"/>
        <v>145080481919</v>
      </c>
      <c r="V184" s="62">
        <f t="shared" si="171"/>
        <v>0</v>
      </c>
      <c r="W184" s="62">
        <f t="shared" si="171"/>
        <v>0</v>
      </c>
      <c r="X184" s="65">
        <f t="shared" si="159"/>
        <v>0.59871376757886974</v>
      </c>
      <c r="Y184" s="65">
        <f t="shared" si="141"/>
        <v>0</v>
      </c>
      <c r="Z184" s="65">
        <f t="shared" si="156"/>
        <v>0</v>
      </c>
      <c r="AA184" s="65">
        <f t="shared" si="167"/>
        <v>0</v>
      </c>
      <c r="AB184" s="65" t="s">
        <v>40</v>
      </c>
    </row>
    <row r="185" spans="1:28" ht="29.25" customHeight="1" x14ac:dyDescent="0.25">
      <c r="A185" s="39" t="s">
        <v>339</v>
      </c>
      <c r="B185" s="34" t="s">
        <v>37</v>
      </c>
      <c r="C185" s="34">
        <v>10</v>
      </c>
      <c r="D185" s="34" t="s">
        <v>38</v>
      </c>
      <c r="E185" s="40" t="s">
        <v>268</v>
      </c>
      <c r="F185" s="62">
        <f t="shared" si="170"/>
        <v>242320270178</v>
      </c>
      <c r="G185" s="62">
        <f t="shared" si="170"/>
        <v>0</v>
      </c>
      <c r="H185" s="62">
        <f t="shared" si="170"/>
        <v>0</v>
      </c>
      <c r="I185" s="62">
        <f t="shared" si="170"/>
        <v>0</v>
      </c>
      <c r="J185" s="62">
        <f t="shared" si="170"/>
        <v>0</v>
      </c>
      <c r="K185" s="62">
        <f t="shared" si="162"/>
        <v>0</v>
      </c>
      <c r="L185" s="62">
        <f>+L186</f>
        <v>242320270178</v>
      </c>
      <c r="M185" s="42">
        <f t="shared" si="135"/>
        <v>3.0704696735638918E-2</v>
      </c>
      <c r="N185" s="62">
        <f t="shared" si="171"/>
        <v>0</v>
      </c>
      <c r="O185" s="62">
        <f t="shared" si="171"/>
        <v>145080481919</v>
      </c>
      <c r="P185" s="62">
        <f t="shared" si="171"/>
        <v>97239788259</v>
      </c>
      <c r="Q185" s="62">
        <f t="shared" si="171"/>
        <v>145080481919</v>
      </c>
      <c r="R185" s="62">
        <f t="shared" si="171"/>
        <v>97239788259</v>
      </c>
      <c r="S185" s="62">
        <f t="shared" si="171"/>
        <v>0</v>
      </c>
      <c r="T185" s="62">
        <f t="shared" si="171"/>
        <v>0</v>
      </c>
      <c r="U185" s="62">
        <f t="shared" si="171"/>
        <v>145080481919</v>
      </c>
      <c r="V185" s="62">
        <f t="shared" si="171"/>
        <v>0</v>
      </c>
      <c r="W185" s="62">
        <f t="shared" si="171"/>
        <v>0</v>
      </c>
      <c r="X185" s="65">
        <f t="shared" si="159"/>
        <v>0.59871376757886974</v>
      </c>
      <c r="Y185" s="65">
        <f t="shared" si="141"/>
        <v>0</v>
      </c>
      <c r="Z185" s="65">
        <f t="shared" si="156"/>
        <v>0</v>
      </c>
      <c r="AA185" s="65">
        <f t="shared" si="167"/>
        <v>0</v>
      </c>
      <c r="AB185" s="65" t="s">
        <v>40</v>
      </c>
    </row>
    <row r="186" spans="1:28" ht="30" customHeight="1" x14ac:dyDescent="0.25">
      <c r="A186" s="43" t="s">
        <v>340</v>
      </c>
      <c r="B186" s="44" t="s">
        <v>37</v>
      </c>
      <c r="C186" s="44">
        <v>10</v>
      </c>
      <c r="D186" s="44" t="s">
        <v>38</v>
      </c>
      <c r="E186" s="45" t="s">
        <v>258</v>
      </c>
      <c r="F186" s="46">
        <v>242320270178</v>
      </c>
      <c r="G186" s="46">
        <v>0</v>
      </c>
      <c r="H186" s="46">
        <v>0</v>
      </c>
      <c r="I186" s="46">
        <v>0</v>
      </c>
      <c r="J186" s="46">
        <v>0</v>
      </c>
      <c r="K186" s="46">
        <f t="shared" si="162"/>
        <v>0</v>
      </c>
      <c r="L186" s="46">
        <f>+F186+K186</f>
        <v>242320270178</v>
      </c>
      <c r="M186" s="51">
        <f t="shared" si="135"/>
        <v>3.0704696735638918E-2</v>
      </c>
      <c r="N186" s="46">
        <v>0</v>
      </c>
      <c r="O186" s="46">
        <v>145080481919</v>
      </c>
      <c r="P186" s="46">
        <f>L186-O186</f>
        <v>97239788259</v>
      </c>
      <c r="Q186" s="46">
        <v>145080481919</v>
      </c>
      <c r="R186" s="46">
        <f>+L186-Q186</f>
        <v>97239788259</v>
      </c>
      <c r="S186" s="46">
        <f>O186-Q186</f>
        <v>0</v>
      </c>
      <c r="T186" s="46">
        <v>0</v>
      </c>
      <c r="U186" s="46">
        <f>+Q186-T186</f>
        <v>145080481919</v>
      </c>
      <c r="V186" s="46">
        <v>0</v>
      </c>
      <c r="W186" s="48">
        <f>+T186-V186</f>
        <v>0</v>
      </c>
      <c r="X186" s="54">
        <f t="shared" si="159"/>
        <v>0.59871376757886974</v>
      </c>
      <c r="Y186" s="54">
        <f t="shared" si="141"/>
        <v>0</v>
      </c>
      <c r="Z186" s="54">
        <f t="shared" si="156"/>
        <v>0</v>
      </c>
      <c r="AA186" s="54">
        <f t="shared" si="167"/>
        <v>0</v>
      </c>
      <c r="AB186" s="54" t="s">
        <v>40</v>
      </c>
    </row>
    <row r="187" spans="1:28" ht="64.5" customHeight="1" x14ac:dyDescent="0.25">
      <c r="A187" s="39" t="s">
        <v>341</v>
      </c>
      <c r="B187" s="34" t="s">
        <v>37</v>
      </c>
      <c r="C187" s="34">
        <v>10</v>
      </c>
      <c r="D187" s="34" t="s">
        <v>38</v>
      </c>
      <c r="E187" s="40" t="s">
        <v>342</v>
      </c>
      <c r="F187" s="62">
        <f t="shared" ref="F187:J189" si="172">+F188</f>
        <v>291500728983</v>
      </c>
      <c r="G187" s="62">
        <f t="shared" si="172"/>
        <v>0</v>
      </c>
      <c r="H187" s="62">
        <f t="shared" si="172"/>
        <v>0</v>
      </c>
      <c r="I187" s="62">
        <f t="shared" si="172"/>
        <v>0</v>
      </c>
      <c r="J187" s="62">
        <f t="shared" si="172"/>
        <v>0</v>
      </c>
      <c r="K187" s="62">
        <f t="shared" si="162"/>
        <v>0</v>
      </c>
      <c r="L187" s="62">
        <f>+L188</f>
        <v>291500728983</v>
      </c>
      <c r="M187" s="42">
        <f t="shared" si="135"/>
        <v>3.6936412604137506E-2</v>
      </c>
      <c r="N187" s="62">
        <f t="shared" ref="N187:W189" si="173">+N188</f>
        <v>0</v>
      </c>
      <c r="O187" s="62">
        <f t="shared" si="173"/>
        <v>210227634054</v>
      </c>
      <c r="P187" s="62">
        <f t="shared" si="173"/>
        <v>81273094929</v>
      </c>
      <c r="Q187" s="62">
        <f t="shared" si="173"/>
        <v>210227634054</v>
      </c>
      <c r="R187" s="62">
        <f t="shared" si="173"/>
        <v>81273094929</v>
      </c>
      <c r="S187" s="62">
        <f t="shared" si="173"/>
        <v>0</v>
      </c>
      <c r="T187" s="62">
        <f t="shared" si="173"/>
        <v>0</v>
      </c>
      <c r="U187" s="62">
        <f t="shared" si="173"/>
        <v>210227634054</v>
      </c>
      <c r="V187" s="62">
        <f t="shared" si="173"/>
        <v>0</v>
      </c>
      <c r="W187" s="62">
        <f t="shared" si="173"/>
        <v>0</v>
      </c>
      <c r="X187" s="65">
        <f t="shared" si="159"/>
        <v>0.72119076610014321</v>
      </c>
      <c r="Y187" s="65">
        <f t="shared" si="141"/>
        <v>0</v>
      </c>
      <c r="Z187" s="65">
        <f t="shared" si="156"/>
        <v>0</v>
      </c>
      <c r="AA187" s="65">
        <f t="shared" si="167"/>
        <v>0</v>
      </c>
      <c r="AB187" s="65" t="s">
        <v>40</v>
      </c>
    </row>
    <row r="188" spans="1:28" ht="64.5" customHeight="1" x14ac:dyDescent="0.25">
      <c r="A188" s="39" t="s">
        <v>343</v>
      </c>
      <c r="B188" s="34" t="s">
        <v>37</v>
      </c>
      <c r="C188" s="34">
        <v>10</v>
      </c>
      <c r="D188" s="34" t="s">
        <v>38</v>
      </c>
      <c r="E188" s="96" t="s">
        <v>342</v>
      </c>
      <c r="F188" s="62">
        <f t="shared" si="172"/>
        <v>291500728983</v>
      </c>
      <c r="G188" s="62">
        <f t="shared" si="172"/>
        <v>0</v>
      </c>
      <c r="H188" s="62">
        <f t="shared" si="172"/>
        <v>0</v>
      </c>
      <c r="I188" s="62">
        <f t="shared" si="172"/>
        <v>0</v>
      </c>
      <c r="J188" s="62">
        <f t="shared" si="172"/>
        <v>0</v>
      </c>
      <c r="K188" s="62">
        <f t="shared" si="162"/>
        <v>0</v>
      </c>
      <c r="L188" s="62">
        <f>+L189</f>
        <v>291500728983</v>
      </c>
      <c r="M188" s="42">
        <f t="shared" si="135"/>
        <v>3.6936412604137506E-2</v>
      </c>
      <c r="N188" s="62">
        <f t="shared" si="173"/>
        <v>0</v>
      </c>
      <c r="O188" s="62">
        <f t="shared" si="173"/>
        <v>210227634054</v>
      </c>
      <c r="P188" s="62">
        <f t="shared" si="173"/>
        <v>81273094929</v>
      </c>
      <c r="Q188" s="62">
        <f t="shared" si="173"/>
        <v>210227634054</v>
      </c>
      <c r="R188" s="62">
        <f t="shared" si="173"/>
        <v>81273094929</v>
      </c>
      <c r="S188" s="62">
        <f t="shared" si="173"/>
        <v>0</v>
      </c>
      <c r="T188" s="62">
        <f t="shared" si="173"/>
        <v>0</v>
      </c>
      <c r="U188" s="62">
        <f t="shared" si="173"/>
        <v>210227634054</v>
      </c>
      <c r="V188" s="62">
        <f t="shared" si="173"/>
        <v>0</v>
      </c>
      <c r="W188" s="62">
        <f t="shared" si="173"/>
        <v>0</v>
      </c>
      <c r="X188" s="65">
        <f t="shared" si="159"/>
        <v>0.72119076610014321</v>
      </c>
      <c r="Y188" s="65">
        <f t="shared" si="141"/>
        <v>0</v>
      </c>
      <c r="Z188" s="65">
        <f t="shared" si="156"/>
        <v>0</v>
      </c>
      <c r="AA188" s="65">
        <f t="shared" si="167"/>
        <v>0</v>
      </c>
      <c r="AB188" s="65" t="s">
        <v>40</v>
      </c>
    </row>
    <row r="189" spans="1:28" ht="32.25" customHeight="1" x14ac:dyDescent="0.25">
      <c r="A189" s="39" t="s">
        <v>344</v>
      </c>
      <c r="B189" s="34" t="s">
        <v>37</v>
      </c>
      <c r="C189" s="34">
        <v>10</v>
      </c>
      <c r="D189" s="34" t="s">
        <v>38</v>
      </c>
      <c r="E189" s="40" t="s">
        <v>268</v>
      </c>
      <c r="F189" s="62">
        <f t="shared" si="172"/>
        <v>291500728983</v>
      </c>
      <c r="G189" s="62">
        <f t="shared" si="172"/>
        <v>0</v>
      </c>
      <c r="H189" s="62">
        <f t="shared" si="172"/>
        <v>0</v>
      </c>
      <c r="I189" s="62">
        <f t="shared" si="172"/>
        <v>0</v>
      </c>
      <c r="J189" s="62">
        <f t="shared" si="172"/>
        <v>0</v>
      </c>
      <c r="K189" s="62">
        <f t="shared" si="162"/>
        <v>0</v>
      </c>
      <c r="L189" s="62">
        <f>+L190</f>
        <v>291500728983</v>
      </c>
      <c r="M189" s="42">
        <f t="shared" si="135"/>
        <v>3.6936412604137506E-2</v>
      </c>
      <c r="N189" s="62">
        <f t="shared" si="173"/>
        <v>0</v>
      </c>
      <c r="O189" s="62">
        <f t="shared" si="173"/>
        <v>210227634054</v>
      </c>
      <c r="P189" s="62">
        <f t="shared" si="173"/>
        <v>81273094929</v>
      </c>
      <c r="Q189" s="62">
        <f t="shared" si="173"/>
        <v>210227634054</v>
      </c>
      <c r="R189" s="62">
        <f t="shared" si="173"/>
        <v>81273094929</v>
      </c>
      <c r="S189" s="62">
        <f t="shared" si="173"/>
        <v>0</v>
      </c>
      <c r="T189" s="62">
        <f t="shared" si="173"/>
        <v>0</v>
      </c>
      <c r="U189" s="62">
        <f t="shared" si="173"/>
        <v>210227634054</v>
      </c>
      <c r="V189" s="62">
        <f t="shared" si="173"/>
        <v>0</v>
      </c>
      <c r="W189" s="62">
        <f t="shared" si="173"/>
        <v>0</v>
      </c>
      <c r="X189" s="65">
        <f t="shared" si="159"/>
        <v>0.72119076610014321</v>
      </c>
      <c r="Y189" s="65">
        <f t="shared" si="141"/>
        <v>0</v>
      </c>
      <c r="Z189" s="65">
        <f t="shared" si="156"/>
        <v>0</v>
      </c>
      <c r="AA189" s="65">
        <f t="shared" si="167"/>
        <v>0</v>
      </c>
      <c r="AB189" s="65" t="s">
        <v>40</v>
      </c>
    </row>
    <row r="190" spans="1:28" ht="30" customHeight="1" x14ac:dyDescent="0.25">
      <c r="A190" s="43" t="s">
        <v>345</v>
      </c>
      <c r="B190" s="44" t="s">
        <v>37</v>
      </c>
      <c r="C190" s="44">
        <v>10</v>
      </c>
      <c r="D190" s="44" t="s">
        <v>38</v>
      </c>
      <c r="E190" s="45" t="s">
        <v>258</v>
      </c>
      <c r="F190" s="46">
        <v>291500728983</v>
      </c>
      <c r="G190" s="46">
        <v>0</v>
      </c>
      <c r="H190" s="46">
        <v>0</v>
      </c>
      <c r="I190" s="46">
        <v>0</v>
      </c>
      <c r="J190" s="46">
        <v>0</v>
      </c>
      <c r="K190" s="46">
        <f t="shared" si="162"/>
        <v>0</v>
      </c>
      <c r="L190" s="46">
        <f>+F190+K190</f>
        <v>291500728983</v>
      </c>
      <c r="M190" s="51">
        <f t="shared" si="135"/>
        <v>3.6936412604137506E-2</v>
      </c>
      <c r="N190" s="46">
        <v>0</v>
      </c>
      <c r="O190" s="46">
        <v>210227634054</v>
      </c>
      <c r="P190" s="46">
        <f>L190-O190</f>
        <v>81273094929</v>
      </c>
      <c r="Q190" s="46">
        <v>210227634054</v>
      </c>
      <c r="R190" s="46">
        <f>+L190-Q190</f>
        <v>81273094929</v>
      </c>
      <c r="S190" s="46">
        <f>O190-Q190</f>
        <v>0</v>
      </c>
      <c r="T190" s="46">
        <v>0</v>
      </c>
      <c r="U190" s="46">
        <f>+Q190-T190</f>
        <v>210227634054</v>
      </c>
      <c r="V190" s="46">
        <v>0</v>
      </c>
      <c r="W190" s="48">
        <f>+T190-V190</f>
        <v>0</v>
      </c>
      <c r="X190" s="49">
        <f t="shared" si="159"/>
        <v>0.72119076610014321</v>
      </c>
      <c r="Y190" s="49">
        <f t="shared" si="141"/>
        <v>0</v>
      </c>
      <c r="Z190" s="49">
        <f t="shared" si="156"/>
        <v>0</v>
      </c>
      <c r="AA190" s="49">
        <f t="shared" si="167"/>
        <v>0</v>
      </c>
      <c r="AB190" s="49" t="s">
        <v>40</v>
      </c>
    </row>
    <row r="191" spans="1:28" ht="70.5" customHeight="1" x14ac:dyDescent="0.25">
      <c r="A191" s="39" t="s">
        <v>346</v>
      </c>
      <c r="B191" s="34" t="s">
        <v>37</v>
      </c>
      <c r="C191" s="34">
        <v>10</v>
      </c>
      <c r="D191" s="34" t="s">
        <v>38</v>
      </c>
      <c r="E191" s="40" t="s">
        <v>347</v>
      </c>
      <c r="F191" s="62">
        <f t="shared" ref="F191:J193" si="174">+F192</f>
        <v>152661368237</v>
      </c>
      <c r="G191" s="62">
        <f t="shared" si="174"/>
        <v>0</v>
      </c>
      <c r="H191" s="62">
        <f t="shared" si="174"/>
        <v>0</v>
      </c>
      <c r="I191" s="62">
        <f t="shared" si="174"/>
        <v>0</v>
      </c>
      <c r="J191" s="62">
        <f t="shared" si="174"/>
        <v>0</v>
      </c>
      <c r="K191" s="62">
        <f t="shared" si="162"/>
        <v>0</v>
      </c>
      <c r="L191" s="62">
        <f>+L192</f>
        <v>152661368237</v>
      </c>
      <c r="M191" s="42">
        <f t="shared" ref="M191:M254" si="175">L191/$L$295</f>
        <v>1.9343908008692665E-2</v>
      </c>
      <c r="N191" s="62">
        <f t="shared" ref="N191:W193" si="176">+N192</f>
        <v>0</v>
      </c>
      <c r="O191" s="62">
        <f t="shared" si="176"/>
        <v>89528985124</v>
      </c>
      <c r="P191" s="62">
        <f t="shared" si="176"/>
        <v>63132383113</v>
      </c>
      <c r="Q191" s="62">
        <f t="shared" si="176"/>
        <v>89528985124</v>
      </c>
      <c r="R191" s="62">
        <f t="shared" si="176"/>
        <v>63132383113</v>
      </c>
      <c r="S191" s="62">
        <f t="shared" si="176"/>
        <v>0</v>
      </c>
      <c r="T191" s="62">
        <f t="shared" si="176"/>
        <v>0</v>
      </c>
      <c r="U191" s="62">
        <f t="shared" si="176"/>
        <v>89528985124</v>
      </c>
      <c r="V191" s="62">
        <f t="shared" si="176"/>
        <v>0</v>
      </c>
      <c r="W191" s="62">
        <f t="shared" si="176"/>
        <v>0</v>
      </c>
      <c r="X191" s="65">
        <f t="shared" si="159"/>
        <v>0.5864547537986835</v>
      </c>
      <c r="Y191" s="65">
        <f t="shared" si="141"/>
        <v>0</v>
      </c>
      <c r="Z191" s="65">
        <f t="shared" si="156"/>
        <v>0</v>
      </c>
      <c r="AA191" s="65">
        <f t="shared" si="167"/>
        <v>0</v>
      </c>
      <c r="AB191" s="65" t="s">
        <v>40</v>
      </c>
    </row>
    <row r="192" spans="1:28" ht="70.5" customHeight="1" x14ac:dyDescent="0.25">
      <c r="A192" s="39" t="s">
        <v>348</v>
      </c>
      <c r="B192" s="34" t="s">
        <v>37</v>
      </c>
      <c r="C192" s="34">
        <v>10</v>
      </c>
      <c r="D192" s="34" t="s">
        <v>38</v>
      </c>
      <c r="E192" s="96" t="s">
        <v>347</v>
      </c>
      <c r="F192" s="62">
        <f t="shared" si="174"/>
        <v>152661368237</v>
      </c>
      <c r="G192" s="62">
        <f t="shared" si="174"/>
        <v>0</v>
      </c>
      <c r="H192" s="62">
        <f t="shared" si="174"/>
        <v>0</v>
      </c>
      <c r="I192" s="62">
        <f t="shared" si="174"/>
        <v>0</v>
      </c>
      <c r="J192" s="62">
        <f t="shared" si="174"/>
        <v>0</v>
      </c>
      <c r="K192" s="62">
        <f t="shared" si="162"/>
        <v>0</v>
      </c>
      <c r="L192" s="62">
        <f>+L193</f>
        <v>152661368237</v>
      </c>
      <c r="M192" s="42">
        <f t="shared" si="175"/>
        <v>1.9343908008692665E-2</v>
      </c>
      <c r="N192" s="62">
        <f t="shared" si="176"/>
        <v>0</v>
      </c>
      <c r="O192" s="62">
        <f t="shared" si="176"/>
        <v>89528985124</v>
      </c>
      <c r="P192" s="62">
        <f t="shared" si="176"/>
        <v>63132383113</v>
      </c>
      <c r="Q192" s="62">
        <f t="shared" si="176"/>
        <v>89528985124</v>
      </c>
      <c r="R192" s="62">
        <f t="shared" si="176"/>
        <v>63132383113</v>
      </c>
      <c r="S192" s="62">
        <f t="shared" si="176"/>
        <v>0</v>
      </c>
      <c r="T192" s="62">
        <f t="shared" si="176"/>
        <v>0</v>
      </c>
      <c r="U192" s="62">
        <f t="shared" si="176"/>
        <v>89528985124</v>
      </c>
      <c r="V192" s="62">
        <f t="shared" si="176"/>
        <v>0</v>
      </c>
      <c r="W192" s="62">
        <f t="shared" si="176"/>
        <v>0</v>
      </c>
      <c r="X192" s="65">
        <f t="shared" si="159"/>
        <v>0.5864547537986835</v>
      </c>
      <c r="Y192" s="65">
        <f t="shared" si="141"/>
        <v>0</v>
      </c>
      <c r="Z192" s="65">
        <f t="shared" si="156"/>
        <v>0</v>
      </c>
      <c r="AA192" s="65">
        <f t="shared" si="167"/>
        <v>0</v>
      </c>
      <c r="AB192" s="65" t="s">
        <v>40</v>
      </c>
    </row>
    <row r="193" spans="1:28" ht="32.25" customHeight="1" x14ac:dyDescent="0.25">
      <c r="A193" s="39" t="s">
        <v>349</v>
      </c>
      <c r="B193" s="34" t="s">
        <v>37</v>
      </c>
      <c r="C193" s="34">
        <v>10</v>
      </c>
      <c r="D193" s="34" t="s">
        <v>38</v>
      </c>
      <c r="E193" s="40" t="s">
        <v>268</v>
      </c>
      <c r="F193" s="62">
        <f t="shared" si="174"/>
        <v>152661368237</v>
      </c>
      <c r="G193" s="62">
        <f t="shared" si="174"/>
        <v>0</v>
      </c>
      <c r="H193" s="62">
        <f t="shared" si="174"/>
        <v>0</v>
      </c>
      <c r="I193" s="62">
        <f t="shared" si="174"/>
        <v>0</v>
      </c>
      <c r="J193" s="62">
        <f t="shared" si="174"/>
        <v>0</v>
      </c>
      <c r="K193" s="62">
        <f t="shared" si="162"/>
        <v>0</v>
      </c>
      <c r="L193" s="62">
        <f>+L194</f>
        <v>152661368237</v>
      </c>
      <c r="M193" s="42">
        <f t="shared" si="175"/>
        <v>1.9343908008692665E-2</v>
      </c>
      <c r="N193" s="62">
        <f t="shared" si="176"/>
        <v>0</v>
      </c>
      <c r="O193" s="62">
        <f t="shared" si="176"/>
        <v>89528985124</v>
      </c>
      <c r="P193" s="62">
        <f t="shared" si="176"/>
        <v>63132383113</v>
      </c>
      <c r="Q193" s="62">
        <f t="shared" si="176"/>
        <v>89528985124</v>
      </c>
      <c r="R193" s="62">
        <f t="shared" si="176"/>
        <v>63132383113</v>
      </c>
      <c r="S193" s="62">
        <f t="shared" si="176"/>
        <v>0</v>
      </c>
      <c r="T193" s="62">
        <f t="shared" si="176"/>
        <v>0</v>
      </c>
      <c r="U193" s="62">
        <f t="shared" si="176"/>
        <v>89528985124</v>
      </c>
      <c r="V193" s="62">
        <f t="shared" si="176"/>
        <v>0</v>
      </c>
      <c r="W193" s="62">
        <f t="shared" si="176"/>
        <v>0</v>
      </c>
      <c r="X193" s="65">
        <f t="shared" si="159"/>
        <v>0.5864547537986835</v>
      </c>
      <c r="Y193" s="65">
        <f t="shared" si="141"/>
        <v>0</v>
      </c>
      <c r="Z193" s="65">
        <f t="shared" si="156"/>
        <v>0</v>
      </c>
      <c r="AA193" s="65">
        <f t="shared" si="167"/>
        <v>0</v>
      </c>
      <c r="AB193" s="65" t="s">
        <v>40</v>
      </c>
    </row>
    <row r="194" spans="1:28" ht="30" customHeight="1" x14ac:dyDescent="0.25">
      <c r="A194" s="43" t="s">
        <v>350</v>
      </c>
      <c r="B194" s="44" t="s">
        <v>37</v>
      </c>
      <c r="C194" s="44">
        <v>10</v>
      </c>
      <c r="D194" s="44" t="s">
        <v>38</v>
      </c>
      <c r="E194" s="45" t="s">
        <v>258</v>
      </c>
      <c r="F194" s="46">
        <v>152661368237</v>
      </c>
      <c r="G194" s="46">
        <v>0</v>
      </c>
      <c r="H194" s="46">
        <v>0</v>
      </c>
      <c r="I194" s="46">
        <v>0</v>
      </c>
      <c r="J194" s="46">
        <v>0</v>
      </c>
      <c r="K194" s="46">
        <f t="shared" si="162"/>
        <v>0</v>
      </c>
      <c r="L194" s="46">
        <f>+F194+K194</f>
        <v>152661368237</v>
      </c>
      <c r="M194" s="51">
        <f t="shared" si="175"/>
        <v>1.9343908008692665E-2</v>
      </c>
      <c r="N194" s="46">
        <v>0</v>
      </c>
      <c r="O194" s="46">
        <v>89528985124</v>
      </c>
      <c r="P194" s="46">
        <f>L194-O194</f>
        <v>63132383113</v>
      </c>
      <c r="Q194" s="46">
        <v>89528985124</v>
      </c>
      <c r="R194" s="46">
        <f>+L194-Q194</f>
        <v>63132383113</v>
      </c>
      <c r="S194" s="46">
        <f>O194-Q194</f>
        <v>0</v>
      </c>
      <c r="T194" s="46">
        <v>0</v>
      </c>
      <c r="U194" s="46">
        <f>+Q194-T194</f>
        <v>89528985124</v>
      </c>
      <c r="V194" s="46">
        <v>0</v>
      </c>
      <c r="W194" s="48">
        <f>+T194-V194</f>
        <v>0</v>
      </c>
      <c r="X194" s="54">
        <f t="shared" si="159"/>
        <v>0.5864547537986835</v>
      </c>
      <c r="Y194" s="54">
        <f t="shared" si="141"/>
        <v>0</v>
      </c>
      <c r="Z194" s="54">
        <f t="shared" si="156"/>
        <v>0</v>
      </c>
      <c r="AA194" s="54">
        <f t="shared" si="167"/>
        <v>0</v>
      </c>
      <c r="AB194" s="54" t="s">
        <v>40</v>
      </c>
    </row>
    <row r="195" spans="1:28" ht="70.5" customHeight="1" x14ac:dyDescent="0.25">
      <c r="A195" s="39" t="s">
        <v>351</v>
      </c>
      <c r="B195" s="34" t="s">
        <v>37</v>
      </c>
      <c r="C195" s="34">
        <v>10</v>
      </c>
      <c r="D195" s="34" t="s">
        <v>38</v>
      </c>
      <c r="E195" s="40" t="s">
        <v>352</v>
      </c>
      <c r="F195" s="62">
        <f t="shared" ref="F195:J197" si="177">+F196</f>
        <v>358538368230</v>
      </c>
      <c r="G195" s="62">
        <f t="shared" si="177"/>
        <v>0</v>
      </c>
      <c r="H195" s="62">
        <f t="shared" si="177"/>
        <v>0</v>
      </c>
      <c r="I195" s="62">
        <f t="shared" si="177"/>
        <v>0</v>
      </c>
      <c r="J195" s="62">
        <f t="shared" si="177"/>
        <v>0</v>
      </c>
      <c r="K195" s="62">
        <f t="shared" si="162"/>
        <v>0</v>
      </c>
      <c r="L195" s="62">
        <f>+L196</f>
        <v>358538368230</v>
      </c>
      <c r="M195" s="42">
        <f t="shared" si="175"/>
        <v>4.5430833567931796E-2</v>
      </c>
      <c r="N195" s="62">
        <f t="shared" ref="N195:W197" si="178">+N196</f>
        <v>0</v>
      </c>
      <c r="O195" s="62">
        <f t="shared" si="178"/>
        <v>267289408386</v>
      </c>
      <c r="P195" s="62">
        <f t="shared" si="178"/>
        <v>91248959844</v>
      </c>
      <c r="Q195" s="62">
        <f t="shared" si="178"/>
        <v>267289408386</v>
      </c>
      <c r="R195" s="62">
        <f t="shared" si="178"/>
        <v>91248959844</v>
      </c>
      <c r="S195" s="62">
        <f t="shared" si="178"/>
        <v>0</v>
      </c>
      <c r="T195" s="62">
        <f t="shared" si="178"/>
        <v>0</v>
      </c>
      <c r="U195" s="62">
        <f t="shared" si="178"/>
        <v>267289408386</v>
      </c>
      <c r="V195" s="62">
        <f t="shared" si="178"/>
        <v>0</v>
      </c>
      <c r="W195" s="62">
        <f t="shared" si="178"/>
        <v>0</v>
      </c>
      <c r="X195" s="65">
        <f t="shared" si="159"/>
        <v>0.74549736393772958</v>
      </c>
      <c r="Y195" s="65">
        <f t="shared" si="141"/>
        <v>0</v>
      </c>
      <c r="Z195" s="65">
        <f t="shared" si="156"/>
        <v>0</v>
      </c>
      <c r="AA195" s="65">
        <f t="shared" si="167"/>
        <v>0</v>
      </c>
      <c r="AB195" s="65" t="s">
        <v>40</v>
      </c>
    </row>
    <row r="196" spans="1:28" ht="70.5" customHeight="1" x14ac:dyDescent="0.25">
      <c r="A196" s="39" t="s">
        <v>353</v>
      </c>
      <c r="B196" s="34" t="s">
        <v>37</v>
      </c>
      <c r="C196" s="34">
        <v>10</v>
      </c>
      <c r="D196" s="34" t="s">
        <v>38</v>
      </c>
      <c r="E196" s="96" t="s">
        <v>352</v>
      </c>
      <c r="F196" s="62">
        <f t="shared" si="177"/>
        <v>358538368230</v>
      </c>
      <c r="G196" s="62">
        <f t="shared" si="177"/>
        <v>0</v>
      </c>
      <c r="H196" s="62">
        <f t="shared" si="177"/>
        <v>0</v>
      </c>
      <c r="I196" s="62">
        <f t="shared" si="177"/>
        <v>0</v>
      </c>
      <c r="J196" s="62">
        <f t="shared" si="177"/>
        <v>0</v>
      </c>
      <c r="K196" s="62">
        <f t="shared" si="162"/>
        <v>0</v>
      </c>
      <c r="L196" s="62">
        <f>+L197</f>
        <v>358538368230</v>
      </c>
      <c r="M196" s="42">
        <f t="shared" si="175"/>
        <v>4.5430833567931796E-2</v>
      </c>
      <c r="N196" s="62">
        <f t="shared" si="178"/>
        <v>0</v>
      </c>
      <c r="O196" s="62">
        <f t="shared" si="178"/>
        <v>267289408386</v>
      </c>
      <c r="P196" s="62">
        <f t="shared" si="178"/>
        <v>91248959844</v>
      </c>
      <c r="Q196" s="62">
        <f t="shared" si="178"/>
        <v>267289408386</v>
      </c>
      <c r="R196" s="62">
        <f t="shared" si="178"/>
        <v>91248959844</v>
      </c>
      <c r="S196" s="62">
        <f t="shared" si="178"/>
        <v>0</v>
      </c>
      <c r="T196" s="62">
        <f t="shared" si="178"/>
        <v>0</v>
      </c>
      <c r="U196" s="62">
        <f t="shared" si="178"/>
        <v>267289408386</v>
      </c>
      <c r="V196" s="62">
        <f t="shared" si="178"/>
        <v>0</v>
      </c>
      <c r="W196" s="62">
        <f t="shared" si="178"/>
        <v>0</v>
      </c>
      <c r="X196" s="65">
        <f t="shared" si="159"/>
        <v>0.74549736393772958</v>
      </c>
      <c r="Y196" s="65">
        <f t="shared" si="141"/>
        <v>0</v>
      </c>
      <c r="Z196" s="65">
        <f t="shared" si="156"/>
        <v>0</v>
      </c>
      <c r="AA196" s="65">
        <f t="shared" si="167"/>
        <v>0</v>
      </c>
      <c r="AB196" s="65" t="s">
        <v>40</v>
      </c>
    </row>
    <row r="197" spans="1:28" ht="34.5" customHeight="1" x14ac:dyDescent="0.25">
      <c r="A197" s="39" t="s">
        <v>354</v>
      </c>
      <c r="B197" s="34" t="s">
        <v>37</v>
      </c>
      <c r="C197" s="34">
        <v>10</v>
      </c>
      <c r="D197" s="34" t="s">
        <v>38</v>
      </c>
      <c r="E197" s="40" t="s">
        <v>268</v>
      </c>
      <c r="F197" s="62">
        <f t="shared" si="177"/>
        <v>358538368230</v>
      </c>
      <c r="G197" s="62">
        <f t="shared" si="177"/>
        <v>0</v>
      </c>
      <c r="H197" s="62">
        <f t="shared" si="177"/>
        <v>0</v>
      </c>
      <c r="I197" s="62">
        <f t="shared" si="177"/>
        <v>0</v>
      </c>
      <c r="J197" s="62">
        <f t="shared" si="177"/>
        <v>0</v>
      </c>
      <c r="K197" s="62">
        <f t="shared" si="162"/>
        <v>0</v>
      </c>
      <c r="L197" s="62">
        <f>+L198</f>
        <v>358538368230</v>
      </c>
      <c r="M197" s="42">
        <f t="shared" si="175"/>
        <v>4.5430833567931796E-2</v>
      </c>
      <c r="N197" s="62">
        <f t="shared" si="178"/>
        <v>0</v>
      </c>
      <c r="O197" s="62">
        <f t="shared" si="178"/>
        <v>267289408386</v>
      </c>
      <c r="P197" s="62">
        <f t="shared" si="178"/>
        <v>91248959844</v>
      </c>
      <c r="Q197" s="62">
        <f t="shared" si="178"/>
        <v>267289408386</v>
      </c>
      <c r="R197" s="62">
        <f t="shared" si="178"/>
        <v>91248959844</v>
      </c>
      <c r="S197" s="62">
        <f t="shared" si="178"/>
        <v>0</v>
      </c>
      <c r="T197" s="62">
        <f t="shared" si="178"/>
        <v>0</v>
      </c>
      <c r="U197" s="62">
        <f t="shared" si="178"/>
        <v>267289408386</v>
      </c>
      <c r="V197" s="62">
        <f t="shared" si="178"/>
        <v>0</v>
      </c>
      <c r="W197" s="62">
        <f t="shared" si="178"/>
        <v>0</v>
      </c>
      <c r="X197" s="65">
        <f t="shared" si="159"/>
        <v>0.74549736393772958</v>
      </c>
      <c r="Y197" s="65">
        <f t="shared" si="141"/>
        <v>0</v>
      </c>
      <c r="Z197" s="65">
        <f t="shared" si="156"/>
        <v>0</v>
      </c>
      <c r="AA197" s="65">
        <f t="shared" si="167"/>
        <v>0</v>
      </c>
      <c r="AB197" s="65" t="s">
        <v>40</v>
      </c>
    </row>
    <row r="198" spans="1:28" ht="30" customHeight="1" x14ac:dyDescent="0.25">
      <c r="A198" s="43" t="s">
        <v>355</v>
      </c>
      <c r="B198" s="44" t="s">
        <v>37</v>
      </c>
      <c r="C198" s="44">
        <v>10</v>
      </c>
      <c r="D198" s="44" t="s">
        <v>38</v>
      </c>
      <c r="E198" s="45" t="s">
        <v>258</v>
      </c>
      <c r="F198" s="46">
        <v>358538368230</v>
      </c>
      <c r="G198" s="46">
        <v>0</v>
      </c>
      <c r="H198" s="46">
        <v>0</v>
      </c>
      <c r="I198" s="46">
        <v>0</v>
      </c>
      <c r="J198" s="46">
        <v>0</v>
      </c>
      <c r="K198" s="46">
        <f t="shared" si="162"/>
        <v>0</v>
      </c>
      <c r="L198" s="46">
        <f>+F198+K198</f>
        <v>358538368230</v>
      </c>
      <c r="M198" s="51">
        <f t="shared" si="175"/>
        <v>4.5430833567931796E-2</v>
      </c>
      <c r="N198" s="46">
        <v>0</v>
      </c>
      <c r="O198" s="46">
        <v>267289408386</v>
      </c>
      <c r="P198" s="46">
        <f>L198-O198</f>
        <v>91248959844</v>
      </c>
      <c r="Q198" s="46">
        <v>267289408386</v>
      </c>
      <c r="R198" s="46">
        <f>+L198-Q198</f>
        <v>91248959844</v>
      </c>
      <c r="S198" s="46">
        <f>O198-Q198</f>
        <v>0</v>
      </c>
      <c r="T198" s="46">
        <v>0</v>
      </c>
      <c r="U198" s="46">
        <f>+Q198-T198</f>
        <v>267289408386</v>
      </c>
      <c r="V198" s="46">
        <v>0</v>
      </c>
      <c r="W198" s="48">
        <f>+T198-V198</f>
        <v>0</v>
      </c>
      <c r="X198" s="54">
        <f t="shared" si="159"/>
        <v>0.74549736393772958</v>
      </c>
      <c r="Y198" s="54">
        <f t="shared" si="141"/>
        <v>0</v>
      </c>
      <c r="Z198" s="54">
        <f t="shared" si="156"/>
        <v>0</v>
      </c>
      <c r="AA198" s="54">
        <f t="shared" si="167"/>
        <v>0</v>
      </c>
      <c r="AB198" s="54" t="s">
        <v>40</v>
      </c>
    </row>
    <row r="199" spans="1:28" ht="65.25" customHeight="1" x14ac:dyDescent="0.25">
      <c r="A199" s="39" t="s">
        <v>356</v>
      </c>
      <c r="B199" s="34" t="s">
        <v>37</v>
      </c>
      <c r="C199" s="34">
        <v>10</v>
      </c>
      <c r="D199" s="34" t="s">
        <v>38</v>
      </c>
      <c r="E199" s="40" t="s">
        <v>357</v>
      </c>
      <c r="F199" s="62">
        <f t="shared" ref="F199:J201" si="179">+F200</f>
        <v>115560588109</v>
      </c>
      <c r="G199" s="62">
        <f t="shared" si="179"/>
        <v>0</v>
      </c>
      <c r="H199" s="62">
        <f t="shared" si="179"/>
        <v>0</v>
      </c>
      <c r="I199" s="62">
        <f t="shared" si="179"/>
        <v>0</v>
      </c>
      <c r="J199" s="62">
        <f t="shared" si="179"/>
        <v>0</v>
      </c>
      <c r="K199" s="62">
        <f t="shared" si="162"/>
        <v>0</v>
      </c>
      <c r="L199" s="62">
        <f>+L200</f>
        <v>115560588109</v>
      </c>
      <c r="M199" s="42">
        <f t="shared" si="175"/>
        <v>1.4642822946146862E-2</v>
      </c>
      <c r="N199" s="62">
        <f t="shared" ref="N199:W201" si="180">+N200</f>
        <v>0</v>
      </c>
      <c r="O199" s="62">
        <f t="shared" si="180"/>
        <v>90602694750</v>
      </c>
      <c r="P199" s="62">
        <f t="shared" si="180"/>
        <v>24957893359</v>
      </c>
      <c r="Q199" s="62">
        <f t="shared" si="180"/>
        <v>90602694750</v>
      </c>
      <c r="R199" s="62">
        <f t="shared" si="180"/>
        <v>24957893359</v>
      </c>
      <c r="S199" s="62">
        <f t="shared" si="180"/>
        <v>0</v>
      </c>
      <c r="T199" s="62">
        <f t="shared" si="180"/>
        <v>0</v>
      </c>
      <c r="U199" s="62">
        <f t="shared" si="180"/>
        <v>90602694750</v>
      </c>
      <c r="V199" s="62">
        <f t="shared" si="180"/>
        <v>0</v>
      </c>
      <c r="W199" s="62">
        <f t="shared" si="180"/>
        <v>0</v>
      </c>
      <c r="X199" s="65">
        <f t="shared" si="159"/>
        <v>0.78402763634727257</v>
      </c>
      <c r="Y199" s="65">
        <f t="shared" ref="Y199:Y262" si="181">+T199/L199</f>
        <v>0</v>
      </c>
      <c r="Z199" s="65">
        <f t="shared" si="156"/>
        <v>0</v>
      </c>
      <c r="AA199" s="65">
        <f t="shared" si="167"/>
        <v>0</v>
      </c>
      <c r="AB199" s="65" t="s">
        <v>40</v>
      </c>
    </row>
    <row r="200" spans="1:28" ht="65.25" customHeight="1" x14ac:dyDescent="0.25">
      <c r="A200" s="39" t="s">
        <v>358</v>
      </c>
      <c r="B200" s="34" t="s">
        <v>37</v>
      </c>
      <c r="C200" s="34">
        <v>10</v>
      </c>
      <c r="D200" s="34" t="s">
        <v>38</v>
      </c>
      <c r="E200" s="96" t="s">
        <v>357</v>
      </c>
      <c r="F200" s="62">
        <f t="shared" si="179"/>
        <v>115560588109</v>
      </c>
      <c r="G200" s="62">
        <f t="shared" si="179"/>
        <v>0</v>
      </c>
      <c r="H200" s="62">
        <f t="shared" si="179"/>
        <v>0</v>
      </c>
      <c r="I200" s="62">
        <f t="shared" si="179"/>
        <v>0</v>
      </c>
      <c r="J200" s="62">
        <f t="shared" si="179"/>
        <v>0</v>
      </c>
      <c r="K200" s="62">
        <f t="shared" si="162"/>
        <v>0</v>
      </c>
      <c r="L200" s="62">
        <f>+L201</f>
        <v>115560588109</v>
      </c>
      <c r="M200" s="42">
        <f t="shared" si="175"/>
        <v>1.4642822946146862E-2</v>
      </c>
      <c r="N200" s="62">
        <f t="shared" si="180"/>
        <v>0</v>
      </c>
      <c r="O200" s="62">
        <f t="shared" si="180"/>
        <v>90602694750</v>
      </c>
      <c r="P200" s="62">
        <f t="shared" si="180"/>
        <v>24957893359</v>
      </c>
      <c r="Q200" s="62">
        <f t="shared" si="180"/>
        <v>90602694750</v>
      </c>
      <c r="R200" s="62">
        <f t="shared" si="180"/>
        <v>24957893359</v>
      </c>
      <c r="S200" s="62">
        <f t="shared" si="180"/>
        <v>0</v>
      </c>
      <c r="T200" s="62">
        <f t="shared" si="180"/>
        <v>0</v>
      </c>
      <c r="U200" s="62">
        <f t="shared" si="180"/>
        <v>90602694750</v>
      </c>
      <c r="V200" s="62">
        <f t="shared" si="180"/>
        <v>0</v>
      </c>
      <c r="W200" s="62">
        <f t="shared" si="180"/>
        <v>0</v>
      </c>
      <c r="X200" s="65">
        <f t="shared" si="159"/>
        <v>0.78402763634727257</v>
      </c>
      <c r="Y200" s="65">
        <f t="shared" si="181"/>
        <v>0</v>
      </c>
      <c r="Z200" s="65">
        <f t="shared" si="156"/>
        <v>0</v>
      </c>
      <c r="AA200" s="65">
        <f t="shared" si="167"/>
        <v>0</v>
      </c>
      <c r="AB200" s="65" t="s">
        <v>40</v>
      </c>
    </row>
    <row r="201" spans="1:28" ht="38.25" customHeight="1" x14ac:dyDescent="0.25">
      <c r="A201" s="39" t="s">
        <v>359</v>
      </c>
      <c r="B201" s="34" t="s">
        <v>37</v>
      </c>
      <c r="C201" s="34">
        <v>10</v>
      </c>
      <c r="D201" s="34" t="s">
        <v>38</v>
      </c>
      <c r="E201" s="40" t="s">
        <v>268</v>
      </c>
      <c r="F201" s="62">
        <f t="shared" si="179"/>
        <v>115560588109</v>
      </c>
      <c r="G201" s="62">
        <f t="shared" si="179"/>
        <v>0</v>
      </c>
      <c r="H201" s="62">
        <f t="shared" si="179"/>
        <v>0</v>
      </c>
      <c r="I201" s="62">
        <f t="shared" si="179"/>
        <v>0</v>
      </c>
      <c r="J201" s="62">
        <f t="shared" si="179"/>
        <v>0</v>
      </c>
      <c r="K201" s="62">
        <f>+K202</f>
        <v>0</v>
      </c>
      <c r="L201" s="62">
        <f>+L202</f>
        <v>115560588109</v>
      </c>
      <c r="M201" s="42">
        <f t="shared" si="175"/>
        <v>1.4642822946146862E-2</v>
      </c>
      <c r="N201" s="62">
        <f t="shared" si="180"/>
        <v>0</v>
      </c>
      <c r="O201" s="62">
        <f t="shared" si="180"/>
        <v>90602694750</v>
      </c>
      <c r="P201" s="62">
        <f t="shared" si="180"/>
        <v>24957893359</v>
      </c>
      <c r="Q201" s="62">
        <f t="shared" si="180"/>
        <v>90602694750</v>
      </c>
      <c r="R201" s="62">
        <f t="shared" si="180"/>
        <v>24957893359</v>
      </c>
      <c r="S201" s="62">
        <f t="shared" si="180"/>
        <v>0</v>
      </c>
      <c r="T201" s="62">
        <f t="shared" si="180"/>
        <v>0</v>
      </c>
      <c r="U201" s="62">
        <f t="shared" si="180"/>
        <v>90602694750</v>
      </c>
      <c r="V201" s="62">
        <f t="shared" si="180"/>
        <v>0</v>
      </c>
      <c r="W201" s="62">
        <f t="shared" si="180"/>
        <v>0</v>
      </c>
      <c r="X201" s="65">
        <f t="shared" si="159"/>
        <v>0.78402763634727257</v>
      </c>
      <c r="Y201" s="65">
        <f t="shared" si="181"/>
        <v>0</v>
      </c>
      <c r="Z201" s="65">
        <f t="shared" si="156"/>
        <v>0</v>
      </c>
      <c r="AA201" s="65">
        <f t="shared" si="167"/>
        <v>0</v>
      </c>
      <c r="AB201" s="65" t="s">
        <v>40</v>
      </c>
    </row>
    <row r="202" spans="1:28" ht="30" customHeight="1" x14ac:dyDescent="0.25">
      <c r="A202" s="43" t="s">
        <v>360</v>
      </c>
      <c r="B202" s="44" t="s">
        <v>37</v>
      </c>
      <c r="C202" s="44">
        <v>10</v>
      </c>
      <c r="D202" s="44" t="s">
        <v>38</v>
      </c>
      <c r="E202" s="45" t="s">
        <v>258</v>
      </c>
      <c r="F202" s="46">
        <v>115560588109</v>
      </c>
      <c r="G202" s="46">
        <v>0</v>
      </c>
      <c r="H202" s="46">
        <v>0</v>
      </c>
      <c r="I202" s="46">
        <v>0</v>
      </c>
      <c r="J202" s="46">
        <v>0</v>
      </c>
      <c r="K202" s="46">
        <f t="shared" ref="K202:K210" si="182">+G202-H202+I202-J202</f>
        <v>0</v>
      </c>
      <c r="L202" s="46">
        <f>+F202+K202</f>
        <v>115560588109</v>
      </c>
      <c r="M202" s="51">
        <f t="shared" si="175"/>
        <v>1.4642822946146862E-2</v>
      </c>
      <c r="N202" s="46">
        <v>0</v>
      </c>
      <c r="O202" s="46">
        <v>90602694750</v>
      </c>
      <c r="P202" s="46">
        <f>L202-O202</f>
        <v>24957893359</v>
      </c>
      <c r="Q202" s="46">
        <v>90602694750</v>
      </c>
      <c r="R202" s="46">
        <f>+L202-Q202</f>
        <v>24957893359</v>
      </c>
      <c r="S202" s="46">
        <f>O202-Q202</f>
        <v>0</v>
      </c>
      <c r="T202" s="46">
        <v>0</v>
      </c>
      <c r="U202" s="46">
        <f>+Q202-T202</f>
        <v>90602694750</v>
      </c>
      <c r="V202" s="46">
        <v>0</v>
      </c>
      <c r="W202" s="48">
        <f>+T202-V202</f>
        <v>0</v>
      </c>
      <c r="X202" s="54">
        <f t="shared" si="159"/>
        <v>0.78402763634727257</v>
      </c>
      <c r="Y202" s="54">
        <f t="shared" si="181"/>
        <v>0</v>
      </c>
      <c r="Z202" s="54">
        <f t="shared" si="156"/>
        <v>0</v>
      </c>
      <c r="AA202" s="54">
        <f t="shared" si="167"/>
        <v>0</v>
      </c>
      <c r="AB202" s="54" t="s">
        <v>40</v>
      </c>
    </row>
    <row r="203" spans="1:28" ht="64.5" customHeight="1" x14ac:dyDescent="0.25">
      <c r="A203" s="39" t="s">
        <v>361</v>
      </c>
      <c r="B203" s="34" t="s">
        <v>37</v>
      </c>
      <c r="C203" s="34">
        <v>10</v>
      </c>
      <c r="D203" s="34" t="s">
        <v>38</v>
      </c>
      <c r="E203" s="40" t="s">
        <v>362</v>
      </c>
      <c r="F203" s="62">
        <f t="shared" ref="F203:J205" si="183">+F204</f>
        <v>354209260659</v>
      </c>
      <c r="G203" s="62">
        <f t="shared" si="183"/>
        <v>0</v>
      </c>
      <c r="H203" s="62">
        <f t="shared" si="183"/>
        <v>0</v>
      </c>
      <c r="I203" s="62">
        <f t="shared" si="183"/>
        <v>0</v>
      </c>
      <c r="J203" s="62">
        <f t="shared" si="183"/>
        <v>0</v>
      </c>
      <c r="K203" s="62">
        <f t="shared" si="182"/>
        <v>0</v>
      </c>
      <c r="L203" s="62">
        <f>+L204</f>
        <v>354209260659</v>
      </c>
      <c r="M203" s="42">
        <f t="shared" si="175"/>
        <v>4.4882287071982975E-2</v>
      </c>
      <c r="N203" s="62">
        <f t="shared" ref="N203:W205" si="184">+N204</f>
        <v>0</v>
      </c>
      <c r="O203" s="62">
        <f t="shared" si="184"/>
        <v>286640298555</v>
      </c>
      <c r="P203" s="62">
        <f t="shared" si="184"/>
        <v>67568962104</v>
      </c>
      <c r="Q203" s="62">
        <f t="shared" si="184"/>
        <v>286640298555</v>
      </c>
      <c r="R203" s="62">
        <f t="shared" si="184"/>
        <v>67568962104</v>
      </c>
      <c r="S203" s="62">
        <f t="shared" si="184"/>
        <v>0</v>
      </c>
      <c r="T203" s="62">
        <f t="shared" si="184"/>
        <v>0</v>
      </c>
      <c r="U203" s="62">
        <f t="shared" si="184"/>
        <v>286640298555</v>
      </c>
      <c r="V203" s="62">
        <f t="shared" si="184"/>
        <v>0</v>
      </c>
      <c r="W203" s="62">
        <f t="shared" si="184"/>
        <v>0</v>
      </c>
      <c r="X203" s="65">
        <f t="shared" si="159"/>
        <v>0.80923999000396218</v>
      </c>
      <c r="Y203" s="65">
        <f t="shared" si="181"/>
        <v>0</v>
      </c>
      <c r="Z203" s="65">
        <f t="shared" si="156"/>
        <v>0</v>
      </c>
      <c r="AA203" s="65">
        <f t="shared" si="167"/>
        <v>0</v>
      </c>
      <c r="AB203" s="65" t="s">
        <v>40</v>
      </c>
    </row>
    <row r="204" spans="1:28" ht="64.5" customHeight="1" x14ac:dyDescent="0.25">
      <c r="A204" s="39" t="s">
        <v>363</v>
      </c>
      <c r="B204" s="34" t="s">
        <v>37</v>
      </c>
      <c r="C204" s="34">
        <v>10</v>
      </c>
      <c r="D204" s="34" t="s">
        <v>38</v>
      </c>
      <c r="E204" s="40" t="s">
        <v>362</v>
      </c>
      <c r="F204" s="62">
        <f t="shared" si="183"/>
        <v>354209260659</v>
      </c>
      <c r="G204" s="62">
        <f t="shared" si="183"/>
        <v>0</v>
      </c>
      <c r="H204" s="62">
        <f t="shared" si="183"/>
        <v>0</v>
      </c>
      <c r="I204" s="62">
        <f t="shared" si="183"/>
        <v>0</v>
      </c>
      <c r="J204" s="62">
        <f t="shared" si="183"/>
        <v>0</v>
      </c>
      <c r="K204" s="62">
        <f t="shared" si="182"/>
        <v>0</v>
      </c>
      <c r="L204" s="62">
        <f>+L205</f>
        <v>354209260659</v>
      </c>
      <c r="M204" s="42">
        <f t="shared" si="175"/>
        <v>4.4882287071982975E-2</v>
      </c>
      <c r="N204" s="62">
        <f t="shared" si="184"/>
        <v>0</v>
      </c>
      <c r="O204" s="62">
        <f t="shared" si="184"/>
        <v>286640298555</v>
      </c>
      <c r="P204" s="62">
        <f t="shared" si="184"/>
        <v>67568962104</v>
      </c>
      <c r="Q204" s="62">
        <f t="shared" si="184"/>
        <v>286640298555</v>
      </c>
      <c r="R204" s="62">
        <f t="shared" si="184"/>
        <v>67568962104</v>
      </c>
      <c r="S204" s="62">
        <f t="shared" si="184"/>
        <v>0</v>
      </c>
      <c r="T204" s="62">
        <f t="shared" si="184"/>
        <v>0</v>
      </c>
      <c r="U204" s="62">
        <f t="shared" si="184"/>
        <v>286640298555</v>
      </c>
      <c r="V204" s="62">
        <f t="shared" si="184"/>
        <v>0</v>
      </c>
      <c r="W204" s="62">
        <f t="shared" si="184"/>
        <v>0</v>
      </c>
      <c r="X204" s="65">
        <f t="shared" si="159"/>
        <v>0.80923999000396218</v>
      </c>
      <c r="Y204" s="65">
        <f t="shared" si="181"/>
        <v>0</v>
      </c>
      <c r="Z204" s="65">
        <f t="shared" si="156"/>
        <v>0</v>
      </c>
      <c r="AA204" s="65">
        <f t="shared" si="167"/>
        <v>0</v>
      </c>
      <c r="AB204" s="65" t="s">
        <v>40</v>
      </c>
    </row>
    <row r="205" spans="1:28" ht="38.25" customHeight="1" x14ac:dyDescent="0.25">
      <c r="A205" s="39" t="s">
        <v>364</v>
      </c>
      <c r="B205" s="34" t="s">
        <v>37</v>
      </c>
      <c r="C205" s="34">
        <v>10</v>
      </c>
      <c r="D205" s="34" t="s">
        <v>38</v>
      </c>
      <c r="E205" s="40" t="s">
        <v>268</v>
      </c>
      <c r="F205" s="62">
        <f t="shared" si="183"/>
        <v>354209260659</v>
      </c>
      <c r="G205" s="62">
        <f t="shared" si="183"/>
        <v>0</v>
      </c>
      <c r="H205" s="62">
        <f t="shared" si="183"/>
        <v>0</v>
      </c>
      <c r="I205" s="62">
        <f t="shared" si="183"/>
        <v>0</v>
      </c>
      <c r="J205" s="62">
        <f t="shared" si="183"/>
        <v>0</v>
      </c>
      <c r="K205" s="62">
        <f t="shared" si="182"/>
        <v>0</v>
      </c>
      <c r="L205" s="62">
        <f>+L206</f>
        <v>354209260659</v>
      </c>
      <c r="M205" s="42">
        <f t="shared" si="175"/>
        <v>4.4882287071982975E-2</v>
      </c>
      <c r="N205" s="62">
        <f t="shared" si="184"/>
        <v>0</v>
      </c>
      <c r="O205" s="62">
        <f t="shared" si="184"/>
        <v>286640298555</v>
      </c>
      <c r="P205" s="62">
        <f t="shared" si="184"/>
        <v>67568962104</v>
      </c>
      <c r="Q205" s="62">
        <f t="shared" si="184"/>
        <v>286640298555</v>
      </c>
      <c r="R205" s="62">
        <f t="shared" si="184"/>
        <v>67568962104</v>
      </c>
      <c r="S205" s="62">
        <f t="shared" si="184"/>
        <v>0</v>
      </c>
      <c r="T205" s="62">
        <f t="shared" si="184"/>
        <v>0</v>
      </c>
      <c r="U205" s="62">
        <f t="shared" si="184"/>
        <v>286640298555</v>
      </c>
      <c r="V205" s="62">
        <f t="shared" si="184"/>
        <v>0</v>
      </c>
      <c r="W205" s="62">
        <f t="shared" si="184"/>
        <v>0</v>
      </c>
      <c r="X205" s="65">
        <f t="shared" si="159"/>
        <v>0.80923999000396218</v>
      </c>
      <c r="Y205" s="65">
        <f t="shared" si="181"/>
        <v>0</v>
      </c>
      <c r="Z205" s="65">
        <f t="shared" si="156"/>
        <v>0</v>
      </c>
      <c r="AA205" s="65">
        <f t="shared" si="167"/>
        <v>0</v>
      </c>
      <c r="AB205" s="65" t="s">
        <v>40</v>
      </c>
    </row>
    <row r="206" spans="1:28" ht="30" customHeight="1" x14ac:dyDescent="0.25">
      <c r="A206" s="43" t="s">
        <v>365</v>
      </c>
      <c r="B206" s="44" t="s">
        <v>37</v>
      </c>
      <c r="C206" s="44">
        <v>10</v>
      </c>
      <c r="D206" s="44" t="s">
        <v>38</v>
      </c>
      <c r="E206" s="45" t="s">
        <v>258</v>
      </c>
      <c r="F206" s="46">
        <v>354209260659</v>
      </c>
      <c r="G206" s="46">
        <v>0</v>
      </c>
      <c r="H206" s="46">
        <v>0</v>
      </c>
      <c r="I206" s="46">
        <v>0</v>
      </c>
      <c r="J206" s="46">
        <v>0</v>
      </c>
      <c r="K206" s="46">
        <f t="shared" si="182"/>
        <v>0</v>
      </c>
      <c r="L206" s="46">
        <f>+F206+K206</f>
        <v>354209260659</v>
      </c>
      <c r="M206" s="51">
        <f t="shared" si="175"/>
        <v>4.4882287071982975E-2</v>
      </c>
      <c r="N206" s="46">
        <v>0</v>
      </c>
      <c r="O206" s="46">
        <v>286640298555</v>
      </c>
      <c r="P206" s="46">
        <f>L206-O206</f>
        <v>67568962104</v>
      </c>
      <c r="Q206" s="46">
        <v>286640298555</v>
      </c>
      <c r="R206" s="46">
        <f>+L206-Q206</f>
        <v>67568962104</v>
      </c>
      <c r="S206" s="46">
        <f>O206-Q206</f>
        <v>0</v>
      </c>
      <c r="T206" s="46">
        <v>0</v>
      </c>
      <c r="U206" s="46">
        <f>+Q206-T206</f>
        <v>286640298555</v>
      </c>
      <c r="V206" s="46">
        <v>0</v>
      </c>
      <c r="W206" s="48">
        <f>+T206-V206</f>
        <v>0</v>
      </c>
      <c r="X206" s="54">
        <f t="shared" si="159"/>
        <v>0.80923999000396218</v>
      </c>
      <c r="Y206" s="54">
        <f t="shared" si="181"/>
        <v>0</v>
      </c>
      <c r="Z206" s="54">
        <f t="shared" si="156"/>
        <v>0</v>
      </c>
      <c r="AA206" s="54">
        <f t="shared" si="167"/>
        <v>0</v>
      </c>
      <c r="AB206" s="54" t="s">
        <v>40</v>
      </c>
    </row>
    <row r="207" spans="1:28" ht="71.25" customHeight="1" x14ac:dyDescent="0.25">
      <c r="A207" s="39" t="s">
        <v>366</v>
      </c>
      <c r="B207" s="34" t="s">
        <v>37</v>
      </c>
      <c r="C207" s="34">
        <v>10</v>
      </c>
      <c r="D207" s="34" t="s">
        <v>38</v>
      </c>
      <c r="E207" s="40" t="s">
        <v>367</v>
      </c>
      <c r="F207" s="62">
        <f t="shared" ref="F207:J209" si="185">+F208</f>
        <v>53006481523</v>
      </c>
      <c r="G207" s="62">
        <f t="shared" si="185"/>
        <v>0</v>
      </c>
      <c r="H207" s="62">
        <f t="shared" si="185"/>
        <v>0</v>
      </c>
      <c r="I207" s="62">
        <f t="shared" si="185"/>
        <v>0</v>
      </c>
      <c r="J207" s="62">
        <f t="shared" si="185"/>
        <v>0</v>
      </c>
      <c r="K207" s="62">
        <f t="shared" si="182"/>
        <v>0</v>
      </c>
      <c r="L207" s="62">
        <f>+L208</f>
        <v>53006481523</v>
      </c>
      <c r="M207" s="42">
        <f t="shared" si="175"/>
        <v>6.7165158696440158E-3</v>
      </c>
      <c r="N207" s="62">
        <f t="shared" ref="N207:W209" si="186">+N208</f>
        <v>0</v>
      </c>
      <c r="O207" s="62">
        <f t="shared" si="186"/>
        <v>46618509423</v>
      </c>
      <c r="P207" s="62">
        <f t="shared" si="186"/>
        <v>6387972100</v>
      </c>
      <c r="Q207" s="62">
        <f t="shared" si="186"/>
        <v>46618509423</v>
      </c>
      <c r="R207" s="62">
        <f t="shared" si="186"/>
        <v>6387972100</v>
      </c>
      <c r="S207" s="62">
        <f t="shared" si="186"/>
        <v>0</v>
      </c>
      <c r="T207" s="62">
        <f t="shared" si="186"/>
        <v>0</v>
      </c>
      <c r="U207" s="62">
        <f t="shared" si="186"/>
        <v>46618509423</v>
      </c>
      <c r="V207" s="62">
        <f t="shared" si="186"/>
        <v>0</v>
      </c>
      <c r="W207" s="62">
        <f t="shared" si="186"/>
        <v>0</v>
      </c>
      <c r="X207" s="65">
        <f t="shared" si="159"/>
        <v>0.87948696241556423</v>
      </c>
      <c r="Y207" s="65">
        <f t="shared" si="181"/>
        <v>0</v>
      </c>
      <c r="Z207" s="65">
        <f t="shared" si="156"/>
        <v>0</v>
      </c>
      <c r="AA207" s="65">
        <f t="shared" si="167"/>
        <v>0</v>
      </c>
      <c r="AB207" s="65" t="s">
        <v>40</v>
      </c>
    </row>
    <row r="208" spans="1:28" ht="71.25" customHeight="1" x14ac:dyDescent="0.25">
      <c r="A208" s="39" t="s">
        <v>368</v>
      </c>
      <c r="B208" s="34" t="s">
        <v>37</v>
      </c>
      <c r="C208" s="34">
        <v>10</v>
      </c>
      <c r="D208" s="34" t="s">
        <v>38</v>
      </c>
      <c r="E208" s="96" t="s">
        <v>367</v>
      </c>
      <c r="F208" s="62">
        <f t="shared" si="185"/>
        <v>53006481523</v>
      </c>
      <c r="G208" s="62">
        <f t="shared" si="185"/>
        <v>0</v>
      </c>
      <c r="H208" s="62">
        <f t="shared" si="185"/>
        <v>0</v>
      </c>
      <c r="I208" s="62">
        <f t="shared" si="185"/>
        <v>0</v>
      </c>
      <c r="J208" s="62">
        <f t="shared" si="185"/>
        <v>0</v>
      </c>
      <c r="K208" s="62">
        <f t="shared" si="182"/>
        <v>0</v>
      </c>
      <c r="L208" s="62">
        <f>+L209</f>
        <v>53006481523</v>
      </c>
      <c r="M208" s="42">
        <f t="shared" si="175"/>
        <v>6.7165158696440158E-3</v>
      </c>
      <c r="N208" s="62">
        <f t="shared" si="186"/>
        <v>0</v>
      </c>
      <c r="O208" s="62">
        <f t="shared" si="186"/>
        <v>46618509423</v>
      </c>
      <c r="P208" s="62">
        <f t="shared" si="186"/>
        <v>6387972100</v>
      </c>
      <c r="Q208" s="62">
        <f t="shared" si="186"/>
        <v>46618509423</v>
      </c>
      <c r="R208" s="62">
        <f t="shared" si="186"/>
        <v>6387972100</v>
      </c>
      <c r="S208" s="62">
        <f t="shared" si="186"/>
        <v>0</v>
      </c>
      <c r="T208" s="62">
        <f t="shared" si="186"/>
        <v>0</v>
      </c>
      <c r="U208" s="62">
        <f t="shared" si="186"/>
        <v>46618509423</v>
      </c>
      <c r="V208" s="62">
        <f t="shared" si="186"/>
        <v>0</v>
      </c>
      <c r="W208" s="62">
        <f t="shared" si="186"/>
        <v>0</v>
      </c>
      <c r="X208" s="65">
        <f t="shared" si="159"/>
        <v>0.87948696241556423</v>
      </c>
      <c r="Y208" s="65">
        <f t="shared" si="181"/>
        <v>0</v>
      </c>
      <c r="Z208" s="65">
        <f t="shared" si="156"/>
        <v>0</v>
      </c>
      <c r="AA208" s="65">
        <f t="shared" si="167"/>
        <v>0</v>
      </c>
      <c r="AB208" s="65" t="s">
        <v>40</v>
      </c>
    </row>
    <row r="209" spans="1:28" ht="30.75" customHeight="1" x14ac:dyDescent="0.25">
      <c r="A209" s="39" t="s">
        <v>369</v>
      </c>
      <c r="B209" s="34" t="s">
        <v>37</v>
      </c>
      <c r="C209" s="34">
        <v>10</v>
      </c>
      <c r="D209" s="34" t="s">
        <v>38</v>
      </c>
      <c r="E209" s="40" t="s">
        <v>268</v>
      </c>
      <c r="F209" s="62">
        <f t="shared" si="185"/>
        <v>53006481523</v>
      </c>
      <c r="G209" s="62">
        <f t="shared" si="185"/>
        <v>0</v>
      </c>
      <c r="H209" s="62">
        <f t="shared" si="185"/>
        <v>0</v>
      </c>
      <c r="I209" s="62">
        <f t="shared" si="185"/>
        <v>0</v>
      </c>
      <c r="J209" s="62">
        <f t="shared" si="185"/>
        <v>0</v>
      </c>
      <c r="K209" s="62">
        <f t="shared" si="182"/>
        <v>0</v>
      </c>
      <c r="L209" s="62">
        <f>+L210</f>
        <v>53006481523</v>
      </c>
      <c r="M209" s="42">
        <f t="shared" si="175"/>
        <v>6.7165158696440158E-3</v>
      </c>
      <c r="N209" s="62">
        <f t="shared" si="186"/>
        <v>0</v>
      </c>
      <c r="O209" s="62">
        <f t="shared" si="186"/>
        <v>46618509423</v>
      </c>
      <c r="P209" s="62">
        <f t="shared" si="186"/>
        <v>6387972100</v>
      </c>
      <c r="Q209" s="62">
        <f t="shared" si="186"/>
        <v>46618509423</v>
      </c>
      <c r="R209" s="62">
        <f t="shared" si="186"/>
        <v>6387972100</v>
      </c>
      <c r="S209" s="62">
        <f t="shared" si="186"/>
        <v>0</v>
      </c>
      <c r="T209" s="62">
        <f t="shared" si="186"/>
        <v>0</v>
      </c>
      <c r="U209" s="62">
        <f t="shared" si="186"/>
        <v>46618509423</v>
      </c>
      <c r="V209" s="62">
        <f t="shared" si="186"/>
        <v>0</v>
      </c>
      <c r="W209" s="62">
        <f t="shared" si="186"/>
        <v>0</v>
      </c>
      <c r="X209" s="65">
        <f t="shared" si="159"/>
        <v>0.87948696241556423</v>
      </c>
      <c r="Y209" s="65">
        <f t="shared" si="181"/>
        <v>0</v>
      </c>
      <c r="Z209" s="65">
        <f t="shared" si="156"/>
        <v>0</v>
      </c>
      <c r="AA209" s="65">
        <f t="shared" si="167"/>
        <v>0</v>
      </c>
      <c r="AB209" s="65" t="s">
        <v>40</v>
      </c>
    </row>
    <row r="210" spans="1:28" ht="30" customHeight="1" x14ac:dyDescent="0.25">
      <c r="A210" s="43" t="s">
        <v>370</v>
      </c>
      <c r="B210" s="44" t="s">
        <v>37</v>
      </c>
      <c r="C210" s="44">
        <v>10</v>
      </c>
      <c r="D210" s="44" t="s">
        <v>38</v>
      </c>
      <c r="E210" s="45" t="s">
        <v>258</v>
      </c>
      <c r="F210" s="46">
        <v>53006481523</v>
      </c>
      <c r="G210" s="46">
        <v>0</v>
      </c>
      <c r="H210" s="46">
        <v>0</v>
      </c>
      <c r="I210" s="46">
        <v>0</v>
      </c>
      <c r="J210" s="46">
        <v>0</v>
      </c>
      <c r="K210" s="46">
        <f t="shared" si="182"/>
        <v>0</v>
      </c>
      <c r="L210" s="46">
        <f>+F210+K210</f>
        <v>53006481523</v>
      </c>
      <c r="M210" s="51">
        <f t="shared" si="175"/>
        <v>6.7165158696440158E-3</v>
      </c>
      <c r="N210" s="46">
        <v>0</v>
      </c>
      <c r="O210" s="46">
        <v>46618509423</v>
      </c>
      <c r="P210" s="46">
        <f>L210-O210</f>
        <v>6387972100</v>
      </c>
      <c r="Q210" s="46">
        <v>46618509423</v>
      </c>
      <c r="R210" s="46">
        <f>+L210-Q210</f>
        <v>6387972100</v>
      </c>
      <c r="S210" s="46">
        <f>O210-Q210</f>
        <v>0</v>
      </c>
      <c r="T210" s="46">
        <v>0</v>
      </c>
      <c r="U210" s="46">
        <f>+Q210-T210</f>
        <v>46618509423</v>
      </c>
      <c r="V210" s="46">
        <v>0</v>
      </c>
      <c r="W210" s="48">
        <f>+T210-V210</f>
        <v>0</v>
      </c>
      <c r="X210" s="54">
        <f t="shared" si="159"/>
        <v>0.87948696241556423</v>
      </c>
      <c r="Y210" s="54">
        <f t="shared" si="181"/>
        <v>0</v>
      </c>
      <c r="Z210" s="54">
        <f t="shared" si="156"/>
        <v>0</v>
      </c>
      <c r="AA210" s="54">
        <f t="shared" si="167"/>
        <v>0</v>
      </c>
      <c r="AB210" s="54" t="s">
        <v>40</v>
      </c>
    </row>
    <row r="211" spans="1:28" s="4" customFormat="1" ht="73.5" customHeight="1" x14ac:dyDescent="0.25">
      <c r="A211" s="97" t="s">
        <v>371</v>
      </c>
      <c r="B211" s="101" t="s">
        <v>37</v>
      </c>
      <c r="C211" s="34">
        <v>10</v>
      </c>
      <c r="D211" s="34" t="s">
        <v>38</v>
      </c>
      <c r="E211" s="96" t="s">
        <v>372</v>
      </c>
      <c r="F211" s="60">
        <f>+F212</f>
        <v>2450000000</v>
      </c>
      <c r="G211" s="60">
        <f t="shared" ref="G211:L213" si="187">+G212</f>
        <v>0</v>
      </c>
      <c r="H211" s="60">
        <f t="shared" si="187"/>
        <v>0</v>
      </c>
      <c r="I211" s="60">
        <f t="shared" si="187"/>
        <v>0</v>
      </c>
      <c r="J211" s="60">
        <f t="shared" si="187"/>
        <v>0</v>
      </c>
      <c r="K211" s="60">
        <f t="shared" si="187"/>
        <v>0</v>
      </c>
      <c r="L211" s="60">
        <f t="shared" si="187"/>
        <v>2450000000</v>
      </c>
      <c r="M211" s="42">
        <f t="shared" si="175"/>
        <v>3.1044248567012816E-4</v>
      </c>
      <c r="N211" s="60">
        <f t="shared" ref="N211:W213" si="188">+N212</f>
        <v>0</v>
      </c>
      <c r="O211" s="60">
        <f t="shared" si="188"/>
        <v>1991292071.6900001</v>
      </c>
      <c r="P211" s="60">
        <f t="shared" si="188"/>
        <v>458707928.30999994</v>
      </c>
      <c r="Q211" s="60">
        <f t="shared" si="188"/>
        <v>1991292071.6900001</v>
      </c>
      <c r="R211" s="60">
        <f t="shared" si="188"/>
        <v>458707928.30999994</v>
      </c>
      <c r="S211" s="60">
        <f t="shared" si="188"/>
        <v>0</v>
      </c>
      <c r="T211" s="60">
        <f t="shared" si="188"/>
        <v>115785.69</v>
      </c>
      <c r="U211" s="60">
        <f t="shared" si="188"/>
        <v>1991176286</v>
      </c>
      <c r="V211" s="60">
        <f t="shared" si="188"/>
        <v>0</v>
      </c>
      <c r="W211" s="60">
        <f t="shared" si="188"/>
        <v>115785.69</v>
      </c>
      <c r="X211" s="38">
        <f t="shared" si="159"/>
        <v>0.81277227415918374</v>
      </c>
      <c r="Y211" s="102">
        <f t="shared" si="181"/>
        <v>4.7259465306122452E-5</v>
      </c>
      <c r="Z211" s="38">
        <f t="shared" si="156"/>
        <v>0</v>
      </c>
      <c r="AA211" s="38">
        <f t="shared" si="167"/>
        <v>5.814601064610941E-5</v>
      </c>
      <c r="AB211" s="38">
        <f t="shared" ref="AB211:AB266" si="189">+V211/T211</f>
        <v>0</v>
      </c>
    </row>
    <row r="212" spans="1:28" s="4" customFormat="1" ht="57" customHeight="1" x14ac:dyDescent="0.25">
      <c r="A212" s="97" t="s">
        <v>373</v>
      </c>
      <c r="B212" s="101" t="s">
        <v>37</v>
      </c>
      <c r="C212" s="34">
        <v>10</v>
      </c>
      <c r="D212" s="34" t="s">
        <v>38</v>
      </c>
      <c r="E212" s="96" t="s">
        <v>372</v>
      </c>
      <c r="F212" s="60">
        <f>+F213</f>
        <v>2450000000</v>
      </c>
      <c r="G212" s="60">
        <f t="shared" si="187"/>
        <v>0</v>
      </c>
      <c r="H212" s="60">
        <f t="shared" si="187"/>
        <v>0</v>
      </c>
      <c r="I212" s="60">
        <f t="shared" si="187"/>
        <v>0</v>
      </c>
      <c r="J212" s="60">
        <f t="shared" si="187"/>
        <v>0</v>
      </c>
      <c r="K212" s="60">
        <f t="shared" si="187"/>
        <v>0</v>
      </c>
      <c r="L212" s="60">
        <f t="shared" si="187"/>
        <v>2450000000</v>
      </c>
      <c r="M212" s="42">
        <f t="shared" si="175"/>
        <v>3.1044248567012816E-4</v>
      </c>
      <c r="N212" s="60">
        <f t="shared" si="188"/>
        <v>0</v>
      </c>
      <c r="O212" s="60">
        <f t="shared" si="188"/>
        <v>1991292071.6900001</v>
      </c>
      <c r="P212" s="60">
        <f t="shared" si="188"/>
        <v>458707928.30999994</v>
      </c>
      <c r="Q212" s="60">
        <f t="shared" si="188"/>
        <v>1991292071.6900001</v>
      </c>
      <c r="R212" s="60">
        <f t="shared" si="188"/>
        <v>458707928.30999994</v>
      </c>
      <c r="S212" s="60">
        <f t="shared" si="188"/>
        <v>0</v>
      </c>
      <c r="T212" s="60">
        <f t="shared" si="188"/>
        <v>115785.69</v>
      </c>
      <c r="U212" s="60">
        <f t="shared" si="188"/>
        <v>1991176286</v>
      </c>
      <c r="V212" s="60">
        <f t="shared" si="188"/>
        <v>0</v>
      </c>
      <c r="W212" s="60">
        <f t="shared" si="188"/>
        <v>115785.69</v>
      </c>
      <c r="X212" s="38">
        <f t="shared" si="159"/>
        <v>0.81277227415918374</v>
      </c>
      <c r="Y212" s="102">
        <f t="shared" si="181"/>
        <v>4.7259465306122452E-5</v>
      </c>
      <c r="Z212" s="38">
        <f t="shared" si="156"/>
        <v>0</v>
      </c>
      <c r="AA212" s="38">
        <f t="shared" si="167"/>
        <v>5.814601064610941E-5</v>
      </c>
      <c r="AB212" s="38">
        <f t="shared" si="189"/>
        <v>0</v>
      </c>
    </row>
    <row r="213" spans="1:28" ht="45" customHeight="1" x14ac:dyDescent="0.25">
      <c r="A213" s="97" t="s">
        <v>374</v>
      </c>
      <c r="B213" s="101" t="s">
        <v>37</v>
      </c>
      <c r="C213" s="34">
        <v>10</v>
      </c>
      <c r="D213" s="34" t="s">
        <v>38</v>
      </c>
      <c r="E213" s="96" t="s">
        <v>268</v>
      </c>
      <c r="F213" s="60">
        <f>+F214</f>
        <v>2450000000</v>
      </c>
      <c r="G213" s="60">
        <f t="shared" si="187"/>
        <v>0</v>
      </c>
      <c r="H213" s="60">
        <f t="shared" si="187"/>
        <v>0</v>
      </c>
      <c r="I213" s="60">
        <f t="shared" si="187"/>
        <v>0</v>
      </c>
      <c r="J213" s="60">
        <f t="shared" si="187"/>
        <v>0</v>
      </c>
      <c r="K213" s="60">
        <f t="shared" si="187"/>
        <v>0</v>
      </c>
      <c r="L213" s="60">
        <f t="shared" si="187"/>
        <v>2450000000</v>
      </c>
      <c r="M213" s="42">
        <f t="shared" si="175"/>
        <v>3.1044248567012816E-4</v>
      </c>
      <c r="N213" s="60">
        <f t="shared" si="188"/>
        <v>0</v>
      </c>
      <c r="O213" s="60">
        <f t="shared" si="188"/>
        <v>1991292071.6900001</v>
      </c>
      <c r="P213" s="60">
        <f t="shared" si="188"/>
        <v>458707928.30999994</v>
      </c>
      <c r="Q213" s="60">
        <f t="shared" si="188"/>
        <v>1991292071.6900001</v>
      </c>
      <c r="R213" s="60">
        <f t="shared" si="188"/>
        <v>458707928.30999994</v>
      </c>
      <c r="S213" s="60">
        <f t="shared" si="188"/>
        <v>0</v>
      </c>
      <c r="T213" s="60">
        <f t="shared" si="188"/>
        <v>115785.69</v>
      </c>
      <c r="U213" s="60">
        <f t="shared" si="188"/>
        <v>1991176286</v>
      </c>
      <c r="V213" s="60">
        <f t="shared" si="188"/>
        <v>0</v>
      </c>
      <c r="W213" s="60">
        <f t="shared" si="188"/>
        <v>115785.69</v>
      </c>
      <c r="X213" s="38">
        <f t="shared" si="159"/>
        <v>0.81277227415918374</v>
      </c>
      <c r="Y213" s="102">
        <f t="shared" si="181"/>
        <v>4.7259465306122452E-5</v>
      </c>
      <c r="Z213" s="38">
        <f t="shared" si="156"/>
        <v>0</v>
      </c>
      <c r="AA213" s="38">
        <f t="shared" si="167"/>
        <v>5.814601064610941E-5</v>
      </c>
      <c r="AB213" s="38">
        <f t="shared" si="189"/>
        <v>0</v>
      </c>
    </row>
    <row r="214" spans="1:28" ht="41.25" customHeight="1" x14ac:dyDescent="0.25">
      <c r="A214" s="103" t="s">
        <v>375</v>
      </c>
      <c r="B214" s="104" t="s">
        <v>37</v>
      </c>
      <c r="C214" s="44">
        <v>10</v>
      </c>
      <c r="D214" s="44" t="s">
        <v>38</v>
      </c>
      <c r="E214" s="45" t="s">
        <v>258</v>
      </c>
      <c r="F214" s="46">
        <v>2450000000</v>
      </c>
      <c r="G214" s="59">
        <v>0</v>
      </c>
      <c r="H214" s="59">
        <v>0</v>
      </c>
      <c r="I214" s="59">
        <v>0</v>
      </c>
      <c r="J214" s="59">
        <v>0</v>
      </c>
      <c r="K214" s="59">
        <f t="shared" ref="K214:K277" si="190">+G214-H214+I214-J214</f>
        <v>0</v>
      </c>
      <c r="L214" s="46">
        <f>+F214+K214</f>
        <v>2450000000</v>
      </c>
      <c r="M214" s="51">
        <f t="shared" si="175"/>
        <v>3.1044248567012816E-4</v>
      </c>
      <c r="N214" s="46">
        <v>0</v>
      </c>
      <c r="O214" s="46">
        <v>1991292071.6900001</v>
      </c>
      <c r="P214" s="59">
        <f>L214-O214</f>
        <v>458707928.30999994</v>
      </c>
      <c r="Q214" s="46">
        <v>1991292071.6900001</v>
      </c>
      <c r="R214" s="59">
        <f>+L214-Q214</f>
        <v>458707928.30999994</v>
      </c>
      <c r="S214" s="46">
        <f>O214-Q214</f>
        <v>0</v>
      </c>
      <c r="T214" s="59">
        <v>115785.69</v>
      </c>
      <c r="U214" s="46">
        <f>+Q214-T214</f>
        <v>1991176286</v>
      </c>
      <c r="V214" s="59">
        <v>0</v>
      </c>
      <c r="W214" s="48">
        <f>+T214-V214</f>
        <v>115785.69</v>
      </c>
      <c r="X214" s="49">
        <f t="shared" si="159"/>
        <v>0.81277227415918374</v>
      </c>
      <c r="Y214" s="99">
        <f t="shared" si="181"/>
        <v>4.7259465306122452E-5</v>
      </c>
      <c r="Z214" s="49">
        <f t="shared" si="156"/>
        <v>0</v>
      </c>
      <c r="AA214" s="49">
        <f t="shared" si="167"/>
        <v>5.814601064610941E-5</v>
      </c>
      <c r="AB214" s="49">
        <f t="shared" si="189"/>
        <v>0</v>
      </c>
    </row>
    <row r="215" spans="1:28" s="4" customFormat="1" ht="81" customHeight="1" x14ac:dyDescent="0.25">
      <c r="A215" s="97" t="s">
        <v>376</v>
      </c>
      <c r="B215" s="101" t="s">
        <v>37</v>
      </c>
      <c r="C215" s="34">
        <v>10</v>
      </c>
      <c r="D215" s="34" t="s">
        <v>38</v>
      </c>
      <c r="E215" s="96" t="s">
        <v>377</v>
      </c>
      <c r="F215" s="60">
        <f>+F216</f>
        <v>187318076171</v>
      </c>
      <c r="G215" s="60">
        <f t="shared" ref="G215:J217" si="191">+G216</f>
        <v>0</v>
      </c>
      <c r="H215" s="60">
        <f t="shared" si="191"/>
        <v>0</v>
      </c>
      <c r="I215" s="60">
        <f t="shared" si="191"/>
        <v>0</v>
      </c>
      <c r="J215" s="60">
        <f t="shared" si="191"/>
        <v>0</v>
      </c>
      <c r="K215" s="60">
        <f t="shared" si="190"/>
        <v>0</v>
      </c>
      <c r="L215" s="60">
        <f>+L216</f>
        <v>187318076171</v>
      </c>
      <c r="M215" s="42">
        <f t="shared" si="175"/>
        <v>2.3735301705090465E-2</v>
      </c>
      <c r="N215" s="60">
        <f t="shared" ref="N215:W217" si="192">+N216</f>
        <v>0</v>
      </c>
      <c r="O215" s="60">
        <f t="shared" si="192"/>
        <v>187318076171</v>
      </c>
      <c r="P215" s="60">
        <f t="shared" si="192"/>
        <v>0</v>
      </c>
      <c r="Q215" s="60">
        <f t="shared" si="192"/>
        <v>187318076171</v>
      </c>
      <c r="R215" s="60">
        <f t="shared" si="192"/>
        <v>0</v>
      </c>
      <c r="S215" s="60">
        <f t="shared" si="192"/>
        <v>0</v>
      </c>
      <c r="T215" s="60">
        <f t="shared" si="192"/>
        <v>0</v>
      </c>
      <c r="U215" s="60">
        <f t="shared" si="192"/>
        <v>187318076171</v>
      </c>
      <c r="V215" s="60">
        <f t="shared" si="192"/>
        <v>0</v>
      </c>
      <c r="W215" s="60">
        <f t="shared" si="192"/>
        <v>0</v>
      </c>
      <c r="X215" s="65">
        <f t="shared" si="159"/>
        <v>1</v>
      </c>
      <c r="Y215" s="65">
        <f t="shared" si="181"/>
        <v>0</v>
      </c>
      <c r="Z215" s="65">
        <f t="shared" si="156"/>
        <v>0</v>
      </c>
      <c r="AA215" s="65">
        <f t="shared" si="167"/>
        <v>0</v>
      </c>
      <c r="AB215" s="65" t="s">
        <v>40</v>
      </c>
    </row>
    <row r="216" spans="1:28" s="4" customFormat="1" ht="75" customHeight="1" x14ac:dyDescent="0.25">
      <c r="A216" s="97" t="s">
        <v>378</v>
      </c>
      <c r="B216" s="101" t="s">
        <v>37</v>
      </c>
      <c r="C216" s="34">
        <v>10</v>
      </c>
      <c r="D216" s="34" t="s">
        <v>38</v>
      </c>
      <c r="E216" s="96" t="s">
        <v>377</v>
      </c>
      <c r="F216" s="60">
        <f>+F217</f>
        <v>187318076171</v>
      </c>
      <c r="G216" s="60">
        <f t="shared" si="191"/>
        <v>0</v>
      </c>
      <c r="H216" s="60">
        <f t="shared" si="191"/>
        <v>0</v>
      </c>
      <c r="I216" s="60">
        <f t="shared" si="191"/>
        <v>0</v>
      </c>
      <c r="J216" s="60">
        <f t="shared" si="191"/>
        <v>0</v>
      </c>
      <c r="K216" s="60">
        <f t="shared" si="190"/>
        <v>0</v>
      </c>
      <c r="L216" s="60">
        <f>+L217</f>
        <v>187318076171</v>
      </c>
      <c r="M216" s="42">
        <f t="shared" si="175"/>
        <v>2.3735301705090465E-2</v>
      </c>
      <c r="N216" s="60">
        <f t="shared" si="192"/>
        <v>0</v>
      </c>
      <c r="O216" s="60">
        <f t="shared" si="192"/>
        <v>187318076171</v>
      </c>
      <c r="P216" s="60">
        <f t="shared" si="192"/>
        <v>0</v>
      </c>
      <c r="Q216" s="60">
        <f t="shared" si="192"/>
        <v>187318076171</v>
      </c>
      <c r="R216" s="60">
        <f t="shared" si="192"/>
        <v>0</v>
      </c>
      <c r="S216" s="60">
        <f t="shared" si="192"/>
        <v>0</v>
      </c>
      <c r="T216" s="60">
        <f t="shared" si="192"/>
        <v>0</v>
      </c>
      <c r="U216" s="60">
        <f t="shared" si="192"/>
        <v>187318076171</v>
      </c>
      <c r="V216" s="60">
        <f t="shared" si="192"/>
        <v>0</v>
      </c>
      <c r="W216" s="60">
        <f t="shared" si="192"/>
        <v>0</v>
      </c>
      <c r="X216" s="65">
        <f t="shared" si="159"/>
        <v>1</v>
      </c>
      <c r="Y216" s="65">
        <f t="shared" si="181"/>
        <v>0</v>
      </c>
      <c r="Z216" s="65">
        <f t="shared" si="156"/>
        <v>0</v>
      </c>
      <c r="AA216" s="65">
        <f t="shared" si="167"/>
        <v>0</v>
      </c>
      <c r="AB216" s="65" t="s">
        <v>40</v>
      </c>
    </row>
    <row r="217" spans="1:28" ht="45" customHeight="1" x14ac:dyDescent="0.25">
      <c r="A217" s="97" t="s">
        <v>379</v>
      </c>
      <c r="B217" s="101" t="s">
        <v>37</v>
      </c>
      <c r="C217" s="34">
        <v>10</v>
      </c>
      <c r="D217" s="34" t="s">
        <v>38</v>
      </c>
      <c r="E217" s="96" t="s">
        <v>268</v>
      </c>
      <c r="F217" s="60">
        <f>+F218</f>
        <v>187318076171</v>
      </c>
      <c r="G217" s="60">
        <f t="shared" si="191"/>
        <v>0</v>
      </c>
      <c r="H217" s="60">
        <f t="shared" si="191"/>
        <v>0</v>
      </c>
      <c r="I217" s="60">
        <f t="shared" si="191"/>
        <v>0</v>
      </c>
      <c r="J217" s="60">
        <f t="shared" si="191"/>
        <v>0</v>
      </c>
      <c r="K217" s="60">
        <f t="shared" si="190"/>
        <v>0</v>
      </c>
      <c r="L217" s="60">
        <f>+L218</f>
        <v>187318076171</v>
      </c>
      <c r="M217" s="42">
        <f t="shared" si="175"/>
        <v>2.3735301705090465E-2</v>
      </c>
      <c r="N217" s="60">
        <f t="shared" si="192"/>
        <v>0</v>
      </c>
      <c r="O217" s="60">
        <f t="shared" si="192"/>
        <v>187318076171</v>
      </c>
      <c r="P217" s="60">
        <f t="shared" si="192"/>
        <v>0</v>
      </c>
      <c r="Q217" s="60">
        <f t="shared" si="192"/>
        <v>187318076171</v>
      </c>
      <c r="R217" s="60">
        <f t="shared" si="192"/>
        <v>0</v>
      </c>
      <c r="S217" s="60">
        <f t="shared" si="192"/>
        <v>0</v>
      </c>
      <c r="T217" s="60">
        <f t="shared" si="192"/>
        <v>0</v>
      </c>
      <c r="U217" s="60">
        <f t="shared" si="192"/>
        <v>187318076171</v>
      </c>
      <c r="V217" s="60">
        <f t="shared" si="192"/>
        <v>0</v>
      </c>
      <c r="W217" s="60">
        <f t="shared" si="192"/>
        <v>0</v>
      </c>
      <c r="X217" s="65">
        <f t="shared" si="159"/>
        <v>1</v>
      </c>
      <c r="Y217" s="65">
        <f t="shared" si="181"/>
        <v>0</v>
      </c>
      <c r="Z217" s="65">
        <f t="shared" si="156"/>
        <v>0</v>
      </c>
      <c r="AA217" s="65">
        <f t="shared" si="167"/>
        <v>0</v>
      </c>
      <c r="AB217" s="65" t="s">
        <v>40</v>
      </c>
    </row>
    <row r="218" spans="1:28" ht="41.25" customHeight="1" x14ac:dyDescent="0.25">
      <c r="A218" s="103" t="s">
        <v>380</v>
      </c>
      <c r="B218" s="104" t="s">
        <v>37</v>
      </c>
      <c r="C218" s="44">
        <v>10</v>
      </c>
      <c r="D218" s="44" t="s">
        <v>38</v>
      </c>
      <c r="E218" s="45" t="s">
        <v>258</v>
      </c>
      <c r="F218" s="46">
        <v>187318076171</v>
      </c>
      <c r="G218" s="59">
        <v>0</v>
      </c>
      <c r="H218" s="59">
        <v>0</v>
      </c>
      <c r="I218" s="59">
        <v>0</v>
      </c>
      <c r="J218" s="59">
        <v>0</v>
      </c>
      <c r="K218" s="59">
        <f t="shared" si="190"/>
        <v>0</v>
      </c>
      <c r="L218" s="46">
        <f>+F218+K218</f>
        <v>187318076171</v>
      </c>
      <c r="M218" s="51">
        <f t="shared" si="175"/>
        <v>2.3735301705090465E-2</v>
      </c>
      <c r="N218" s="46">
        <v>0</v>
      </c>
      <c r="O218" s="46">
        <v>187318076171</v>
      </c>
      <c r="P218" s="59">
        <f>L218-O218</f>
        <v>0</v>
      </c>
      <c r="Q218" s="46">
        <v>187318076171</v>
      </c>
      <c r="R218" s="59">
        <f>+L218-Q218</f>
        <v>0</v>
      </c>
      <c r="S218" s="46">
        <f>O218-Q218</f>
        <v>0</v>
      </c>
      <c r="T218" s="59">
        <v>0</v>
      </c>
      <c r="U218" s="46">
        <f>+Q218-T218</f>
        <v>187318076171</v>
      </c>
      <c r="V218" s="59">
        <v>0</v>
      </c>
      <c r="W218" s="48">
        <f>+T218-V218</f>
        <v>0</v>
      </c>
      <c r="X218" s="54">
        <f t="shared" si="159"/>
        <v>1</v>
      </c>
      <c r="Y218" s="54">
        <f t="shared" si="181"/>
        <v>0</v>
      </c>
      <c r="Z218" s="54">
        <f t="shared" si="156"/>
        <v>0</v>
      </c>
      <c r="AA218" s="54">
        <f t="shared" si="167"/>
        <v>0</v>
      </c>
      <c r="AB218" s="54" t="s">
        <v>40</v>
      </c>
    </row>
    <row r="219" spans="1:28" s="4" customFormat="1" ht="81" customHeight="1" x14ac:dyDescent="0.25">
      <c r="A219" s="97" t="s">
        <v>381</v>
      </c>
      <c r="B219" s="101" t="s">
        <v>37</v>
      </c>
      <c r="C219" s="34">
        <v>10</v>
      </c>
      <c r="D219" s="34" t="s">
        <v>38</v>
      </c>
      <c r="E219" s="96" t="s">
        <v>382</v>
      </c>
      <c r="F219" s="60">
        <f>+F220</f>
        <v>133871788300</v>
      </c>
      <c r="G219" s="60">
        <f t="shared" ref="G219:J221" si="193">+G220</f>
        <v>0</v>
      </c>
      <c r="H219" s="60">
        <f t="shared" si="193"/>
        <v>0</v>
      </c>
      <c r="I219" s="60">
        <f t="shared" si="193"/>
        <v>0</v>
      </c>
      <c r="J219" s="60">
        <f t="shared" si="193"/>
        <v>0</v>
      </c>
      <c r="K219" s="60">
        <f t="shared" si="190"/>
        <v>0</v>
      </c>
      <c r="L219" s="60">
        <f>+L220</f>
        <v>133871788300</v>
      </c>
      <c r="M219" s="42">
        <f t="shared" si="175"/>
        <v>1.6963057437125378E-2</v>
      </c>
      <c r="N219" s="60">
        <f t="shared" ref="N219:W221" si="194">+N220</f>
        <v>0</v>
      </c>
      <c r="O219" s="60">
        <f t="shared" si="194"/>
        <v>133871788300</v>
      </c>
      <c r="P219" s="60">
        <f t="shared" si="194"/>
        <v>0</v>
      </c>
      <c r="Q219" s="60">
        <f t="shared" si="194"/>
        <v>133871788300</v>
      </c>
      <c r="R219" s="60">
        <f t="shared" si="194"/>
        <v>0</v>
      </c>
      <c r="S219" s="60">
        <f t="shared" si="194"/>
        <v>0</v>
      </c>
      <c r="T219" s="60">
        <f t="shared" si="194"/>
        <v>0</v>
      </c>
      <c r="U219" s="60">
        <f t="shared" si="194"/>
        <v>133871788300</v>
      </c>
      <c r="V219" s="60">
        <f t="shared" si="194"/>
        <v>0</v>
      </c>
      <c r="W219" s="60">
        <f t="shared" si="194"/>
        <v>0</v>
      </c>
      <c r="X219" s="65">
        <f t="shared" si="159"/>
        <v>1</v>
      </c>
      <c r="Y219" s="65">
        <f t="shared" si="181"/>
        <v>0</v>
      </c>
      <c r="Z219" s="65">
        <f t="shared" si="156"/>
        <v>0</v>
      </c>
      <c r="AA219" s="65">
        <f t="shared" si="167"/>
        <v>0</v>
      </c>
      <c r="AB219" s="65" t="s">
        <v>40</v>
      </c>
    </row>
    <row r="220" spans="1:28" s="4" customFormat="1" ht="75" customHeight="1" x14ac:dyDescent="0.25">
      <c r="A220" s="97" t="s">
        <v>383</v>
      </c>
      <c r="B220" s="101" t="s">
        <v>37</v>
      </c>
      <c r="C220" s="34">
        <v>10</v>
      </c>
      <c r="D220" s="34" t="s">
        <v>38</v>
      </c>
      <c r="E220" s="96" t="s">
        <v>382</v>
      </c>
      <c r="F220" s="60">
        <f>+F221</f>
        <v>133871788300</v>
      </c>
      <c r="G220" s="60">
        <f t="shared" si="193"/>
        <v>0</v>
      </c>
      <c r="H220" s="60">
        <f t="shared" si="193"/>
        <v>0</v>
      </c>
      <c r="I220" s="60">
        <f t="shared" si="193"/>
        <v>0</v>
      </c>
      <c r="J220" s="60">
        <f t="shared" si="193"/>
        <v>0</v>
      </c>
      <c r="K220" s="60">
        <f t="shared" si="190"/>
        <v>0</v>
      </c>
      <c r="L220" s="60">
        <f>+L221</f>
        <v>133871788300</v>
      </c>
      <c r="M220" s="42">
        <f t="shared" si="175"/>
        <v>1.6963057437125378E-2</v>
      </c>
      <c r="N220" s="60">
        <f t="shared" si="194"/>
        <v>0</v>
      </c>
      <c r="O220" s="60">
        <f t="shared" si="194"/>
        <v>133871788300</v>
      </c>
      <c r="P220" s="60">
        <f t="shared" si="194"/>
        <v>0</v>
      </c>
      <c r="Q220" s="60">
        <f t="shared" si="194"/>
        <v>133871788300</v>
      </c>
      <c r="R220" s="60">
        <f t="shared" si="194"/>
        <v>0</v>
      </c>
      <c r="S220" s="60">
        <f t="shared" si="194"/>
        <v>0</v>
      </c>
      <c r="T220" s="60">
        <f t="shared" si="194"/>
        <v>0</v>
      </c>
      <c r="U220" s="60">
        <f t="shared" si="194"/>
        <v>133871788300</v>
      </c>
      <c r="V220" s="60">
        <f t="shared" si="194"/>
        <v>0</v>
      </c>
      <c r="W220" s="60">
        <f t="shared" si="194"/>
        <v>0</v>
      </c>
      <c r="X220" s="65">
        <f t="shared" si="159"/>
        <v>1</v>
      </c>
      <c r="Y220" s="65">
        <f t="shared" si="181"/>
        <v>0</v>
      </c>
      <c r="Z220" s="65">
        <f t="shared" si="156"/>
        <v>0</v>
      </c>
      <c r="AA220" s="65">
        <f t="shared" si="167"/>
        <v>0</v>
      </c>
      <c r="AB220" s="65" t="s">
        <v>40</v>
      </c>
    </row>
    <row r="221" spans="1:28" ht="45" customHeight="1" x14ac:dyDescent="0.25">
      <c r="A221" s="97" t="s">
        <v>384</v>
      </c>
      <c r="B221" s="101" t="s">
        <v>37</v>
      </c>
      <c r="C221" s="34">
        <v>10</v>
      </c>
      <c r="D221" s="34" t="s">
        <v>38</v>
      </c>
      <c r="E221" s="96" t="s">
        <v>268</v>
      </c>
      <c r="F221" s="60">
        <f>+F222</f>
        <v>133871788300</v>
      </c>
      <c r="G221" s="60">
        <f t="shared" si="193"/>
        <v>0</v>
      </c>
      <c r="H221" s="60">
        <f t="shared" si="193"/>
        <v>0</v>
      </c>
      <c r="I221" s="60">
        <f t="shared" si="193"/>
        <v>0</v>
      </c>
      <c r="J221" s="60">
        <f t="shared" si="193"/>
        <v>0</v>
      </c>
      <c r="K221" s="60">
        <f t="shared" si="190"/>
        <v>0</v>
      </c>
      <c r="L221" s="60">
        <f>+L222</f>
        <v>133871788300</v>
      </c>
      <c r="M221" s="42">
        <f t="shared" si="175"/>
        <v>1.6963057437125378E-2</v>
      </c>
      <c r="N221" s="60">
        <f t="shared" si="194"/>
        <v>0</v>
      </c>
      <c r="O221" s="60">
        <f t="shared" si="194"/>
        <v>133871788300</v>
      </c>
      <c r="P221" s="60">
        <f t="shared" si="194"/>
        <v>0</v>
      </c>
      <c r="Q221" s="60">
        <f t="shared" si="194"/>
        <v>133871788300</v>
      </c>
      <c r="R221" s="60">
        <f t="shared" si="194"/>
        <v>0</v>
      </c>
      <c r="S221" s="60">
        <f t="shared" si="194"/>
        <v>0</v>
      </c>
      <c r="T221" s="60">
        <f t="shared" si="194"/>
        <v>0</v>
      </c>
      <c r="U221" s="60">
        <f t="shared" si="194"/>
        <v>133871788300</v>
      </c>
      <c r="V221" s="60">
        <f t="shared" si="194"/>
        <v>0</v>
      </c>
      <c r="W221" s="60">
        <f t="shared" si="194"/>
        <v>0</v>
      </c>
      <c r="X221" s="65">
        <f t="shared" si="159"/>
        <v>1</v>
      </c>
      <c r="Y221" s="65">
        <f t="shared" si="181"/>
        <v>0</v>
      </c>
      <c r="Z221" s="65">
        <f t="shared" si="156"/>
        <v>0</v>
      </c>
      <c r="AA221" s="65">
        <f t="shared" si="167"/>
        <v>0</v>
      </c>
      <c r="AB221" s="65" t="s">
        <v>40</v>
      </c>
    </row>
    <row r="222" spans="1:28" ht="41.25" customHeight="1" x14ac:dyDescent="0.25">
      <c r="A222" s="103" t="s">
        <v>385</v>
      </c>
      <c r="B222" s="104" t="s">
        <v>37</v>
      </c>
      <c r="C222" s="44">
        <v>10</v>
      </c>
      <c r="D222" s="44" t="s">
        <v>38</v>
      </c>
      <c r="E222" s="45" t="s">
        <v>258</v>
      </c>
      <c r="F222" s="46">
        <v>133871788300</v>
      </c>
      <c r="G222" s="59">
        <v>0</v>
      </c>
      <c r="H222" s="59">
        <v>0</v>
      </c>
      <c r="I222" s="59">
        <v>0</v>
      </c>
      <c r="J222" s="59">
        <v>0</v>
      </c>
      <c r="K222" s="59">
        <f t="shared" si="190"/>
        <v>0</v>
      </c>
      <c r="L222" s="46">
        <f>+F222+K222</f>
        <v>133871788300</v>
      </c>
      <c r="M222" s="51">
        <f t="shared" si="175"/>
        <v>1.6963057437125378E-2</v>
      </c>
      <c r="N222" s="46">
        <v>0</v>
      </c>
      <c r="O222" s="46">
        <v>133871788300</v>
      </c>
      <c r="P222" s="59">
        <f>L222-O222</f>
        <v>0</v>
      </c>
      <c r="Q222" s="46">
        <v>133871788300</v>
      </c>
      <c r="R222" s="59">
        <f>+L222-Q222</f>
        <v>0</v>
      </c>
      <c r="S222" s="46">
        <f>O222-Q222</f>
        <v>0</v>
      </c>
      <c r="T222" s="59">
        <v>0</v>
      </c>
      <c r="U222" s="46">
        <f>+Q222-T222</f>
        <v>133871788300</v>
      </c>
      <c r="V222" s="59">
        <v>0</v>
      </c>
      <c r="W222" s="48">
        <f>+T222-V222</f>
        <v>0</v>
      </c>
      <c r="X222" s="54">
        <f t="shared" si="159"/>
        <v>1</v>
      </c>
      <c r="Y222" s="54">
        <f t="shared" si="181"/>
        <v>0</v>
      </c>
      <c r="Z222" s="54">
        <f t="shared" si="156"/>
        <v>0</v>
      </c>
      <c r="AA222" s="54">
        <f t="shared" si="167"/>
        <v>0</v>
      </c>
      <c r="AB222" s="54" t="s">
        <v>40</v>
      </c>
    </row>
    <row r="223" spans="1:28" ht="35.25" customHeight="1" x14ac:dyDescent="0.25">
      <c r="A223" s="39" t="s">
        <v>386</v>
      </c>
      <c r="B223" s="34" t="s">
        <v>37</v>
      </c>
      <c r="C223" s="34">
        <v>10</v>
      </c>
      <c r="D223" s="34" t="s">
        <v>38</v>
      </c>
      <c r="E223" s="96" t="s">
        <v>387</v>
      </c>
      <c r="F223" s="62">
        <f>+F224</f>
        <v>5210000000</v>
      </c>
      <c r="G223" s="62">
        <f>+G224</f>
        <v>0</v>
      </c>
      <c r="H223" s="62">
        <f>+H224</f>
        <v>0</v>
      </c>
      <c r="I223" s="62">
        <f>+I224</f>
        <v>0</v>
      </c>
      <c r="J223" s="62">
        <f>+J224</f>
        <v>0</v>
      </c>
      <c r="K223" s="62">
        <f t="shared" si="190"/>
        <v>0</v>
      </c>
      <c r="L223" s="62">
        <f>+L224</f>
        <v>5210000000</v>
      </c>
      <c r="M223" s="42">
        <f t="shared" si="175"/>
        <v>6.6016544911892553E-4</v>
      </c>
      <c r="N223" s="62">
        <f t="shared" ref="N223:W223" si="195">+N224</f>
        <v>0</v>
      </c>
      <c r="O223" s="62">
        <f t="shared" si="195"/>
        <v>961197796</v>
      </c>
      <c r="P223" s="62">
        <f t="shared" si="195"/>
        <v>4248802204</v>
      </c>
      <c r="Q223" s="62">
        <f t="shared" si="195"/>
        <v>815636797</v>
      </c>
      <c r="R223" s="62">
        <f t="shared" si="195"/>
        <v>4394363203</v>
      </c>
      <c r="S223" s="62">
        <f t="shared" si="195"/>
        <v>145560999</v>
      </c>
      <c r="T223" s="62">
        <f t="shared" si="195"/>
        <v>23480</v>
      </c>
      <c r="U223" s="62">
        <f t="shared" si="195"/>
        <v>815613317</v>
      </c>
      <c r="V223" s="62">
        <f t="shared" si="195"/>
        <v>0</v>
      </c>
      <c r="W223" s="62">
        <f t="shared" si="195"/>
        <v>23480</v>
      </c>
      <c r="X223" s="38">
        <f t="shared" si="159"/>
        <v>0.15655216833013436</v>
      </c>
      <c r="Y223" s="98">
        <f t="shared" si="181"/>
        <v>4.5067178502879079E-6</v>
      </c>
      <c r="Z223" s="38">
        <f t="shared" si="156"/>
        <v>0</v>
      </c>
      <c r="AA223" s="38">
        <f t="shared" si="167"/>
        <v>2.8787323090819307E-5</v>
      </c>
      <c r="AB223" s="38">
        <f t="shared" si="189"/>
        <v>0</v>
      </c>
    </row>
    <row r="224" spans="1:28" ht="33" customHeight="1" x14ac:dyDescent="0.25">
      <c r="A224" s="39" t="s">
        <v>388</v>
      </c>
      <c r="B224" s="34" t="s">
        <v>37</v>
      </c>
      <c r="C224" s="34">
        <v>10</v>
      </c>
      <c r="D224" s="34" t="s">
        <v>38</v>
      </c>
      <c r="E224" s="40" t="s">
        <v>251</v>
      </c>
      <c r="F224" s="62">
        <f>+F225+F229</f>
        <v>5210000000</v>
      </c>
      <c r="G224" s="62">
        <f>+G225+G229</f>
        <v>0</v>
      </c>
      <c r="H224" s="62">
        <f>+H225+H229</f>
        <v>0</v>
      </c>
      <c r="I224" s="62">
        <f>+I225+I229</f>
        <v>0</v>
      </c>
      <c r="J224" s="62">
        <f>+J225+J229</f>
        <v>0</v>
      </c>
      <c r="K224" s="62">
        <f t="shared" si="190"/>
        <v>0</v>
      </c>
      <c r="L224" s="62">
        <f>+L225+L229</f>
        <v>5210000000</v>
      </c>
      <c r="M224" s="42">
        <f t="shared" si="175"/>
        <v>6.6016544911892553E-4</v>
      </c>
      <c r="N224" s="62">
        <f t="shared" ref="N224:W224" si="196">+N225+N229</f>
        <v>0</v>
      </c>
      <c r="O224" s="62">
        <f t="shared" si="196"/>
        <v>961197796</v>
      </c>
      <c r="P224" s="62">
        <f t="shared" si="196"/>
        <v>4248802204</v>
      </c>
      <c r="Q224" s="62">
        <f t="shared" si="196"/>
        <v>815636797</v>
      </c>
      <c r="R224" s="62">
        <f t="shared" si="196"/>
        <v>4394363203</v>
      </c>
      <c r="S224" s="62">
        <f t="shared" si="196"/>
        <v>145560999</v>
      </c>
      <c r="T224" s="62">
        <f t="shared" si="196"/>
        <v>23480</v>
      </c>
      <c r="U224" s="62">
        <f t="shared" si="196"/>
        <v>815613317</v>
      </c>
      <c r="V224" s="62">
        <f t="shared" si="196"/>
        <v>0</v>
      </c>
      <c r="W224" s="62">
        <f t="shared" si="196"/>
        <v>23480</v>
      </c>
      <c r="X224" s="38">
        <f t="shared" si="159"/>
        <v>0.15655216833013436</v>
      </c>
      <c r="Y224" s="98">
        <f t="shared" si="181"/>
        <v>4.5067178502879079E-6</v>
      </c>
      <c r="Z224" s="38">
        <f t="shared" ref="Z224:Z287" si="197">+V224/L224</f>
        <v>0</v>
      </c>
      <c r="AA224" s="38">
        <f t="shared" si="167"/>
        <v>2.8787323090819307E-5</v>
      </c>
      <c r="AB224" s="38">
        <f t="shared" si="189"/>
        <v>0</v>
      </c>
    </row>
    <row r="225" spans="1:28" ht="51.75" customHeight="1" x14ac:dyDescent="0.25">
      <c r="A225" s="39" t="s">
        <v>389</v>
      </c>
      <c r="B225" s="34" t="s">
        <v>37</v>
      </c>
      <c r="C225" s="34">
        <v>10</v>
      </c>
      <c r="D225" s="34" t="s">
        <v>38</v>
      </c>
      <c r="E225" s="40" t="s">
        <v>390</v>
      </c>
      <c r="F225" s="62">
        <f t="shared" ref="F225:J227" si="198">+F226</f>
        <v>2210000000</v>
      </c>
      <c r="G225" s="62">
        <f t="shared" si="198"/>
        <v>0</v>
      </c>
      <c r="H225" s="62">
        <f t="shared" si="198"/>
        <v>0</v>
      </c>
      <c r="I225" s="62">
        <f t="shared" si="198"/>
        <v>0</v>
      </c>
      <c r="J225" s="62">
        <f t="shared" si="198"/>
        <v>0</v>
      </c>
      <c r="K225" s="62">
        <f t="shared" si="190"/>
        <v>0</v>
      </c>
      <c r="L225" s="62">
        <f>+L226</f>
        <v>2210000000</v>
      </c>
      <c r="M225" s="42">
        <f t="shared" si="175"/>
        <v>2.8003179319631969E-4</v>
      </c>
      <c r="N225" s="62">
        <f t="shared" ref="N225:W227" si="199">+N226</f>
        <v>0</v>
      </c>
      <c r="O225" s="62">
        <f t="shared" si="199"/>
        <v>961197796</v>
      </c>
      <c r="P225" s="62">
        <f t="shared" si="199"/>
        <v>1248802204</v>
      </c>
      <c r="Q225" s="62">
        <f t="shared" si="199"/>
        <v>815636797</v>
      </c>
      <c r="R225" s="62">
        <f t="shared" si="199"/>
        <v>1394363203</v>
      </c>
      <c r="S225" s="62">
        <f t="shared" si="199"/>
        <v>145560999</v>
      </c>
      <c r="T225" s="62">
        <f t="shared" si="199"/>
        <v>23480</v>
      </c>
      <c r="U225" s="62">
        <f t="shared" si="199"/>
        <v>815613317</v>
      </c>
      <c r="V225" s="62">
        <f t="shared" si="199"/>
        <v>0</v>
      </c>
      <c r="W225" s="62">
        <f t="shared" si="199"/>
        <v>23480</v>
      </c>
      <c r="X225" s="38">
        <f t="shared" si="159"/>
        <v>0.36906642398190043</v>
      </c>
      <c r="Y225" s="102">
        <f t="shared" si="181"/>
        <v>1.0624434389140271E-5</v>
      </c>
      <c r="Z225" s="38">
        <f t="shared" si="197"/>
        <v>0</v>
      </c>
      <c r="AA225" s="38">
        <f t="shared" si="167"/>
        <v>2.8787323090819307E-5</v>
      </c>
      <c r="AB225" s="38">
        <f t="shared" si="189"/>
        <v>0</v>
      </c>
    </row>
    <row r="226" spans="1:28" ht="51.75" customHeight="1" x14ac:dyDescent="0.25">
      <c r="A226" s="39" t="s">
        <v>391</v>
      </c>
      <c r="B226" s="34" t="s">
        <v>37</v>
      </c>
      <c r="C226" s="34">
        <v>10</v>
      </c>
      <c r="D226" s="34" t="s">
        <v>38</v>
      </c>
      <c r="E226" s="40" t="s">
        <v>390</v>
      </c>
      <c r="F226" s="62">
        <f t="shared" si="198"/>
        <v>2210000000</v>
      </c>
      <c r="G226" s="62">
        <f t="shared" si="198"/>
        <v>0</v>
      </c>
      <c r="H226" s="62">
        <f t="shared" si="198"/>
        <v>0</v>
      </c>
      <c r="I226" s="62">
        <f t="shared" si="198"/>
        <v>0</v>
      </c>
      <c r="J226" s="62">
        <f t="shared" si="198"/>
        <v>0</v>
      </c>
      <c r="K226" s="62">
        <f t="shared" si="190"/>
        <v>0</v>
      </c>
      <c r="L226" s="62">
        <f>+L227</f>
        <v>2210000000</v>
      </c>
      <c r="M226" s="42">
        <f t="shared" si="175"/>
        <v>2.8003179319631969E-4</v>
      </c>
      <c r="N226" s="62">
        <f t="shared" si="199"/>
        <v>0</v>
      </c>
      <c r="O226" s="62">
        <f t="shared" si="199"/>
        <v>961197796</v>
      </c>
      <c r="P226" s="62">
        <f t="shared" si="199"/>
        <v>1248802204</v>
      </c>
      <c r="Q226" s="62">
        <f t="shared" si="199"/>
        <v>815636797</v>
      </c>
      <c r="R226" s="62">
        <f t="shared" si="199"/>
        <v>1394363203</v>
      </c>
      <c r="S226" s="62">
        <f t="shared" si="199"/>
        <v>145560999</v>
      </c>
      <c r="T226" s="62">
        <f t="shared" si="199"/>
        <v>23480</v>
      </c>
      <c r="U226" s="62">
        <f t="shared" si="199"/>
        <v>815613317</v>
      </c>
      <c r="V226" s="62">
        <f t="shared" si="199"/>
        <v>0</v>
      </c>
      <c r="W226" s="62">
        <f t="shared" si="199"/>
        <v>23480</v>
      </c>
      <c r="X226" s="38">
        <f t="shared" si="159"/>
        <v>0.36906642398190043</v>
      </c>
      <c r="Y226" s="102">
        <f t="shared" si="181"/>
        <v>1.0624434389140271E-5</v>
      </c>
      <c r="Z226" s="38">
        <f t="shared" si="197"/>
        <v>0</v>
      </c>
      <c r="AA226" s="38">
        <f t="shared" si="167"/>
        <v>2.8787323090819307E-5</v>
      </c>
      <c r="AB226" s="38">
        <f t="shared" si="189"/>
        <v>0</v>
      </c>
    </row>
    <row r="227" spans="1:28" ht="29.25" customHeight="1" x14ac:dyDescent="0.25">
      <c r="A227" s="39" t="s">
        <v>392</v>
      </c>
      <c r="B227" s="34" t="s">
        <v>37</v>
      </c>
      <c r="C227" s="34">
        <v>10</v>
      </c>
      <c r="D227" s="34" t="s">
        <v>38</v>
      </c>
      <c r="E227" s="96" t="s">
        <v>393</v>
      </c>
      <c r="F227" s="62">
        <f t="shared" si="198"/>
        <v>2210000000</v>
      </c>
      <c r="G227" s="62">
        <f t="shared" si="198"/>
        <v>0</v>
      </c>
      <c r="H227" s="62">
        <f t="shared" si="198"/>
        <v>0</v>
      </c>
      <c r="I227" s="62">
        <f t="shared" si="198"/>
        <v>0</v>
      </c>
      <c r="J227" s="62">
        <f t="shared" si="198"/>
        <v>0</v>
      </c>
      <c r="K227" s="62">
        <f t="shared" si="190"/>
        <v>0</v>
      </c>
      <c r="L227" s="62">
        <f>+L228</f>
        <v>2210000000</v>
      </c>
      <c r="M227" s="42">
        <f t="shared" si="175"/>
        <v>2.8003179319631969E-4</v>
      </c>
      <c r="N227" s="62">
        <f t="shared" si="199"/>
        <v>0</v>
      </c>
      <c r="O227" s="62">
        <f t="shared" si="199"/>
        <v>961197796</v>
      </c>
      <c r="P227" s="62">
        <f t="shared" si="199"/>
        <v>1248802204</v>
      </c>
      <c r="Q227" s="62">
        <f t="shared" si="199"/>
        <v>815636797</v>
      </c>
      <c r="R227" s="62">
        <f t="shared" si="199"/>
        <v>1394363203</v>
      </c>
      <c r="S227" s="62">
        <f t="shared" si="199"/>
        <v>145560999</v>
      </c>
      <c r="T227" s="62">
        <f t="shared" si="199"/>
        <v>23480</v>
      </c>
      <c r="U227" s="62">
        <f t="shared" si="199"/>
        <v>815613317</v>
      </c>
      <c r="V227" s="62">
        <f t="shared" si="199"/>
        <v>0</v>
      </c>
      <c r="W227" s="62">
        <f t="shared" si="199"/>
        <v>23480</v>
      </c>
      <c r="X227" s="38">
        <f t="shared" si="159"/>
        <v>0.36906642398190043</v>
      </c>
      <c r="Y227" s="102">
        <f t="shared" si="181"/>
        <v>1.0624434389140271E-5</v>
      </c>
      <c r="Z227" s="38">
        <f t="shared" si="197"/>
        <v>0</v>
      </c>
      <c r="AA227" s="38">
        <f t="shared" si="167"/>
        <v>2.8787323090819307E-5</v>
      </c>
      <c r="AB227" s="38">
        <f t="shared" si="189"/>
        <v>0</v>
      </c>
    </row>
    <row r="228" spans="1:28" ht="30" customHeight="1" x14ac:dyDescent="0.25">
      <c r="A228" s="43" t="s">
        <v>394</v>
      </c>
      <c r="B228" s="44" t="s">
        <v>37</v>
      </c>
      <c r="C228" s="44">
        <v>10</v>
      </c>
      <c r="D228" s="44" t="s">
        <v>38</v>
      </c>
      <c r="E228" s="45" t="s">
        <v>258</v>
      </c>
      <c r="F228" s="46">
        <v>2210000000</v>
      </c>
      <c r="G228" s="46">
        <v>0</v>
      </c>
      <c r="H228" s="46">
        <v>0</v>
      </c>
      <c r="I228" s="46">
        <v>0</v>
      </c>
      <c r="J228" s="46">
        <v>0</v>
      </c>
      <c r="K228" s="46">
        <f t="shared" si="190"/>
        <v>0</v>
      </c>
      <c r="L228" s="46">
        <f>+F228+K228</f>
        <v>2210000000</v>
      </c>
      <c r="M228" s="51">
        <f t="shared" si="175"/>
        <v>2.8003179319631969E-4</v>
      </c>
      <c r="N228" s="46">
        <v>0</v>
      </c>
      <c r="O228" s="46">
        <v>961197796</v>
      </c>
      <c r="P228" s="46">
        <f>L228-O228</f>
        <v>1248802204</v>
      </c>
      <c r="Q228" s="46">
        <v>815636797</v>
      </c>
      <c r="R228" s="46">
        <f>+L228-Q228</f>
        <v>1394363203</v>
      </c>
      <c r="S228" s="46">
        <f>O228-Q228</f>
        <v>145560999</v>
      </c>
      <c r="T228" s="46">
        <v>23480</v>
      </c>
      <c r="U228" s="46">
        <f>+Q228-T228</f>
        <v>815613317</v>
      </c>
      <c r="V228" s="46">
        <v>0</v>
      </c>
      <c r="W228" s="48">
        <f>+T228-V228</f>
        <v>23480</v>
      </c>
      <c r="X228" s="49">
        <f t="shared" si="159"/>
        <v>0.36906642398190043</v>
      </c>
      <c r="Y228" s="99">
        <f t="shared" si="181"/>
        <v>1.0624434389140271E-5</v>
      </c>
      <c r="Z228" s="49">
        <f t="shared" si="197"/>
        <v>0</v>
      </c>
      <c r="AA228" s="49">
        <f t="shared" si="167"/>
        <v>2.8787323090819307E-5</v>
      </c>
      <c r="AB228" s="49">
        <f t="shared" si="189"/>
        <v>0</v>
      </c>
    </row>
    <row r="229" spans="1:28" ht="51.75" customHeight="1" x14ac:dyDescent="0.25">
      <c r="A229" s="39" t="s">
        <v>395</v>
      </c>
      <c r="B229" s="34" t="s">
        <v>37</v>
      </c>
      <c r="C229" s="34">
        <v>10</v>
      </c>
      <c r="D229" s="34" t="s">
        <v>38</v>
      </c>
      <c r="E229" s="40" t="s">
        <v>396</v>
      </c>
      <c r="F229" s="62">
        <f t="shared" ref="F229:J231" si="200">+F230</f>
        <v>3000000000</v>
      </c>
      <c r="G229" s="62">
        <f t="shared" si="200"/>
        <v>0</v>
      </c>
      <c r="H229" s="62">
        <f t="shared" si="200"/>
        <v>0</v>
      </c>
      <c r="I229" s="62">
        <f t="shared" si="200"/>
        <v>0</v>
      </c>
      <c r="J229" s="62">
        <f t="shared" si="200"/>
        <v>0</v>
      </c>
      <c r="K229" s="62">
        <f t="shared" si="190"/>
        <v>0</v>
      </c>
      <c r="L229" s="62">
        <f>+L230</f>
        <v>3000000000</v>
      </c>
      <c r="M229" s="42">
        <f t="shared" si="175"/>
        <v>3.8013365592260589E-4</v>
      </c>
      <c r="N229" s="62">
        <f t="shared" ref="N229:W231" si="201">+N230</f>
        <v>0</v>
      </c>
      <c r="O229" s="62">
        <f t="shared" si="201"/>
        <v>0</v>
      </c>
      <c r="P229" s="62">
        <f t="shared" si="201"/>
        <v>3000000000</v>
      </c>
      <c r="Q229" s="62">
        <f t="shared" si="201"/>
        <v>0</v>
      </c>
      <c r="R229" s="62">
        <f t="shared" si="201"/>
        <v>3000000000</v>
      </c>
      <c r="S229" s="62">
        <f t="shared" si="201"/>
        <v>0</v>
      </c>
      <c r="T229" s="62">
        <f t="shared" si="201"/>
        <v>0</v>
      </c>
      <c r="U229" s="62">
        <f t="shared" si="201"/>
        <v>0</v>
      </c>
      <c r="V229" s="62">
        <f t="shared" si="201"/>
        <v>0</v>
      </c>
      <c r="W229" s="62">
        <f t="shared" si="201"/>
        <v>0</v>
      </c>
      <c r="X229" s="65">
        <f t="shared" si="159"/>
        <v>0</v>
      </c>
      <c r="Y229" s="65">
        <f t="shared" si="181"/>
        <v>0</v>
      </c>
      <c r="Z229" s="65">
        <f t="shared" si="197"/>
        <v>0</v>
      </c>
      <c r="AA229" s="65" t="s">
        <v>40</v>
      </c>
      <c r="AB229" s="65" t="s">
        <v>40</v>
      </c>
    </row>
    <row r="230" spans="1:28" ht="51.75" customHeight="1" x14ac:dyDescent="0.25">
      <c r="A230" s="39" t="s">
        <v>397</v>
      </c>
      <c r="B230" s="34" t="s">
        <v>37</v>
      </c>
      <c r="C230" s="34">
        <v>10</v>
      </c>
      <c r="D230" s="34" t="s">
        <v>38</v>
      </c>
      <c r="E230" s="40" t="s">
        <v>398</v>
      </c>
      <c r="F230" s="62">
        <f t="shared" si="200"/>
        <v>3000000000</v>
      </c>
      <c r="G230" s="62">
        <f t="shared" si="200"/>
        <v>0</v>
      </c>
      <c r="H230" s="62">
        <f t="shared" si="200"/>
        <v>0</v>
      </c>
      <c r="I230" s="62">
        <f t="shared" si="200"/>
        <v>0</v>
      </c>
      <c r="J230" s="62">
        <f t="shared" si="200"/>
        <v>0</v>
      </c>
      <c r="K230" s="62">
        <f t="shared" si="190"/>
        <v>0</v>
      </c>
      <c r="L230" s="62">
        <f>+L231</f>
        <v>3000000000</v>
      </c>
      <c r="M230" s="42">
        <f t="shared" si="175"/>
        <v>3.8013365592260589E-4</v>
      </c>
      <c r="N230" s="62">
        <f t="shared" si="201"/>
        <v>0</v>
      </c>
      <c r="O230" s="62">
        <f t="shared" si="201"/>
        <v>0</v>
      </c>
      <c r="P230" s="62">
        <f t="shared" si="201"/>
        <v>3000000000</v>
      </c>
      <c r="Q230" s="62">
        <f t="shared" si="201"/>
        <v>0</v>
      </c>
      <c r="R230" s="62">
        <f t="shared" si="201"/>
        <v>3000000000</v>
      </c>
      <c r="S230" s="62">
        <f t="shared" si="201"/>
        <v>0</v>
      </c>
      <c r="T230" s="62">
        <f t="shared" si="201"/>
        <v>0</v>
      </c>
      <c r="U230" s="62">
        <f t="shared" si="201"/>
        <v>0</v>
      </c>
      <c r="V230" s="62">
        <f t="shared" si="201"/>
        <v>0</v>
      </c>
      <c r="W230" s="62">
        <f t="shared" si="201"/>
        <v>0</v>
      </c>
      <c r="X230" s="65">
        <f t="shared" ref="X230:X293" si="202">+Q230/L230</f>
        <v>0</v>
      </c>
      <c r="Y230" s="65">
        <f t="shared" si="181"/>
        <v>0</v>
      </c>
      <c r="Z230" s="65">
        <f t="shared" si="197"/>
        <v>0</v>
      </c>
      <c r="AA230" s="65" t="s">
        <v>40</v>
      </c>
      <c r="AB230" s="65" t="s">
        <v>40</v>
      </c>
    </row>
    <row r="231" spans="1:28" ht="29.25" customHeight="1" x14ac:dyDescent="0.25">
      <c r="A231" s="39" t="s">
        <v>399</v>
      </c>
      <c r="B231" s="34" t="s">
        <v>37</v>
      </c>
      <c r="C231" s="34">
        <v>10</v>
      </c>
      <c r="D231" s="34" t="s">
        <v>38</v>
      </c>
      <c r="E231" s="96" t="s">
        <v>393</v>
      </c>
      <c r="F231" s="62">
        <f t="shared" si="200"/>
        <v>3000000000</v>
      </c>
      <c r="G231" s="62">
        <f t="shared" si="200"/>
        <v>0</v>
      </c>
      <c r="H231" s="62">
        <f t="shared" si="200"/>
        <v>0</v>
      </c>
      <c r="I231" s="62">
        <f t="shared" si="200"/>
        <v>0</v>
      </c>
      <c r="J231" s="62">
        <f t="shared" si="200"/>
        <v>0</v>
      </c>
      <c r="K231" s="62">
        <f t="shared" si="190"/>
        <v>0</v>
      </c>
      <c r="L231" s="62">
        <f>+L232</f>
        <v>3000000000</v>
      </c>
      <c r="M231" s="42">
        <f t="shared" si="175"/>
        <v>3.8013365592260589E-4</v>
      </c>
      <c r="N231" s="62">
        <f t="shared" si="201"/>
        <v>0</v>
      </c>
      <c r="O231" s="62">
        <f t="shared" si="201"/>
        <v>0</v>
      </c>
      <c r="P231" s="62">
        <f t="shared" si="201"/>
        <v>3000000000</v>
      </c>
      <c r="Q231" s="62">
        <f t="shared" si="201"/>
        <v>0</v>
      </c>
      <c r="R231" s="62">
        <f t="shared" si="201"/>
        <v>3000000000</v>
      </c>
      <c r="S231" s="62">
        <f t="shared" si="201"/>
        <v>0</v>
      </c>
      <c r="T231" s="62">
        <f t="shared" si="201"/>
        <v>0</v>
      </c>
      <c r="U231" s="62">
        <f t="shared" si="201"/>
        <v>0</v>
      </c>
      <c r="V231" s="62">
        <f t="shared" si="201"/>
        <v>0</v>
      </c>
      <c r="W231" s="62">
        <f t="shared" si="201"/>
        <v>0</v>
      </c>
      <c r="X231" s="65">
        <f t="shared" si="202"/>
        <v>0</v>
      </c>
      <c r="Y231" s="65">
        <f t="shared" si="181"/>
        <v>0</v>
      </c>
      <c r="Z231" s="65">
        <f t="shared" si="197"/>
        <v>0</v>
      </c>
      <c r="AA231" s="65" t="s">
        <v>40</v>
      </c>
      <c r="AB231" s="65" t="s">
        <v>40</v>
      </c>
    </row>
    <row r="232" spans="1:28" ht="30" customHeight="1" x14ac:dyDescent="0.25">
      <c r="A232" s="43" t="s">
        <v>400</v>
      </c>
      <c r="B232" s="44" t="s">
        <v>37</v>
      </c>
      <c r="C232" s="44">
        <v>10</v>
      </c>
      <c r="D232" s="44" t="s">
        <v>38</v>
      </c>
      <c r="E232" s="45" t="s">
        <v>258</v>
      </c>
      <c r="F232" s="46">
        <v>3000000000</v>
      </c>
      <c r="G232" s="46">
        <v>0</v>
      </c>
      <c r="H232" s="46">
        <v>0</v>
      </c>
      <c r="I232" s="46">
        <v>0</v>
      </c>
      <c r="J232" s="46">
        <v>0</v>
      </c>
      <c r="K232" s="46">
        <f t="shared" si="190"/>
        <v>0</v>
      </c>
      <c r="L232" s="46">
        <f>+F232+K232</f>
        <v>3000000000</v>
      </c>
      <c r="M232" s="51">
        <f t="shared" si="175"/>
        <v>3.8013365592260589E-4</v>
      </c>
      <c r="N232" s="46">
        <v>0</v>
      </c>
      <c r="O232" s="46">
        <v>0</v>
      </c>
      <c r="P232" s="46">
        <f>L232-O232</f>
        <v>3000000000</v>
      </c>
      <c r="Q232" s="46">
        <v>0</v>
      </c>
      <c r="R232" s="46">
        <f>+L232-Q232</f>
        <v>3000000000</v>
      </c>
      <c r="S232" s="46">
        <f>O232-Q232</f>
        <v>0</v>
      </c>
      <c r="T232" s="46">
        <v>0</v>
      </c>
      <c r="U232" s="46">
        <f>+Q232-T232</f>
        <v>0</v>
      </c>
      <c r="V232" s="46">
        <v>0</v>
      </c>
      <c r="W232" s="48">
        <f>+T232-V232</f>
        <v>0</v>
      </c>
      <c r="X232" s="54">
        <f t="shared" si="202"/>
        <v>0</v>
      </c>
      <c r="Y232" s="54">
        <f t="shared" si="181"/>
        <v>0</v>
      </c>
      <c r="Z232" s="54">
        <f t="shared" si="197"/>
        <v>0</v>
      </c>
      <c r="AA232" s="54" t="s">
        <v>40</v>
      </c>
      <c r="AB232" s="54" t="s">
        <v>40</v>
      </c>
    </row>
    <row r="233" spans="1:28" ht="29.25" customHeight="1" x14ac:dyDescent="0.25">
      <c r="A233" s="39" t="s">
        <v>401</v>
      </c>
      <c r="B233" s="34" t="s">
        <v>41</v>
      </c>
      <c r="C233" s="34">
        <v>20</v>
      </c>
      <c r="D233" s="34" t="s">
        <v>38</v>
      </c>
      <c r="E233" s="40" t="s">
        <v>402</v>
      </c>
      <c r="F233" s="62">
        <f>+F234</f>
        <v>125768894272</v>
      </c>
      <c r="G233" s="62">
        <f>+G234</f>
        <v>0</v>
      </c>
      <c r="H233" s="62">
        <f>+H234</f>
        <v>0</v>
      </c>
      <c r="I233" s="62">
        <f>+I234</f>
        <v>0</v>
      </c>
      <c r="J233" s="62">
        <f>+J234</f>
        <v>0</v>
      </c>
      <c r="K233" s="62">
        <f t="shared" si="190"/>
        <v>0</v>
      </c>
      <c r="L233" s="62">
        <f>+L234</f>
        <v>125768894272</v>
      </c>
      <c r="M233" s="42">
        <f t="shared" si="175"/>
        <v>1.5936329860319683E-2</v>
      </c>
      <c r="N233" s="62">
        <f t="shared" ref="N233:W233" si="203">+N234</f>
        <v>0</v>
      </c>
      <c r="O233" s="62">
        <f t="shared" si="203"/>
        <v>79744826356</v>
      </c>
      <c r="P233" s="62">
        <f t="shared" si="203"/>
        <v>46024067916</v>
      </c>
      <c r="Q233" s="62">
        <f t="shared" si="203"/>
        <v>79624794712</v>
      </c>
      <c r="R233" s="62">
        <f t="shared" si="203"/>
        <v>46144099560</v>
      </c>
      <c r="S233" s="62">
        <f t="shared" si="203"/>
        <v>120031644</v>
      </c>
      <c r="T233" s="62">
        <f t="shared" si="203"/>
        <v>2880</v>
      </c>
      <c r="U233" s="62">
        <f t="shared" si="203"/>
        <v>79624791832</v>
      </c>
      <c r="V233" s="62">
        <f t="shared" si="203"/>
        <v>0</v>
      </c>
      <c r="W233" s="62">
        <f t="shared" si="203"/>
        <v>2880</v>
      </c>
      <c r="X233" s="38">
        <f t="shared" si="202"/>
        <v>0.63310403715401764</v>
      </c>
      <c r="Y233" s="105">
        <f t="shared" si="181"/>
        <v>2.2899143835767791E-8</v>
      </c>
      <c r="Z233" s="38">
        <f t="shared" si="197"/>
        <v>0</v>
      </c>
      <c r="AA233" s="38">
        <f t="shared" si="167"/>
        <v>3.6169637993000242E-8</v>
      </c>
      <c r="AB233" s="38">
        <f t="shared" si="189"/>
        <v>0</v>
      </c>
    </row>
    <row r="234" spans="1:28" ht="29.25" customHeight="1" x14ac:dyDescent="0.25">
      <c r="A234" s="39" t="s">
        <v>403</v>
      </c>
      <c r="B234" s="34" t="s">
        <v>41</v>
      </c>
      <c r="C234" s="34">
        <v>20</v>
      </c>
      <c r="D234" s="34" t="s">
        <v>38</v>
      </c>
      <c r="E234" s="40" t="s">
        <v>251</v>
      </c>
      <c r="F234" s="62">
        <f>+F235+F241</f>
        <v>125768894272</v>
      </c>
      <c r="G234" s="62">
        <f>+G235+G241</f>
        <v>0</v>
      </c>
      <c r="H234" s="62">
        <f>+H235+H241</f>
        <v>0</v>
      </c>
      <c r="I234" s="62">
        <f>+I235+I241</f>
        <v>0</v>
      </c>
      <c r="J234" s="62">
        <f>+J235+J241</f>
        <v>0</v>
      </c>
      <c r="K234" s="62">
        <f t="shared" si="190"/>
        <v>0</v>
      </c>
      <c r="L234" s="62">
        <f>+L235+L241</f>
        <v>125768894272</v>
      </c>
      <c r="M234" s="42">
        <f t="shared" si="175"/>
        <v>1.5936329860319683E-2</v>
      </c>
      <c r="N234" s="62">
        <f t="shared" ref="N234:U234" si="204">+N235+N241</f>
        <v>0</v>
      </c>
      <c r="O234" s="62">
        <f t="shared" si="204"/>
        <v>79744826356</v>
      </c>
      <c r="P234" s="62">
        <f t="shared" si="204"/>
        <v>46024067916</v>
      </c>
      <c r="Q234" s="62">
        <f t="shared" si="204"/>
        <v>79624794712</v>
      </c>
      <c r="R234" s="62">
        <f t="shared" si="204"/>
        <v>46144099560</v>
      </c>
      <c r="S234" s="62">
        <f t="shared" si="204"/>
        <v>120031644</v>
      </c>
      <c r="T234" s="62">
        <f t="shared" si="204"/>
        <v>2880</v>
      </c>
      <c r="U234" s="62">
        <f t="shared" si="204"/>
        <v>79624791832</v>
      </c>
      <c r="V234" s="62">
        <f>+V235</f>
        <v>0</v>
      </c>
      <c r="W234" s="62">
        <f t="shared" ref="W234" si="205">+W235+W241</f>
        <v>2880</v>
      </c>
      <c r="X234" s="38">
        <f t="shared" si="202"/>
        <v>0.63310403715401764</v>
      </c>
      <c r="Y234" s="105">
        <f t="shared" si="181"/>
        <v>2.2899143835767791E-8</v>
      </c>
      <c r="Z234" s="38">
        <f t="shared" si="197"/>
        <v>0</v>
      </c>
      <c r="AA234" s="38">
        <f t="shared" si="167"/>
        <v>3.6169637993000242E-8</v>
      </c>
      <c r="AB234" s="38">
        <f t="shared" si="189"/>
        <v>0</v>
      </c>
    </row>
    <row r="235" spans="1:28" ht="49.5" customHeight="1" x14ac:dyDescent="0.25">
      <c r="A235" s="39" t="s">
        <v>404</v>
      </c>
      <c r="B235" s="34" t="s">
        <v>41</v>
      </c>
      <c r="C235" s="34">
        <v>20</v>
      </c>
      <c r="D235" s="34" t="s">
        <v>38</v>
      </c>
      <c r="E235" s="96" t="s">
        <v>405</v>
      </c>
      <c r="F235" s="62">
        <f>+F236</f>
        <v>124596460713</v>
      </c>
      <c r="G235" s="62">
        <f>+G236</f>
        <v>0</v>
      </c>
      <c r="H235" s="62">
        <f>+H236</f>
        <v>0</v>
      </c>
      <c r="I235" s="62">
        <f>+I236</f>
        <v>0</v>
      </c>
      <c r="J235" s="62">
        <f>+J236</f>
        <v>0</v>
      </c>
      <c r="K235" s="62">
        <f t="shared" si="190"/>
        <v>0</v>
      </c>
      <c r="L235" s="62">
        <f>+L236</f>
        <v>124596460713</v>
      </c>
      <c r="M235" s="42">
        <f t="shared" si="175"/>
        <v>1.5787769375283343E-2</v>
      </c>
      <c r="N235" s="62">
        <f t="shared" ref="N235:W235" si="206">+N236</f>
        <v>0</v>
      </c>
      <c r="O235" s="62">
        <f t="shared" si="206"/>
        <v>79216047480</v>
      </c>
      <c r="P235" s="62">
        <f t="shared" si="206"/>
        <v>45380413233</v>
      </c>
      <c r="Q235" s="62">
        <f t="shared" si="206"/>
        <v>79216047480</v>
      </c>
      <c r="R235" s="62">
        <f t="shared" si="206"/>
        <v>45380413233</v>
      </c>
      <c r="S235" s="62">
        <f t="shared" si="206"/>
        <v>0</v>
      </c>
      <c r="T235" s="62">
        <f t="shared" si="206"/>
        <v>0</v>
      </c>
      <c r="U235" s="62">
        <f t="shared" si="206"/>
        <v>79216047480</v>
      </c>
      <c r="V235" s="62">
        <f>+V236</f>
        <v>0</v>
      </c>
      <c r="W235" s="62">
        <f t="shared" si="206"/>
        <v>0</v>
      </c>
      <c r="X235" s="65">
        <f t="shared" si="202"/>
        <v>0.63578088034514169</v>
      </c>
      <c r="Y235" s="65">
        <f t="shared" si="181"/>
        <v>0</v>
      </c>
      <c r="Z235" s="65">
        <f t="shared" si="197"/>
        <v>0</v>
      </c>
      <c r="AA235" s="65">
        <f t="shared" si="167"/>
        <v>0</v>
      </c>
      <c r="AB235" s="65" t="s">
        <v>40</v>
      </c>
    </row>
    <row r="236" spans="1:28" ht="49.5" customHeight="1" x14ac:dyDescent="0.25">
      <c r="A236" s="39" t="s">
        <v>406</v>
      </c>
      <c r="B236" s="34" t="s">
        <v>41</v>
      </c>
      <c r="C236" s="34">
        <v>20</v>
      </c>
      <c r="D236" s="34" t="s">
        <v>38</v>
      </c>
      <c r="E236" s="40" t="s">
        <v>405</v>
      </c>
      <c r="F236" s="62">
        <f>+F237+F239</f>
        <v>124596460713</v>
      </c>
      <c r="G236" s="62">
        <f>+G237+G239</f>
        <v>0</v>
      </c>
      <c r="H236" s="62">
        <f>+H237+H239</f>
        <v>0</v>
      </c>
      <c r="I236" s="62">
        <f>+I237+I239</f>
        <v>0</v>
      </c>
      <c r="J236" s="62">
        <f>+J237+J239</f>
        <v>0</v>
      </c>
      <c r="K236" s="62">
        <f t="shared" si="190"/>
        <v>0</v>
      </c>
      <c r="L236" s="62">
        <f>+L237+L239</f>
        <v>124596460713</v>
      </c>
      <c r="M236" s="42">
        <f t="shared" si="175"/>
        <v>1.5787769375283343E-2</v>
      </c>
      <c r="N236" s="62">
        <f t="shared" ref="N236:W236" si="207">+N237+N239</f>
        <v>0</v>
      </c>
      <c r="O236" s="62">
        <f t="shared" si="207"/>
        <v>79216047480</v>
      </c>
      <c r="P236" s="62">
        <f t="shared" si="207"/>
        <v>45380413233</v>
      </c>
      <c r="Q236" s="62">
        <f t="shared" si="207"/>
        <v>79216047480</v>
      </c>
      <c r="R236" s="62">
        <f t="shared" si="207"/>
        <v>45380413233</v>
      </c>
      <c r="S236" s="62">
        <f t="shared" si="207"/>
        <v>0</v>
      </c>
      <c r="T236" s="62">
        <f t="shared" si="207"/>
        <v>0</v>
      </c>
      <c r="U236" s="62">
        <f t="shared" si="207"/>
        <v>79216047480</v>
      </c>
      <c r="V236" s="62">
        <f t="shared" si="207"/>
        <v>0</v>
      </c>
      <c r="W236" s="62">
        <f t="shared" si="207"/>
        <v>0</v>
      </c>
      <c r="X236" s="65">
        <f t="shared" si="202"/>
        <v>0.63578088034514169</v>
      </c>
      <c r="Y236" s="65">
        <f t="shared" si="181"/>
        <v>0</v>
      </c>
      <c r="Z236" s="65">
        <f t="shared" si="197"/>
        <v>0</v>
      </c>
      <c r="AA236" s="65">
        <f t="shared" si="167"/>
        <v>0</v>
      </c>
      <c r="AB236" s="65" t="s">
        <v>40</v>
      </c>
    </row>
    <row r="237" spans="1:28" ht="36.75" customHeight="1" x14ac:dyDescent="0.25">
      <c r="A237" s="39" t="s">
        <v>407</v>
      </c>
      <c r="B237" s="34" t="s">
        <v>41</v>
      </c>
      <c r="C237" s="34">
        <v>20</v>
      </c>
      <c r="D237" s="34" t="s">
        <v>38</v>
      </c>
      <c r="E237" s="40" t="s">
        <v>408</v>
      </c>
      <c r="F237" s="62">
        <f>+F238</f>
        <v>108096582879</v>
      </c>
      <c r="G237" s="62">
        <f>+G238</f>
        <v>0</v>
      </c>
      <c r="H237" s="62">
        <f>+H238</f>
        <v>0</v>
      </c>
      <c r="I237" s="62">
        <f>+I238</f>
        <v>0</v>
      </c>
      <c r="J237" s="62">
        <f>+J238</f>
        <v>0</v>
      </c>
      <c r="K237" s="62">
        <f t="shared" si="190"/>
        <v>0</v>
      </c>
      <c r="L237" s="62">
        <f>+L238</f>
        <v>108096582879</v>
      </c>
      <c r="M237" s="42">
        <f t="shared" si="175"/>
        <v>1.3697049747511746E-2</v>
      </c>
      <c r="N237" s="62">
        <f t="shared" ref="N237:W237" si="208">+N238</f>
        <v>0</v>
      </c>
      <c r="O237" s="62">
        <f t="shared" si="208"/>
        <v>77037066546</v>
      </c>
      <c r="P237" s="62">
        <f t="shared" si="208"/>
        <v>31059516333</v>
      </c>
      <c r="Q237" s="62">
        <f t="shared" si="208"/>
        <v>77037066546</v>
      </c>
      <c r="R237" s="62">
        <f t="shared" si="208"/>
        <v>31059516333</v>
      </c>
      <c r="S237" s="62">
        <f t="shared" si="208"/>
        <v>0</v>
      </c>
      <c r="T237" s="62">
        <f t="shared" si="208"/>
        <v>0</v>
      </c>
      <c r="U237" s="62">
        <f t="shared" si="208"/>
        <v>77037066546</v>
      </c>
      <c r="V237" s="62">
        <f t="shared" si="208"/>
        <v>0</v>
      </c>
      <c r="W237" s="62">
        <f t="shared" si="208"/>
        <v>0</v>
      </c>
      <c r="X237" s="65">
        <f t="shared" si="202"/>
        <v>0.7126688420135624</v>
      </c>
      <c r="Y237" s="65">
        <f t="shared" si="181"/>
        <v>0</v>
      </c>
      <c r="Z237" s="65">
        <f t="shared" si="197"/>
        <v>0</v>
      </c>
      <c r="AA237" s="65">
        <f t="shared" si="167"/>
        <v>0</v>
      </c>
      <c r="AB237" s="65" t="s">
        <v>40</v>
      </c>
    </row>
    <row r="238" spans="1:28" ht="30" customHeight="1" x14ac:dyDescent="0.25">
      <c r="A238" s="43" t="s">
        <v>409</v>
      </c>
      <c r="B238" s="44" t="s">
        <v>41</v>
      </c>
      <c r="C238" s="44">
        <v>20</v>
      </c>
      <c r="D238" s="44" t="s">
        <v>38</v>
      </c>
      <c r="E238" s="45" t="s">
        <v>258</v>
      </c>
      <c r="F238" s="46">
        <v>108096582879</v>
      </c>
      <c r="G238" s="46">
        <v>0</v>
      </c>
      <c r="H238" s="46">
        <v>0</v>
      </c>
      <c r="I238" s="46"/>
      <c r="J238" s="46">
        <v>0</v>
      </c>
      <c r="K238" s="46">
        <f t="shared" si="190"/>
        <v>0</v>
      </c>
      <c r="L238" s="46">
        <f>+F238+K238</f>
        <v>108096582879</v>
      </c>
      <c r="M238" s="51">
        <f t="shared" si="175"/>
        <v>1.3697049747511746E-2</v>
      </c>
      <c r="N238" s="46">
        <v>0</v>
      </c>
      <c r="O238" s="46">
        <v>77037066546</v>
      </c>
      <c r="P238" s="46">
        <f>L238-O238</f>
        <v>31059516333</v>
      </c>
      <c r="Q238" s="46">
        <v>77037066546</v>
      </c>
      <c r="R238" s="46">
        <f>+L238-Q238</f>
        <v>31059516333</v>
      </c>
      <c r="S238" s="46">
        <f>O238-Q238</f>
        <v>0</v>
      </c>
      <c r="T238" s="46">
        <v>0</v>
      </c>
      <c r="U238" s="46">
        <f>+Q238-T238</f>
        <v>77037066546</v>
      </c>
      <c r="V238" s="46">
        <v>0</v>
      </c>
      <c r="W238" s="48">
        <f>+T238-V238</f>
        <v>0</v>
      </c>
      <c r="X238" s="54">
        <f t="shared" si="202"/>
        <v>0.7126688420135624</v>
      </c>
      <c r="Y238" s="54">
        <f t="shared" si="181"/>
        <v>0</v>
      </c>
      <c r="Z238" s="54">
        <f t="shared" si="197"/>
        <v>0</v>
      </c>
      <c r="AA238" s="54">
        <f t="shared" si="167"/>
        <v>0</v>
      </c>
      <c r="AB238" s="54" t="s">
        <v>40</v>
      </c>
    </row>
    <row r="239" spans="1:28" ht="36.75" customHeight="1" x14ac:dyDescent="0.25">
      <c r="A239" s="39" t="s">
        <v>410</v>
      </c>
      <c r="B239" s="34" t="s">
        <v>41</v>
      </c>
      <c r="C239" s="34">
        <v>20</v>
      </c>
      <c r="D239" s="34" t="s">
        <v>38</v>
      </c>
      <c r="E239" s="40" t="s">
        <v>411</v>
      </c>
      <c r="F239" s="62">
        <f>+F240</f>
        <v>16499877834</v>
      </c>
      <c r="G239" s="62">
        <f>+G240</f>
        <v>0</v>
      </c>
      <c r="H239" s="62">
        <f>+H240</f>
        <v>0</v>
      </c>
      <c r="I239" s="62">
        <f>+I240</f>
        <v>0</v>
      </c>
      <c r="J239" s="62">
        <f>+J240</f>
        <v>0</v>
      </c>
      <c r="K239" s="62">
        <f t="shared" si="190"/>
        <v>0</v>
      </c>
      <c r="L239" s="62">
        <f>+L240</f>
        <v>16499877834</v>
      </c>
      <c r="M239" s="42">
        <f t="shared" si="175"/>
        <v>2.090719627771596E-3</v>
      </c>
      <c r="N239" s="62">
        <f t="shared" ref="N239:W239" si="209">+N240</f>
        <v>0</v>
      </c>
      <c r="O239" s="62">
        <f t="shared" si="209"/>
        <v>2178980934</v>
      </c>
      <c r="P239" s="62">
        <f t="shared" si="209"/>
        <v>14320896900</v>
      </c>
      <c r="Q239" s="62">
        <f t="shared" si="209"/>
        <v>2178980934</v>
      </c>
      <c r="R239" s="62">
        <f t="shared" si="209"/>
        <v>14320896900</v>
      </c>
      <c r="S239" s="62">
        <f t="shared" si="209"/>
        <v>0</v>
      </c>
      <c r="T239" s="62">
        <f t="shared" si="209"/>
        <v>0</v>
      </c>
      <c r="U239" s="62">
        <f t="shared" si="209"/>
        <v>2178980934</v>
      </c>
      <c r="V239" s="62">
        <f t="shared" si="209"/>
        <v>0</v>
      </c>
      <c r="W239" s="62">
        <f t="shared" si="209"/>
        <v>0</v>
      </c>
      <c r="X239" s="65">
        <f t="shared" si="202"/>
        <v>0.13206042832086584</v>
      </c>
      <c r="Y239" s="65">
        <f t="shared" si="181"/>
        <v>0</v>
      </c>
      <c r="Z239" s="65">
        <f t="shared" si="197"/>
        <v>0</v>
      </c>
      <c r="AA239" s="65">
        <f t="shared" si="167"/>
        <v>0</v>
      </c>
      <c r="AB239" s="65" t="s">
        <v>40</v>
      </c>
    </row>
    <row r="240" spans="1:28" ht="30" customHeight="1" x14ac:dyDescent="0.25">
      <c r="A240" s="43" t="s">
        <v>412</v>
      </c>
      <c r="B240" s="44" t="s">
        <v>41</v>
      </c>
      <c r="C240" s="44">
        <v>20</v>
      </c>
      <c r="D240" s="44" t="s">
        <v>38</v>
      </c>
      <c r="E240" s="45" t="s">
        <v>258</v>
      </c>
      <c r="F240" s="46">
        <v>16499877834</v>
      </c>
      <c r="G240" s="46">
        <v>0</v>
      </c>
      <c r="H240" s="46">
        <v>0</v>
      </c>
      <c r="I240" s="46">
        <v>0</v>
      </c>
      <c r="J240" s="46"/>
      <c r="K240" s="46">
        <f t="shared" si="190"/>
        <v>0</v>
      </c>
      <c r="L240" s="46">
        <f>+F240+K240</f>
        <v>16499877834</v>
      </c>
      <c r="M240" s="42">
        <f t="shared" si="175"/>
        <v>2.090719627771596E-3</v>
      </c>
      <c r="N240" s="46">
        <v>0</v>
      </c>
      <c r="O240" s="46">
        <v>2178980934</v>
      </c>
      <c r="P240" s="46">
        <f>L240-O240</f>
        <v>14320896900</v>
      </c>
      <c r="Q240" s="46">
        <v>2178980934</v>
      </c>
      <c r="R240" s="46">
        <f>+L240-Q240</f>
        <v>14320896900</v>
      </c>
      <c r="S240" s="46">
        <f>O240-Q240</f>
        <v>0</v>
      </c>
      <c r="T240" s="46">
        <v>0</v>
      </c>
      <c r="U240" s="46">
        <f>+Q240-T240</f>
        <v>2178980934</v>
      </c>
      <c r="V240" s="46">
        <v>0</v>
      </c>
      <c r="W240" s="48">
        <f>+T240-V240</f>
        <v>0</v>
      </c>
      <c r="X240" s="54">
        <f t="shared" si="202"/>
        <v>0.13206042832086584</v>
      </c>
      <c r="Y240" s="54">
        <f t="shared" si="181"/>
        <v>0</v>
      </c>
      <c r="Z240" s="54">
        <f t="shared" si="197"/>
        <v>0</v>
      </c>
      <c r="AA240" s="54">
        <f t="shared" si="167"/>
        <v>0</v>
      </c>
      <c r="AB240" s="54" t="s">
        <v>40</v>
      </c>
    </row>
    <row r="241" spans="1:28" ht="39" customHeight="1" x14ac:dyDescent="0.25">
      <c r="A241" s="39" t="s">
        <v>413</v>
      </c>
      <c r="B241" s="34" t="s">
        <v>41</v>
      </c>
      <c r="C241" s="34">
        <v>20</v>
      </c>
      <c r="D241" s="34" t="s">
        <v>38</v>
      </c>
      <c r="E241" s="40" t="s">
        <v>414</v>
      </c>
      <c r="F241" s="62">
        <f t="shared" ref="F241:J243" si="210">+F242</f>
        <v>1172433559</v>
      </c>
      <c r="G241" s="62">
        <f t="shared" si="210"/>
        <v>0</v>
      </c>
      <c r="H241" s="62">
        <f t="shared" si="210"/>
        <v>0</v>
      </c>
      <c r="I241" s="62">
        <f t="shared" si="210"/>
        <v>0</v>
      </c>
      <c r="J241" s="62">
        <f t="shared" si="210"/>
        <v>0</v>
      </c>
      <c r="K241" s="62">
        <f t="shared" si="190"/>
        <v>0</v>
      </c>
      <c r="L241" s="62">
        <f>+L242</f>
        <v>1172433559</v>
      </c>
      <c r="M241" s="42">
        <f t="shared" si="175"/>
        <v>1.4856048503634076E-4</v>
      </c>
      <c r="N241" s="62">
        <f t="shared" ref="N241:W243" si="211">+N242</f>
        <v>0</v>
      </c>
      <c r="O241" s="62">
        <f t="shared" si="211"/>
        <v>528778876</v>
      </c>
      <c r="P241" s="62">
        <f t="shared" si="211"/>
        <v>643654683</v>
      </c>
      <c r="Q241" s="62">
        <f t="shared" si="211"/>
        <v>408747232</v>
      </c>
      <c r="R241" s="62">
        <f t="shared" si="211"/>
        <v>763686327</v>
      </c>
      <c r="S241" s="62">
        <f t="shared" si="211"/>
        <v>120031644</v>
      </c>
      <c r="T241" s="62">
        <f t="shared" si="211"/>
        <v>2880</v>
      </c>
      <c r="U241" s="62">
        <f t="shared" si="211"/>
        <v>408744352</v>
      </c>
      <c r="V241" s="62">
        <f t="shared" si="211"/>
        <v>0</v>
      </c>
      <c r="W241" s="62">
        <f t="shared" si="211"/>
        <v>2880</v>
      </c>
      <c r="X241" s="38">
        <f t="shared" si="202"/>
        <v>0.34863146731199973</v>
      </c>
      <c r="Y241" s="98">
        <f t="shared" si="181"/>
        <v>2.4564291749345942E-6</v>
      </c>
      <c r="Z241" s="38">
        <f t="shared" si="197"/>
        <v>0</v>
      </c>
      <c r="AA241" s="38">
        <f t="shared" si="167"/>
        <v>7.0459192736502736E-6</v>
      </c>
      <c r="AB241" s="38">
        <f t="shared" si="189"/>
        <v>0</v>
      </c>
    </row>
    <row r="242" spans="1:28" ht="39" customHeight="1" x14ac:dyDescent="0.25">
      <c r="A242" s="39" t="s">
        <v>415</v>
      </c>
      <c r="B242" s="34" t="s">
        <v>41</v>
      </c>
      <c r="C242" s="34">
        <v>20</v>
      </c>
      <c r="D242" s="34" t="s">
        <v>38</v>
      </c>
      <c r="E242" s="40" t="s">
        <v>414</v>
      </c>
      <c r="F242" s="62">
        <f t="shared" si="210"/>
        <v>1172433559</v>
      </c>
      <c r="G242" s="62">
        <f t="shared" si="210"/>
        <v>0</v>
      </c>
      <c r="H242" s="62">
        <f t="shared" si="210"/>
        <v>0</v>
      </c>
      <c r="I242" s="62">
        <f t="shared" si="210"/>
        <v>0</v>
      </c>
      <c r="J242" s="62">
        <f t="shared" si="210"/>
        <v>0</v>
      </c>
      <c r="K242" s="62">
        <f t="shared" si="190"/>
        <v>0</v>
      </c>
      <c r="L242" s="62">
        <f>+L243</f>
        <v>1172433559</v>
      </c>
      <c r="M242" s="42">
        <f t="shared" si="175"/>
        <v>1.4856048503634076E-4</v>
      </c>
      <c r="N242" s="62">
        <f t="shared" si="211"/>
        <v>0</v>
      </c>
      <c r="O242" s="62">
        <f t="shared" si="211"/>
        <v>528778876</v>
      </c>
      <c r="P242" s="62">
        <f t="shared" si="211"/>
        <v>643654683</v>
      </c>
      <c r="Q242" s="62">
        <f t="shared" si="211"/>
        <v>408747232</v>
      </c>
      <c r="R242" s="62">
        <f t="shared" si="211"/>
        <v>763686327</v>
      </c>
      <c r="S242" s="62">
        <f t="shared" si="211"/>
        <v>120031644</v>
      </c>
      <c r="T242" s="62">
        <f t="shared" si="211"/>
        <v>2880</v>
      </c>
      <c r="U242" s="62">
        <f t="shared" si="211"/>
        <v>408744352</v>
      </c>
      <c r="V242" s="62">
        <f t="shared" si="211"/>
        <v>0</v>
      </c>
      <c r="W242" s="62">
        <f t="shared" si="211"/>
        <v>2880</v>
      </c>
      <c r="X242" s="38">
        <f t="shared" si="202"/>
        <v>0.34863146731199973</v>
      </c>
      <c r="Y242" s="98">
        <f t="shared" si="181"/>
        <v>2.4564291749345942E-6</v>
      </c>
      <c r="Z242" s="38">
        <f t="shared" si="197"/>
        <v>0</v>
      </c>
      <c r="AA242" s="38">
        <f t="shared" ref="AA242:AA246" si="212">+T242/Q242</f>
        <v>7.0459192736502736E-6</v>
      </c>
      <c r="AB242" s="38">
        <f t="shared" si="189"/>
        <v>0</v>
      </c>
    </row>
    <row r="243" spans="1:28" ht="39" customHeight="1" x14ac:dyDescent="0.25">
      <c r="A243" s="39" t="s">
        <v>416</v>
      </c>
      <c r="B243" s="34" t="s">
        <v>41</v>
      </c>
      <c r="C243" s="34">
        <v>20</v>
      </c>
      <c r="D243" s="34" t="s">
        <v>38</v>
      </c>
      <c r="E243" s="40" t="s">
        <v>393</v>
      </c>
      <c r="F243" s="41">
        <f t="shared" si="210"/>
        <v>1172433559</v>
      </c>
      <c r="G243" s="41">
        <f t="shared" si="210"/>
        <v>0</v>
      </c>
      <c r="H243" s="41">
        <f t="shared" si="210"/>
        <v>0</v>
      </c>
      <c r="I243" s="41">
        <f t="shared" si="210"/>
        <v>0</v>
      </c>
      <c r="J243" s="41">
        <f t="shared" si="210"/>
        <v>0</v>
      </c>
      <c r="K243" s="41">
        <f t="shared" si="190"/>
        <v>0</v>
      </c>
      <c r="L243" s="41">
        <f>+L244</f>
        <v>1172433559</v>
      </c>
      <c r="M243" s="42">
        <f t="shared" si="175"/>
        <v>1.4856048503634076E-4</v>
      </c>
      <c r="N243" s="41">
        <f t="shared" si="211"/>
        <v>0</v>
      </c>
      <c r="O243" s="41">
        <f t="shared" si="211"/>
        <v>528778876</v>
      </c>
      <c r="P243" s="41">
        <f t="shared" si="211"/>
        <v>643654683</v>
      </c>
      <c r="Q243" s="41">
        <f t="shared" si="211"/>
        <v>408747232</v>
      </c>
      <c r="R243" s="41">
        <f t="shared" si="211"/>
        <v>763686327</v>
      </c>
      <c r="S243" s="41">
        <f t="shared" si="211"/>
        <v>120031644</v>
      </c>
      <c r="T243" s="41">
        <f t="shared" si="211"/>
        <v>2880</v>
      </c>
      <c r="U243" s="41">
        <f t="shared" si="211"/>
        <v>408744352</v>
      </c>
      <c r="V243" s="41">
        <f t="shared" si="211"/>
        <v>0</v>
      </c>
      <c r="W243" s="41">
        <f t="shared" si="211"/>
        <v>2880</v>
      </c>
      <c r="X243" s="38">
        <f t="shared" si="202"/>
        <v>0.34863146731199973</v>
      </c>
      <c r="Y243" s="98">
        <f t="shared" si="181"/>
        <v>2.4564291749345942E-6</v>
      </c>
      <c r="Z243" s="38">
        <f t="shared" si="197"/>
        <v>0</v>
      </c>
      <c r="AA243" s="38">
        <f t="shared" si="212"/>
        <v>7.0459192736502736E-6</v>
      </c>
      <c r="AB243" s="38">
        <f t="shared" si="189"/>
        <v>0</v>
      </c>
    </row>
    <row r="244" spans="1:28" ht="30" customHeight="1" x14ac:dyDescent="0.25">
      <c r="A244" s="43" t="s">
        <v>417</v>
      </c>
      <c r="B244" s="44" t="s">
        <v>41</v>
      </c>
      <c r="C244" s="44">
        <v>20</v>
      </c>
      <c r="D244" s="44" t="s">
        <v>38</v>
      </c>
      <c r="E244" s="45" t="s">
        <v>258</v>
      </c>
      <c r="F244" s="46">
        <v>1172433559</v>
      </c>
      <c r="G244" s="46">
        <v>0</v>
      </c>
      <c r="H244" s="46">
        <v>0</v>
      </c>
      <c r="I244" s="46">
        <v>0</v>
      </c>
      <c r="J244" s="46">
        <v>0</v>
      </c>
      <c r="K244" s="46">
        <f t="shared" si="190"/>
        <v>0</v>
      </c>
      <c r="L244" s="46">
        <f>+F244+K244</f>
        <v>1172433559</v>
      </c>
      <c r="M244" s="51">
        <f t="shared" si="175"/>
        <v>1.4856048503634076E-4</v>
      </c>
      <c r="N244" s="46">
        <v>0</v>
      </c>
      <c r="O244" s="46">
        <v>528778876</v>
      </c>
      <c r="P244" s="46">
        <f>L244-O244</f>
        <v>643654683</v>
      </c>
      <c r="Q244" s="46">
        <v>408747232</v>
      </c>
      <c r="R244" s="46">
        <f>+L244-Q244</f>
        <v>763686327</v>
      </c>
      <c r="S244" s="46">
        <f>O244-Q244</f>
        <v>120031644</v>
      </c>
      <c r="T244" s="46">
        <v>2880</v>
      </c>
      <c r="U244" s="46">
        <f>+Q244-T244</f>
        <v>408744352</v>
      </c>
      <c r="V244" s="46">
        <v>0</v>
      </c>
      <c r="W244" s="48">
        <f>+T244-V244</f>
        <v>2880</v>
      </c>
      <c r="X244" s="49">
        <f t="shared" si="202"/>
        <v>0.34863146731199973</v>
      </c>
      <c r="Y244" s="73">
        <f t="shared" si="181"/>
        <v>2.4564291749345942E-6</v>
      </c>
      <c r="Z244" s="49">
        <f t="shared" si="197"/>
        <v>0</v>
      </c>
      <c r="AA244" s="49">
        <f t="shared" si="212"/>
        <v>7.0459192736502736E-6</v>
      </c>
      <c r="AB244" s="49">
        <f t="shared" si="189"/>
        <v>0</v>
      </c>
    </row>
    <row r="245" spans="1:28" ht="34.5" customHeight="1" x14ac:dyDescent="0.25">
      <c r="A245" s="39" t="s">
        <v>418</v>
      </c>
      <c r="B245" s="34" t="s">
        <v>37</v>
      </c>
      <c r="C245" s="34">
        <v>10</v>
      </c>
      <c r="D245" s="34" t="s">
        <v>38</v>
      </c>
      <c r="E245" s="40" t="s">
        <v>419</v>
      </c>
      <c r="F245" s="60">
        <f>+F246</f>
        <v>3746000000</v>
      </c>
      <c r="G245" s="60">
        <f>+G246</f>
        <v>0</v>
      </c>
      <c r="H245" s="60">
        <f>+H246</f>
        <v>0</v>
      </c>
      <c r="I245" s="60">
        <f>+I246</f>
        <v>0</v>
      </c>
      <c r="J245" s="60">
        <f>+J246</f>
        <v>0</v>
      </c>
      <c r="K245" s="60">
        <f t="shared" si="190"/>
        <v>0</v>
      </c>
      <c r="L245" s="60">
        <f>+L246</f>
        <v>3746000000</v>
      </c>
      <c r="M245" s="42">
        <f t="shared" si="175"/>
        <v>4.7466022502869388E-4</v>
      </c>
      <c r="N245" s="60">
        <f t="shared" ref="N245:W245" si="213">+N246</f>
        <v>0</v>
      </c>
      <c r="O245" s="60">
        <f t="shared" si="213"/>
        <v>1220843066</v>
      </c>
      <c r="P245" s="60">
        <f t="shared" si="213"/>
        <v>2525156934</v>
      </c>
      <c r="Q245" s="60">
        <f t="shared" si="213"/>
        <v>899626565</v>
      </c>
      <c r="R245" s="60">
        <f t="shared" si="213"/>
        <v>2846373435</v>
      </c>
      <c r="S245" s="60">
        <f t="shared" si="213"/>
        <v>321216501</v>
      </c>
      <c r="T245" s="60">
        <f t="shared" si="213"/>
        <v>6140</v>
      </c>
      <c r="U245" s="60">
        <f t="shared" si="213"/>
        <v>899620425</v>
      </c>
      <c r="V245" s="60">
        <f t="shared" si="213"/>
        <v>0</v>
      </c>
      <c r="W245" s="60">
        <f t="shared" si="213"/>
        <v>6140</v>
      </c>
      <c r="X245" s="38">
        <f t="shared" si="202"/>
        <v>0.24015658435664708</v>
      </c>
      <c r="Y245" s="98">
        <f t="shared" si="181"/>
        <v>1.6390816871329419E-6</v>
      </c>
      <c r="Z245" s="38">
        <f t="shared" si="197"/>
        <v>0</v>
      </c>
      <c r="AA245" s="38">
        <f t="shared" si="212"/>
        <v>6.8250541267642532E-6</v>
      </c>
      <c r="AB245" s="38">
        <f t="shared" si="189"/>
        <v>0</v>
      </c>
    </row>
    <row r="246" spans="1:28" ht="34.5" customHeight="1" x14ac:dyDescent="0.25">
      <c r="A246" s="39" t="s">
        <v>420</v>
      </c>
      <c r="B246" s="34" t="s">
        <v>37</v>
      </c>
      <c r="C246" s="34">
        <v>10</v>
      </c>
      <c r="D246" s="34" t="s">
        <v>38</v>
      </c>
      <c r="E246" s="96" t="s">
        <v>251</v>
      </c>
      <c r="F246" s="60">
        <f>+F247+F251</f>
        <v>3746000000</v>
      </c>
      <c r="G246" s="60">
        <f>+G247+G251</f>
        <v>0</v>
      </c>
      <c r="H246" s="60">
        <f>+H247+H251</f>
        <v>0</v>
      </c>
      <c r="I246" s="60">
        <f>+I247+I251</f>
        <v>0</v>
      </c>
      <c r="J246" s="60">
        <f>+J247+J251</f>
        <v>0</v>
      </c>
      <c r="K246" s="60">
        <f t="shared" si="190"/>
        <v>0</v>
      </c>
      <c r="L246" s="60">
        <f>+L247+L251</f>
        <v>3746000000</v>
      </c>
      <c r="M246" s="42">
        <f t="shared" si="175"/>
        <v>4.7466022502869388E-4</v>
      </c>
      <c r="N246" s="60">
        <f t="shared" ref="N246:W246" si="214">+N247+N251</f>
        <v>0</v>
      </c>
      <c r="O246" s="60">
        <f t="shared" si="214"/>
        <v>1220843066</v>
      </c>
      <c r="P246" s="60">
        <f t="shared" si="214"/>
        <v>2525156934</v>
      </c>
      <c r="Q246" s="60">
        <f t="shared" si="214"/>
        <v>899626565</v>
      </c>
      <c r="R246" s="60">
        <f t="shared" si="214"/>
        <v>2846373435</v>
      </c>
      <c r="S246" s="60">
        <f t="shared" si="214"/>
        <v>321216501</v>
      </c>
      <c r="T246" s="60">
        <f t="shared" si="214"/>
        <v>6140</v>
      </c>
      <c r="U246" s="60">
        <f t="shared" si="214"/>
        <v>899620425</v>
      </c>
      <c r="V246" s="60">
        <f t="shared" si="214"/>
        <v>0</v>
      </c>
      <c r="W246" s="60">
        <f t="shared" si="214"/>
        <v>6140</v>
      </c>
      <c r="X246" s="38">
        <f t="shared" si="202"/>
        <v>0.24015658435664708</v>
      </c>
      <c r="Y246" s="98">
        <f t="shared" si="181"/>
        <v>1.6390816871329419E-6</v>
      </c>
      <c r="Z246" s="38">
        <f t="shared" si="197"/>
        <v>0</v>
      </c>
      <c r="AA246" s="38">
        <f t="shared" si="212"/>
        <v>6.8250541267642532E-6</v>
      </c>
      <c r="AB246" s="38">
        <f t="shared" si="189"/>
        <v>0</v>
      </c>
    </row>
    <row r="247" spans="1:28" ht="34.5" customHeight="1" x14ac:dyDescent="0.25">
      <c r="A247" s="39" t="s">
        <v>421</v>
      </c>
      <c r="B247" s="34" t="s">
        <v>37</v>
      </c>
      <c r="C247" s="34">
        <v>10</v>
      </c>
      <c r="D247" s="34" t="s">
        <v>38</v>
      </c>
      <c r="E247" s="40" t="s">
        <v>422</v>
      </c>
      <c r="F247" s="60">
        <f>F248</f>
        <v>700000000</v>
      </c>
      <c r="G247" s="60">
        <f>G248</f>
        <v>0</v>
      </c>
      <c r="H247" s="60">
        <f>H248</f>
        <v>0</v>
      </c>
      <c r="I247" s="60">
        <f>I248</f>
        <v>0</v>
      </c>
      <c r="J247" s="60">
        <f>J248</f>
        <v>0</v>
      </c>
      <c r="K247" s="60">
        <f t="shared" si="190"/>
        <v>0</v>
      </c>
      <c r="L247" s="60">
        <f>L248</f>
        <v>700000000</v>
      </c>
      <c r="M247" s="42">
        <f t="shared" si="175"/>
        <v>8.8697853048608037E-5</v>
      </c>
      <c r="N247" s="60">
        <f t="shared" ref="N247:W247" si="215">N248</f>
        <v>0</v>
      </c>
      <c r="O247" s="60">
        <f t="shared" si="215"/>
        <v>0</v>
      </c>
      <c r="P247" s="60">
        <f t="shared" si="215"/>
        <v>700000000</v>
      </c>
      <c r="Q247" s="60">
        <f t="shared" si="215"/>
        <v>0</v>
      </c>
      <c r="R247" s="60">
        <f t="shared" si="215"/>
        <v>700000000</v>
      </c>
      <c r="S247" s="60">
        <f t="shared" si="215"/>
        <v>0</v>
      </c>
      <c r="T247" s="60">
        <f t="shared" si="215"/>
        <v>0</v>
      </c>
      <c r="U247" s="60">
        <f t="shared" si="215"/>
        <v>0</v>
      </c>
      <c r="V247" s="60">
        <f t="shared" si="215"/>
        <v>0</v>
      </c>
      <c r="W247" s="60">
        <f t="shared" si="215"/>
        <v>0</v>
      </c>
      <c r="X247" s="65">
        <f t="shared" si="202"/>
        <v>0</v>
      </c>
      <c r="Y247" s="65">
        <f t="shared" si="181"/>
        <v>0</v>
      </c>
      <c r="Z247" s="65">
        <f t="shared" si="197"/>
        <v>0</v>
      </c>
      <c r="AA247" s="65" t="s">
        <v>40</v>
      </c>
      <c r="AB247" s="65" t="s">
        <v>40</v>
      </c>
    </row>
    <row r="248" spans="1:28" ht="43.5" customHeight="1" x14ac:dyDescent="0.25">
      <c r="A248" s="39" t="s">
        <v>423</v>
      </c>
      <c r="B248" s="34" t="s">
        <v>37</v>
      </c>
      <c r="C248" s="34">
        <v>10</v>
      </c>
      <c r="D248" s="34" t="s">
        <v>38</v>
      </c>
      <c r="E248" s="40" t="s">
        <v>422</v>
      </c>
      <c r="F248" s="60">
        <f t="shared" ref="F248:J249" si="216">+F249</f>
        <v>700000000</v>
      </c>
      <c r="G248" s="60">
        <f t="shared" si="216"/>
        <v>0</v>
      </c>
      <c r="H248" s="60">
        <f t="shared" si="216"/>
        <v>0</v>
      </c>
      <c r="I248" s="60">
        <f t="shared" si="216"/>
        <v>0</v>
      </c>
      <c r="J248" s="60">
        <f t="shared" si="216"/>
        <v>0</v>
      </c>
      <c r="K248" s="60">
        <f t="shared" si="190"/>
        <v>0</v>
      </c>
      <c r="L248" s="60">
        <f>+L249</f>
        <v>700000000</v>
      </c>
      <c r="M248" s="42">
        <f t="shared" si="175"/>
        <v>8.8697853048608037E-5</v>
      </c>
      <c r="N248" s="60">
        <f t="shared" ref="N248:W249" si="217">+N249</f>
        <v>0</v>
      </c>
      <c r="O248" s="60">
        <f t="shared" si="217"/>
        <v>0</v>
      </c>
      <c r="P248" s="60">
        <f t="shared" si="217"/>
        <v>700000000</v>
      </c>
      <c r="Q248" s="60">
        <f t="shared" si="217"/>
        <v>0</v>
      </c>
      <c r="R248" s="60">
        <f t="shared" si="217"/>
        <v>700000000</v>
      </c>
      <c r="S248" s="60">
        <f t="shared" si="217"/>
        <v>0</v>
      </c>
      <c r="T248" s="60">
        <f t="shared" si="217"/>
        <v>0</v>
      </c>
      <c r="U248" s="60">
        <f t="shared" si="217"/>
        <v>0</v>
      </c>
      <c r="V248" s="60">
        <f t="shared" si="217"/>
        <v>0</v>
      </c>
      <c r="W248" s="60">
        <f t="shared" si="217"/>
        <v>0</v>
      </c>
      <c r="X248" s="65">
        <f t="shared" si="202"/>
        <v>0</v>
      </c>
      <c r="Y248" s="65">
        <f t="shared" si="181"/>
        <v>0</v>
      </c>
      <c r="Z248" s="65">
        <f t="shared" si="197"/>
        <v>0</v>
      </c>
      <c r="AA248" s="65" t="s">
        <v>40</v>
      </c>
      <c r="AB248" s="65" t="s">
        <v>40</v>
      </c>
    </row>
    <row r="249" spans="1:28" ht="33.75" customHeight="1" x14ac:dyDescent="0.25">
      <c r="A249" s="39" t="s">
        <v>424</v>
      </c>
      <c r="B249" s="34" t="s">
        <v>37</v>
      </c>
      <c r="C249" s="34">
        <v>10</v>
      </c>
      <c r="D249" s="34" t="s">
        <v>38</v>
      </c>
      <c r="E249" s="40" t="s">
        <v>425</v>
      </c>
      <c r="F249" s="60">
        <f t="shared" si="216"/>
        <v>700000000</v>
      </c>
      <c r="G249" s="60">
        <f t="shared" si="216"/>
        <v>0</v>
      </c>
      <c r="H249" s="60">
        <f t="shared" si="216"/>
        <v>0</v>
      </c>
      <c r="I249" s="60">
        <f t="shared" si="216"/>
        <v>0</v>
      </c>
      <c r="J249" s="60">
        <f t="shared" si="216"/>
        <v>0</v>
      </c>
      <c r="K249" s="60">
        <f t="shared" si="190"/>
        <v>0</v>
      </c>
      <c r="L249" s="60">
        <f>+L250</f>
        <v>700000000</v>
      </c>
      <c r="M249" s="42">
        <f t="shared" si="175"/>
        <v>8.8697853048608037E-5</v>
      </c>
      <c r="N249" s="60">
        <f t="shared" si="217"/>
        <v>0</v>
      </c>
      <c r="O249" s="60">
        <f t="shared" si="217"/>
        <v>0</v>
      </c>
      <c r="P249" s="60">
        <f t="shared" si="217"/>
        <v>700000000</v>
      </c>
      <c r="Q249" s="60">
        <f t="shared" si="217"/>
        <v>0</v>
      </c>
      <c r="R249" s="60">
        <f t="shared" si="217"/>
        <v>700000000</v>
      </c>
      <c r="S249" s="60">
        <f t="shared" si="217"/>
        <v>0</v>
      </c>
      <c r="T249" s="60">
        <f t="shared" si="217"/>
        <v>0</v>
      </c>
      <c r="U249" s="60">
        <f t="shared" si="217"/>
        <v>0</v>
      </c>
      <c r="V249" s="60">
        <f t="shared" si="217"/>
        <v>0</v>
      </c>
      <c r="W249" s="60">
        <f t="shared" si="217"/>
        <v>0</v>
      </c>
      <c r="X249" s="65">
        <f t="shared" si="202"/>
        <v>0</v>
      </c>
      <c r="Y249" s="65">
        <f t="shared" si="181"/>
        <v>0</v>
      </c>
      <c r="Z249" s="65">
        <f t="shared" si="197"/>
        <v>0</v>
      </c>
      <c r="AA249" s="65" t="s">
        <v>40</v>
      </c>
      <c r="AB249" s="65" t="s">
        <v>40</v>
      </c>
    </row>
    <row r="250" spans="1:28" ht="41.25" customHeight="1" x14ac:dyDescent="0.25">
      <c r="A250" s="43" t="s">
        <v>426</v>
      </c>
      <c r="B250" s="44" t="s">
        <v>37</v>
      </c>
      <c r="C250" s="44">
        <v>10</v>
      </c>
      <c r="D250" s="44" t="s">
        <v>38</v>
      </c>
      <c r="E250" s="45" t="s">
        <v>258</v>
      </c>
      <c r="F250" s="46">
        <v>700000000</v>
      </c>
      <c r="G250" s="46">
        <v>0</v>
      </c>
      <c r="H250" s="46">
        <v>0</v>
      </c>
      <c r="I250" s="46">
        <v>0</v>
      </c>
      <c r="J250" s="46">
        <v>0</v>
      </c>
      <c r="K250" s="46">
        <f t="shared" si="190"/>
        <v>0</v>
      </c>
      <c r="L250" s="46">
        <f>+F250+K250</f>
        <v>700000000</v>
      </c>
      <c r="M250" s="51">
        <f t="shared" si="175"/>
        <v>8.8697853048608037E-5</v>
      </c>
      <c r="N250" s="46">
        <v>0</v>
      </c>
      <c r="O250" s="46">
        <v>0</v>
      </c>
      <c r="P250" s="46">
        <f>L250-O250</f>
        <v>700000000</v>
      </c>
      <c r="Q250" s="46">
        <v>0</v>
      </c>
      <c r="R250" s="46">
        <f>+L250-Q250</f>
        <v>700000000</v>
      </c>
      <c r="S250" s="46">
        <f>O250-Q250</f>
        <v>0</v>
      </c>
      <c r="T250" s="46">
        <v>0</v>
      </c>
      <c r="U250" s="46">
        <f>+Q250-T250</f>
        <v>0</v>
      </c>
      <c r="V250" s="46">
        <v>0</v>
      </c>
      <c r="W250" s="48">
        <f>+T250-V250</f>
        <v>0</v>
      </c>
      <c r="X250" s="54">
        <f t="shared" si="202"/>
        <v>0</v>
      </c>
      <c r="Y250" s="54">
        <f t="shared" si="181"/>
        <v>0</v>
      </c>
      <c r="Z250" s="54">
        <f t="shared" si="197"/>
        <v>0</v>
      </c>
      <c r="AA250" s="54" t="s">
        <v>40</v>
      </c>
      <c r="AB250" s="54" t="s">
        <v>40</v>
      </c>
    </row>
    <row r="251" spans="1:28" ht="49.5" customHeight="1" x14ac:dyDescent="0.25">
      <c r="A251" s="39" t="s">
        <v>427</v>
      </c>
      <c r="B251" s="34" t="s">
        <v>37</v>
      </c>
      <c r="C251" s="34">
        <v>10</v>
      </c>
      <c r="D251" s="34" t="s">
        <v>38</v>
      </c>
      <c r="E251" s="40" t="s">
        <v>428</v>
      </c>
      <c r="F251" s="62">
        <f t="shared" ref="F251:J253" si="218">+F252</f>
        <v>3046000000</v>
      </c>
      <c r="G251" s="62">
        <f t="shared" si="218"/>
        <v>0</v>
      </c>
      <c r="H251" s="62">
        <f t="shared" si="218"/>
        <v>0</v>
      </c>
      <c r="I251" s="62">
        <f t="shared" si="218"/>
        <v>0</v>
      </c>
      <c r="J251" s="62">
        <f t="shared" si="218"/>
        <v>0</v>
      </c>
      <c r="K251" s="62">
        <f t="shared" si="190"/>
        <v>0</v>
      </c>
      <c r="L251" s="62">
        <f>+L252</f>
        <v>3046000000</v>
      </c>
      <c r="M251" s="42">
        <f t="shared" si="175"/>
        <v>3.8596237198008584E-4</v>
      </c>
      <c r="N251" s="62">
        <f t="shared" ref="N251:W253" si="219">+N252</f>
        <v>0</v>
      </c>
      <c r="O251" s="62">
        <f t="shared" si="219"/>
        <v>1220843066</v>
      </c>
      <c r="P251" s="62">
        <f t="shared" si="219"/>
        <v>1825156934</v>
      </c>
      <c r="Q251" s="62">
        <f t="shared" si="219"/>
        <v>899626565</v>
      </c>
      <c r="R251" s="62">
        <f t="shared" si="219"/>
        <v>2146373435</v>
      </c>
      <c r="S251" s="62">
        <f t="shared" si="219"/>
        <v>321216501</v>
      </c>
      <c r="T251" s="62">
        <f t="shared" si="219"/>
        <v>6140</v>
      </c>
      <c r="U251" s="62">
        <f t="shared" si="219"/>
        <v>899620425</v>
      </c>
      <c r="V251" s="62">
        <f t="shared" si="219"/>
        <v>0</v>
      </c>
      <c r="W251" s="62">
        <f t="shared" si="219"/>
        <v>6140</v>
      </c>
      <c r="X251" s="38">
        <f t="shared" si="202"/>
        <v>0.29534686966513463</v>
      </c>
      <c r="Y251" s="98">
        <f t="shared" si="181"/>
        <v>2.0157583716349309E-6</v>
      </c>
      <c r="Z251" s="38">
        <f t="shared" si="197"/>
        <v>0</v>
      </c>
      <c r="AA251" s="38">
        <f t="shared" ref="AA251:AA295" si="220">+T251/Q251</f>
        <v>6.8250541267642532E-6</v>
      </c>
      <c r="AB251" s="38">
        <f t="shared" si="189"/>
        <v>0</v>
      </c>
    </row>
    <row r="252" spans="1:28" ht="49.5" customHeight="1" x14ac:dyDescent="0.25">
      <c r="A252" s="39" t="s">
        <v>429</v>
      </c>
      <c r="B252" s="34" t="s">
        <v>37</v>
      </c>
      <c r="C252" s="34">
        <v>10</v>
      </c>
      <c r="D252" s="34" t="s">
        <v>38</v>
      </c>
      <c r="E252" s="40" t="s">
        <v>428</v>
      </c>
      <c r="F252" s="62">
        <f t="shared" si="218"/>
        <v>3046000000</v>
      </c>
      <c r="G252" s="62">
        <f t="shared" si="218"/>
        <v>0</v>
      </c>
      <c r="H252" s="62">
        <f t="shared" si="218"/>
        <v>0</v>
      </c>
      <c r="I252" s="62">
        <f t="shared" si="218"/>
        <v>0</v>
      </c>
      <c r="J252" s="62">
        <f t="shared" si="218"/>
        <v>0</v>
      </c>
      <c r="K252" s="62">
        <f t="shared" si="190"/>
        <v>0</v>
      </c>
      <c r="L252" s="62">
        <f>+L253</f>
        <v>3046000000</v>
      </c>
      <c r="M252" s="42">
        <f t="shared" si="175"/>
        <v>3.8596237198008584E-4</v>
      </c>
      <c r="N252" s="62">
        <f t="shared" si="219"/>
        <v>0</v>
      </c>
      <c r="O252" s="62">
        <f t="shared" si="219"/>
        <v>1220843066</v>
      </c>
      <c r="P252" s="62">
        <f t="shared" si="219"/>
        <v>1825156934</v>
      </c>
      <c r="Q252" s="62">
        <f t="shared" si="219"/>
        <v>899626565</v>
      </c>
      <c r="R252" s="62">
        <f t="shared" si="219"/>
        <v>2146373435</v>
      </c>
      <c r="S252" s="62">
        <f t="shared" si="219"/>
        <v>321216501</v>
      </c>
      <c r="T252" s="62">
        <f t="shared" si="219"/>
        <v>6140</v>
      </c>
      <c r="U252" s="62">
        <f t="shared" si="219"/>
        <v>899620425</v>
      </c>
      <c r="V252" s="62">
        <f t="shared" si="219"/>
        <v>0</v>
      </c>
      <c r="W252" s="62">
        <f t="shared" si="219"/>
        <v>6140</v>
      </c>
      <c r="X252" s="38">
        <f t="shared" si="202"/>
        <v>0.29534686966513463</v>
      </c>
      <c r="Y252" s="98">
        <f t="shared" si="181"/>
        <v>2.0157583716349309E-6</v>
      </c>
      <c r="Z252" s="38">
        <f t="shared" si="197"/>
        <v>0</v>
      </c>
      <c r="AA252" s="38">
        <f t="shared" si="220"/>
        <v>6.8250541267642532E-6</v>
      </c>
      <c r="AB252" s="38">
        <f t="shared" si="189"/>
        <v>0</v>
      </c>
    </row>
    <row r="253" spans="1:28" ht="34.5" customHeight="1" x14ac:dyDescent="0.25">
      <c r="A253" s="39" t="s">
        <v>430</v>
      </c>
      <c r="B253" s="34" t="s">
        <v>37</v>
      </c>
      <c r="C253" s="34">
        <v>10</v>
      </c>
      <c r="D253" s="34" t="s">
        <v>38</v>
      </c>
      <c r="E253" s="40" t="s">
        <v>393</v>
      </c>
      <c r="F253" s="62">
        <f t="shared" si="218"/>
        <v>3046000000</v>
      </c>
      <c r="G253" s="62">
        <f t="shared" si="218"/>
        <v>0</v>
      </c>
      <c r="H253" s="62">
        <f t="shared" si="218"/>
        <v>0</v>
      </c>
      <c r="I253" s="62">
        <f t="shared" si="218"/>
        <v>0</v>
      </c>
      <c r="J253" s="62">
        <f t="shared" si="218"/>
        <v>0</v>
      </c>
      <c r="K253" s="62">
        <f t="shared" si="190"/>
        <v>0</v>
      </c>
      <c r="L253" s="62">
        <f>+L254</f>
        <v>3046000000</v>
      </c>
      <c r="M253" s="42">
        <f t="shared" si="175"/>
        <v>3.8596237198008584E-4</v>
      </c>
      <c r="N253" s="62">
        <f t="shared" si="219"/>
        <v>0</v>
      </c>
      <c r="O253" s="62">
        <f t="shared" si="219"/>
        <v>1220843066</v>
      </c>
      <c r="P253" s="62">
        <f t="shared" si="219"/>
        <v>1825156934</v>
      </c>
      <c r="Q253" s="62">
        <f t="shared" si="219"/>
        <v>899626565</v>
      </c>
      <c r="R253" s="62">
        <f t="shared" si="219"/>
        <v>2146373435</v>
      </c>
      <c r="S253" s="62">
        <f t="shared" si="219"/>
        <v>321216501</v>
      </c>
      <c r="T253" s="62">
        <f t="shared" si="219"/>
        <v>6140</v>
      </c>
      <c r="U253" s="62">
        <f t="shared" si="219"/>
        <v>899620425</v>
      </c>
      <c r="V253" s="62">
        <f t="shared" si="219"/>
        <v>0</v>
      </c>
      <c r="W253" s="62">
        <f t="shared" si="219"/>
        <v>6140</v>
      </c>
      <c r="X253" s="38">
        <f t="shared" si="202"/>
        <v>0.29534686966513463</v>
      </c>
      <c r="Y253" s="98">
        <f t="shared" si="181"/>
        <v>2.0157583716349309E-6</v>
      </c>
      <c r="Z253" s="38">
        <f t="shared" si="197"/>
        <v>0</v>
      </c>
      <c r="AA253" s="38">
        <f t="shared" si="220"/>
        <v>6.8250541267642532E-6</v>
      </c>
      <c r="AB253" s="38">
        <f t="shared" si="189"/>
        <v>0</v>
      </c>
    </row>
    <row r="254" spans="1:28" ht="30" customHeight="1" x14ac:dyDescent="0.25">
      <c r="A254" s="43" t="s">
        <v>431</v>
      </c>
      <c r="B254" s="44" t="s">
        <v>37</v>
      </c>
      <c r="C254" s="44">
        <v>10</v>
      </c>
      <c r="D254" s="44" t="s">
        <v>38</v>
      </c>
      <c r="E254" s="45" t="s">
        <v>258</v>
      </c>
      <c r="F254" s="46">
        <v>3046000000</v>
      </c>
      <c r="G254" s="46">
        <v>0</v>
      </c>
      <c r="H254" s="46">
        <v>0</v>
      </c>
      <c r="I254" s="46">
        <v>0</v>
      </c>
      <c r="J254" s="46">
        <v>0</v>
      </c>
      <c r="K254" s="46">
        <f t="shared" si="190"/>
        <v>0</v>
      </c>
      <c r="L254" s="46">
        <f>+F254+K254</f>
        <v>3046000000</v>
      </c>
      <c r="M254" s="51">
        <f t="shared" si="175"/>
        <v>3.8596237198008584E-4</v>
      </c>
      <c r="N254" s="46">
        <v>0</v>
      </c>
      <c r="O254" s="46">
        <v>1220843066</v>
      </c>
      <c r="P254" s="46">
        <f>L254-O254</f>
        <v>1825156934</v>
      </c>
      <c r="Q254" s="46">
        <v>899626565</v>
      </c>
      <c r="R254" s="46">
        <f>+L254-Q254</f>
        <v>2146373435</v>
      </c>
      <c r="S254" s="46">
        <f>O254-Q254</f>
        <v>321216501</v>
      </c>
      <c r="T254" s="46">
        <v>6140</v>
      </c>
      <c r="U254" s="46">
        <f>+Q254-T254</f>
        <v>899620425</v>
      </c>
      <c r="V254" s="46">
        <v>0</v>
      </c>
      <c r="W254" s="48">
        <f>+T254-V254</f>
        <v>6140</v>
      </c>
      <c r="X254" s="49">
        <f t="shared" si="202"/>
        <v>0.29534686966513463</v>
      </c>
      <c r="Y254" s="73">
        <f t="shared" si="181"/>
        <v>2.0157583716349309E-6</v>
      </c>
      <c r="Z254" s="49">
        <f t="shared" si="197"/>
        <v>0</v>
      </c>
      <c r="AA254" s="49">
        <f t="shared" si="220"/>
        <v>6.8250541267642532E-6</v>
      </c>
      <c r="AB254" s="49">
        <f t="shared" si="189"/>
        <v>0</v>
      </c>
    </row>
    <row r="255" spans="1:28" ht="34.5" customHeight="1" x14ac:dyDescent="0.25">
      <c r="A255" s="39" t="s">
        <v>432</v>
      </c>
      <c r="B255" s="34" t="s">
        <v>37</v>
      </c>
      <c r="C255" s="34">
        <v>10</v>
      </c>
      <c r="D255" s="34" t="s">
        <v>38</v>
      </c>
      <c r="E255" s="40" t="s">
        <v>433</v>
      </c>
      <c r="F255" s="60">
        <f t="shared" ref="F255:J259" si="221">+F256</f>
        <v>49596199265</v>
      </c>
      <c r="G255" s="60">
        <f t="shared" si="221"/>
        <v>0</v>
      </c>
      <c r="H255" s="60">
        <f t="shared" si="221"/>
        <v>0</v>
      </c>
      <c r="I255" s="60">
        <f t="shared" si="221"/>
        <v>0</v>
      </c>
      <c r="J255" s="60">
        <f t="shared" si="221"/>
        <v>0</v>
      </c>
      <c r="K255" s="60">
        <f t="shared" si="190"/>
        <v>0</v>
      </c>
      <c r="L255" s="60">
        <f>+L256</f>
        <v>49596199265</v>
      </c>
      <c r="M255" s="42">
        <f t="shared" ref="M255:M295" si="222">L255/$L$295</f>
        <v>6.2843948488235032E-3</v>
      </c>
      <c r="N255" s="60">
        <f t="shared" ref="N255:W259" si="223">+N256</f>
        <v>0</v>
      </c>
      <c r="O255" s="60">
        <f t="shared" si="223"/>
        <v>49596199265</v>
      </c>
      <c r="P255" s="60">
        <f t="shared" si="223"/>
        <v>0</v>
      </c>
      <c r="Q255" s="60">
        <f t="shared" si="223"/>
        <v>49596199265</v>
      </c>
      <c r="R255" s="60">
        <f t="shared" si="223"/>
        <v>0</v>
      </c>
      <c r="S255" s="60">
        <f t="shared" si="223"/>
        <v>0</v>
      </c>
      <c r="T255" s="60">
        <f t="shared" si="223"/>
        <v>0</v>
      </c>
      <c r="U255" s="60">
        <f t="shared" si="223"/>
        <v>49596199265</v>
      </c>
      <c r="V255" s="60">
        <f t="shared" si="223"/>
        <v>0</v>
      </c>
      <c r="W255" s="60">
        <f t="shared" si="223"/>
        <v>0</v>
      </c>
      <c r="X255" s="65">
        <f t="shared" si="202"/>
        <v>1</v>
      </c>
      <c r="Y255" s="65">
        <f t="shared" si="181"/>
        <v>0</v>
      </c>
      <c r="Z255" s="65">
        <f t="shared" si="197"/>
        <v>0</v>
      </c>
      <c r="AA255" s="65">
        <f t="shared" si="220"/>
        <v>0</v>
      </c>
      <c r="AB255" s="65" t="s">
        <v>40</v>
      </c>
    </row>
    <row r="256" spans="1:28" ht="34.5" customHeight="1" x14ac:dyDescent="0.25">
      <c r="A256" s="39" t="s">
        <v>434</v>
      </c>
      <c r="B256" s="34" t="s">
        <v>37</v>
      </c>
      <c r="C256" s="34">
        <v>10</v>
      </c>
      <c r="D256" s="34" t="s">
        <v>38</v>
      </c>
      <c r="E256" s="96" t="s">
        <v>251</v>
      </c>
      <c r="F256" s="60">
        <f t="shared" si="221"/>
        <v>49596199265</v>
      </c>
      <c r="G256" s="60">
        <f t="shared" si="221"/>
        <v>0</v>
      </c>
      <c r="H256" s="60">
        <f t="shared" si="221"/>
        <v>0</v>
      </c>
      <c r="I256" s="60">
        <f t="shared" si="221"/>
        <v>0</v>
      </c>
      <c r="J256" s="60">
        <f t="shared" si="221"/>
        <v>0</v>
      </c>
      <c r="K256" s="60">
        <f t="shared" si="190"/>
        <v>0</v>
      </c>
      <c r="L256" s="60">
        <f>+L257</f>
        <v>49596199265</v>
      </c>
      <c r="M256" s="42">
        <f t="shared" si="222"/>
        <v>6.2843948488235032E-3</v>
      </c>
      <c r="N256" s="60">
        <f t="shared" si="223"/>
        <v>0</v>
      </c>
      <c r="O256" s="60">
        <f t="shared" si="223"/>
        <v>49596199265</v>
      </c>
      <c r="P256" s="60">
        <f t="shared" si="223"/>
        <v>0</v>
      </c>
      <c r="Q256" s="60">
        <f t="shared" si="223"/>
        <v>49596199265</v>
      </c>
      <c r="R256" s="60">
        <f t="shared" si="223"/>
        <v>0</v>
      </c>
      <c r="S256" s="60">
        <f t="shared" si="223"/>
        <v>0</v>
      </c>
      <c r="T256" s="60">
        <f t="shared" si="223"/>
        <v>0</v>
      </c>
      <c r="U256" s="60">
        <f t="shared" si="223"/>
        <v>49596199265</v>
      </c>
      <c r="V256" s="60">
        <f t="shared" si="223"/>
        <v>0</v>
      </c>
      <c r="W256" s="60">
        <f t="shared" si="223"/>
        <v>0</v>
      </c>
      <c r="X256" s="65">
        <f t="shared" si="202"/>
        <v>1</v>
      </c>
      <c r="Y256" s="65">
        <f t="shared" si="181"/>
        <v>0</v>
      </c>
      <c r="Z256" s="65">
        <f t="shared" si="197"/>
        <v>0</v>
      </c>
      <c r="AA256" s="65">
        <f t="shared" si="220"/>
        <v>0</v>
      </c>
      <c r="AB256" s="65" t="s">
        <v>40</v>
      </c>
    </row>
    <row r="257" spans="1:28" ht="34.5" customHeight="1" x14ac:dyDescent="0.25">
      <c r="A257" s="39" t="s">
        <v>435</v>
      </c>
      <c r="B257" s="34" t="s">
        <v>37</v>
      </c>
      <c r="C257" s="34">
        <v>10</v>
      </c>
      <c r="D257" s="34" t="s">
        <v>38</v>
      </c>
      <c r="E257" s="40" t="s">
        <v>436</v>
      </c>
      <c r="F257" s="60">
        <f>+F258</f>
        <v>49596199265</v>
      </c>
      <c r="G257" s="60">
        <f t="shared" si="221"/>
        <v>0</v>
      </c>
      <c r="H257" s="60">
        <f t="shared" si="221"/>
        <v>0</v>
      </c>
      <c r="I257" s="60">
        <f t="shared" si="221"/>
        <v>0</v>
      </c>
      <c r="J257" s="60">
        <f t="shared" si="221"/>
        <v>0</v>
      </c>
      <c r="K257" s="60">
        <f t="shared" si="190"/>
        <v>0</v>
      </c>
      <c r="L257" s="60">
        <f>+L258</f>
        <v>49596199265</v>
      </c>
      <c r="M257" s="42">
        <f t="shared" si="222"/>
        <v>6.2843948488235032E-3</v>
      </c>
      <c r="N257" s="60">
        <f t="shared" si="223"/>
        <v>0</v>
      </c>
      <c r="O257" s="60">
        <f t="shared" si="223"/>
        <v>49596199265</v>
      </c>
      <c r="P257" s="60">
        <f t="shared" si="223"/>
        <v>0</v>
      </c>
      <c r="Q257" s="60">
        <f t="shared" si="223"/>
        <v>49596199265</v>
      </c>
      <c r="R257" s="60">
        <f t="shared" si="223"/>
        <v>0</v>
      </c>
      <c r="S257" s="60">
        <f t="shared" si="223"/>
        <v>0</v>
      </c>
      <c r="T257" s="60">
        <f t="shared" si="223"/>
        <v>0</v>
      </c>
      <c r="U257" s="60">
        <f t="shared" si="223"/>
        <v>49596199265</v>
      </c>
      <c r="V257" s="60">
        <f t="shared" si="223"/>
        <v>0</v>
      </c>
      <c r="W257" s="60">
        <f t="shared" si="223"/>
        <v>0</v>
      </c>
      <c r="X257" s="65">
        <f t="shared" si="202"/>
        <v>1</v>
      </c>
      <c r="Y257" s="65">
        <f t="shared" si="181"/>
        <v>0</v>
      </c>
      <c r="Z257" s="65">
        <f t="shared" si="197"/>
        <v>0</v>
      </c>
      <c r="AA257" s="65">
        <f t="shared" si="220"/>
        <v>0</v>
      </c>
      <c r="AB257" s="65" t="s">
        <v>40</v>
      </c>
    </row>
    <row r="258" spans="1:28" ht="43.5" customHeight="1" x14ac:dyDescent="0.25">
      <c r="A258" s="39" t="s">
        <v>437</v>
      </c>
      <c r="B258" s="34" t="s">
        <v>37</v>
      </c>
      <c r="C258" s="34">
        <v>10</v>
      </c>
      <c r="D258" s="34" t="s">
        <v>38</v>
      </c>
      <c r="E258" s="40" t="s">
        <v>436</v>
      </c>
      <c r="F258" s="60">
        <f t="shared" ref="F258:F259" si="224">+F259</f>
        <v>49596199265</v>
      </c>
      <c r="G258" s="60">
        <f t="shared" si="221"/>
        <v>0</v>
      </c>
      <c r="H258" s="60">
        <f t="shared" si="221"/>
        <v>0</v>
      </c>
      <c r="I258" s="60">
        <f t="shared" si="221"/>
        <v>0</v>
      </c>
      <c r="J258" s="60">
        <f t="shared" si="221"/>
        <v>0</v>
      </c>
      <c r="K258" s="60">
        <f t="shared" si="190"/>
        <v>0</v>
      </c>
      <c r="L258" s="60">
        <f>+L259</f>
        <v>49596199265</v>
      </c>
      <c r="M258" s="42">
        <f t="shared" si="222"/>
        <v>6.2843948488235032E-3</v>
      </c>
      <c r="N258" s="60">
        <f t="shared" si="223"/>
        <v>0</v>
      </c>
      <c r="O258" s="60">
        <f t="shared" si="223"/>
        <v>49596199265</v>
      </c>
      <c r="P258" s="60">
        <f t="shared" si="223"/>
        <v>0</v>
      </c>
      <c r="Q258" s="60">
        <f t="shared" si="223"/>
        <v>49596199265</v>
      </c>
      <c r="R258" s="60">
        <f t="shared" si="223"/>
        <v>0</v>
      </c>
      <c r="S258" s="60">
        <f t="shared" si="223"/>
        <v>0</v>
      </c>
      <c r="T258" s="60">
        <f t="shared" si="223"/>
        <v>0</v>
      </c>
      <c r="U258" s="60">
        <f t="shared" si="223"/>
        <v>49596199265</v>
      </c>
      <c r="V258" s="60">
        <f t="shared" si="223"/>
        <v>0</v>
      </c>
      <c r="W258" s="60">
        <f t="shared" si="223"/>
        <v>0</v>
      </c>
      <c r="X258" s="65">
        <f t="shared" si="202"/>
        <v>1</v>
      </c>
      <c r="Y258" s="65">
        <f t="shared" si="181"/>
        <v>0</v>
      </c>
      <c r="Z258" s="65">
        <f t="shared" si="197"/>
        <v>0</v>
      </c>
      <c r="AA258" s="65">
        <f t="shared" si="220"/>
        <v>0</v>
      </c>
      <c r="AB258" s="65" t="s">
        <v>40</v>
      </c>
    </row>
    <row r="259" spans="1:28" ht="33.75" customHeight="1" x14ac:dyDescent="0.25">
      <c r="A259" s="39" t="s">
        <v>438</v>
      </c>
      <c r="B259" s="34" t="s">
        <v>37</v>
      </c>
      <c r="C259" s="34">
        <v>10</v>
      </c>
      <c r="D259" s="34" t="s">
        <v>38</v>
      </c>
      <c r="E259" s="40" t="s">
        <v>439</v>
      </c>
      <c r="F259" s="60">
        <f t="shared" si="224"/>
        <v>49596199265</v>
      </c>
      <c r="G259" s="60">
        <f t="shared" si="221"/>
        <v>0</v>
      </c>
      <c r="H259" s="60">
        <f t="shared" si="221"/>
        <v>0</v>
      </c>
      <c r="I259" s="60">
        <f t="shared" si="221"/>
        <v>0</v>
      </c>
      <c r="J259" s="60">
        <f t="shared" si="221"/>
        <v>0</v>
      </c>
      <c r="K259" s="60">
        <f t="shared" si="190"/>
        <v>0</v>
      </c>
      <c r="L259" s="60">
        <f>+L260</f>
        <v>49596199265</v>
      </c>
      <c r="M259" s="42">
        <f t="shared" si="222"/>
        <v>6.2843948488235032E-3</v>
      </c>
      <c r="N259" s="60">
        <f t="shared" si="223"/>
        <v>0</v>
      </c>
      <c r="O259" s="60">
        <f t="shared" si="223"/>
        <v>49596199265</v>
      </c>
      <c r="P259" s="60">
        <f t="shared" si="223"/>
        <v>0</v>
      </c>
      <c r="Q259" s="60">
        <f t="shared" si="223"/>
        <v>49596199265</v>
      </c>
      <c r="R259" s="60">
        <f t="shared" si="223"/>
        <v>0</v>
      </c>
      <c r="S259" s="60">
        <f t="shared" si="223"/>
        <v>0</v>
      </c>
      <c r="T259" s="60">
        <f t="shared" si="223"/>
        <v>0</v>
      </c>
      <c r="U259" s="60">
        <f t="shared" si="223"/>
        <v>49596199265</v>
      </c>
      <c r="V259" s="60">
        <f t="shared" si="223"/>
        <v>0</v>
      </c>
      <c r="W259" s="60">
        <f t="shared" si="223"/>
        <v>0</v>
      </c>
      <c r="X259" s="65">
        <f t="shared" si="202"/>
        <v>1</v>
      </c>
      <c r="Y259" s="65">
        <f t="shared" si="181"/>
        <v>0</v>
      </c>
      <c r="Z259" s="65">
        <f t="shared" si="197"/>
        <v>0</v>
      </c>
      <c r="AA259" s="65">
        <f t="shared" si="220"/>
        <v>0</v>
      </c>
      <c r="AB259" s="65" t="s">
        <v>40</v>
      </c>
    </row>
    <row r="260" spans="1:28" ht="41.25" customHeight="1" x14ac:dyDescent="0.25">
      <c r="A260" s="43" t="s">
        <v>440</v>
      </c>
      <c r="B260" s="44" t="s">
        <v>37</v>
      </c>
      <c r="C260" s="44">
        <v>10</v>
      </c>
      <c r="D260" s="44" t="s">
        <v>38</v>
      </c>
      <c r="E260" s="45" t="s">
        <v>258</v>
      </c>
      <c r="F260" s="46">
        <v>49596199265</v>
      </c>
      <c r="G260" s="46">
        <v>0</v>
      </c>
      <c r="H260" s="46">
        <v>0</v>
      </c>
      <c r="I260" s="46">
        <v>0</v>
      </c>
      <c r="J260" s="46">
        <v>0</v>
      </c>
      <c r="K260" s="46">
        <f t="shared" si="190"/>
        <v>0</v>
      </c>
      <c r="L260" s="46">
        <f>+F260+K260</f>
        <v>49596199265</v>
      </c>
      <c r="M260" s="51">
        <f t="shared" si="222"/>
        <v>6.2843948488235032E-3</v>
      </c>
      <c r="N260" s="46">
        <v>0</v>
      </c>
      <c r="O260" s="46">
        <v>49596199265</v>
      </c>
      <c r="P260" s="46">
        <f>L260-O260</f>
        <v>0</v>
      </c>
      <c r="Q260" s="46">
        <v>49596199265</v>
      </c>
      <c r="R260" s="46">
        <f>+L260-Q260</f>
        <v>0</v>
      </c>
      <c r="S260" s="46">
        <f>O260-Q260</f>
        <v>0</v>
      </c>
      <c r="T260" s="46">
        <v>0</v>
      </c>
      <c r="U260" s="46">
        <f>+Q260-T260</f>
        <v>49596199265</v>
      </c>
      <c r="V260" s="46">
        <v>0</v>
      </c>
      <c r="W260" s="48">
        <f>+T260-V260</f>
        <v>0</v>
      </c>
      <c r="X260" s="54">
        <f t="shared" si="202"/>
        <v>1</v>
      </c>
      <c r="Y260" s="54">
        <f t="shared" si="181"/>
        <v>0</v>
      </c>
      <c r="Z260" s="54">
        <f t="shared" si="197"/>
        <v>0</v>
      </c>
      <c r="AA260" s="54">
        <f t="shared" si="220"/>
        <v>0</v>
      </c>
      <c r="AB260" s="54" t="s">
        <v>40</v>
      </c>
    </row>
    <row r="261" spans="1:28" ht="34.5" customHeight="1" x14ac:dyDescent="0.25">
      <c r="A261" s="106" t="s">
        <v>441</v>
      </c>
      <c r="B261" s="101" t="s">
        <v>37</v>
      </c>
      <c r="C261" s="34">
        <v>10</v>
      </c>
      <c r="D261" s="34" t="s">
        <v>38</v>
      </c>
      <c r="E261" s="96" t="s">
        <v>442</v>
      </c>
      <c r="F261" s="66">
        <f>+F264</f>
        <v>26169238642</v>
      </c>
      <c r="G261" s="66">
        <f t="shared" ref="G261:J263" si="225">+G264</f>
        <v>0</v>
      </c>
      <c r="H261" s="66">
        <f t="shared" si="225"/>
        <v>0</v>
      </c>
      <c r="I261" s="66">
        <f t="shared" si="225"/>
        <v>0</v>
      </c>
      <c r="J261" s="66">
        <f t="shared" si="225"/>
        <v>0</v>
      </c>
      <c r="K261" s="66">
        <f t="shared" si="190"/>
        <v>0</v>
      </c>
      <c r="L261" s="66">
        <f>+L264</f>
        <v>26169238642</v>
      </c>
      <c r="M261" s="42">
        <f t="shared" si="222"/>
        <v>3.3159361192315303E-3</v>
      </c>
      <c r="N261" s="66">
        <f t="shared" ref="N261:W263" si="226">+N264</f>
        <v>0</v>
      </c>
      <c r="O261" s="66">
        <f t="shared" si="226"/>
        <v>7577946241.0299997</v>
      </c>
      <c r="P261" s="66">
        <f t="shared" si="226"/>
        <v>18591292400.970001</v>
      </c>
      <c r="Q261" s="66">
        <f t="shared" si="226"/>
        <v>6154848111.0299997</v>
      </c>
      <c r="R261" s="66">
        <f t="shared" si="226"/>
        <v>20014390530.970001</v>
      </c>
      <c r="S261" s="66">
        <f t="shared" si="226"/>
        <v>1423098130</v>
      </c>
      <c r="T261" s="66">
        <f t="shared" si="226"/>
        <v>4624.0300000000007</v>
      </c>
      <c r="U261" s="66">
        <f t="shared" si="226"/>
        <v>6154843487</v>
      </c>
      <c r="V261" s="66">
        <f t="shared" si="226"/>
        <v>0</v>
      </c>
      <c r="W261" s="66">
        <f t="shared" si="226"/>
        <v>4624.0300000000007</v>
      </c>
      <c r="X261" s="38">
        <f t="shared" si="202"/>
        <v>0.23519400756091741</v>
      </c>
      <c r="Y261" s="107">
        <f t="shared" si="181"/>
        <v>1.766971543672929E-7</v>
      </c>
      <c r="Z261" s="38">
        <f t="shared" si="197"/>
        <v>0</v>
      </c>
      <c r="AA261" s="38">
        <f t="shared" si="220"/>
        <v>7.5128255264550786E-7</v>
      </c>
      <c r="AB261" s="38">
        <f t="shared" si="189"/>
        <v>0</v>
      </c>
    </row>
    <row r="262" spans="1:28" ht="34.5" customHeight="1" x14ac:dyDescent="0.25">
      <c r="A262" s="106" t="s">
        <v>441</v>
      </c>
      <c r="B262" s="101" t="s">
        <v>37</v>
      </c>
      <c r="C262" s="34">
        <v>13</v>
      </c>
      <c r="D262" s="34" t="s">
        <v>38</v>
      </c>
      <c r="E262" s="96" t="s">
        <v>442</v>
      </c>
      <c r="F262" s="66">
        <f>+F265</f>
        <v>15000000000</v>
      </c>
      <c r="G262" s="66">
        <f t="shared" si="225"/>
        <v>0</v>
      </c>
      <c r="H262" s="66">
        <f t="shared" si="225"/>
        <v>0</v>
      </c>
      <c r="I262" s="66">
        <f t="shared" si="225"/>
        <v>0</v>
      </c>
      <c r="J262" s="66">
        <f t="shared" si="225"/>
        <v>0</v>
      </c>
      <c r="K262" s="66">
        <f t="shared" si="190"/>
        <v>0</v>
      </c>
      <c r="L262" s="66">
        <f>+L265</f>
        <v>15000000000</v>
      </c>
      <c r="M262" s="42">
        <f t="shared" si="222"/>
        <v>1.9006682796130295E-3</v>
      </c>
      <c r="N262" s="66">
        <f t="shared" si="226"/>
        <v>0</v>
      </c>
      <c r="O262" s="66">
        <f t="shared" si="226"/>
        <v>6405089410</v>
      </c>
      <c r="P262" s="66">
        <f t="shared" si="226"/>
        <v>8594910590</v>
      </c>
      <c r="Q262" s="66">
        <f t="shared" si="226"/>
        <v>6405089410</v>
      </c>
      <c r="R262" s="66">
        <f t="shared" si="226"/>
        <v>8594910590</v>
      </c>
      <c r="S262" s="66">
        <f t="shared" si="226"/>
        <v>0</v>
      </c>
      <c r="T262" s="66">
        <f t="shared" si="226"/>
        <v>0</v>
      </c>
      <c r="U262" s="66">
        <f t="shared" si="226"/>
        <v>6405089410</v>
      </c>
      <c r="V262" s="66">
        <f t="shared" si="226"/>
        <v>0</v>
      </c>
      <c r="W262" s="66">
        <f t="shared" si="226"/>
        <v>0</v>
      </c>
      <c r="X262" s="65">
        <f t="shared" si="202"/>
        <v>0.42700596066666668</v>
      </c>
      <c r="Y262" s="65">
        <f t="shared" si="181"/>
        <v>0</v>
      </c>
      <c r="Z262" s="65">
        <f t="shared" si="197"/>
        <v>0</v>
      </c>
      <c r="AA262" s="65">
        <f t="shared" si="220"/>
        <v>0</v>
      </c>
      <c r="AB262" s="65" t="s">
        <v>40</v>
      </c>
    </row>
    <row r="263" spans="1:28" ht="34.5" customHeight="1" x14ac:dyDescent="0.25">
      <c r="A263" s="106" t="s">
        <v>441</v>
      </c>
      <c r="B263" s="101" t="s">
        <v>41</v>
      </c>
      <c r="C263" s="34">
        <v>20</v>
      </c>
      <c r="D263" s="34" t="s">
        <v>38</v>
      </c>
      <c r="E263" s="96" t="s">
        <v>442</v>
      </c>
      <c r="F263" s="60">
        <f>+F266</f>
        <v>21336005728</v>
      </c>
      <c r="G263" s="60">
        <f t="shared" si="225"/>
        <v>0</v>
      </c>
      <c r="H263" s="60">
        <f t="shared" si="225"/>
        <v>0</v>
      </c>
      <c r="I263" s="60">
        <f t="shared" si="225"/>
        <v>0</v>
      </c>
      <c r="J263" s="60">
        <f t="shared" si="225"/>
        <v>0</v>
      </c>
      <c r="K263" s="66">
        <f t="shared" si="190"/>
        <v>0</v>
      </c>
      <c r="L263" s="60">
        <f>+L266</f>
        <v>21336005728</v>
      </c>
      <c r="M263" s="42">
        <f t="shared" si="222"/>
        <v>2.7035112867234336E-3</v>
      </c>
      <c r="N263" s="60">
        <f t="shared" si="226"/>
        <v>0</v>
      </c>
      <c r="O263" s="60">
        <f t="shared" si="226"/>
        <v>1889490192</v>
      </c>
      <c r="P263" s="60">
        <f t="shared" si="226"/>
        <v>19446515536</v>
      </c>
      <c r="Q263" s="60">
        <f t="shared" si="226"/>
        <v>1680188051</v>
      </c>
      <c r="R263" s="60">
        <f t="shared" si="226"/>
        <v>19655817677</v>
      </c>
      <c r="S263" s="60">
        <f t="shared" si="226"/>
        <v>209302141</v>
      </c>
      <c r="T263" s="60">
        <f t="shared" si="226"/>
        <v>62400</v>
      </c>
      <c r="U263" s="60">
        <f t="shared" si="226"/>
        <v>1680125651</v>
      </c>
      <c r="V263" s="60">
        <f t="shared" si="226"/>
        <v>0</v>
      </c>
      <c r="W263" s="60">
        <f t="shared" si="226"/>
        <v>62400</v>
      </c>
      <c r="X263" s="38">
        <f t="shared" si="202"/>
        <v>7.8748950127765921E-2</v>
      </c>
      <c r="Y263" s="98">
        <f t="shared" ref="Y263:Y295" si="227">+T263/L263</f>
        <v>2.9246336355314273E-6</v>
      </c>
      <c r="Z263" s="38">
        <f t="shared" si="197"/>
        <v>0</v>
      </c>
      <c r="AA263" s="38">
        <f t="shared" si="220"/>
        <v>3.7138700018049348E-5</v>
      </c>
      <c r="AB263" s="38">
        <f t="shared" si="189"/>
        <v>0</v>
      </c>
    </row>
    <row r="264" spans="1:28" ht="34.5" customHeight="1" x14ac:dyDescent="0.25">
      <c r="A264" s="106" t="s">
        <v>443</v>
      </c>
      <c r="B264" s="101" t="s">
        <v>37</v>
      </c>
      <c r="C264" s="34">
        <v>10</v>
      </c>
      <c r="D264" s="34" t="s">
        <v>38</v>
      </c>
      <c r="E264" s="96" t="s">
        <v>251</v>
      </c>
      <c r="F264" s="66">
        <f>+F267+F271+F287+F291</f>
        <v>26169238642</v>
      </c>
      <c r="G264" s="66">
        <f>+G267+G271+G287+G291</f>
        <v>0</v>
      </c>
      <c r="H264" s="66">
        <f>+H267+H271+H287+H291</f>
        <v>0</v>
      </c>
      <c r="I264" s="66">
        <f>+I267+I271+I287+I291</f>
        <v>0</v>
      </c>
      <c r="J264" s="66">
        <f>+J267+J271+J287+J291</f>
        <v>0</v>
      </c>
      <c r="K264" s="66">
        <f t="shared" si="190"/>
        <v>0</v>
      </c>
      <c r="L264" s="66">
        <f>+L267+L271+L287+L291</f>
        <v>26169238642</v>
      </c>
      <c r="M264" s="42">
        <f t="shared" si="222"/>
        <v>3.3159361192315303E-3</v>
      </c>
      <c r="N264" s="66">
        <f t="shared" ref="N264:W264" si="228">+N267+N271+N287+N291</f>
        <v>0</v>
      </c>
      <c r="O264" s="66">
        <f t="shared" si="228"/>
        <v>7577946241.0299997</v>
      </c>
      <c r="P264" s="66">
        <f t="shared" si="228"/>
        <v>18591292400.970001</v>
      </c>
      <c r="Q264" s="66">
        <f t="shared" si="228"/>
        <v>6154848111.0299997</v>
      </c>
      <c r="R264" s="66">
        <f t="shared" si="228"/>
        <v>20014390530.970001</v>
      </c>
      <c r="S264" s="66">
        <f t="shared" si="228"/>
        <v>1423098130</v>
      </c>
      <c r="T264" s="66">
        <f t="shared" si="228"/>
        <v>4624.0300000000007</v>
      </c>
      <c r="U264" s="66">
        <f t="shared" si="228"/>
        <v>6154843487</v>
      </c>
      <c r="V264" s="66">
        <f t="shared" si="228"/>
        <v>0</v>
      </c>
      <c r="W264" s="66">
        <f t="shared" si="228"/>
        <v>4624.0300000000007</v>
      </c>
      <c r="X264" s="38">
        <f t="shared" si="202"/>
        <v>0.23519400756091741</v>
      </c>
      <c r="Y264" s="107">
        <f t="shared" si="227"/>
        <v>1.766971543672929E-7</v>
      </c>
      <c r="Z264" s="38">
        <f t="shared" si="197"/>
        <v>0</v>
      </c>
      <c r="AA264" s="38">
        <f t="shared" si="220"/>
        <v>7.5128255264550786E-7</v>
      </c>
      <c r="AB264" s="38">
        <f t="shared" si="189"/>
        <v>0</v>
      </c>
    </row>
    <row r="265" spans="1:28" ht="34.5" customHeight="1" x14ac:dyDescent="0.25">
      <c r="A265" s="106" t="s">
        <v>443</v>
      </c>
      <c r="B265" s="101" t="s">
        <v>37</v>
      </c>
      <c r="C265" s="34">
        <v>13</v>
      </c>
      <c r="D265" s="34" t="s">
        <v>38</v>
      </c>
      <c r="E265" s="96" t="s">
        <v>251</v>
      </c>
      <c r="F265" s="66">
        <f>+F272</f>
        <v>15000000000</v>
      </c>
      <c r="G265" s="66">
        <f t="shared" ref="G265:J266" si="229">+G272</f>
        <v>0</v>
      </c>
      <c r="H265" s="66">
        <f t="shared" si="229"/>
        <v>0</v>
      </c>
      <c r="I265" s="66">
        <f t="shared" si="229"/>
        <v>0</v>
      </c>
      <c r="J265" s="66">
        <f t="shared" si="229"/>
        <v>0</v>
      </c>
      <c r="K265" s="66">
        <f t="shared" si="190"/>
        <v>0</v>
      </c>
      <c r="L265" s="66">
        <f>+L272</f>
        <v>15000000000</v>
      </c>
      <c r="M265" s="42">
        <f t="shared" si="222"/>
        <v>1.9006682796130295E-3</v>
      </c>
      <c r="N265" s="66">
        <f t="shared" ref="N265:W266" si="230">+N272</f>
        <v>0</v>
      </c>
      <c r="O265" s="66">
        <f t="shared" si="230"/>
        <v>6405089410</v>
      </c>
      <c r="P265" s="66">
        <f t="shared" si="230"/>
        <v>8594910590</v>
      </c>
      <c r="Q265" s="66">
        <f t="shared" si="230"/>
        <v>6405089410</v>
      </c>
      <c r="R265" s="66">
        <f t="shared" si="230"/>
        <v>8594910590</v>
      </c>
      <c r="S265" s="66">
        <f t="shared" si="230"/>
        <v>0</v>
      </c>
      <c r="T265" s="66">
        <f t="shared" si="230"/>
        <v>0</v>
      </c>
      <c r="U265" s="66">
        <f t="shared" si="230"/>
        <v>6405089410</v>
      </c>
      <c r="V265" s="66">
        <f t="shared" si="230"/>
        <v>0</v>
      </c>
      <c r="W265" s="66">
        <f t="shared" si="230"/>
        <v>0</v>
      </c>
      <c r="X265" s="65">
        <f t="shared" si="202"/>
        <v>0.42700596066666668</v>
      </c>
      <c r="Y265" s="65">
        <f t="shared" si="227"/>
        <v>0</v>
      </c>
      <c r="Z265" s="65">
        <f t="shared" si="197"/>
        <v>0</v>
      </c>
      <c r="AA265" s="65">
        <f t="shared" si="220"/>
        <v>0</v>
      </c>
      <c r="AB265" s="65" t="s">
        <v>40</v>
      </c>
    </row>
    <row r="266" spans="1:28" ht="34.5" customHeight="1" x14ac:dyDescent="0.25">
      <c r="A266" s="106" t="s">
        <v>443</v>
      </c>
      <c r="B266" s="101" t="s">
        <v>41</v>
      </c>
      <c r="C266" s="34">
        <v>20</v>
      </c>
      <c r="D266" s="34" t="s">
        <v>38</v>
      </c>
      <c r="E266" s="96" t="s">
        <v>251</v>
      </c>
      <c r="F266" s="66">
        <f>+F273</f>
        <v>21336005728</v>
      </c>
      <c r="G266" s="66">
        <f t="shared" si="229"/>
        <v>0</v>
      </c>
      <c r="H266" s="66">
        <f t="shared" si="229"/>
        <v>0</v>
      </c>
      <c r="I266" s="66">
        <f t="shared" si="229"/>
        <v>0</v>
      </c>
      <c r="J266" s="66">
        <f t="shared" si="229"/>
        <v>0</v>
      </c>
      <c r="K266" s="66">
        <f t="shared" si="190"/>
        <v>0</v>
      </c>
      <c r="L266" s="66">
        <f>+L273</f>
        <v>21336005728</v>
      </c>
      <c r="M266" s="42">
        <f t="shared" si="222"/>
        <v>2.7035112867234336E-3</v>
      </c>
      <c r="N266" s="66">
        <f t="shared" si="230"/>
        <v>0</v>
      </c>
      <c r="O266" s="66">
        <f t="shared" si="230"/>
        <v>1889490192</v>
      </c>
      <c r="P266" s="66">
        <f t="shared" si="230"/>
        <v>19446515536</v>
      </c>
      <c r="Q266" s="66">
        <f t="shared" si="230"/>
        <v>1680188051</v>
      </c>
      <c r="R266" s="66">
        <f t="shared" si="230"/>
        <v>19655817677</v>
      </c>
      <c r="S266" s="66">
        <f t="shared" si="230"/>
        <v>209302141</v>
      </c>
      <c r="T266" s="66">
        <f t="shared" si="230"/>
        <v>62400</v>
      </c>
      <c r="U266" s="66">
        <f t="shared" si="230"/>
        <v>1680125651</v>
      </c>
      <c r="V266" s="66">
        <f t="shared" si="230"/>
        <v>0</v>
      </c>
      <c r="W266" s="66">
        <f t="shared" si="230"/>
        <v>62400</v>
      </c>
      <c r="X266" s="38">
        <f t="shared" si="202"/>
        <v>7.8748950127765921E-2</v>
      </c>
      <c r="Y266" s="98">
        <f t="shared" si="227"/>
        <v>2.9246336355314273E-6</v>
      </c>
      <c r="Z266" s="38">
        <f t="shared" si="197"/>
        <v>0</v>
      </c>
      <c r="AA266" s="38">
        <f t="shared" si="220"/>
        <v>3.7138700018049348E-5</v>
      </c>
      <c r="AB266" s="38">
        <f t="shared" si="189"/>
        <v>0</v>
      </c>
    </row>
    <row r="267" spans="1:28" ht="66" customHeight="1" x14ac:dyDescent="0.25">
      <c r="A267" s="97" t="s">
        <v>444</v>
      </c>
      <c r="B267" s="101" t="s">
        <v>37</v>
      </c>
      <c r="C267" s="34">
        <v>10</v>
      </c>
      <c r="D267" s="34" t="s">
        <v>38</v>
      </c>
      <c r="E267" s="96" t="s">
        <v>445</v>
      </c>
      <c r="F267" s="66">
        <f t="shared" ref="F267:J269" si="231">+F268</f>
        <v>50000000</v>
      </c>
      <c r="G267" s="66">
        <f t="shared" si="231"/>
        <v>0</v>
      </c>
      <c r="H267" s="66">
        <f t="shared" si="231"/>
        <v>0</v>
      </c>
      <c r="I267" s="66">
        <f t="shared" si="231"/>
        <v>0</v>
      </c>
      <c r="J267" s="66">
        <f t="shared" si="231"/>
        <v>0</v>
      </c>
      <c r="K267" s="66">
        <f t="shared" si="190"/>
        <v>0</v>
      </c>
      <c r="L267" s="66">
        <f>+L268</f>
        <v>50000000</v>
      </c>
      <c r="M267" s="61">
        <f t="shared" si="222"/>
        <v>6.3355609320434317E-6</v>
      </c>
      <c r="N267" s="66">
        <f t="shared" ref="N267:W269" si="232">+N268</f>
        <v>0</v>
      </c>
      <c r="O267" s="66">
        <f t="shared" si="232"/>
        <v>15638314</v>
      </c>
      <c r="P267" s="66">
        <f t="shared" si="232"/>
        <v>34361686</v>
      </c>
      <c r="Q267" s="66">
        <f t="shared" si="232"/>
        <v>15638314</v>
      </c>
      <c r="R267" s="66">
        <f t="shared" si="232"/>
        <v>34361686</v>
      </c>
      <c r="S267" s="66">
        <f t="shared" si="232"/>
        <v>0</v>
      </c>
      <c r="T267" s="66">
        <f t="shared" si="232"/>
        <v>0</v>
      </c>
      <c r="U267" s="66">
        <f t="shared" si="232"/>
        <v>15638314</v>
      </c>
      <c r="V267" s="66">
        <f t="shared" si="232"/>
        <v>0</v>
      </c>
      <c r="W267" s="66">
        <f t="shared" si="232"/>
        <v>0</v>
      </c>
      <c r="X267" s="65">
        <f t="shared" si="202"/>
        <v>0.31276628000000001</v>
      </c>
      <c r="Y267" s="65">
        <f t="shared" si="227"/>
        <v>0</v>
      </c>
      <c r="Z267" s="65">
        <f t="shared" si="197"/>
        <v>0</v>
      </c>
      <c r="AA267" s="65">
        <f t="shared" si="220"/>
        <v>0</v>
      </c>
      <c r="AB267" s="65" t="s">
        <v>40</v>
      </c>
    </row>
    <row r="268" spans="1:28" ht="49.5" customHeight="1" x14ac:dyDescent="0.25">
      <c r="A268" s="97" t="s">
        <v>446</v>
      </c>
      <c r="B268" s="101" t="s">
        <v>37</v>
      </c>
      <c r="C268" s="34">
        <v>10</v>
      </c>
      <c r="D268" s="34" t="s">
        <v>38</v>
      </c>
      <c r="E268" s="96" t="s">
        <v>445</v>
      </c>
      <c r="F268" s="66">
        <f t="shared" si="231"/>
        <v>50000000</v>
      </c>
      <c r="G268" s="66">
        <f t="shared" si="231"/>
        <v>0</v>
      </c>
      <c r="H268" s="66">
        <f t="shared" si="231"/>
        <v>0</v>
      </c>
      <c r="I268" s="66">
        <f t="shared" si="231"/>
        <v>0</v>
      </c>
      <c r="J268" s="66">
        <f t="shared" si="231"/>
        <v>0</v>
      </c>
      <c r="K268" s="66">
        <f t="shared" si="190"/>
        <v>0</v>
      </c>
      <c r="L268" s="66">
        <f>+L269</f>
        <v>50000000</v>
      </c>
      <c r="M268" s="61">
        <f t="shared" si="222"/>
        <v>6.3355609320434317E-6</v>
      </c>
      <c r="N268" s="66">
        <f t="shared" si="232"/>
        <v>0</v>
      </c>
      <c r="O268" s="66">
        <f t="shared" si="232"/>
        <v>15638314</v>
      </c>
      <c r="P268" s="66">
        <f t="shared" si="232"/>
        <v>34361686</v>
      </c>
      <c r="Q268" s="66">
        <f t="shared" si="232"/>
        <v>15638314</v>
      </c>
      <c r="R268" s="66">
        <f t="shared" si="232"/>
        <v>34361686</v>
      </c>
      <c r="S268" s="66">
        <f t="shared" si="232"/>
        <v>0</v>
      </c>
      <c r="T268" s="66">
        <f t="shared" si="232"/>
        <v>0</v>
      </c>
      <c r="U268" s="66">
        <f t="shared" si="232"/>
        <v>15638314</v>
      </c>
      <c r="V268" s="66">
        <f t="shared" si="232"/>
        <v>0</v>
      </c>
      <c r="W268" s="66">
        <f t="shared" si="232"/>
        <v>0</v>
      </c>
      <c r="X268" s="65">
        <f t="shared" si="202"/>
        <v>0.31276628000000001</v>
      </c>
      <c r="Y268" s="65">
        <f t="shared" si="227"/>
        <v>0</v>
      </c>
      <c r="Z268" s="65">
        <f t="shared" si="197"/>
        <v>0</v>
      </c>
      <c r="AA268" s="65">
        <f t="shared" si="220"/>
        <v>0</v>
      </c>
      <c r="AB268" s="65" t="s">
        <v>40</v>
      </c>
    </row>
    <row r="269" spans="1:28" ht="35.25" customHeight="1" x14ac:dyDescent="0.25">
      <c r="A269" s="97" t="s">
        <v>447</v>
      </c>
      <c r="B269" s="101" t="s">
        <v>37</v>
      </c>
      <c r="C269" s="34">
        <v>10</v>
      </c>
      <c r="D269" s="34" t="s">
        <v>38</v>
      </c>
      <c r="E269" s="96" t="s">
        <v>448</v>
      </c>
      <c r="F269" s="66">
        <f t="shared" si="231"/>
        <v>50000000</v>
      </c>
      <c r="G269" s="66">
        <f t="shared" si="231"/>
        <v>0</v>
      </c>
      <c r="H269" s="66">
        <f t="shared" si="231"/>
        <v>0</v>
      </c>
      <c r="I269" s="66">
        <f t="shared" si="231"/>
        <v>0</v>
      </c>
      <c r="J269" s="66">
        <f t="shared" si="231"/>
        <v>0</v>
      </c>
      <c r="K269" s="66">
        <f t="shared" si="190"/>
        <v>0</v>
      </c>
      <c r="L269" s="66">
        <f>+L270</f>
        <v>50000000</v>
      </c>
      <c r="M269" s="61">
        <f t="shared" si="222"/>
        <v>6.3355609320434317E-6</v>
      </c>
      <c r="N269" s="66">
        <f t="shared" si="232"/>
        <v>0</v>
      </c>
      <c r="O269" s="66">
        <f t="shared" si="232"/>
        <v>15638314</v>
      </c>
      <c r="P269" s="66">
        <f t="shared" si="232"/>
        <v>34361686</v>
      </c>
      <c r="Q269" s="66">
        <f t="shared" si="232"/>
        <v>15638314</v>
      </c>
      <c r="R269" s="66">
        <f t="shared" si="232"/>
        <v>34361686</v>
      </c>
      <c r="S269" s="66">
        <f t="shared" si="232"/>
        <v>0</v>
      </c>
      <c r="T269" s="66">
        <f t="shared" si="232"/>
        <v>0</v>
      </c>
      <c r="U269" s="66">
        <f t="shared" si="232"/>
        <v>15638314</v>
      </c>
      <c r="V269" s="66">
        <f t="shared" si="232"/>
        <v>0</v>
      </c>
      <c r="W269" s="66">
        <f t="shared" si="232"/>
        <v>0</v>
      </c>
      <c r="X269" s="65">
        <f t="shared" si="202"/>
        <v>0.31276628000000001</v>
      </c>
      <c r="Y269" s="65">
        <f t="shared" si="227"/>
        <v>0</v>
      </c>
      <c r="Z269" s="65">
        <f t="shared" si="197"/>
        <v>0</v>
      </c>
      <c r="AA269" s="65">
        <f t="shared" si="220"/>
        <v>0</v>
      </c>
      <c r="AB269" s="65" t="s">
        <v>40</v>
      </c>
    </row>
    <row r="270" spans="1:28" ht="48" customHeight="1" x14ac:dyDescent="0.25">
      <c r="A270" s="43" t="s">
        <v>449</v>
      </c>
      <c r="B270" s="104" t="s">
        <v>37</v>
      </c>
      <c r="C270" s="44">
        <v>10</v>
      </c>
      <c r="D270" s="44" t="s">
        <v>38</v>
      </c>
      <c r="E270" s="45" t="s">
        <v>258</v>
      </c>
      <c r="F270" s="46">
        <v>50000000</v>
      </c>
      <c r="G270" s="46">
        <v>0</v>
      </c>
      <c r="H270" s="46">
        <v>0</v>
      </c>
      <c r="I270" s="46">
        <v>0</v>
      </c>
      <c r="J270" s="46">
        <v>0</v>
      </c>
      <c r="K270" s="46">
        <f t="shared" si="190"/>
        <v>0</v>
      </c>
      <c r="L270" s="46">
        <f>+F270+K270</f>
        <v>50000000</v>
      </c>
      <c r="M270" s="53">
        <f t="shared" si="222"/>
        <v>6.3355609320434317E-6</v>
      </c>
      <c r="N270" s="46">
        <v>0</v>
      </c>
      <c r="O270" s="46">
        <v>15638314</v>
      </c>
      <c r="P270" s="46">
        <f>L270-O270</f>
        <v>34361686</v>
      </c>
      <c r="Q270" s="46">
        <v>15638314</v>
      </c>
      <c r="R270" s="46">
        <f>+L270-Q270</f>
        <v>34361686</v>
      </c>
      <c r="S270" s="46">
        <f>O270-Q270</f>
        <v>0</v>
      </c>
      <c r="T270" s="46">
        <v>0</v>
      </c>
      <c r="U270" s="46">
        <f>+Q270-T270</f>
        <v>15638314</v>
      </c>
      <c r="V270" s="46">
        <v>0</v>
      </c>
      <c r="W270" s="48">
        <f>+T270-V270</f>
        <v>0</v>
      </c>
      <c r="X270" s="54">
        <f t="shared" si="202"/>
        <v>0.31276628000000001</v>
      </c>
      <c r="Y270" s="54">
        <f t="shared" si="227"/>
        <v>0</v>
      </c>
      <c r="Z270" s="54">
        <f t="shared" si="197"/>
        <v>0</v>
      </c>
      <c r="AA270" s="54">
        <f t="shared" si="220"/>
        <v>0</v>
      </c>
      <c r="AB270" s="54" t="s">
        <v>40</v>
      </c>
    </row>
    <row r="271" spans="1:28" ht="64.5" customHeight="1" x14ac:dyDescent="0.25">
      <c r="A271" s="97" t="s">
        <v>450</v>
      </c>
      <c r="B271" s="108" t="s">
        <v>37</v>
      </c>
      <c r="C271" s="34">
        <v>10</v>
      </c>
      <c r="D271" s="34" t="s">
        <v>38</v>
      </c>
      <c r="E271" s="96" t="s">
        <v>451</v>
      </c>
      <c r="F271" s="60">
        <f>+F274</f>
        <v>19000238642</v>
      </c>
      <c r="G271" s="60">
        <f t="shared" ref="G271:J273" si="233">+G274</f>
        <v>0</v>
      </c>
      <c r="H271" s="60">
        <f t="shared" si="233"/>
        <v>0</v>
      </c>
      <c r="I271" s="60">
        <f t="shared" si="233"/>
        <v>0</v>
      </c>
      <c r="J271" s="60">
        <f t="shared" si="233"/>
        <v>0</v>
      </c>
      <c r="K271" s="66">
        <f t="shared" si="190"/>
        <v>0</v>
      </c>
      <c r="L271" s="60">
        <f>+L274</f>
        <v>19000238642</v>
      </c>
      <c r="M271" s="42">
        <f t="shared" si="222"/>
        <v>2.407543392795143E-3</v>
      </c>
      <c r="N271" s="60">
        <f t="shared" ref="N271:W273" si="234">+N274</f>
        <v>0</v>
      </c>
      <c r="O271" s="60">
        <f t="shared" si="234"/>
        <v>6420187635</v>
      </c>
      <c r="P271" s="60">
        <f t="shared" si="234"/>
        <v>12580051007</v>
      </c>
      <c r="Q271" s="60">
        <f t="shared" si="234"/>
        <v>5184443469</v>
      </c>
      <c r="R271" s="60">
        <f t="shared" si="234"/>
        <v>13815795173</v>
      </c>
      <c r="S271" s="60">
        <f t="shared" si="234"/>
        <v>1235744166</v>
      </c>
      <c r="T271" s="60">
        <f t="shared" si="234"/>
        <v>0</v>
      </c>
      <c r="U271" s="60">
        <f t="shared" si="234"/>
        <v>5184443469</v>
      </c>
      <c r="V271" s="60">
        <f t="shared" si="234"/>
        <v>0</v>
      </c>
      <c r="W271" s="60">
        <f t="shared" si="234"/>
        <v>0</v>
      </c>
      <c r="X271" s="65">
        <f t="shared" si="202"/>
        <v>0.27286201856116665</v>
      </c>
      <c r="Y271" s="65">
        <f t="shared" si="227"/>
        <v>0</v>
      </c>
      <c r="Z271" s="65">
        <f t="shared" si="197"/>
        <v>0</v>
      </c>
      <c r="AA271" s="65">
        <f t="shared" si="220"/>
        <v>0</v>
      </c>
      <c r="AB271" s="65" t="s">
        <v>40</v>
      </c>
    </row>
    <row r="272" spans="1:28" ht="64.5" customHeight="1" x14ac:dyDescent="0.25">
      <c r="A272" s="97" t="s">
        <v>450</v>
      </c>
      <c r="B272" s="101" t="s">
        <v>37</v>
      </c>
      <c r="C272" s="34">
        <v>13</v>
      </c>
      <c r="D272" s="34" t="s">
        <v>38</v>
      </c>
      <c r="E272" s="96" t="s">
        <v>451</v>
      </c>
      <c r="F272" s="60">
        <f>+F275</f>
        <v>15000000000</v>
      </c>
      <c r="G272" s="60">
        <f t="shared" si="233"/>
        <v>0</v>
      </c>
      <c r="H272" s="60">
        <f t="shared" si="233"/>
        <v>0</v>
      </c>
      <c r="I272" s="60">
        <f t="shared" si="233"/>
        <v>0</v>
      </c>
      <c r="J272" s="60">
        <f t="shared" si="233"/>
        <v>0</v>
      </c>
      <c r="K272" s="66">
        <f t="shared" si="190"/>
        <v>0</v>
      </c>
      <c r="L272" s="60">
        <f>+L275</f>
        <v>15000000000</v>
      </c>
      <c r="M272" s="42">
        <f t="shared" si="222"/>
        <v>1.9006682796130295E-3</v>
      </c>
      <c r="N272" s="60">
        <f t="shared" si="234"/>
        <v>0</v>
      </c>
      <c r="O272" s="60">
        <f t="shared" si="234"/>
        <v>6405089410</v>
      </c>
      <c r="P272" s="60">
        <f t="shared" si="234"/>
        <v>8594910590</v>
      </c>
      <c r="Q272" s="60">
        <f t="shared" si="234"/>
        <v>6405089410</v>
      </c>
      <c r="R272" s="60">
        <f t="shared" si="234"/>
        <v>8594910590</v>
      </c>
      <c r="S272" s="60">
        <f t="shared" si="234"/>
        <v>0</v>
      </c>
      <c r="T272" s="60">
        <f t="shared" si="234"/>
        <v>0</v>
      </c>
      <c r="U272" s="60">
        <f t="shared" si="234"/>
        <v>6405089410</v>
      </c>
      <c r="V272" s="60">
        <f t="shared" si="234"/>
        <v>0</v>
      </c>
      <c r="W272" s="60">
        <f t="shared" si="234"/>
        <v>0</v>
      </c>
      <c r="X272" s="65">
        <f t="shared" si="202"/>
        <v>0.42700596066666668</v>
      </c>
      <c r="Y272" s="65">
        <f t="shared" si="227"/>
        <v>0</v>
      </c>
      <c r="Z272" s="65">
        <f t="shared" si="197"/>
        <v>0</v>
      </c>
      <c r="AA272" s="65">
        <f t="shared" si="220"/>
        <v>0</v>
      </c>
      <c r="AB272" s="65" t="s">
        <v>40</v>
      </c>
    </row>
    <row r="273" spans="1:28" ht="64.5" customHeight="1" x14ac:dyDescent="0.25">
      <c r="A273" s="97" t="s">
        <v>450</v>
      </c>
      <c r="B273" s="101" t="s">
        <v>41</v>
      </c>
      <c r="C273" s="34">
        <v>20</v>
      </c>
      <c r="D273" s="34" t="s">
        <v>38</v>
      </c>
      <c r="E273" s="96" t="s">
        <v>451</v>
      </c>
      <c r="F273" s="60">
        <f>+F276</f>
        <v>21336005728</v>
      </c>
      <c r="G273" s="60">
        <f t="shared" si="233"/>
        <v>0</v>
      </c>
      <c r="H273" s="60">
        <f t="shared" si="233"/>
        <v>0</v>
      </c>
      <c r="I273" s="60">
        <f t="shared" si="233"/>
        <v>0</v>
      </c>
      <c r="J273" s="60">
        <f t="shared" si="233"/>
        <v>0</v>
      </c>
      <c r="K273" s="66">
        <f t="shared" si="190"/>
        <v>0</v>
      </c>
      <c r="L273" s="60">
        <f>+L276</f>
        <v>21336005728</v>
      </c>
      <c r="M273" s="42">
        <f t="shared" si="222"/>
        <v>2.7035112867234336E-3</v>
      </c>
      <c r="N273" s="60">
        <f t="shared" si="234"/>
        <v>0</v>
      </c>
      <c r="O273" s="60">
        <f t="shared" si="234"/>
        <v>1889490192</v>
      </c>
      <c r="P273" s="60">
        <f t="shared" si="234"/>
        <v>19446515536</v>
      </c>
      <c r="Q273" s="60">
        <f t="shared" si="234"/>
        <v>1680188051</v>
      </c>
      <c r="R273" s="60">
        <f t="shared" si="234"/>
        <v>19655817677</v>
      </c>
      <c r="S273" s="60">
        <f t="shared" si="234"/>
        <v>209302141</v>
      </c>
      <c r="T273" s="60">
        <f t="shared" si="234"/>
        <v>62400</v>
      </c>
      <c r="U273" s="60">
        <f t="shared" si="234"/>
        <v>1680125651</v>
      </c>
      <c r="V273" s="60">
        <f t="shared" si="234"/>
        <v>0</v>
      </c>
      <c r="W273" s="60">
        <f t="shared" si="234"/>
        <v>62400</v>
      </c>
      <c r="X273" s="38">
        <f t="shared" si="202"/>
        <v>7.8748950127765921E-2</v>
      </c>
      <c r="Y273" s="98">
        <f t="shared" si="227"/>
        <v>2.9246336355314273E-6</v>
      </c>
      <c r="Z273" s="38">
        <f t="shared" si="197"/>
        <v>0</v>
      </c>
      <c r="AA273" s="38">
        <f t="shared" si="220"/>
        <v>3.7138700018049348E-5</v>
      </c>
      <c r="AB273" s="38">
        <f t="shared" ref="AB273:AB295" si="235">+V273/T273</f>
        <v>0</v>
      </c>
    </row>
    <row r="274" spans="1:28" ht="49.5" customHeight="1" x14ac:dyDescent="0.25">
      <c r="A274" s="97" t="s">
        <v>452</v>
      </c>
      <c r="B274" s="108" t="s">
        <v>37</v>
      </c>
      <c r="C274" s="34">
        <v>10</v>
      </c>
      <c r="D274" s="34" t="s">
        <v>38</v>
      </c>
      <c r="E274" s="96" t="s">
        <v>451</v>
      </c>
      <c r="F274" s="66">
        <f>+F277+F279</f>
        <v>19000238642</v>
      </c>
      <c r="G274" s="66">
        <f>+G277+G279</f>
        <v>0</v>
      </c>
      <c r="H274" s="66">
        <f>+H277+H279</f>
        <v>0</v>
      </c>
      <c r="I274" s="66">
        <f>+I277+I279</f>
        <v>0</v>
      </c>
      <c r="J274" s="66">
        <f>+J277+J279</f>
        <v>0</v>
      </c>
      <c r="K274" s="66">
        <f t="shared" si="190"/>
        <v>0</v>
      </c>
      <c r="L274" s="66">
        <f>+L277+L279</f>
        <v>19000238642</v>
      </c>
      <c r="M274" s="42">
        <f t="shared" si="222"/>
        <v>2.407543392795143E-3</v>
      </c>
      <c r="N274" s="66">
        <f t="shared" ref="N274:W274" si="236">+N277+N279</f>
        <v>0</v>
      </c>
      <c r="O274" s="66">
        <f t="shared" si="236"/>
        <v>6420187635</v>
      </c>
      <c r="P274" s="66">
        <f t="shared" si="236"/>
        <v>12580051007</v>
      </c>
      <c r="Q274" s="66">
        <f t="shared" si="236"/>
        <v>5184443469</v>
      </c>
      <c r="R274" s="66">
        <f t="shared" si="236"/>
        <v>13815795173</v>
      </c>
      <c r="S274" s="66">
        <f t="shared" si="236"/>
        <v>1235744166</v>
      </c>
      <c r="T274" s="66">
        <f t="shared" si="236"/>
        <v>0</v>
      </c>
      <c r="U274" s="66">
        <f t="shared" si="236"/>
        <v>5184443469</v>
      </c>
      <c r="V274" s="66">
        <f t="shared" si="236"/>
        <v>0</v>
      </c>
      <c r="W274" s="66">
        <f t="shared" si="236"/>
        <v>0</v>
      </c>
      <c r="X274" s="65">
        <f t="shared" si="202"/>
        <v>0.27286201856116665</v>
      </c>
      <c r="Y274" s="65">
        <f t="shared" si="227"/>
        <v>0</v>
      </c>
      <c r="Z274" s="65">
        <f t="shared" si="197"/>
        <v>0</v>
      </c>
      <c r="AA274" s="65">
        <f t="shared" si="220"/>
        <v>0</v>
      </c>
      <c r="AB274" s="65" t="s">
        <v>40</v>
      </c>
    </row>
    <row r="275" spans="1:28" ht="49.5" customHeight="1" x14ac:dyDescent="0.25">
      <c r="A275" s="97" t="s">
        <v>452</v>
      </c>
      <c r="B275" s="101" t="s">
        <v>37</v>
      </c>
      <c r="C275" s="34">
        <v>13</v>
      </c>
      <c r="D275" s="34" t="s">
        <v>38</v>
      </c>
      <c r="E275" s="96" t="s">
        <v>451</v>
      </c>
      <c r="F275" s="66">
        <f>+F280</f>
        <v>15000000000</v>
      </c>
      <c r="G275" s="66">
        <f>+G280</f>
        <v>0</v>
      </c>
      <c r="H275" s="66">
        <f>+H280</f>
        <v>0</v>
      </c>
      <c r="I275" s="66">
        <f>+I280</f>
        <v>0</v>
      </c>
      <c r="J275" s="66">
        <f>+J280</f>
        <v>0</v>
      </c>
      <c r="K275" s="66">
        <f t="shared" si="190"/>
        <v>0</v>
      </c>
      <c r="L275" s="66">
        <f>+L280</f>
        <v>15000000000</v>
      </c>
      <c r="M275" s="42">
        <f t="shared" si="222"/>
        <v>1.9006682796130295E-3</v>
      </c>
      <c r="N275" s="66">
        <f t="shared" ref="N275:W275" si="237">+N280</f>
        <v>0</v>
      </c>
      <c r="O275" s="66">
        <f t="shared" si="237"/>
        <v>6405089410</v>
      </c>
      <c r="P275" s="66">
        <f t="shared" si="237"/>
        <v>8594910590</v>
      </c>
      <c r="Q275" s="66">
        <f t="shared" si="237"/>
        <v>6405089410</v>
      </c>
      <c r="R275" s="66">
        <f t="shared" si="237"/>
        <v>8594910590</v>
      </c>
      <c r="S275" s="66">
        <f t="shared" si="237"/>
        <v>0</v>
      </c>
      <c r="T275" s="66">
        <f t="shared" si="237"/>
        <v>0</v>
      </c>
      <c r="U275" s="66">
        <f t="shared" si="237"/>
        <v>6405089410</v>
      </c>
      <c r="V275" s="66">
        <f t="shared" si="237"/>
        <v>0</v>
      </c>
      <c r="W275" s="66">
        <f t="shared" si="237"/>
        <v>0</v>
      </c>
      <c r="X275" s="65">
        <f t="shared" si="202"/>
        <v>0.42700596066666668</v>
      </c>
      <c r="Y275" s="65">
        <f t="shared" si="227"/>
        <v>0</v>
      </c>
      <c r="Z275" s="65">
        <f t="shared" si="197"/>
        <v>0</v>
      </c>
      <c r="AA275" s="65">
        <f t="shared" si="220"/>
        <v>0</v>
      </c>
      <c r="AB275" s="65" t="s">
        <v>40</v>
      </c>
    </row>
    <row r="276" spans="1:28" ht="49.5" customHeight="1" x14ac:dyDescent="0.25">
      <c r="A276" s="97" t="s">
        <v>452</v>
      </c>
      <c r="B276" s="101" t="s">
        <v>41</v>
      </c>
      <c r="C276" s="34">
        <v>20</v>
      </c>
      <c r="D276" s="34" t="s">
        <v>38</v>
      </c>
      <c r="E276" s="96" t="s">
        <v>451</v>
      </c>
      <c r="F276" s="66">
        <f>+F278+F281</f>
        <v>21336005728</v>
      </c>
      <c r="G276" s="66">
        <f>+G278+G281</f>
        <v>0</v>
      </c>
      <c r="H276" s="66">
        <f>+H278+H281</f>
        <v>0</v>
      </c>
      <c r="I276" s="66">
        <f>+I278+I281</f>
        <v>0</v>
      </c>
      <c r="J276" s="66">
        <f>+J278+J281</f>
        <v>0</v>
      </c>
      <c r="K276" s="66">
        <f t="shared" si="190"/>
        <v>0</v>
      </c>
      <c r="L276" s="66">
        <f>+L278+L281</f>
        <v>21336005728</v>
      </c>
      <c r="M276" s="42">
        <f t="shared" si="222"/>
        <v>2.7035112867234336E-3</v>
      </c>
      <c r="N276" s="66">
        <f t="shared" ref="N276:W276" si="238">+N278+N281</f>
        <v>0</v>
      </c>
      <c r="O276" s="66">
        <f t="shared" si="238"/>
        <v>1889490192</v>
      </c>
      <c r="P276" s="66">
        <f t="shared" si="238"/>
        <v>19446515536</v>
      </c>
      <c r="Q276" s="66">
        <f t="shared" si="238"/>
        <v>1680188051</v>
      </c>
      <c r="R276" s="66">
        <f t="shared" si="238"/>
        <v>19655817677</v>
      </c>
      <c r="S276" s="66">
        <f t="shared" si="238"/>
        <v>209302141</v>
      </c>
      <c r="T276" s="66">
        <f t="shared" si="238"/>
        <v>62400</v>
      </c>
      <c r="U276" s="66">
        <f t="shared" si="238"/>
        <v>1680125651</v>
      </c>
      <c r="V276" s="66">
        <f t="shared" si="238"/>
        <v>0</v>
      </c>
      <c r="W276" s="66">
        <f t="shared" si="238"/>
        <v>62400</v>
      </c>
      <c r="X276" s="38">
        <f t="shared" si="202"/>
        <v>7.8748950127765921E-2</v>
      </c>
      <c r="Y276" s="98">
        <f t="shared" si="227"/>
        <v>2.9246336355314273E-6</v>
      </c>
      <c r="Z276" s="38">
        <f t="shared" si="197"/>
        <v>0</v>
      </c>
      <c r="AA276" s="38">
        <f t="shared" si="220"/>
        <v>3.7138700018049348E-5</v>
      </c>
      <c r="AB276" s="38">
        <f t="shared" si="235"/>
        <v>0</v>
      </c>
    </row>
    <row r="277" spans="1:28" ht="34.5" customHeight="1" x14ac:dyDescent="0.25">
      <c r="A277" s="97" t="s">
        <v>453</v>
      </c>
      <c r="B277" s="108" t="s">
        <v>37</v>
      </c>
      <c r="C277" s="34">
        <v>10</v>
      </c>
      <c r="D277" s="34" t="s">
        <v>38</v>
      </c>
      <c r="E277" s="40" t="s">
        <v>393</v>
      </c>
      <c r="F277" s="66">
        <f>+F282</f>
        <v>18384779632</v>
      </c>
      <c r="G277" s="66">
        <f t="shared" ref="G277:J281" si="239">+G282</f>
        <v>0</v>
      </c>
      <c r="H277" s="66">
        <f t="shared" si="239"/>
        <v>0</v>
      </c>
      <c r="I277" s="66">
        <f t="shared" si="239"/>
        <v>0</v>
      </c>
      <c r="J277" s="66">
        <f t="shared" si="239"/>
        <v>0</v>
      </c>
      <c r="K277" s="66">
        <f t="shared" si="190"/>
        <v>0</v>
      </c>
      <c r="L277" s="66">
        <f>+L282</f>
        <v>18384779632</v>
      </c>
      <c r="M277" s="42">
        <f t="shared" si="222"/>
        <v>2.3295578316145401E-3</v>
      </c>
      <c r="N277" s="66">
        <f t="shared" ref="N277:W281" si="240">+N282</f>
        <v>0</v>
      </c>
      <c r="O277" s="66">
        <f t="shared" si="240"/>
        <v>6420187635</v>
      </c>
      <c r="P277" s="66">
        <f t="shared" si="240"/>
        <v>11964591997</v>
      </c>
      <c r="Q277" s="66">
        <f t="shared" si="240"/>
        <v>5184443469</v>
      </c>
      <c r="R277" s="66">
        <f t="shared" si="240"/>
        <v>13200336163</v>
      </c>
      <c r="S277" s="66">
        <f t="shared" si="240"/>
        <v>1235744166</v>
      </c>
      <c r="T277" s="66">
        <f t="shared" si="240"/>
        <v>0</v>
      </c>
      <c r="U277" s="66">
        <f t="shared" si="240"/>
        <v>5184443469</v>
      </c>
      <c r="V277" s="66">
        <f t="shared" si="240"/>
        <v>0</v>
      </c>
      <c r="W277" s="66">
        <f t="shared" si="240"/>
        <v>0</v>
      </c>
      <c r="X277" s="65">
        <f t="shared" si="202"/>
        <v>0.28199649779734709</v>
      </c>
      <c r="Y277" s="65">
        <f t="shared" si="227"/>
        <v>0</v>
      </c>
      <c r="Z277" s="65">
        <f t="shared" si="197"/>
        <v>0</v>
      </c>
      <c r="AA277" s="65">
        <f t="shared" si="220"/>
        <v>0</v>
      </c>
      <c r="AB277" s="65" t="s">
        <v>40</v>
      </c>
    </row>
    <row r="278" spans="1:28" ht="34.5" customHeight="1" x14ac:dyDescent="0.25">
      <c r="A278" s="97" t="s">
        <v>453</v>
      </c>
      <c r="B278" s="108" t="s">
        <v>41</v>
      </c>
      <c r="C278" s="34">
        <v>20</v>
      </c>
      <c r="D278" s="34" t="s">
        <v>38</v>
      </c>
      <c r="E278" s="40" t="s">
        <v>393</v>
      </c>
      <c r="F278" s="66">
        <f>+F283</f>
        <v>5269459612</v>
      </c>
      <c r="G278" s="66">
        <f t="shared" si="239"/>
        <v>0</v>
      </c>
      <c r="H278" s="66">
        <f t="shared" si="239"/>
        <v>0</v>
      </c>
      <c r="I278" s="66">
        <f t="shared" si="239"/>
        <v>0</v>
      </c>
      <c r="J278" s="66">
        <f t="shared" si="239"/>
        <v>0</v>
      </c>
      <c r="K278" s="66">
        <f t="shared" ref="K278:K295" si="241">+G278-H278+I278-J278</f>
        <v>0</v>
      </c>
      <c r="L278" s="66">
        <f>+L283</f>
        <v>5269459612</v>
      </c>
      <c r="M278" s="42">
        <f t="shared" si="222"/>
        <v>6.6769964901535882E-4</v>
      </c>
      <c r="N278" s="66">
        <f t="shared" si="240"/>
        <v>0</v>
      </c>
      <c r="O278" s="66">
        <f t="shared" si="240"/>
        <v>1097490192</v>
      </c>
      <c r="P278" s="66">
        <f t="shared" si="240"/>
        <v>4171969420</v>
      </c>
      <c r="Q278" s="66">
        <f t="shared" si="240"/>
        <v>888188051</v>
      </c>
      <c r="R278" s="66">
        <f t="shared" si="240"/>
        <v>4381271561</v>
      </c>
      <c r="S278" s="66">
        <f t="shared" si="240"/>
        <v>209302141</v>
      </c>
      <c r="T278" s="66">
        <f t="shared" si="240"/>
        <v>62400</v>
      </c>
      <c r="U278" s="66">
        <f t="shared" si="240"/>
        <v>888125651</v>
      </c>
      <c r="V278" s="66">
        <f t="shared" si="240"/>
        <v>0</v>
      </c>
      <c r="W278" s="66">
        <f t="shared" si="240"/>
        <v>62400</v>
      </c>
      <c r="X278" s="38">
        <f t="shared" si="202"/>
        <v>0.16855391565718675</v>
      </c>
      <c r="Y278" s="102">
        <f t="shared" si="227"/>
        <v>1.1841821475943784E-5</v>
      </c>
      <c r="Z278" s="38">
        <f t="shared" si="197"/>
        <v>0</v>
      </c>
      <c r="AA278" s="38">
        <f t="shared" si="220"/>
        <v>7.0255392345961652E-5</v>
      </c>
      <c r="AB278" s="38">
        <f t="shared" si="235"/>
        <v>0</v>
      </c>
    </row>
    <row r="279" spans="1:28" ht="30.75" customHeight="1" x14ac:dyDescent="0.25">
      <c r="A279" s="39" t="s">
        <v>454</v>
      </c>
      <c r="B279" s="108" t="s">
        <v>37</v>
      </c>
      <c r="C279" s="34">
        <v>10</v>
      </c>
      <c r="D279" s="34" t="s">
        <v>38</v>
      </c>
      <c r="E279" s="40" t="s">
        <v>455</v>
      </c>
      <c r="F279" s="62">
        <f>+F284</f>
        <v>615459010</v>
      </c>
      <c r="G279" s="62">
        <f t="shared" si="239"/>
        <v>0</v>
      </c>
      <c r="H279" s="62">
        <f t="shared" si="239"/>
        <v>0</v>
      </c>
      <c r="I279" s="62">
        <f t="shared" si="239"/>
        <v>0</v>
      </c>
      <c r="J279" s="62">
        <f t="shared" si="239"/>
        <v>0</v>
      </c>
      <c r="K279" s="62">
        <f t="shared" si="241"/>
        <v>0</v>
      </c>
      <c r="L279" s="62">
        <f>+L284</f>
        <v>615459010</v>
      </c>
      <c r="M279" s="42">
        <f t="shared" si="222"/>
        <v>7.798556118060255E-5</v>
      </c>
      <c r="N279" s="62">
        <f t="shared" si="240"/>
        <v>0</v>
      </c>
      <c r="O279" s="62">
        <f t="shared" si="240"/>
        <v>0</v>
      </c>
      <c r="P279" s="62">
        <f t="shared" si="240"/>
        <v>615459010</v>
      </c>
      <c r="Q279" s="62">
        <f t="shared" si="240"/>
        <v>0</v>
      </c>
      <c r="R279" s="62">
        <f t="shared" si="240"/>
        <v>615459010</v>
      </c>
      <c r="S279" s="62">
        <f t="shared" si="240"/>
        <v>0</v>
      </c>
      <c r="T279" s="62">
        <f t="shared" si="240"/>
        <v>0</v>
      </c>
      <c r="U279" s="62">
        <f t="shared" si="240"/>
        <v>0</v>
      </c>
      <c r="V279" s="62">
        <f t="shared" si="240"/>
        <v>0</v>
      </c>
      <c r="W279" s="62">
        <f t="shared" si="240"/>
        <v>0</v>
      </c>
      <c r="X279" s="65">
        <f t="shared" si="202"/>
        <v>0</v>
      </c>
      <c r="Y279" s="65">
        <f t="shared" si="227"/>
        <v>0</v>
      </c>
      <c r="Z279" s="65">
        <f t="shared" si="197"/>
        <v>0</v>
      </c>
      <c r="AA279" s="65" t="s">
        <v>40</v>
      </c>
      <c r="AB279" s="65" t="s">
        <v>40</v>
      </c>
    </row>
    <row r="280" spans="1:28" ht="30.75" customHeight="1" x14ac:dyDescent="0.25">
      <c r="A280" s="39" t="s">
        <v>454</v>
      </c>
      <c r="B280" s="108" t="s">
        <v>37</v>
      </c>
      <c r="C280" s="34">
        <v>13</v>
      </c>
      <c r="D280" s="34" t="s">
        <v>38</v>
      </c>
      <c r="E280" s="40" t="s">
        <v>455</v>
      </c>
      <c r="F280" s="62">
        <f>+F285</f>
        <v>15000000000</v>
      </c>
      <c r="G280" s="62">
        <f t="shared" si="239"/>
        <v>0</v>
      </c>
      <c r="H280" s="62">
        <f t="shared" si="239"/>
        <v>0</v>
      </c>
      <c r="I280" s="62">
        <f t="shared" si="239"/>
        <v>0</v>
      </c>
      <c r="J280" s="62">
        <f t="shared" si="239"/>
        <v>0</v>
      </c>
      <c r="K280" s="62">
        <f t="shared" si="241"/>
        <v>0</v>
      </c>
      <c r="L280" s="62">
        <f>+L285</f>
        <v>15000000000</v>
      </c>
      <c r="M280" s="42">
        <f t="shared" si="222"/>
        <v>1.9006682796130295E-3</v>
      </c>
      <c r="N280" s="62">
        <f t="shared" si="240"/>
        <v>0</v>
      </c>
      <c r="O280" s="62">
        <f t="shared" si="240"/>
        <v>6405089410</v>
      </c>
      <c r="P280" s="62">
        <f t="shared" si="240"/>
        <v>8594910590</v>
      </c>
      <c r="Q280" s="62">
        <f t="shared" si="240"/>
        <v>6405089410</v>
      </c>
      <c r="R280" s="62">
        <f t="shared" si="240"/>
        <v>8594910590</v>
      </c>
      <c r="S280" s="62">
        <f t="shared" si="240"/>
        <v>0</v>
      </c>
      <c r="T280" s="62">
        <f t="shared" si="240"/>
        <v>0</v>
      </c>
      <c r="U280" s="62">
        <f t="shared" si="240"/>
        <v>6405089410</v>
      </c>
      <c r="V280" s="62">
        <f t="shared" si="240"/>
        <v>0</v>
      </c>
      <c r="W280" s="62">
        <f t="shared" si="240"/>
        <v>0</v>
      </c>
      <c r="X280" s="65">
        <f t="shared" si="202"/>
        <v>0.42700596066666668</v>
      </c>
      <c r="Y280" s="65">
        <f t="shared" si="227"/>
        <v>0</v>
      </c>
      <c r="Z280" s="65">
        <f t="shared" si="197"/>
        <v>0</v>
      </c>
      <c r="AA280" s="65">
        <f t="shared" si="220"/>
        <v>0</v>
      </c>
      <c r="AB280" s="65" t="s">
        <v>40</v>
      </c>
    </row>
    <row r="281" spans="1:28" ht="30.75" customHeight="1" x14ac:dyDescent="0.25">
      <c r="A281" s="39" t="s">
        <v>454</v>
      </c>
      <c r="B281" s="101" t="s">
        <v>41</v>
      </c>
      <c r="C281" s="34">
        <v>20</v>
      </c>
      <c r="D281" s="34" t="s">
        <v>38</v>
      </c>
      <c r="E281" s="40" t="s">
        <v>455</v>
      </c>
      <c r="F281" s="62">
        <f>+F286</f>
        <v>16066546116</v>
      </c>
      <c r="G281" s="62">
        <f t="shared" si="239"/>
        <v>0</v>
      </c>
      <c r="H281" s="62">
        <f t="shared" si="239"/>
        <v>0</v>
      </c>
      <c r="I281" s="62">
        <f t="shared" si="239"/>
        <v>0</v>
      </c>
      <c r="J281" s="62">
        <f t="shared" si="239"/>
        <v>0</v>
      </c>
      <c r="K281" s="62">
        <f t="shared" si="241"/>
        <v>0</v>
      </c>
      <c r="L281" s="62">
        <f>+L286</f>
        <v>16066546116</v>
      </c>
      <c r="M281" s="42">
        <f t="shared" si="222"/>
        <v>2.0358116377080745E-3</v>
      </c>
      <c r="N281" s="62">
        <f t="shared" si="240"/>
        <v>0</v>
      </c>
      <c r="O281" s="62">
        <f t="shared" si="240"/>
        <v>792000000</v>
      </c>
      <c r="P281" s="62">
        <f t="shared" si="240"/>
        <v>15274546116</v>
      </c>
      <c r="Q281" s="62">
        <f t="shared" si="240"/>
        <v>792000000</v>
      </c>
      <c r="R281" s="62">
        <f t="shared" si="240"/>
        <v>15274546116</v>
      </c>
      <c r="S281" s="62">
        <f t="shared" si="240"/>
        <v>0</v>
      </c>
      <c r="T281" s="62">
        <f t="shared" si="240"/>
        <v>0</v>
      </c>
      <c r="U281" s="62">
        <f t="shared" si="240"/>
        <v>792000000</v>
      </c>
      <c r="V281" s="62">
        <f t="shared" si="240"/>
        <v>0</v>
      </c>
      <c r="W281" s="62">
        <f t="shared" si="240"/>
        <v>0</v>
      </c>
      <c r="X281" s="54">
        <f t="shared" si="202"/>
        <v>4.9294975676899243E-2</v>
      </c>
      <c r="Y281" s="54">
        <f t="shared" si="227"/>
        <v>0</v>
      </c>
      <c r="Z281" s="54">
        <f t="shared" si="197"/>
        <v>0</v>
      </c>
      <c r="AA281" s="54">
        <f t="shared" si="220"/>
        <v>0</v>
      </c>
      <c r="AB281" s="54" t="s">
        <v>40</v>
      </c>
    </row>
    <row r="282" spans="1:28" ht="32.25" customHeight="1" x14ac:dyDescent="0.25">
      <c r="A282" s="43" t="s">
        <v>456</v>
      </c>
      <c r="B282" s="100" t="s">
        <v>37</v>
      </c>
      <c r="C282" s="44">
        <v>10</v>
      </c>
      <c r="D282" s="44" t="s">
        <v>38</v>
      </c>
      <c r="E282" s="109" t="s">
        <v>258</v>
      </c>
      <c r="F282" s="46">
        <v>18384779632</v>
      </c>
      <c r="G282" s="46">
        <v>0</v>
      </c>
      <c r="H282" s="46">
        <v>0</v>
      </c>
      <c r="I282" s="46">
        <v>0</v>
      </c>
      <c r="J282" s="46">
        <v>0</v>
      </c>
      <c r="K282" s="46">
        <f t="shared" si="241"/>
        <v>0</v>
      </c>
      <c r="L282" s="46">
        <f>+F282+K282</f>
        <v>18384779632</v>
      </c>
      <c r="M282" s="51">
        <f t="shared" si="222"/>
        <v>2.3295578316145401E-3</v>
      </c>
      <c r="N282" s="46">
        <v>0</v>
      </c>
      <c r="O282" s="46">
        <v>6420187635</v>
      </c>
      <c r="P282" s="46">
        <f>L282-O282</f>
        <v>11964591997</v>
      </c>
      <c r="Q282" s="46">
        <v>5184443469</v>
      </c>
      <c r="R282" s="46">
        <f>+L282-Q282</f>
        <v>13200336163</v>
      </c>
      <c r="S282" s="46">
        <f>O282-Q282</f>
        <v>1235744166</v>
      </c>
      <c r="T282" s="46">
        <v>0</v>
      </c>
      <c r="U282" s="46">
        <f>+Q282-T282</f>
        <v>5184443469</v>
      </c>
      <c r="V282" s="46">
        <v>0</v>
      </c>
      <c r="W282" s="48">
        <f>+T282-V282</f>
        <v>0</v>
      </c>
      <c r="X282" s="54">
        <f t="shared" si="202"/>
        <v>0.28199649779734709</v>
      </c>
      <c r="Y282" s="54">
        <f t="shared" si="227"/>
        <v>0</v>
      </c>
      <c r="Z282" s="54">
        <f t="shared" si="197"/>
        <v>0</v>
      </c>
      <c r="AA282" s="54">
        <f t="shared" si="220"/>
        <v>0</v>
      </c>
      <c r="AB282" s="54" t="s">
        <v>40</v>
      </c>
    </row>
    <row r="283" spans="1:28" ht="48" customHeight="1" x14ac:dyDescent="0.25">
      <c r="A283" s="79" t="s">
        <v>456</v>
      </c>
      <c r="B283" s="110" t="s">
        <v>41</v>
      </c>
      <c r="C283" s="80">
        <v>20</v>
      </c>
      <c r="D283" s="80" t="s">
        <v>38</v>
      </c>
      <c r="E283" s="111" t="s">
        <v>258</v>
      </c>
      <c r="F283" s="112">
        <v>5269459612</v>
      </c>
      <c r="G283" s="46">
        <v>0</v>
      </c>
      <c r="H283" s="46">
        <v>0</v>
      </c>
      <c r="I283" s="46">
        <v>0</v>
      </c>
      <c r="J283" s="46">
        <v>0</v>
      </c>
      <c r="K283" s="46">
        <f t="shared" si="241"/>
        <v>0</v>
      </c>
      <c r="L283" s="56">
        <f>+F283+K283</f>
        <v>5269459612</v>
      </c>
      <c r="M283" s="51">
        <f t="shared" si="222"/>
        <v>6.6769964901535882E-4</v>
      </c>
      <c r="N283" s="113">
        <v>0</v>
      </c>
      <c r="O283" s="46">
        <v>1097490192</v>
      </c>
      <c r="P283" s="46">
        <f>L283-O283</f>
        <v>4171969420</v>
      </c>
      <c r="Q283" s="46">
        <v>888188051</v>
      </c>
      <c r="R283" s="46">
        <f>+L283-Q283</f>
        <v>4381271561</v>
      </c>
      <c r="S283" s="46">
        <f>O283-Q283</f>
        <v>209302141</v>
      </c>
      <c r="T283" s="46">
        <v>62400</v>
      </c>
      <c r="U283" s="46">
        <f>+Q283-T283</f>
        <v>888125651</v>
      </c>
      <c r="V283" s="46">
        <v>0</v>
      </c>
      <c r="W283" s="48">
        <f>+T283-V283</f>
        <v>62400</v>
      </c>
      <c r="X283" s="49">
        <f t="shared" si="202"/>
        <v>0.16855391565718675</v>
      </c>
      <c r="Y283" s="99">
        <f t="shared" si="227"/>
        <v>1.1841821475943784E-5</v>
      </c>
      <c r="Z283" s="49">
        <f t="shared" si="197"/>
        <v>0</v>
      </c>
      <c r="AA283" s="49">
        <f t="shared" si="220"/>
        <v>7.0255392345961652E-5</v>
      </c>
      <c r="AB283" s="49">
        <f t="shared" si="235"/>
        <v>0</v>
      </c>
    </row>
    <row r="284" spans="1:28" ht="48" customHeight="1" x14ac:dyDescent="0.25">
      <c r="A284" s="43" t="s">
        <v>457</v>
      </c>
      <c r="B284" s="104" t="s">
        <v>37</v>
      </c>
      <c r="C284" s="44">
        <v>10</v>
      </c>
      <c r="D284" s="44" t="s">
        <v>38</v>
      </c>
      <c r="E284" s="109" t="s">
        <v>258</v>
      </c>
      <c r="F284" s="46">
        <v>615459010</v>
      </c>
      <c r="G284" s="46">
        <v>0</v>
      </c>
      <c r="H284" s="46">
        <v>0</v>
      </c>
      <c r="I284" s="46">
        <v>0</v>
      </c>
      <c r="J284" s="46">
        <v>0</v>
      </c>
      <c r="K284" s="46">
        <f t="shared" si="241"/>
        <v>0</v>
      </c>
      <c r="L284" s="56">
        <f>+F284+K284</f>
        <v>615459010</v>
      </c>
      <c r="M284" s="51">
        <f t="shared" si="222"/>
        <v>7.798556118060255E-5</v>
      </c>
      <c r="N284" s="113">
        <v>0</v>
      </c>
      <c r="O284" s="46">
        <v>0</v>
      </c>
      <c r="P284" s="46">
        <f>L284-O284</f>
        <v>615459010</v>
      </c>
      <c r="Q284" s="46">
        <v>0</v>
      </c>
      <c r="R284" s="46">
        <f>+L284-Q284</f>
        <v>615459010</v>
      </c>
      <c r="S284" s="46">
        <f>O284-Q284</f>
        <v>0</v>
      </c>
      <c r="T284" s="46">
        <v>0</v>
      </c>
      <c r="U284" s="46">
        <f>+Q284-T284</f>
        <v>0</v>
      </c>
      <c r="V284" s="46">
        <v>0</v>
      </c>
      <c r="W284" s="48">
        <f>+T284-V284</f>
        <v>0</v>
      </c>
      <c r="X284" s="54">
        <f t="shared" si="202"/>
        <v>0</v>
      </c>
      <c r="Y284" s="54">
        <f t="shared" si="227"/>
        <v>0</v>
      </c>
      <c r="Z284" s="54">
        <f t="shared" si="197"/>
        <v>0</v>
      </c>
      <c r="AA284" s="54" t="s">
        <v>40</v>
      </c>
      <c r="AB284" s="54" t="s">
        <v>40</v>
      </c>
    </row>
    <row r="285" spans="1:28" ht="48" customHeight="1" x14ac:dyDescent="0.25">
      <c r="A285" s="43" t="s">
        <v>457</v>
      </c>
      <c r="B285" s="104" t="s">
        <v>37</v>
      </c>
      <c r="C285" s="44">
        <v>13</v>
      </c>
      <c r="D285" s="44" t="s">
        <v>38</v>
      </c>
      <c r="E285" s="109" t="s">
        <v>258</v>
      </c>
      <c r="F285" s="46">
        <v>15000000000</v>
      </c>
      <c r="G285" s="46">
        <v>0</v>
      </c>
      <c r="H285" s="46">
        <v>0</v>
      </c>
      <c r="I285" s="46">
        <v>0</v>
      </c>
      <c r="J285" s="46">
        <v>0</v>
      </c>
      <c r="K285" s="46">
        <f t="shared" si="241"/>
        <v>0</v>
      </c>
      <c r="L285" s="56">
        <f>+F285+K285</f>
        <v>15000000000</v>
      </c>
      <c r="M285" s="51">
        <f t="shared" si="222"/>
        <v>1.9006682796130295E-3</v>
      </c>
      <c r="N285" s="113">
        <v>0</v>
      </c>
      <c r="O285" s="46">
        <v>6405089410</v>
      </c>
      <c r="P285" s="46">
        <f>L285-O285</f>
        <v>8594910590</v>
      </c>
      <c r="Q285" s="46">
        <v>6405089410</v>
      </c>
      <c r="R285" s="46">
        <f>+L285-Q285</f>
        <v>8594910590</v>
      </c>
      <c r="S285" s="46">
        <f>O285-Q285</f>
        <v>0</v>
      </c>
      <c r="T285" s="46">
        <v>0</v>
      </c>
      <c r="U285" s="46">
        <f>+Q285-T285</f>
        <v>6405089410</v>
      </c>
      <c r="V285" s="46">
        <v>0</v>
      </c>
      <c r="W285" s="48">
        <f>+T285-V285</f>
        <v>0</v>
      </c>
      <c r="X285" s="54">
        <f t="shared" si="202"/>
        <v>0.42700596066666668</v>
      </c>
      <c r="Y285" s="54">
        <f t="shared" si="227"/>
        <v>0</v>
      </c>
      <c r="Z285" s="54">
        <f t="shared" si="197"/>
        <v>0</v>
      </c>
      <c r="AA285" s="54">
        <f t="shared" si="220"/>
        <v>0</v>
      </c>
      <c r="AB285" s="54" t="s">
        <v>40</v>
      </c>
    </row>
    <row r="286" spans="1:28" ht="48" customHeight="1" x14ac:dyDescent="0.25">
      <c r="A286" s="79" t="s">
        <v>457</v>
      </c>
      <c r="B286" s="110" t="s">
        <v>41</v>
      </c>
      <c r="C286" s="80">
        <v>20</v>
      </c>
      <c r="D286" s="80" t="s">
        <v>38</v>
      </c>
      <c r="E286" s="111" t="s">
        <v>258</v>
      </c>
      <c r="F286" s="112">
        <v>16066546116</v>
      </c>
      <c r="G286" s="46">
        <v>0</v>
      </c>
      <c r="H286" s="46">
        <v>0</v>
      </c>
      <c r="I286" s="46">
        <v>0</v>
      </c>
      <c r="J286" s="46">
        <v>0</v>
      </c>
      <c r="K286" s="46">
        <f t="shared" si="241"/>
        <v>0</v>
      </c>
      <c r="L286" s="56">
        <f>+F286+K286</f>
        <v>16066546116</v>
      </c>
      <c r="M286" s="51">
        <f t="shared" si="222"/>
        <v>2.0358116377080745E-3</v>
      </c>
      <c r="N286" s="113">
        <v>0</v>
      </c>
      <c r="O286" s="46">
        <v>792000000</v>
      </c>
      <c r="P286" s="46">
        <f>L286-O286</f>
        <v>15274546116</v>
      </c>
      <c r="Q286" s="46">
        <v>792000000</v>
      </c>
      <c r="R286" s="46">
        <f>+L286-Q286</f>
        <v>15274546116</v>
      </c>
      <c r="S286" s="46">
        <f>O286-Q286</f>
        <v>0</v>
      </c>
      <c r="T286" s="46">
        <v>0</v>
      </c>
      <c r="U286" s="46">
        <f>+Q286-T286</f>
        <v>792000000</v>
      </c>
      <c r="V286" s="46">
        <v>0</v>
      </c>
      <c r="W286" s="48">
        <f>+T286-V286</f>
        <v>0</v>
      </c>
      <c r="X286" s="54">
        <f t="shared" si="202"/>
        <v>4.9294975676899243E-2</v>
      </c>
      <c r="Y286" s="54">
        <f t="shared" si="227"/>
        <v>0</v>
      </c>
      <c r="Z286" s="54">
        <f t="shared" si="197"/>
        <v>0</v>
      </c>
      <c r="AA286" s="54">
        <f t="shared" si="220"/>
        <v>0</v>
      </c>
      <c r="AB286" s="54" t="s">
        <v>40</v>
      </c>
    </row>
    <row r="287" spans="1:28" ht="66" customHeight="1" x14ac:dyDescent="0.25">
      <c r="A287" s="97" t="s">
        <v>458</v>
      </c>
      <c r="B287" s="101" t="s">
        <v>37</v>
      </c>
      <c r="C287" s="34">
        <v>10</v>
      </c>
      <c r="D287" s="34" t="s">
        <v>38</v>
      </c>
      <c r="E287" s="96" t="s">
        <v>459</v>
      </c>
      <c r="F287" s="66">
        <f t="shared" ref="F287:J289" si="242">+F288</f>
        <v>6215000000</v>
      </c>
      <c r="G287" s="66">
        <f t="shared" si="242"/>
        <v>0</v>
      </c>
      <c r="H287" s="66">
        <f t="shared" si="242"/>
        <v>0</v>
      </c>
      <c r="I287" s="66">
        <f t="shared" si="242"/>
        <v>0</v>
      </c>
      <c r="J287" s="66">
        <f t="shared" si="242"/>
        <v>0</v>
      </c>
      <c r="K287" s="66">
        <f t="shared" si="241"/>
        <v>0</v>
      </c>
      <c r="L287" s="66">
        <f>+L288</f>
        <v>6215000000</v>
      </c>
      <c r="M287" s="42">
        <f t="shared" si="222"/>
        <v>7.8751022385299858E-4</v>
      </c>
      <c r="N287" s="66">
        <f t="shared" ref="N287:W289" si="243">+N288</f>
        <v>0</v>
      </c>
      <c r="O287" s="66">
        <f t="shared" si="243"/>
        <v>1035642203</v>
      </c>
      <c r="P287" s="66">
        <f t="shared" si="243"/>
        <v>5179357797</v>
      </c>
      <c r="Q287" s="66">
        <f t="shared" si="243"/>
        <v>849392120</v>
      </c>
      <c r="R287" s="66">
        <f t="shared" si="243"/>
        <v>5365607880</v>
      </c>
      <c r="S287" s="66">
        <f t="shared" si="243"/>
        <v>186250083</v>
      </c>
      <c r="T287" s="66">
        <f t="shared" si="243"/>
        <v>1400</v>
      </c>
      <c r="U287" s="66">
        <f t="shared" si="243"/>
        <v>849390720</v>
      </c>
      <c r="V287" s="66">
        <f t="shared" si="243"/>
        <v>0</v>
      </c>
      <c r="W287" s="66">
        <f t="shared" si="243"/>
        <v>1400</v>
      </c>
      <c r="X287" s="38">
        <f t="shared" si="202"/>
        <v>0.13666808045052292</v>
      </c>
      <c r="Y287" s="107">
        <f t="shared" si="227"/>
        <v>2.252614641995173E-7</v>
      </c>
      <c r="Z287" s="38">
        <f t="shared" si="197"/>
        <v>0</v>
      </c>
      <c r="AA287" s="38">
        <f t="shared" si="220"/>
        <v>1.6482375654721166E-6</v>
      </c>
      <c r="AB287" s="38">
        <f t="shared" si="235"/>
        <v>0</v>
      </c>
    </row>
    <row r="288" spans="1:28" ht="60.75" customHeight="1" x14ac:dyDescent="0.25">
      <c r="A288" s="97" t="s">
        <v>460</v>
      </c>
      <c r="B288" s="101" t="s">
        <v>37</v>
      </c>
      <c r="C288" s="34">
        <v>10</v>
      </c>
      <c r="D288" s="34" t="s">
        <v>38</v>
      </c>
      <c r="E288" s="96" t="s">
        <v>459</v>
      </c>
      <c r="F288" s="66">
        <f>+F289</f>
        <v>6215000000</v>
      </c>
      <c r="G288" s="66">
        <f t="shared" si="242"/>
        <v>0</v>
      </c>
      <c r="H288" s="66">
        <f t="shared" si="242"/>
        <v>0</v>
      </c>
      <c r="I288" s="66">
        <f t="shared" si="242"/>
        <v>0</v>
      </c>
      <c r="J288" s="66">
        <f t="shared" si="242"/>
        <v>0</v>
      </c>
      <c r="K288" s="66">
        <f t="shared" si="241"/>
        <v>0</v>
      </c>
      <c r="L288" s="66">
        <f>+L289</f>
        <v>6215000000</v>
      </c>
      <c r="M288" s="42">
        <f t="shared" si="222"/>
        <v>7.8751022385299858E-4</v>
      </c>
      <c r="N288" s="66">
        <f t="shared" si="243"/>
        <v>0</v>
      </c>
      <c r="O288" s="66">
        <f t="shared" si="243"/>
        <v>1035642203</v>
      </c>
      <c r="P288" s="66">
        <f t="shared" si="243"/>
        <v>5179357797</v>
      </c>
      <c r="Q288" s="66">
        <f t="shared" si="243"/>
        <v>849392120</v>
      </c>
      <c r="R288" s="66">
        <f t="shared" si="243"/>
        <v>5365607880</v>
      </c>
      <c r="S288" s="66">
        <f t="shared" si="243"/>
        <v>186250083</v>
      </c>
      <c r="T288" s="66">
        <f t="shared" si="243"/>
        <v>1400</v>
      </c>
      <c r="U288" s="66">
        <f t="shared" si="243"/>
        <v>849390720</v>
      </c>
      <c r="V288" s="66">
        <f t="shared" si="243"/>
        <v>0</v>
      </c>
      <c r="W288" s="66">
        <f t="shared" si="243"/>
        <v>1400</v>
      </c>
      <c r="X288" s="38">
        <f t="shared" si="202"/>
        <v>0.13666808045052292</v>
      </c>
      <c r="Y288" s="107">
        <f t="shared" si="227"/>
        <v>2.252614641995173E-7</v>
      </c>
      <c r="Z288" s="38">
        <f t="shared" ref="Z288:Z295" si="244">+V288/L288</f>
        <v>0</v>
      </c>
      <c r="AA288" s="38">
        <f t="shared" si="220"/>
        <v>1.6482375654721166E-6</v>
      </c>
      <c r="AB288" s="38">
        <f t="shared" si="235"/>
        <v>0</v>
      </c>
    </row>
    <row r="289" spans="1:28" ht="35.25" customHeight="1" x14ac:dyDescent="0.25">
      <c r="A289" s="97" t="s">
        <v>461</v>
      </c>
      <c r="B289" s="101" t="s">
        <v>37</v>
      </c>
      <c r="C289" s="34">
        <v>10</v>
      </c>
      <c r="D289" s="34" t="s">
        <v>38</v>
      </c>
      <c r="E289" s="96" t="s">
        <v>462</v>
      </c>
      <c r="F289" s="66">
        <f t="shared" si="242"/>
        <v>6215000000</v>
      </c>
      <c r="G289" s="66">
        <f t="shared" si="242"/>
        <v>0</v>
      </c>
      <c r="H289" s="66">
        <f t="shared" si="242"/>
        <v>0</v>
      </c>
      <c r="I289" s="66">
        <f t="shared" si="242"/>
        <v>0</v>
      </c>
      <c r="J289" s="66">
        <f t="shared" si="242"/>
        <v>0</v>
      </c>
      <c r="K289" s="66">
        <f t="shared" si="241"/>
        <v>0</v>
      </c>
      <c r="L289" s="66">
        <f>+L290</f>
        <v>6215000000</v>
      </c>
      <c r="M289" s="42">
        <f t="shared" si="222"/>
        <v>7.8751022385299858E-4</v>
      </c>
      <c r="N289" s="66">
        <f t="shared" si="243"/>
        <v>0</v>
      </c>
      <c r="O289" s="66">
        <f t="shared" si="243"/>
        <v>1035642203</v>
      </c>
      <c r="P289" s="66">
        <f t="shared" si="243"/>
        <v>5179357797</v>
      </c>
      <c r="Q289" s="66">
        <f t="shared" si="243"/>
        <v>849392120</v>
      </c>
      <c r="R289" s="66">
        <f t="shared" si="243"/>
        <v>5365607880</v>
      </c>
      <c r="S289" s="66">
        <f t="shared" si="243"/>
        <v>186250083</v>
      </c>
      <c r="T289" s="66">
        <f t="shared" si="243"/>
        <v>1400</v>
      </c>
      <c r="U289" s="66">
        <f t="shared" si="243"/>
        <v>849390720</v>
      </c>
      <c r="V289" s="66">
        <f t="shared" si="243"/>
        <v>0</v>
      </c>
      <c r="W289" s="66">
        <f t="shared" si="243"/>
        <v>1400</v>
      </c>
      <c r="X289" s="38">
        <f t="shared" si="202"/>
        <v>0.13666808045052292</v>
      </c>
      <c r="Y289" s="107">
        <f t="shared" si="227"/>
        <v>2.252614641995173E-7</v>
      </c>
      <c r="Z289" s="38">
        <f t="shared" si="244"/>
        <v>0</v>
      </c>
      <c r="AA289" s="38">
        <f t="shared" si="220"/>
        <v>1.6482375654721166E-6</v>
      </c>
      <c r="AB289" s="38">
        <f t="shared" si="235"/>
        <v>0</v>
      </c>
    </row>
    <row r="290" spans="1:28" ht="48.75" customHeight="1" x14ac:dyDescent="0.25">
      <c r="A290" s="43" t="s">
        <v>463</v>
      </c>
      <c r="B290" s="104" t="s">
        <v>37</v>
      </c>
      <c r="C290" s="44">
        <v>10</v>
      </c>
      <c r="D290" s="44" t="s">
        <v>38</v>
      </c>
      <c r="E290" s="109" t="s">
        <v>258</v>
      </c>
      <c r="F290" s="46">
        <v>6215000000</v>
      </c>
      <c r="G290" s="46">
        <v>0</v>
      </c>
      <c r="H290" s="46">
        <v>0</v>
      </c>
      <c r="I290" s="46">
        <v>0</v>
      </c>
      <c r="J290" s="46">
        <v>0</v>
      </c>
      <c r="K290" s="46">
        <f t="shared" si="241"/>
        <v>0</v>
      </c>
      <c r="L290" s="46">
        <f>+F290+K290</f>
        <v>6215000000</v>
      </c>
      <c r="M290" s="51">
        <f t="shared" si="222"/>
        <v>7.8751022385299858E-4</v>
      </c>
      <c r="N290" s="46">
        <v>0</v>
      </c>
      <c r="O290" s="46">
        <v>1035642203</v>
      </c>
      <c r="P290" s="46">
        <f>L290-O290</f>
        <v>5179357797</v>
      </c>
      <c r="Q290" s="46">
        <v>849392120</v>
      </c>
      <c r="R290" s="46">
        <f>+L290-Q290</f>
        <v>5365607880</v>
      </c>
      <c r="S290" s="46">
        <f>O290-Q290</f>
        <v>186250083</v>
      </c>
      <c r="T290" s="46">
        <v>1400</v>
      </c>
      <c r="U290" s="46">
        <f>+Q290-T290</f>
        <v>849390720</v>
      </c>
      <c r="V290" s="46">
        <v>0</v>
      </c>
      <c r="W290" s="48">
        <f>+T290-V290</f>
        <v>1400</v>
      </c>
      <c r="X290" s="49">
        <f t="shared" si="202"/>
        <v>0.13666808045052292</v>
      </c>
      <c r="Y290" s="114">
        <f t="shared" si="227"/>
        <v>2.252614641995173E-7</v>
      </c>
      <c r="Z290" s="49">
        <f t="shared" si="244"/>
        <v>0</v>
      </c>
      <c r="AA290" s="49">
        <f t="shared" si="220"/>
        <v>1.6482375654721166E-6</v>
      </c>
      <c r="AB290" s="49">
        <f t="shared" si="235"/>
        <v>0</v>
      </c>
    </row>
    <row r="291" spans="1:28" ht="72" customHeight="1" x14ac:dyDescent="0.25">
      <c r="A291" s="97" t="s">
        <v>464</v>
      </c>
      <c r="B291" s="101" t="s">
        <v>37</v>
      </c>
      <c r="C291" s="34">
        <v>10</v>
      </c>
      <c r="D291" s="34" t="s">
        <v>38</v>
      </c>
      <c r="E291" s="96" t="s">
        <v>465</v>
      </c>
      <c r="F291" s="66">
        <f t="shared" ref="F291:J293" si="245">+F292</f>
        <v>904000000</v>
      </c>
      <c r="G291" s="66">
        <f t="shared" si="245"/>
        <v>0</v>
      </c>
      <c r="H291" s="66">
        <f t="shared" si="245"/>
        <v>0</v>
      </c>
      <c r="I291" s="66">
        <f t="shared" si="245"/>
        <v>0</v>
      </c>
      <c r="J291" s="66">
        <f t="shared" si="245"/>
        <v>0</v>
      </c>
      <c r="K291" s="66">
        <f t="shared" si="241"/>
        <v>0</v>
      </c>
      <c r="L291" s="66">
        <f>+L292</f>
        <v>904000000</v>
      </c>
      <c r="M291" s="42">
        <f t="shared" si="222"/>
        <v>1.1454694165134525E-4</v>
      </c>
      <c r="N291" s="66">
        <f t="shared" ref="N291:W293" si="246">+N292</f>
        <v>0</v>
      </c>
      <c r="O291" s="66">
        <f t="shared" si="246"/>
        <v>106478089.03</v>
      </c>
      <c r="P291" s="66">
        <f t="shared" si="246"/>
        <v>797521910.97000003</v>
      </c>
      <c r="Q291" s="66">
        <f t="shared" si="246"/>
        <v>105374208.03</v>
      </c>
      <c r="R291" s="66">
        <f t="shared" si="246"/>
        <v>798625791.97000003</v>
      </c>
      <c r="S291" s="66">
        <f t="shared" si="246"/>
        <v>1103881</v>
      </c>
      <c r="T291" s="66">
        <f t="shared" si="246"/>
        <v>3224.03</v>
      </c>
      <c r="U291" s="66">
        <f t="shared" si="246"/>
        <v>105370984</v>
      </c>
      <c r="V291" s="66">
        <f t="shared" si="246"/>
        <v>0</v>
      </c>
      <c r="W291" s="66">
        <f t="shared" si="246"/>
        <v>3224.03</v>
      </c>
      <c r="X291" s="38">
        <f t="shared" si="202"/>
        <v>0.11656438941371682</v>
      </c>
      <c r="Y291" s="98">
        <f t="shared" si="227"/>
        <v>3.5664048672566373E-6</v>
      </c>
      <c r="Z291" s="38">
        <f t="shared" si="244"/>
        <v>0</v>
      </c>
      <c r="AA291" s="38">
        <f t="shared" si="220"/>
        <v>3.059600693826444E-5</v>
      </c>
      <c r="AB291" s="38">
        <f t="shared" si="235"/>
        <v>0</v>
      </c>
    </row>
    <row r="292" spans="1:28" ht="49.5" customHeight="1" x14ac:dyDescent="0.25">
      <c r="A292" s="97" t="s">
        <v>466</v>
      </c>
      <c r="B292" s="101" t="s">
        <v>37</v>
      </c>
      <c r="C292" s="34">
        <v>10</v>
      </c>
      <c r="D292" s="34" t="s">
        <v>38</v>
      </c>
      <c r="E292" s="96" t="s">
        <v>465</v>
      </c>
      <c r="F292" s="66">
        <f t="shared" si="245"/>
        <v>904000000</v>
      </c>
      <c r="G292" s="66">
        <f t="shared" si="245"/>
        <v>0</v>
      </c>
      <c r="H292" s="66">
        <f t="shared" si="245"/>
        <v>0</v>
      </c>
      <c r="I292" s="66">
        <f t="shared" si="245"/>
        <v>0</v>
      </c>
      <c r="J292" s="66">
        <f t="shared" si="245"/>
        <v>0</v>
      </c>
      <c r="K292" s="66">
        <f t="shared" si="241"/>
        <v>0</v>
      </c>
      <c r="L292" s="66">
        <f>+L293</f>
        <v>904000000</v>
      </c>
      <c r="M292" s="42">
        <f t="shared" si="222"/>
        <v>1.1454694165134525E-4</v>
      </c>
      <c r="N292" s="66">
        <f t="shared" si="246"/>
        <v>0</v>
      </c>
      <c r="O292" s="66">
        <f t="shared" si="246"/>
        <v>106478089.03</v>
      </c>
      <c r="P292" s="66">
        <f t="shared" si="246"/>
        <v>797521910.97000003</v>
      </c>
      <c r="Q292" s="66">
        <f t="shared" si="246"/>
        <v>105374208.03</v>
      </c>
      <c r="R292" s="66">
        <f t="shared" si="246"/>
        <v>798625791.97000003</v>
      </c>
      <c r="S292" s="66">
        <f t="shared" si="246"/>
        <v>1103881</v>
      </c>
      <c r="T292" s="66">
        <f t="shared" si="246"/>
        <v>3224.03</v>
      </c>
      <c r="U292" s="66">
        <f t="shared" si="246"/>
        <v>105370984</v>
      </c>
      <c r="V292" s="66">
        <f t="shared" si="246"/>
        <v>0</v>
      </c>
      <c r="W292" s="66">
        <f t="shared" si="246"/>
        <v>3224.03</v>
      </c>
      <c r="X292" s="38">
        <f t="shared" si="202"/>
        <v>0.11656438941371682</v>
      </c>
      <c r="Y292" s="98">
        <f t="shared" si="227"/>
        <v>3.5664048672566373E-6</v>
      </c>
      <c r="Z292" s="38">
        <f t="shared" si="244"/>
        <v>0</v>
      </c>
      <c r="AA292" s="38">
        <f t="shared" si="220"/>
        <v>3.059600693826444E-5</v>
      </c>
      <c r="AB292" s="38">
        <f t="shared" si="235"/>
        <v>0</v>
      </c>
    </row>
    <row r="293" spans="1:28" ht="35.25" customHeight="1" x14ac:dyDescent="0.25">
      <c r="A293" s="97" t="s">
        <v>467</v>
      </c>
      <c r="B293" s="101" t="s">
        <v>37</v>
      </c>
      <c r="C293" s="34">
        <v>10</v>
      </c>
      <c r="D293" s="34" t="s">
        <v>38</v>
      </c>
      <c r="E293" s="96" t="s">
        <v>468</v>
      </c>
      <c r="F293" s="66">
        <f t="shared" si="245"/>
        <v>904000000</v>
      </c>
      <c r="G293" s="66">
        <f t="shared" si="245"/>
        <v>0</v>
      </c>
      <c r="H293" s="66">
        <f t="shared" si="245"/>
        <v>0</v>
      </c>
      <c r="I293" s="66">
        <f t="shared" si="245"/>
        <v>0</v>
      </c>
      <c r="J293" s="66">
        <f t="shared" si="245"/>
        <v>0</v>
      </c>
      <c r="K293" s="66">
        <f t="shared" si="241"/>
        <v>0</v>
      </c>
      <c r="L293" s="66">
        <f>+L294</f>
        <v>904000000</v>
      </c>
      <c r="M293" s="42">
        <f t="shared" si="222"/>
        <v>1.1454694165134525E-4</v>
      </c>
      <c r="N293" s="66">
        <f t="shared" si="246"/>
        <v>0</v>
      </c>
      <c r="O293" s="66">
        <f t="shared" si="246"/>
        <v>106478089.03</v>
      </c>
      <c r="P293" s="66">
        <f t="shared" si="246"/>
        <v>797521910.97000003</v>
      </c>
      <c r="Q293" s="66">
        <f t="shared" si="246"/>
        <v>105374208.03</v>
      </c>
      <c r="R293" s="66">
        <f t="shared" si="246"/>
        <v>798625791.97000003</v>
      </c>
      <c r="S293" s="66">
        <f t="shared" si="246"/>
        <v>1103881</v>
      </c>
      <c r="T293" s="66">
        <f t="shared" si="246"/>
        <v>3224.03</v>
      </c>
      <c r="U293" s="66">
        <f t="shared" si="246"/>
        <v>105370984</v>
      </c>
      <c r="V293" s="66">
        <f t="shared" si="246"/>
        <v>0</v>
      </c>
      <c r="W293" s="66">
        <f t="shared" si="246"/>
        <v>3224.03</v>
      </c>
      <c r="X293" s="38">
        <f t="shared" si="202"/>
        <v>0.11656438941371682</v>
      </c>
      <c r="Y293" s="98">
        <f t="shared" si="227"/>
        <v>3.5664048672566373E-6</v>
      </c>
      <c r="Z293" s="38">
        <f t="shared" si="244"/>
        <v>0</v>
      </c>
      <c r="AA293" s="38">
        <f t="shared" si="220"/>
        <v>3.059600693826444E-5</v>
      </c>
      <c r="AB293" s="38">
        <f t="shared" si="235"/>
        <v>0</v>
      </c>
    </row>
    <row r="294" spans="1:28" ht="42.75" customHeight="1" x14ac:dyDescent="0.25">
      <c r="A294" s="43" t="s">
        <v>469</v>
      </c>
      <c r="B294" s="104" t="s">
        <v>37</v>
      </c>
      <c r="C294" s="44">
        <v>10</v>
      </c>
      <c r="D294" s="44" t="s">
        <v>38</v>
      </c>
      <c r="E294" s="109" t="s">
        <v>258</v>
      </c>
      <c r="F294" s="56">
        <v>904000000</v>
      </c>
      <c r="G294" s="46">
        <v>0</v>
      </c>
      <c r="H294" s="46">
        <v>0</v>
      </c>
      <c r="I294" s="46">
        <v>0</v>
      </c>
      <c r="J294" s="46">
        <v>0</v>
      </c>
      <c r="K294" s="46">
        <f t="shared" si="241"/>
        <v>0</v>
      </c>
      <c r="L294" s="46">
        <f>+F294+K294</f>
        <v>904000000</v>
      </c>
      <c r="M294" s="51">
        <f t="shared" si="222"/>
        <v>1.1454694165134525E-4</v>
      </c>
      <c r="N294" s="46">
        <v>0</v>
      </c>
      <c r="O294" s="46">
        <v>106478089.03</v>
      </c>
      <c r="P294" s="46">
        <f>L294-O294</f>
        <v>797521910.97000003</v>
      </c>
      <c r="Q294" s="46">
        <v>105374208.03</v>
      </c>
      <c r="R294" s="46">
        <f>+L294-Q294</f>
        <v>798625791.97000003</v>
      </c>
      <c r="S294" s="46">
        <f>O294-Q294</f>
        <v>1103881</v>
      </c>
      <c r="T294" s="46">
        <v>3224.03</v>
      </c>
      <c r="U294" s="46">
        <f>+Q294-T294</f>
        <v>105370984</v>
      </c>
      <c r="V294" s="46">
        <v>0</v>
      </c>
      <c r="W294" s="48">
        <f>+T294-V294</f>
        <v>3224.03</v>
      </c>
      <c r="X294" s="49">
        <f t="shared" ref="X294:X295" si="247">+Q294/L294</f>
        <v>0.11656438941371682</v>
      </c>
      <c r="Y294" s="73">
        <f t="shared" si="227"/>
        <v>3.5664048672566373E-6</v>
      </c>
      <c r="Z294" s="49">
        <f t="shared" si="244"/>
        <v>0</v>
      </c>
      <c r="AA294" s="49">
        <f t="shared" si="220"/>
        <v>3.059600693826444E-5</v>
      </c>
      <c r="AB294" s="49">
        <f t="shared" si="235"/>
        <v>0</v>
      </c>
    </row>
    <row r="295" spans="1:28" s="119" customFormat="1" ht="33" customHeight="1" thickBot="1" x14ac:dyDescent="0.3">
      <c r="A295" s="257" t="s">
        <v>470</v>
      </c>
      <c r="B295" s="258"/>
      <c r="C295" s="258"/>
      <c r="D295" s="258"/>
      <c r="E295" s="258"/>
      <c r="F295" s="115">
        <f>+F7+F8+F105+F106+F114+F115+F116</f>
        <v>7891961033334</v>
      </c>
      <c r="G295" s="115">
        <f>+G7+G8+G105+G106+G114+G115+G116</f>
        <v>0</v>
      </c>
      <c r="H295" s="115">
        <f>+H7+H8+H105+H106+H114+H115+H116</f>
        <v>0</v>
      </c>
      <c r="I295" s="115">
        <f>+I7+I8+I105+I106+I114+I115+I116</f>
        <v>3000000</v>
      </c>
      <c r="J295" s="115">
        <f>+J7+J8+J105+J106+J114+J115+J116</f>
        <v>3000000</v>
      </c>
      <c r="K295" s="115">
        <f t="shared" si="241"/>
        <v>0</v>
      </c>
      <c r="L295" s="115">
        <f>+L7+L8+L105+L106+L114+L115+L116</f>
        <v>7891961033334</v>
      </c>
      <c r="M295" s="116">
        <f t="shared" si="222"/>
        <v>1</v>
      </c>
      <c r="N295" s="115">
        <f t="shared" ref="N295:W295" si="248">+N7+N8+N105+N106+N114+N115+N116</f>
        <v>10913069000</v>
      </c>
      <c r="O295" s="115">
        <f t="shared" si="248"/>
        <v>3893835712170.4297</v>
      </c>
      <c r="P295" s="115">
        <f t="shared" si="248"/>
        <v>3998125321163.5703</v>
      </c>
      <c r="Q295" s="115">
        <f t="shared" si="248"/>
        <v>3834503384006.9795</v>
      </c>
      <c r="R295" s="115">
        <f t="shared" si="248"/>
        <v>4057457649327.0205</v>
      </c>
      <c r="S295" s="115">
        <f t="shared" si="248"/>
        <v>59332328163.450005</v>
      </c>
      <c r="T295" s="115">
        <f t="shared" si="248"/>
        <v>5523483557.6099997</v>
      </c>
      <c r="U295" s="115">
        <f t="shared" si="248"/>
        <v>3828979900449.3701</v>
      </c>
      <c r="V295" s="115">
        <f t="shared" si="248"/>
        <v>3543778176.8699999</v>
      </c>
      <c r="W295" s="115">
        <f t="shared" si="248"/>
        <v>1979705380.74</v>
      </c>
      <c r="X295" s="117">
        <f t="shared" si="247"/>
        <v>0.485874596670059</v>
      </c>
      <c r="Y295" s="117">
        <f t="shared" si="227"/>
        <v>6.9988733272756355E-4</v>
      </c>
      <c r="Z295" s="117">
        <f t="shared" si="244"/>
        <v>4.490364513841134E-4</v>
      </c>
      <c r="AA295" s="117">
        <f t="shared" si="220"/>
        <v>1.440469078902747E-3</v>
      </c>
      <c r="AB295" s="118">
        <f t="shared" si="235"/>
        <v>0.64158390984753577</v>
      </c>
    </row>
    <row r="296" spans="1:28" s="121" customFormat="1" ht="15" customHeight="1" thickBot="1" x14ac:dyDescent="0.3">
      <c r="A296" s="120" t="s">
        <v>471</v>
      </c>
      <c r="E296" s="122"/>
      <c r="F296" s="123"/>
      <c r="G296" s="123"/>
      <c r="H296" s="123"/>
      <c r="I296" s="123"/>
      <c r="J296" s="123"/>
      <c r="K296" s="123"/>
      <c r="L296" s="123"/>
      <c r="M296" s="124"/>
      <c r="N296" s="123"/>
      <c r="O296" s="123"/>
      <c r="P296" s="123"/>
      <c r="Q296" s="123"/>
      <c r="R296" s="123"/>
      <c r="S296" s="123"/>
      <c r="T296" s="123"/>
      <c r="U296" s="123"/>
      <c r="V296" s="123"/>
      <c r="W296" s="123"/>
      <c r="X296" s="125"/>
      <c r="Y296" s="125"/>
      <c r="Z296" s="125"/>
      <c r="AA296" s="125"/>
      <c r="AB296" s="125"/>
    </row>
    <row r="297" spans="1:28" s="119" customFormat="1" ht="139.5" customHeight="1" thickBot="1" x14ac:dyDescent="0.3">
      <c r="A297" s="259" t="s">
        <v>472</v>
      </c>
      <c r="B297" s="260"/>
      <c r="C297" s="260"/>
      <c r="D297" s="260"/>
      <c r="E297" s="260"/>
      <c r="F297" s="260"/>
      <c r="G297" s="260"/>
      <c r="H297" s="260"/>
      <c r="I297" s="260"/>
      <c r="J297" s="260"/>
      <c r="K297" s="260"/>
      <c r="L297" s="260"/>
      <c r="M297" s="260"/>
      <c r="N297" s="261"/>
      <c r="O297" s="126"/>
      <c r="P297" s="126"/>
      <c r="Q297" s="126"/>
      <c r="R297" s="126"/>
      <c r="S297" s="126"/>
      <c r="T297" s="126"/>
      <c r="U297" s="126"/>
      <c r="V297" s="126"/>
      <c r="W297" s="126"/>
      <c r="X297" s="127"/>
      <c r="Y297" s="127"/>
      <c r="Z297" s="127"/>
      <c r="AA297" s="127"/>
      <c r="AB297" s="127"/>
    </row>
    <row r="298" spans="1:28" s="121" customFormat="1" ht="15.75" customHeight="1" x14ac:dyDescent="0.25">
      <c r="A298" s="128" t="s">
        <v>473</v>
      </c>
      <c r="E298" s="122"/>
      <c r="F298" s="122"/>
      <c r="G298" s="122"/>
      <c r="H298" s="122"/>
      <c r="I298" s="122"/>
      <c r="J298" s="122"/>
      <c r="K298" s="122"/>
      <c r="L298" s="122"/>
      <c r="M298" s="129"/>
      <c r="N298" s="130"/>
      <c r="O298" s="129"/>
      <c r="P298" s="129"/>
      <c r="Q298" s="129"/>
      <c r="R298" s="129"/>
      <c r="S298" s="129"/>
      <c r="T298" s="129"/>
      <c r="U298" s="129"/>
      <c r="V298" s="129"/>
      <c r="W298" s="129"/>
      <c r="X298" s="131"/>
      <c r="Y298" s="131"/>
      <c r="Z298" s="131"/>
      <c r="AA298" s="131"/>
      <c r="AB298" s="131"/>
    </row>
    <row r="299" spans="1:28" x14ac:dyDescent="0.25">
      <c r="A299" s="128" t="s">
        <v>474</v>
      </c>
      <c r="M299" s="9"/>
      <c r="N299" s="10"/>
      <c r="O299" s="9"/>
      <c r="P299" s="9"/>
      <c r="Q299" s="9"/>
      <c r="R299" s="9"/>
      <c r="S299" s="9"/>
      <c r="T299" s="9"/>
      <c r="U299" s="9"/>
      <c r="V299" s="9"/>
      <c r="W299" s="9"/>
    </row>
    <row r="301" spans="1:28" x14ac:dyDescent="0.25">
      <c r="F301" s="7"/>
    </row>
    <row r="302" spans="1:28" x14ac:dyDescent="0.25">
      <c r="F302" s="7"/>
    </row>
  </sheetData>
  <autoFilter ref="A1:AB299" xr:uid="{14B83B4D-CFC8-4796-8D1B-B82D95680E2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mergeCells count="25">
    <mergeCell ref="A295:E295"/>
    <mergeCell ref="A297:N297"/>
    <mergeCell ref="R5:R6"/>
    <mergeCell ref="S5:S6"/>
    <mergeCell ref="T5:T6"/>
    <mergeCell ref="L5:L6"/>
    <mergeCell ref="M5:M6"/>
    <mergeCell ref="N5:N6"/>
    <mergeCell ref="O5:O6"/>
    <mergeCell ref="P5:P6"/>
    <mergeCell ref="Q5:Q6"/>
    <mergeCell ref="A1:AB1"/>
    <mergeCell ref="A2:AB2"/>
    <mergeCell ref="A3:AB3"/>
    <mergeCell ref="A5:A6"/>
    <mergeCell ref="B5:B6"/>
    <mergeCell ref="C5:C6"/>
    <mergeCell ref="D5:D6"/>
    <mergeCell ref="E5:E6"/>
    <mergeCell ref="F5:F6"/>
    <mergeCell ref="G5:K5"/>
    <mergeCell ref="X5:AB5"/>
    <mergeCell ref="U5:U6"/>
    <mergeCell ref="V5:V6"/>
    <mergeCell ref="W5:W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FDC1D-602F-4AD2-9835-006054EC3148}">
  <sheetPr>
    <tabColor theme="0"/>
  </sheetPr>
  <dimension ref="A1:AD302"/>
  <sheetViews>
    <sheetView tabSelected="1" zoomScale="68" zoomScaleNormal="68" workbookViewId="0">
      <pane xSplit="4" ySplit="6" topLeftCell="Z78" activePane="bottomRight" state="frozen"/>
      <selection activeCell="AC113" sqref="AC113"/>
      <selection pane="topRight" activeCell="AC113" sqref="AC113"/>
      <selection pane="bottomLeft" activeCell="AC113" sqref="AC113"/>
      <selection pane="bottomRight" activeCell="AB42" sqref="AB42"/>
    </sheetView>
  </sheetViews>
  <sheetFormatPr baseColWidth="10" defaultRowHeight="15.75" x14ac:dyDescent="0.25"/>
  <cols>
    <col min="1" max="1" width="32.42578125" style="3" customWidth="1"/>
    <col min="2" max="2" width="16.140625" style="5" customWidth="1"/>
    <col min="3" max="3" width="11" style="3" customWidth="1"/>
    <col min="4" max="4" width="9.5703125" style="3" customWidth="1"/>
    <col min="5" max="5" width="49.28515625" style="8" customWidth="1"/>
    <col min="6" max="6" width="30.85546875" style="8" customWidth="1"/>
    <col min="7" max="7" width="21.42578125" style="8" customWidth="1"/>
    <col min="8" max="8" width="17.28515625" style="8" customWidth="1"/>
    <col min="9" max="9" width="27.85546875" style="8" customWidth="1"/>
    <col min="10" max="10" width="27" style="8" customWidth="1"/>
    <col min="11" max="11" width="30" style="8" customWidth="1"/>
    <col min="12" max="12" width="37.28515625" style="8" customWidth="1"/>
    <col min="13" max="13" width="17" style="16" customWidth="1"/>
    <col min="14" max="14" width="26.140625" style="132" customWidth="1"/>
    <col min="15" max="15" width="31.28515625" style="16" customWidth="1"/>
    <col min="16" max="16" width="30.7109375" style="16" customWidth="1"/>
    <col min="17" max="17" width="34.140625" style="16" customWidth="1"/>
    <col min="18" max="19" width="28.140625" style="16" customWidth="1"/>
    <col min="20" max="20" width="29.42578125" style="16" customWidth="1"/>
    <col min="21" max="21" width="30.140625" style="16" customWidth="1"/>
    <col min="22" max="22" width="29.42578125" style="16" customWidth="1"/>
    <col min="23" max="23" width="26" style="16" customWidth="1"/>
    <col min="24" max="24" width="25.28515625" style="131" customWidth="1"/>
    <col min="25" max="25" width="21.42578125" style="131" customWidth="1"/>
    <col min="26" max="26" width="17.5703125" style="131" customWidth="1"/>
    <col min="27" max="28" width="16.85546875" style="131" customWidth="1"/>
    <col min="29" max="29" width="11.42578125" style="3"/>
    <col min="30" max="30" width="38.7109375" style="3" customWidth="1"/>
    <col min="31" max="101" width="11.42578125" style="3"/>
    <col min="102" max="102" width="15.42578125" style="3" customWidth="1"/>
    <col min="103" max="103" width="9.5703125" style="3" customWidth="1"/>
    <col min="104" max="104" width="14.42578125" style="3" customWidth="1"/>
    <col min="105" max="105" width="49.85546875" style="3" customWidth="1"/>
    <col min="106" max="106" width="22.5703125" style="3" customWidth="1"/>
    <col min="107" max="107" width="23" style="3" customWidth="1"/>
    <col min="108" max="108" width="22.85546875" style="3" customWidth="1"/>
    <col min="109" max="109" width="23.42578125" style="3" customWidth="1"/>
    <col min="110" max="110" width="22.42578125" style="3" customWidth="1"/>
    <col min="111" max="111" width="13.85546875" style="3" customWidth="1"/>
    <col min="112" max="112" width="20.7109375" style="3" customWidth="1"/>
    <col min="113" max="113" width="18.140625" style="3" customWidth="1"/>
    <col min="114" max="114" width="14.85546875" style="3" bestFit="1" customWidth="1"/>
    <col min="115" max="115" width="11.42578125" style="3"/>
    <col min="116" max="116" width="17.42578125" style="3" customWidth="1"/>
    <col min="117" max="119" width="18.140625" style="3" customWidth="1"/>
    <col min="120" max="123" width="11.42578125" style="3"/>
    <col min="124" max="124" width="34" style="3" customWidth="1"/>
    <col min="125" max="125" width="9.5703125" style="3" customWidth="1"/>
    <col min="126" max="126" width="16.7109375" style="3" customWidth="1"/>
    <col min="127" max="127" width="55.140625" style="3" customWidth="1"/>
    <col min="128" max="128" width="22.5703125" style="3" customWidth="1"/>
    <col min="129" max="129" width="23" style="3" customWidth="1"/>
    <col min="130" max="130" width="22.85546875" style="3" customWidth="1"/>
    <col min="131" max="131" width="23.42578125" style="3" customWidth="1"/>
    <col min="132" max="132" width="28.7109375" style="3" customWidth="1"/>
    <col min="133" max="133" width="12.7109375" style="3" customWidth="1"/>
    <col min="134" max="134" width="11.42578125" style="3"/>
    <col min="135" max="135" width="25.28515625" style="3" customWidth="1"/>
    <col min="136" max="136" width="15.85546875" style="3" bestFit="1" customWidth="1"/>
    <col min="137" max="138" width="18" style="3" bestFit="1" customWidth="1"/>
    <col min="139" max="357" width="11.42578125" style="3"/>
    <col min="358" max="358" width="15.42578125" style="3" customWidth="1"/>
    <col min="359" max="359" width="9.5703125" style="3" customWidth="1"/>
    <col min="360" max="360" width="14.42578125" style="3" customWidth="1"/>
    <col min="361" max="361" width="49.85546875" style="3" customWidth="1"/>
    <col min="362" max="362" width="22.5703125" style="3" customWidth="1"/>
    <col min="363" max="363" width="23" style="3" customWidth="1"/>
    <col min="364" max="364" width="22.85546875" style="3" customWidth="1"/>
    <col min="365" max="365" width="23.42578125" style="3" customWidth="1"/>
    <col min="366" max="366" width="22.42578125" style="3" customWidth="1"/>
    <col min="367" max="367" width="13.85546875" style="3" customWidth="1"/>
    <col min="368" max="368" width="20.7109375" style="3" customWidth="1"/>
    <col min="369" max="369" width="18.140625" style="3" customWidth="1"/>
    <col min="370" max="370" width="14.85546875" style="3" bestFit="1" customWidth="1"/>
    <col min="371" max="371" width="11.42578125" style="3"/>
    <col min="372" max="372" width="17.42578125" style="3" customWidth="1"/>
    <col min="373" max="375" width="18.140625" style="3" customWidth="1"/>
    <col min="376" max="379" width="11.42578125" style="3"/>
    <col min="380" max="380" width="34" style="3" customWidth="1"/>
    <col min="381" max="381" width="9.5703125" style="3" customWidth="1"/>
    <col min="382" max="382" width="16.7109375" style="3" customWidth="1"/>
    <col min="383" max="383" width="55.140625" style="3" customWidth="1"/>
    <col min="384" max="384" width="22.5703125" style="3" customWidth="1"/>
    <col min="385" max="385" width="23" style="3" customWidth="1"/>
    <col min="386" max="386" width="22.85546875" style="3" customWidth="1"/>
    <col min="387" max="387" width="23.42578125" style="3" customWidth="1"/>
    <col min="388" max="388" width="28.7109375" style="3" customWidth="1"/>
    <col min="389" max="389" width="12.7109375" style="3" customWidth="1"/>
    <col min="390" max="390" width="11.42578125" style="3"/>
    <col min="391" max="391" width="25.28515625" style="3" customWidth="1"/>
    <col min="392" max="392" width="15.85546875" style="3" bestFit="1" customWidth="1"/>
    <col min="393" max="394" width="18" style="3" bestFit="1" customWidth="1"/>
    <col min="395" max="613" width="11.42578125" style="3"/>
    <col min="614" max="614" width="15.42578125" style="3" customWidth="1"/>
    <col min="615" max="615" width="9.5703125" style="3" customWidth="1"/>
    <col min="616" max="616" width="14.42578125" style="3" customWidth="1"/>
    <col min="617" max="617" width="49.85546875" style="3" customWidth="1"/>
    <col min="618" max="618" width="22.5703125" style="3" customWidth="1"/>
    <col min="619" max="619" width="23" style="3" customWidth="1"/>
    <col min="620" max="620" width="22.85546875" style="3" customWidth="1"/>
    <col min="621" max="621" width="23.42578125" style="3" customWidth="1"/>
    <col min="622" max="622" width="22.42578125" style="3" customWidth="1"/>
    <col min="623" max="623" width="13.85546875" style="3" customWidth="1"/>
    <col min="624" max="624" width="20.7109375" style="3" customWidth="1"/>
    <col min="625" max="625" width="18.140625" style="3" customWidth="1"/>
    <col min="626" max="626" width="14.85546875" style="3" bestFit="1" customWidth="1"/>
    <col min="627" max="627" width="11.42578125" style="3"/>
    <col min="628" max="628" width="17.42578125" style="3" customWidth="1"/>
    <col min="629" max="631" width="18.140625" style="3" customWidth="1"/>
    <col min="632" max="635" width="11.42578125" style="3"/>
    <col min="636" max="636" width="34" style="3" customWidth="1"/>
    <col min="637" max="637" width="9.5703125" style="3" customWidth="1"/>
    <col min="638" max="638" width="16.7109375" style="3" customWidth="1"/>
    <col min="639" max="639" width="55.140625" style="3" customWidth="1"/>
    <col min="640" max="640" width="22.5703125" style="3" customWidth="1"/>
    <col min="641" max="641" width="23" style="3" customWidth="1"/>
    <col min="642" max="642" width="22.85546875" style="3" customWidth="1"/>
    <col min="643" max="643" width="23.42578125" style="3" customWidth="1"/>
    <col min="644" max="644" width="28.7109375" style="3" customWidth="1"/>
    <col min="645" max="645" width="12.7109375" style="3" customWidth="1"/>
    <col min="646" max="646" width="11.42578125" style="3"/>
    <col min="647" max="647" width="25.28515625" style="3" customWidth="1"/>
    <col min="648" max="648" width="15.85546875" style="3" bestFit="1" customWidth="1"/>
    <col min="649" max="650" width="18" style="3" bestFit="1" customWidth="1"/>
    <col min="651" max="869" width="11.42578125" style="3"/>
    <col min="870" max="870" width="15.42578125" style="3" customWidth="1"/>
    <col min="871" max="871" width="9.5703125" style="3" customWidth="1"/>
    <col min="872" max="872" width="14.42578125" style="3" customWidth="1"/>
    <col min="873" max="873" width="49.85546875" style="3" customWidth="1"/>
    <col min="874" max="874" width="22.5703125" style="3" customWidth="1"/>
    <col min="875" max="875" width="23" style="3" customWidth="1"/>
    <col min="876" max="876" width="22.85546875" style="3" customWidth="1"/>
    <col min="877" max="877" width="23.42578125" style="3" customWidth="1"/>
    <col min="878" max="878" width="22.42578125" style="3" customWidth="1"/>
    <col min="879" max="879" width="13.85546875" style="3" customWidth="1"/>
    <col min="880" max="880" width="20.7109375" style="3" customWidth="1"/>
    <col min="881" max="881" width="18.140625" style="3" customWidth="1"/>
    <col min="882" max="882" width="14.85546875" style="3" bestFit="1" customWidth="1"/>
    <col min="883" max="883" width="11.42578125" style="3"/>
    <col min="884" max="884" width="17.42578125" style="3" customWidth="1"/>
    <col min="885" max="887" width="18.140625" style="3" customWidth="1"/>
    <col min="888" max="891" width="11.42578125" style="3"/>
    <col min="892" max="892" width="34" style="3" customWidth="1"/>
    <col min="893" max="893" width="9.5703125" style="3" customWidth="1"/>
    <col min="894" max="894" width="16.7109375" style="3" customWidth="1"/>
    <col min="895" max="895" width="55.140625" style="3" customWidth="1"/>
    <col min="896" max="896" width="22.5703125" style="3" customWidth="1"/>
    <col min="897" max="897" width="23" style="3" customWidth="1"/>
    <col min="898" max="898" width="22.85546875" style="3" customWidth="1"/>
    <col min="899" max="899" width="23.42578125" style="3" customWidth="1"/>
    <col min="900" max="900" width="28.7109375" style="3" customWidth="1"/>
    <col min="901" max="901" width="12.7109375" style="3" customWidth="1"/>
    <col min="902" max="902" width="11.42578125" style="3"/>
    <col min="903" max="903" width="25.28515625" style="3" customWidth="1"/>
    <col min="904" max="904" width="15.85546875" style="3" bestFit="1" customWidth="1"/>
    <col min="905" max="906" width="18" style="3" bestFit="1" customWidth="1"/>
    <col min="907" max="1125" width="11.42578125" style="3"/>
    <col min="1126" max="1126" width="15.42578125" style="3" customWidth="1"/>
    <col min="1127" max="1127" width="9.5703125" style="3" customWidth="1"/>
    <col min="1128" max="1128" width="14.42578125" style="3" customWidth="1"/>
    <col min="1129" max="1129" width="49.85546875" style="3" customWidth="1"/>
    <col min="1130" max="1130" width="22.5703125" style="3" customWidth="1"/>
    <col min="1131" max="1131" width="23" style="3" customWidth="1"/>
    <col min="1132" max="1132" width="22.85546875" style="3" customWidth="1"/>
    <col min="1133" max="1133" width="23.42578125" style="3" customWidth="1"/>
    <col min="1134" max="1134" width="22.42578125" style="3" customWidth="1"/>
    <col min="1135" max="1135" width="13.85546875" style="3" customWidth="1"/>
    <col min="1136" max="1136" width="20.7109375" style="3" customWidth="1"/>
    <col min="1137" max="1137" width="18.140625" style="3" customWidth="1"/>
    <col min="1138" max="1138" width="14.85546875" style="3" bestFit="1" customWidth="1"/>
    <col min="1139" max="1139" width="11.42578125" style="3"/>
    <col min="1140" max="1140" width="17.42578125" style="3" customWidth="1"/>
    <col min="1141" max="1143" width="18.140625" style="3" customWidth="1"/>
    <col min="1144" max="1147" width="11.42578125" style="3"/>
    <col min="1148" max="1148" width="34" style="3" customWidth="1"/>
    <col min="1149" max="1149" width="9.5703125" style="3" customWidth="1"/>
    <col min="1150" max="1150" width="16.7109375" style="3" customWidth="1"/>
    <col min="1151" max="1151" width="55.140625" style="3" customWidth="1"/>
    <col min="1152" max="1152" width="22.5703125" style="3" customWidth="1"/>
    <col min="1153" max="1153" width="23" style="3" customWidth="1"/>
    <col min="1154" max="1154" width="22.85546875" style="3" customWidth="1"/>
    <col min="1155" max="1155" width="23.42578125" style="3" customWidth="1"/>
    <col min="1156" max="1156" width="28.7109375" style="3" customWidth="1"/>
    <col min="1157" max="1157" width="12.7109375" style="3" customWidth="1"/>
    <col min="1158" max="1158" width="11.42578125" style="3"/>
    <col min="1159" max="1159" width="25.28515625" style="3" customWidth="1"/>
    <col min="1160" max="1160" width="15.85546875" style="3" bestFit="1" customWidth="1"/>
    <col min="1161" max="1162" width="18" style="3" bestFit="1" customWidth="1"/>
    <col min="1163" max="1381" width="11.42578125" style="3"/>
    <col min="1382" max="1382" width="15.42578125" style="3" customWidth="1"/>
    <col min="1383" max="1383" width="9.5703125" style="3" customWidth="1"/>
    <col min="1384" max="1384" width="14.42578125" style="3" customWidth="1"/>
    <col min="1385" max="1385" width="49.85546875" style="3" customWidth="1"/>
    <col min="1386" max="1386" width="22.5703125" style="3" customWidth="1"/>
    <col min="1387" max="1387" width="23" style="3" customWidth="1"/>
    <col min="1388" max="1388" width="22.85546875" style="3" customWidth="1"/>
    <col min="1389" max="1389" width="23.42578125" style="3" customWidth="1"/>
    <col min="1390" max="1390" width="22.42578125" style="3" customWidth="1"/>
    <col min="1391" max="1391" width="13.85546875" style="3" customWidth="1"/>
    <col min="1392" max="1392" width="20.7109375" style="3" customWidth="1"/>
    <col min="1393" max="1393" width="18.140625" style="3" customWidth="1"/>
    <col min="1394" max="1394" width="14.85546875" style="3" bestFit="1" customWidth="1"/>
    <col min="1395" max="1395" width="11.42578125" style="3"/>
    <col min="1396" max="1396" width="17.42578125" style="3" customWidth="1"/>
    <col min="1397" max="1399" width="18.140625" style="3" customWidth="1"/>
    <col min="1400" max="1403" width="11.42578125" style="3"/>
    <col min="1404" max="1404" width="34" style="3" customWidth="1"/>
    <col min="1405" max="1405" width="9.5703125" style="3" customWidth="1"/>
    <col min="1406" max="1406" width="16.7109375" style="3" customWidth="1"/>
    <col min="1407" max="1407" width="55.140625" style="3" customWidth="1"/>
    <col min="1408" max="1408" width="22.5703125" style="3" customWidth="1"/>
    <col min="1409" max="1409" width="23" style="3" customWidth="1"/>
    <col min="1410" max="1410" width="22.85546875" style="3" customWidth="1"/>
    <col min="1411" max="1411" width="23.42578125" style="3" customWidth="1"/>
    <col min="1412" max="1412" width="28.7109375" style="3" customWidth="1"/>
    <col min="1413" max="1413" width="12.7109375" style="3" customWidth="1"/>
    <col min="1414" max="1414" width="11.42578125" style="3"/>
    <col min="1415" max="1415" width="25.28515625" style="3" customWidth="1"/>
    <col min="1416" max="1416" width="15.85546875" style="3" bestFit="1" customWidth="1"/>
    <col min="1417" max="1418" width="18" style="3" bestFit="1" customWidth="1"/>
    <col min="1419" max="1637" width="11.42578125" style="3"/>
    <col min="1638" max="1638" width="15.42578125" style="3" customWidth="1"/>
    <col min="1639" max="1639" width="9.5703125" style="3" customWidth="1"/>
    <col min="1640" max="1640" width="14.42578125" style="3" customWidth="1"/>
    <col min="1641" max="1641" width="49.85546875" style="3" customWidth="1"/>
    <col min="1642" max="1642" width="22.5703125" style="3" customWidth="1"/>
    <col min="1643" max="1643" width="23" style="3" customWidth="1"/>
    <col min="1644" max="1644" width="22.85546875" style="3" customWidth="1"/>
    <col min="1645" max="1645" width="23.42578125" style="3" customWidth="1"/>
    <col min="1646" max="1646" width="22.42578125" style="3" customWidth="1"/>
    <col min="1647" max="1647" width="13.85546875" style="3" customWidth="1"/>
    <col min="1648" max="1648" width="20.7109375" style="3" customWidth="1"/>
    <col min="1649" max="1649" width="18.140625" style="3" customWidth="1"/>
    <col min="1650" max="1650" width="14.85546875" style="3" bestFit="1" customWidth="1"/>
    <col min="1651" max="1651" width="11.42578125" style="3"/>
    <col min="1652" max="1652" width="17.42578125" style="3" customWidth="1"/>
    <col min="1653" max="1655" width="18.140625" style="3" customWidth="1"/>
    <col min="1656" max="1659" width="11.42578125" style="3"/>
    <col min="1660" max="1660" width="34" style="3" customWidth="1"/>
    <col min="1661" max="1661" width="9.5703125" style="3" customWidth="1"/>
    <col min="1662" max="1662" width="16.7109375" style="3" customWidth="1"/>
    <col min="1663" max="1663" width="55.140625" style="3" customWidth="1"/>
    <col min="1664" max="1664" width="22.5703125" style="3" customWidth="1"/>
    <col min="1665" max="1665" width="23" style="3" customWidth="1"/>
    <col min="1666" max="1666" width="22.85546875" style="3" customWidth="1"/>
    <col min="1667" max="1667" width="23.42578125" style="3" customWidth="1"/>
    <col min="1668" max="1668" width="28.7109375" style="3" customWidth="1"/>
    <col min="1669" max="1669" width="12.7109375" style="3" customWidth="1"/>
    <col min="1670" max="1670" width="11.42578125" style="3"/>
    <col min="1671" max="1671" width="25.28515625" style="3" customWidth="1"/>
    <col min="1672" max="1672" width="15.85546875" style="3" bestFit="1" customWidth="1"/>
    <col min="1673" max="1674" width="18" style="3" bestFit="1" customWidth="1"/>
    <col min="1675" max="1893" width="11.42578125" style="3"/>
    <col min="1894" max="1894" width="15.42578125" style="3" customWidth="1"/>
    <col min="1895" max="1895" width="9.5703125" style="3" customWidth="1"/>
    <col min="1896" max="1896" width="14.42578125" style="3" customWidth="1"/>
    <col min="1897" max="1897" width="49.85546875" style="3" customWidth="1"/>
    <col min="1898" max="1898" width="22.5703125" style="3" customWidth="1"/>
    <col min="1899" max="1899" width="23" style="3" customWidth="1"/>
    <col min="1900" max="1900" width="22.85546875" style="3" customWidth="1"/>
    <col min="1901" max="1901" width="23.42578125" style="3" customWidth="1"/>
    <col min="1902" max="1902" width="22.42578125" style="3" customWidth="1"/>
    <col min="1903" max="1903" width="13.85546875" style="3" customWidth="1"/>
    <col min="1904" max="1904" width="20.7109375" style="3" customWidth="1"/>
    <col min="1905" max="1905" width="18.140625" style="3" customWidth="1"/>
    <col min="1906" max="1906" width="14.85546875" style="3" bestFit="1" customWidth="1"/>
    <col min="1907" max="1907" width="11.42578125" style="3"/>
    <col min="1908" max="1908" width="17.42578125" style="3" customWidth="1"/>
    <col min="1909" max="1911" width="18.140625" style="3" customWidth="1"/>
    <col min="1912" max="1915" width="11.42578125" style="3"/>
    <col min="1916" max="1916" width="34" style="3" customWidth="1"/>
    <col min="1917" max="1917" width="9.5703125" style="3" customWidth="1"/>
    <col min="1918" max="1918" width="16.7109375" style="3" customWidth="1"/>
    <col min="1919" max="1919" width="55.140625" style="3" customWidth="1"/>
    <col min="1920" max="1920" width="22.5703125" style="3" customWidth="1"/>
    <col min="1921" max="1921" width="23" style="3" customWidth="1"/>
    <col min="1922" max="1922" width="22.85546875" style="3" customWidth="1"/>
    <col min="1923" max="1923" width="23.42578125" style="3" customWidth="1"/>
    <col min="1924" max="1924" width="28.7109375" style="3" customWidth="1"/>
    <col min="1925" max="1925" width="12.7109375" style="3" customWidth="1"/>
    <col min="1926" max="1926" width="11.42578125" style="3"/>
    <col min="1927" max="1927" width="25.28515625" style="3" customWidth="1"/>
    <col min="1928" max="1928" width="15.85546875" style="3" bestFit="1" customWidth="1"/>
    <col min="1929" max="1930" width="18" style="3" bestFit="1" customWidth="1"/>
    <col min="1931" max="2149" width="11.42578125" style="3"/>
    <col min="2150" max="2150" width="15.42578125" style="3" customWidth="1"/>
    <col min="2151" max="2151" width="9.5703125" style="3" customWidth="1"/>
    <col min="2152" max="2152" width="14.42578125" style="3" customWidth="1"/>
    <col min="2153" max="2153" width="49.85546875" style="3" customWidth="1"/>
    <col min="2154" max="2154" width="22.5703125" style="3" customWidth="1"/>
    <col min="2155" max="2155" width="23" style="3" customWidth="1"/>
    <col min="2156" max="2156" width="22.85546875" style="3" customWidth="1"/>
    <col min="2157" max="2157" width="23.42578125" style="3" customWidth="1"/>
    <col min="2158" max="2158" width="22.42578125" style="3" customWidth="1"/>
    <col min="2159" max="2159" width="13.85546875" style="3" customWidth="1"/>
    <col min="2160" max="2160" width="20.7109375" style="3" customWidth="1"/>
    <col min="2161" max="2161" width="18.140625" style="3" customWidth="1"/>
    <col min="2162" max="2162" width="14.85546875" style="3" bestFit="1" customWidth="1"/>
    <col min="2163" max="2163" width="11.42578125" style="3"/>
    <col min="2164" max="2164" width="17.42578125" style="3" customWidth="1"/>
    <col min="2165" max="2167" width="18.140625" style="3" customWidth="1"/>
    <col min="2168" max="2171" width="11.42578125" style="3"/>
    <col min="2172" max="2172" width="34" style="3" customWidth="1"/>
    <col min="2173" max="2173" width="9.5703125" style="3" customWidth="1"/>
    <col min="2174" max="2174" width="16.7109375" style="3" customWidth="1"/>
    <col min="2175" max="2175" width="55.140625" style="3" customWidth="1"/>
    <col min="2176" max="2176" width="22.5703125" style="3" customWidth="1"/>
    <col min="2177" max="2177" width="23" style="3" customWidth="1"/>
    <col min="2178" max="2178" width="22.85546875" style="3" customWidth="1"/>
    <col min="2179" max="2179" width="23.42578125" style="3" customWidth="1"/>
    <col min="2180" max="2180" width="28.7109375" style="3" customWidth="1"/>
    <col min="2181" max="2181" width="12.7109375" style="3" customWidth="1"/>
    <col min="2182" max="2182" width="11.42578125" style="3"/>
    <col min="2183" max="2183" width="25.28515625" style="3" customWidth="1"/>
    <col min="2184" max="2184" width="15.85546875" style="3" bestFit="1" customWidth="1"/>
    <col min="2185" max="2186" width="18" style="3" bestFit="1" customWidth="1"/>
    <col min="2187" max="2405" width="11.42578125" style="3"/>
    <col min="2406" max="2406" width="15.42578125" style="3" customWidth="1"/>
    <col min="2407" max="2407" width="9.5703125" style="3" customWidth="1"/>
    <col min="2408" max="2408" width="14.42578125" style="3" customWidth="1"/>
    <col min="2409" max="2409" width="49.85546875" style="3" customWidth="1"/>
    <col min="2410" max="2410" width="22.5703125" style="3" customWidth="1"/>
    <col min="2411" max="2411" width="23" style="3" customWidth="1"/>
    <col min="2412" max="2412" width="22.85546875" style="3" customWidth="1"/>
    <col min="2413" max="2413" width="23.42578125" style="3" customWidth="1"/>
    <col min="2414" max="2414" width="22.42578125" style="3" customWidth="1"/>
    <col min="2415" max="2415" width="13.85546875" style="3" customWidth="1"/>
    <col min="2416" max="2416" width="20.7109375" style="3" customWidth="1"/>
    <col min="2417" max="2417" width="18.140625" style="3" customWidth="1"/>
    <col min="2418" max="2418" width="14.85546875" style="3" bestFit="1" customWidth="1"/>
    <col min="2419" max="2419" width="11.42578125" style="3"/>
    <col min="2420" max="2420" width="17.42578125" style="3" customWidth="1"/>
    <col min="2421" max="2423" width="18.140625" style="3" customWidth="1"/>
    <col min="2424" max="2427" width="11.42578125" style="3"/>
    <col min="2428" max="2428" width="34" style="3" customWidth="1"/>
    <col min="2429" max="2429" width="9.5703125" style="3" customWidth="1"/>
    <col min="2430" max="2430" width="16.7109375" style="3" customWidth="1"/>
    <col min="2431" max="2431" width="55.140625" style="3" customWidth="1"/>
    <col min="2432" max="2432" width="22.5703125" style="3" customWidth="1"/>
    <col min="2433" max="2433" width="23" style="3" customWidth="1"/>
    <col min="2434" max="2434" width="22.85546875" style="3" customWidth="1"/>
    <col min="2435" max="2435" width="23.42578125" style="3" customWidth="1"/>
    <col min="2436" max="2436" width="28.7109375" style="3" customWidth="1"/>
    <col min="2437" max="2437" width="12.7109375" style="3" customWidth="1"/>
    <col min="2438" max="2438" width="11.42578125" style="3"/>
    <col min="2439" max="2439" width="25.28515625" style="3" customWidth="1"/>
    <col min="2440" max="2440" width="15.85546875" style="3" bestFit="1" customWidth="1"/>
    <col min="2441" max="2442" width="18" style="3" bestFit="1" customWidth="1"/>
    <col min="2443" max="2661" width="11.42578125" style="3"/>
    <col min="2662" max="2662" width="15.42578125" style="3" customWidth="1"/>
    <col min="2663" max="2663" width="9.5703125" style="3" customWidth="1"/>
    <col min="2664" max="2664" width="14.42578125" style="3" customWidth="1"/>
    <col min="2665" max="2665" width="49.85546875" style="3" customWidth="1"/>
    <col min="2666" max="2666" width="22.5703125" style="3" customWidth="1"/>
    <col min="2667" max="2667" width="23" style="3" customWidth="1"/>
    <col min="2668" max="2668" width="22.85546875" style="3" customWidth="1"/>
    <col min="2669" max="2669" width="23.42578125" style="3" customWidth="1"/>
    <col min="2670" max="2670" width="22.42578125" style="3" customWidth="1"/>
    <col min="2671" max="2671" width="13.85546875" style="3" customWidth="1"/>
    <col min="2672" max="2672" width="20.7109375" style="3" customWidth="1"/>
    <col min="2673" max="2673" width="18.140625" style="3" customWidth="1"/>
    <col min="2674" max="2674" width="14.85546875" style="3" bestFit="1" customWidth="1"/>
    <col min="2675" max="2675" width="11.42578125" style="3"/>
    <col min="2676" max="2676" width="17.42578125" style="3" customWidth="1"/>
    <col min="2677" max="2679" width="18.140625" style="3" customWidth="1"/>
    <col min="2680" max="2683" width="11.42578125" style="3"/>
    <col min="2684" max="2684" width="34" style="3" customWidth="1"/>
    <col min="2685" max="2685" width="9.5703125" style="3" customWidth="1"/>
    <col min="2686" max="2686" width="16.7109375" style="3" customWidth="1"/>
    <col min="2687" max="2687" width="55.140625" style="3" customWidth="1"/>
    <col min="2688" max="2688" width="22.5703125" style="3" customWidth="1"/>
    <col min="2689" max="2689" width="23" style="3" customWidth="1"/>
    <col min="2690" max="2690" width="22.85546875" style="3" customWidth="1"/>
    <col min="2691" max="2691" width="23.42578125" style="3" customWidth="1"/>
    <col min="2692" max="2692" width="28.7109375" style="3" customWidth="1"/>
    <col min="2693" max="2693" width="12.7109375" style="3" customWidth="1"/>
    <col min="2694" max="2694" width="11.42578125" style="3"/>
    <col min="2695" max="2695" width="25.28515625" style="3" customWidth="1"/>
    <col min="2696" max="2696" width="15.85546875" style="3" bestFit="1" customWidth="1"/>
    <col min="2697" max="2698" width="18" style="3" bestFit="1" customWidth="1"/>
    <col min="2699" max="2917" width="11.42578125" style="3"/>
    <col min="2918" max="2918" width="15.42578125" style="3" customWidth="1"/>
    <col min="2919" max="2919" width="9.5703125" style="3" customWidth="1"/>
    <col min="2920" max="2920" width="14.42578125" style="3" customWidth="1"/>
    <col min="2921" max="2921" width="49.85546875" style="3" customWidth="1"/>
    <col min="2922" max="2922" width="22.5703125" style="3" customWidth="1"/>
    <col min="2923" max="2923" width="23" style="3" customWidth="1"/>
    <col min="2924" max="2924" width="22.85546875" style="3" customWidth="1"/>
    <col min="2925" max="2925" width="23.42578125" style="3" customWidth="1"/>
    <col min="2926" max="2926" width="22.42578125" style="3" customWidth="1"/>
    <col min="2927" max="2927" width="13.85546875" style="3" customWidth="1"/>
    <col min="2928" max="2928" width="20.7109375" style="3" customWidth="1"/>
    <col min="2929" max="2929" width="18.140625" style="3" customWidth="1"/>
    <col min="2930" max="2930" width="14.85546875" style="3" bestFit="1" customWidth="1"/>
    <col min="2931" max="2931" width="11.42578125" style="3"/>
    <col min="2932" max="2932" width="17.42578125" style="3" customWidth="1"/>
    <col min="2933" max="2935" width="18.140625" style="3" customWidth="1"/>
    <col min="2936" max="2939" width="11.42578125" style="3"/>
    <col min="2940" max="2940" width="34" style="3" customWidth="1"/>
    <col min="2941" max="2941" width="9.5703125" style="3" customWidth="1"/>
    <col min="2942" max="2942" width="16.7109375" style="3" customWidth="1"/>
    <col min="2943" max="2943" width="55.140625" style="3" customWidth="1"/>
    <col min="2944" max="2944" width="22.5703125" style="3" customWidth="1"/>
    <col min="2945" max="2945" width="23" style="3" customWidth="1"/>
    <col min="2946" max="2946" width="22.85546875" style="3" customWidth="1"/>
    <col min="2947" max="2947" width="23.42578125" style="3" customWidth="1"/>
    <col min="2948" max="2948" width="28.7109375" style="3" customWidth="1"/>
    <col min="2949" max="2949" width="12.7109375" style="3" customWidth="1"/>
    <col min="2950" max="2950" width="11.42578125" style="3"/>
    <col min="2951" max="2951" width="25.28515625" style="3" customWidth="1"/>
    <col min="2952" max="2952" width="15.85546875" style="3" bestFit="1" customWidth="1"/>
    <col min="2953" max="2954" width="18" style="3" bestFit="1" customWidth="1"/>
    <col min="2955" max="3173" width="11.42578125" style="3"/>
    <col min="3174" max="3174" width="15.42578125" style="3" customWidth="1"/>
    <col min="3175" max="3175" width="9.5703125" style="3" customWidth="1"/>
    <col min="3176" max="3176" width="14.42578125" style="3" customWidth="1"/>
    <col min="3177" max="3177" width="49.85546875" style="3" customWidth="1"/>
    <col min="3178" max="3178" width="22.5703125" style="3" customWidth="1"/>
    <col min="3179" max="3179" width="23" style="3" customWidth="1"/>
    <col min="3180" max="3180" width="22.85546875" style="3" customWidth="1"/>
    <col min="3181" max="3181" width="23.42578125" style="3" customWidth="1"/>
    <col min="3182" max="3182" width="22.42578125" style="3" customWidth="1"/>
    <col min="3183" max="3183" width="13.85546875" style="3" customWidth="1"/>
    <col min="3184" max="3184" width="20.7109375" style="3" customWidth="1"/>
    <col min="3185" max="3185" width="18.140625" style="3" customWidth="1"/>
    <col min="3186" max="3186" width="14.85546875" style="3" bestFit="1" customWidth="1"/>
    <col min="3187" max="3187" width="11.42578125" style="3"/>
    <col min="3188" max="3188" width="17.42578125" style="3" customWidth="1"/>
    <col min="3189" max="3191" width="18.140625" style="3" customWidth="1"/>
    <col min="3192" max="3195" width="11.42578125" style="3"/>
    <col min="3196" max="3196" width="34" style="3" customWidth="1"/>
    <col min="3197" max="3197" width="9.5703125" style="3" customWidth="1"/>
    <col min="3198" max="3198" width="16.7109375" style="3" customWidth="1"/>
    <col min="3199" max="3199" width="55.140625" style="3" customWidth="1"/>
    <col min="3200" max="3200" width="22.5703125" style="3" customWidth="1"/>
    <col min="3201" max="3201" width="23" style="3" customWidth="1"/>
    <col min="3202" max="3202" width="22.85546875" style="3" customWidth="1"/>
    <col min="3203" max="3203" width="23.42578125" style="3" customWidth="1"/>
    <col min="3204" max="3204" width="28.7109375" style="3" customWidth="1"/>
    <col min="3205" max="3205" width="12.7109375" style="3" customWidth="1"/>
    <col min="3206" max="3206" width="11.42578125" style="3"/>
    <col min="3207" max="3207" width="25.28515625" style="3" customWidth="1"/>
    <col min="3208" max="3208" width="15.85546875" style="3" bestFit="1" customWidth="1"/>
    <col min="3209" max="3210" width="18" style="3" bestFit="1" customWidth="1"/>
    <col min="3211" max="3429" width="11.42578125" style="3"/>
    <col min="3430" max="3430" width="15.42578125" style="3" customWidth="1"/>
    <col min="3431" max="3431" width="9.5703125" style="3" customWidth="1"/>
    <col min="3432" max="3432" width="14.42578125" style="3" customWidth="1"/>
    <col min="3433" max="3433" width="49.85546875" style="3" customWidth="1"/>
    <col min="3434" max="3434" width="22.5703125" style="3" customWidth="1"/>
    <col min="3435" max="3435" width="23" style="3" customWidth="1"/>
    <col min="3436" max="3436" width="22.85546875" style="3" customWidth="1"/>
    <col min="3437" max="3437" width="23.42578125" style="3" customWidth="1"/>
    <col min="3438" max="3438" width="22.42578125" style="3" customWidth="1"/>
    <col min="3439" max="3439" width="13.85546875" style="3" customWidth="1"/>
    <col min="3440" max="3440" width="20.7109375" style="3" customWidth="1"/>
    <col min="3441" max="3441" width="18.140625" style="3" customWidth="1"/>
    <col min="3442" max="3442" width="14.85546875" style="3" bestFit="1" customWidth="1"/>
    <col min="3443" max="3443" width="11.42578125" style="3"/>
    <col min="3444" max="3444" width="17.42578125" style="3" customWidth="1"/>
    <col min="3445" max="3447" width="18.140625" style="3" customWidth="1"/>
    <col min="3448" max="3451" width="11.42578125" style="3"/>
    <col min="3452" max="3452" width="34" style="3" customWidth="1"/>
    <col min="3453" max="3453" width="9.5703125" style="3" customWidth="1"/>
    <col min="3454" max="3454" width="16.7109375" style="3" customWidth="1"/>
    <col min="3455" max="3455" width="55.140625" style="3" customWidth="1"/>
    <col min="3456" max="3456" width="22.5703125" style="3" customWidth="1"/>
    <col min="3457" max="3457" width="23" style="3" customWidth="1"/>
    <col min="3458" max="3458" width="22.85546875" style="3" customWidth="1"/>
    <col min="3459" max="3459" width="23.42578125" style="3" customWidth="1"/>
    <col min="3460" max="3460" width="28.7109375" style="3" customWidth="1"/>
    <col min="3461" max="3461" width="12.7109375" style="3" customWidth="1"/>
    <col min="3462" max="3462" width="11.42578125" style="3"/>
    <col min="3463" max="3463" width="25.28515625" style="3" customWidth="1"/>
    <col min="3464" max="3464" width="15.85546875" style="3" bestFit="1" customWidth="1"/>
    <col min="3465" max="3466" width="18" style="3" bestFit="1" customWidth="1"/>
    <col min="3467" max="3685" width="11.42578125" style="3"/>
    <col min="3686" max="3686" width="15.42578125" style="3" customWidth="1"/>
    <col min="3687" max="3687" width="9.5703125" style="3" customWidth="1"/>
    <col min="3688" max="3688" width="14.42578125" style="3" customWidth="1"/>
    <col min="3689" max="3689" width="49.85546875" style="3" customWidth="1"/>
    <col min="3690" max="3690" width="22.5703125" style="3" customWidth="1"/>
    <col min="3691" max="3691" width="23" style="3" customWidth="1"/>
    <col min="3692" max="3692" width="22.85546875" style="3" customWidth="1"/>
    <col min="3693" max="3693" width="23.42578125" style="3" customWidth="1"/>
    <col min="3694" max="3694" width="22.42578125" style="3" customWidth="1"/>
    <col min="3695" max="3695" width="13.85546875" style="3" customWidth="1"/>
    <col min="3696" max="3696" width="20.7109375" style="3" customWidth="1"/>
    <col min="3697" max="3697" width="18.140625" style="3" customWidth="1"/>
    <col min="3698" max="3698" width="14.85546875" style="3" bestFit="1" customWidth="1"/>
    <col min="3699" max="3699" width="11.42578125" style="3"/>
    <col min="3700" max="3700" width="17.42578125" style="3" customWidth="1"/>
    <col min="3701" max="3703" width="18.140625" style="3" customWidth="1"/>
    <col min="3704" max="3707" width="11.42578125" style="3"/>
    <col min="3708" max="3708" width="34" style="3" customWidth="1"/>
    <col min="3709" max="3709" width="9.5703125" style="3" customWidth="1"/>
    <col min="3710" max="3710" width="16.7109375" style="3" customWidth="1"/>
    <col min="3711" max="3711" width="55.140625" style="3" customWidth="1"/>
    <col min="3712" max="3712" width="22.5703125" style="3" customWidth="1"/>
    <col min="3713" max="3713" width="23" style="3" customWidth="1"/>
    <col min="3714" max="3714" width="22.85546875" style="3" customWidth="1"/>
    <col min="3715" max="3715" width="23.42578125" style="3" customWidth="1"/>
    <col min="3716" max="3716" width="28.7109375" style="3" customWidth="1"/>
    <col min="3717" max="3717" width="12.7109375" style="3" customWidth="1"/>
    <col min="3718" max="3718" width="11.42578125" style="3"/>
    <col min="3719" max="3719" width="25.28515625" style="3" customWidth="1"/>
    <col min="3720" max="3720" width="15.85546875" style="3" bestFit="1" customWidth="1"/>
    <col min="3721" max="3722" width="18" style="3" bestFit="1" customWidth="1"/>
    <col min="3723" max="3941" width="11.42578125" style="3"/>
    <col min="3942" max="3942" width="15.42578125" style="3" customWidth="1"/>
    <col min="3943" max="3943" width="9.5703125" style="3" customWidth="1"/>
    <col min="3944" max="3944" width="14.42578125" style="3" customWidth="1"/>
    <col min="3945" max="3945" width="49.85546875" style="3" customWidth="1"/>
    <col min="3946" max="3946" width="22.5703125" style="3" customWidth="1"/>
    <col min="3947" max="3947" width="23" style="3" customWidth="1"/>
    <col min="3948" max="3948" width="22.85546875" style="3" customWidth="1"/>
    <col min="3949" max="3949" width="23.42578125" style="3" customWidth="1"/>
    <col min="3950" max="3950" width="22.42578125" style="3" customWidth="1"/>
    <col min="3951" max="3951" width="13.85546875" style="3" customWidth="1"/>
    <col min="3952" max="3952" width="20.7109375" style="3" customWidth="1"/>
    <col min="3953" max="3953" width="18.140625" style="3" customWidth="1"/>
    <col min="3954" max="3954" width="14.85546875" style="3" bestFit="1" customWidth="1"/>
    <col min="3955" max="3955" width="11.42578125" style="3"/>
    <col min="3956" max="3956" width="17.42578125" style="3" customWidth="1"/>
    <col min="3957" max="3959" width="18.140625" style="3" customWidth="1"/>
    <col min="3960" max="3963" width="11.42578125" style="3"/>
    <col min="3964" max="3964" width="34" style="3" customWidth="1"/>
    <col min="3965" max="3965" width="9.5703125" style="3" customWidth="1"/>
    <col min="3966" max="3966" width="16.7109375" style="3" customWidth="1"/>
    <col min="3967" max="3967" width="55.140625" style="3" customWidth="1"/>
    <col min="3968" max="3968" width="22.5703125" style="3" customWidth="1"/>
    <col min="3969" max="3969" width="23" style="3" customWidth="1"/>
    <col min="3970" max="3970" width="22.85546875" style="3" customWidth="1"/>
    <col min="3971" max="3971" width="23.42578125" style="3" customWidth="1"/>
    <col min="3972" max="3972" width="28.7109375" style="3" customWidth="1"/>
    <col min="3973" max="3973" width="12.7109375" style="3" customWidth="1"/>
    <col min="3974" max="3974" width="11.42578125" style="3"/>
    <col min="3975" max="3975" width="25.28515625" style="3" customWidth="1"/>
    <col min="3976" max="3976" width="15.85546875" style="3" bestFit="1" customWidth="1"/>
    <col min="3977" max="3978" width="18" style="3" bestFit="1" customWidth="1"/>
    <col min="3979" max="4197" width="11.42578125" style="3"/>
    <col min="4198" max="4198" width="15.42578125" style="3" customWidth="1"/>
    <col min="4199" max="4199" width="9.5703125" style="3" customWidth="1"/>
    <col min="4200" max="4200" width="14.42578125" style="3" customWidth="1"/>
    <col min="4201" max="4201" width="49.85546875" style="3" customWidth="1"/>
    <col min="4202" max="4202" width="22.5703125" style="3" customWidth="1"/>
    <col min="4203" max="4203" width="23" style="3" customWidth="1"/>
    <col min="4204" max="4204" width="22.85546875" style="3" customWidth="1"/>
    <col min="4205" max="4205" width="23.42578125" style="3" customWidth="1"/>
    <col min="4206" max="4206" width="22.42578125" style="3" customWidth="1"/>
    <col min="4207" max="4207" width="13.85546875" style="3" customWidth="1"/>
    <col min="4208" max="4208" width="20.7109375" style="3" customWidth="1"/>
    <col min="4209" max="4209" width="18.140625" style="3" customWidth="1"/>
    <col min="4210" max="4210" width="14.85546875" style="3" bestFit="1" customWidth="1"/>
    <col min="4211" max="4211" width="11.42578125" style="3"/>
    <col min="4212" max="4212" width="17.42578125" style="3" customWidth="1"/>
    <col min="4213" max="4215" width="18.140625" style="3" customWidth="1"/>
    <col min="4216" max="4219" width="11.42578125" style="3"/>
    <col min="4220" max="4220" width="34" style="3" customWidth="1"/>
    <col min="4221" max="4221" width="9.5703125" style="3" customWidth="1"/>
    <col min="4222" max="4222" width="16.7109375" style="3" customWidth="1"/>
    <col min="4223" max="4223" width="55.140625" style="3" customWidth="1"/>
    <col min="4224" max="4224" width="22.5703125" style="3" customWidth="1"/>
    <col min="4225" max="4225" width="23" style="3" customWidth="1"/>
    <col min="4226" max="4226" width="22.85546875" style="3" customWidth="1"/>
    <col min="4227" max="4227" width="23.42578125" style="3" customWidth="1"/>
    <col min="4228" max="4228" width="28.7109375" style="3" customWidth="1"/>
    <col min="4229" max="4229" width="12.7109375" style="3" customWidth="1"/>
    <col min="4230" max="4230" width="11.42578125" style="3"/>
    <col min="4231" max="4231" width="25.28515625" style="3" customWidth="1"/>
    <col min="4232" max="4232" width="15.85546875" style="3" bestFit="1" customWidth="1"/>
    <col min="4233" max="4234" width="18" style="3" bestFit="1" customWidth="1"/>
    <col min="4235" max="4453" width="11.42578125" style="3"/>
    <col min="4454" max="4454" width="15.42578125" style="3" customWidth="1"/>
    <col min="4455" max="4455" width="9.5703125" style="3" customWidth="1"/>
    <col min="4456" max="4456" width="14.42578125" style="3" customWidth="1"/>
    <col min="4457" max="4457" width="49.85546875" style="3" customWidth="1"/>
    <col min="4458" max="4458" width="22.5703125" style="3" customWidth="1"/>
    <col min="4459" max="4459" width="23" style="3" customWidth="1"/>
    <col min="4460" max="4460" width="22.85546875" style="3" customWidth="1"/>
    <col min="4461" max="4461" width="23.42578125" style="3" customWidth="1"/>
    <col min="4462" max="4462" width="22.42578125" style="3" customWidth="1"/>
    <col min="4463" max="4463" width="13.85546875" style="3" customWidth="1"/>
    <col min="4464" max="4464" width="20.7109375" style="3" customWidth="1"/>
    <col min="4465" max="4465" width="18.140625" style="3" customWidth="1"/>
    <col min="4466" max="4466" width="14.85546875" style="3" bestFit="1" customWidth="1"/>
    <col min="4467" max="4467" width="11.42578125" style="3"/>
    <col min="4468" max="4468" width="17.42578125" style="3" customWidth="1"/>
    <col min="4469" max="4471" width="18.140625" style="3" customWidth="1"/>
    <col min="4472" max="4475" width="11.42578125" style="3"/>
    <col min="4476" max="4476" width="34" style="3" customWidth="1"/>
    <col min="4477" max="4477" width="9.5703125" style="3" customWidth="1"/>
    <col min="4478" max="4478" width="16.7109375" style="3" customWidth="1"/>
    <col min="4479" max="4479" width="55.140625" style="3" customWidth="1"/>
    <col min="4480" max="4480" width="22.5703125" style="3" customWidth="1"/>
    <col min="4481" max="4481" width="23" style="3" customWidth="1"/>
    <col min="4482" max="4482" width="22.85546875" style="3" customWidth="1"/>
    <col min="4483" max="4483" width="23.42578125" style="3" customWidth="1"/>
    <col min="4484" max="4484" width="28.7109375" style="3" customWidth="1"/>
    <col min="4485" max="4485" width="12.7109375" style="3" customWidth="1"/>
    <col min="4486" max="4486" width="11.42578125" style="3"/>
    <col min="4487" max="4487" width="25.28515625" style="3" customWidth="1"/>
    <col min="4488" max="4488" width="15.85546875" style="3" bestFit="1" customWidth="1"/>
    <col min="4489" max="4490" width="18" style="3" bestFit="1" customWidth="1"/>
    <col min="4491" max="4709" width="11.42578125" style="3"/>
    <col min="4710" max="4710" width="15.42578125" style="3" customWidth="1"/>
    <col min="4711" max="4711" width="9.5703125" style="3" customWidth="1"/>
    <col min="4712" max="4712" width="14.42578125" style="3" customWidth="1"/>
    <col min="4713" max="4713" width="49.85546875" style="3" customWidth="1"/>
    <col min="4714" max="4714" width="22.5703125" style="3" customWidth="1"/>
    <col min="4715" max="4715" width="23" style="3" customWidth="1"/>
    <col min="4716" max="4716" width="22.85546875" style="3" customWidth="1"/>
    <col min="4717" max="4717" width="23.42578125" style="3" customWidth="1"/>
    <col min="4718" max="4718" width="22.42578125" style="3" customWidth="1"/>
    <col min="4719" max="4719" width="13.85546875" style="3" customWidth="1"/>
    <col min="4720" max="4720" width="20.7109375" style="3" customWidth="1"/>
    <col min="4721" max="4721" width="18.140625" style="3" customWidth="1"/>
    <col min="4722" max="4722" width="14.85546875" style="3" bestFit="1" customWidth="1"/>
    <col min="4723" max="4723" width="11.42578125" style="3"/>
    <col min="4724" max="4724" width="17.42578125" style="3" customWidth="1"/>
    <col min="4725" max="4727" width="18.140625" style="3" customWidth="1"/>
    <col min="4728" max="4731" width="11.42578125" style="3"/>
    <col min="4732" max="4732" width="34" style="3" customWidth="1"/>
    <col min="4733" max="4733" width="9.5703125" style="3" customWidth="1"/>
    <col min="4734" max="4734" width="16.7109375" style="3" customWidth="1"/>
    <col min="4735" max="4735" width="55.140625" style="3" customWidth="1"/>
    <col min="4736" max="4736" width="22.5703125" style="3" customWidth="1"/>
    <col min="4737" max="4737" width="23" style="3" customWidth="1"/>
    <col min="4738" max="4738" width="22.85546875" style="3" customWidth="1"/>
    <col min="4739" max="4739" width="23.42578125" style="3" customWidth="1"/>
    <col min="4740" max="4740" width="28.7109375" style="3" customWidth="1"/>
    <col min="4741" max="4741" width="12.7109375" style="3" customWidth="1"/>
    <col min="4742" max="4742" width="11.42578125" style="3"/>
    <col min="4743" max="4743" width="25.28515625" style="3" customWidth="1"/>
    <col min="4744" max="4744" width="15.85546875" style="3" bestFit="1" customWidth="1"/>
    <col min="4745" max="4746" width="18" style="3" bestFit="1" customWidth="1"/>
    <col min="4747" max="4965" width="11.42578125" style="3"/>
    <col min="4966" max="4966" width="15.42578125" style="3" customWidth="1"/>
    <col min="4967" max="4967" width="9.5703125" style="3" customWidth="1"/>
    <col min="4968" max="4968" width="14.42578125" style="3" customWidth="1"/>
    <col min="4969" max="4969" width="49.85546875" style="3" customWidth="1"/>
    <col min="4970" max="4970" width="22.5703125" style="3" customWidth="1"/>
    <col min="4971" max="4971" width="23" style="3" customWidth="1"/>
    <col min="4972" max="4972" width="22.85546875" style="3" customWidth="1"/>
    <col min="4973" max="4973" width="23.42578125" style="3" customWidth="1"/>
    <col min="4974" max="4974" width="22.42578125" style="3" customWidth="1"/>
    <col min="4975" max="4975" width="13.85546875" style="3" customWidth="1"/>
    <col min="4976" max="4976" width="20.7109375" style="3" customWidth="1"/>
    <col min="4977" max="4977" width="18.140625" style="3" customWidth="1"/>
    <col min="4978" max="4978" width="14.85546875" style="3" bestFit="1" customWidth="1"/>
    <col min="4979" max="4979" width="11.42578125" style="3"/>
    <col min="4980" max="4980" width="17.42578125" style="3" customWidth="1"/>
    <col min="4981" max="4983" width="18.140625" style="3" customWidth="1"/>
    <col min="4984" max="4987" width="11.42578125" style="3"/>
    <col min="4988" max="4988" width="34" style="3" customWidth="1"/>
    <col min="4989" max="4989" width="9.5703125" style="3" customWidth="1"/>
    <col min="4990" max="4990" width="16.7109375" style="3" customWidth="1"/>
    <col min="4991" max="4991" width="55.140625" style="3" customWidth="1"/>
    <col min="4992" max="4992" width="22.5703125" style="3" customWidth="1"/>
    <col min="4993" max="4993" width="23" style="3" customWidth="1"/>
    <col min="4994" max="4994" width="22.85546875" style="3" customWidth="1"/>
    <col min="4995" max="4995" width="23.42578125" style="3" customWidth="1"/>
    <col min="4996" max="4996" width="28.7109375" style="3" customWidth="1"/>
    <col min="4997" max="4997" width="12.7109375" style="3" customWidth="1"/>
    <col min="4998" max="4998" width="11.42578125" style="3"/>
    <col min="4999" max="4999" width="25.28515625" style="3" customWidth="1"/>
    <col min="5000" max="5000" width="15.85546875" style="3" bestFit="1" customWidth="1"/>
    <col min="5001" max="5002" width="18" style="3" bestFit="1" customWidth="1"/>
    <col min="5003" max="5221" width="11.42578125" style="3"/>
    <col min="5222" max="5222" width="15.42578125" style="3" customWidth="1"/>
    <col min="5223" max="5223" width="9.5703125" style="3" customWidth="1"/>
    <col min="5224" max="5224" width="14.42578125" style="3" customWidth="1"/>
    <col min="5225" max="5225" width="49.85546875" style="3" customWidth="1"/>
    <col min="5226" max="5226" width="22.5703125" style="3" customWidth="1"/>
    <col min="5227" max="5227" width="23" style="3" customWidth="1"/>
    <col min="5228" max="5228" width="22.85546875" style="3" customWidth="1"/>
    <col min="5229" max="5229" width="23.42578125" style="3" customWidth="1"/>
    <col min="5230" max="5230" width="22.42578125" style="3" customWidth="1"/>
    <col min="5231" max="5231" width="13.85546875" style="3" customWidth="1"/>
    <col min="5232" max="5232" width="20.7109375" style="3" customWidth="1"/>
    <col min="5233" max="5233" width="18.140625" style="3" customWidth="1"/>
    <col min="5234" max="5234" width="14.85546875" style="3" bestFit="1" customWidth="1"/>
    <col min="5235" max="5235" width="11.42578125" style="3"/>
    <col min="5236" max="5236" width="17.42578125" style="3" customWidth="1"/>
    <col min="5237" max="5239" width="18.140625" style="3" customWidth="1"/>
    <col min="5240" max="5243" width="11.42578125" style="3"/>
    <col min="5244" max="5244" width="34" style="3" customWidth="1"/>
    <col min="5245" max="5245" width="9.5703125" style="3" customWidth="1"/>
    <col min="5246" max="5246" width="16.7109375" style="3" customWidth="1"/>
    <col min="5247" max="5247" width="55.140625" style="3" customWidth="1"/>
    <col min="5248" max="5248" width="22.5703125" style="3" customWidth="1"/>
    <col min="5249" max="5249" width="23" style="3" customWidth="1"/>
    <col min="5250" max="5250" width="22.85546875" style="3" customWidth="1"/>
    <col min="5251" max="5251" width="23.42578125" style="3" customWidth="1"/>
    <col min="5252" max="5252" width="28.7109375" style="3" customWidth="1"/>
    <col min="5253" max="5253" width="12.7109375" style="3" customWidth="1"/>
    <col min="5254" max="5254" width="11.42578125" style="3"/>
    <col min="5255" max="5255" width="25.28515625" style="3" customWidth="1"/>
    <col min="5256" max="5256" width="15.85546875" style="3" bestFit="1" customWidth="1"/>
    <col min="5257" max="5258" width="18" style="3" bestFit="1" customWidth="1"/>
    <col min="5259" max="5477" width="11.42578125" style="3"/>
    <col min="5478" max="5478" width="15.42578125" style="3" customWidth="1"/>
    <col min="5479" max="5479" width="9.5703125" style="3" customWidth="1"/>
    <col min="5480" max="5480" width="14.42578125" style="3" customWidth="1"/>
    <col min="5481" max="5481" width="49.85546875" style="3" customWidth="1"/>
    <col min="5482" max="5482" width="22.5703125" style="3" customWidth="1"/>
    <col min="5483" max="5483" width="23" style="3" customWidth="1"/>
    <col min="5484" max="5484" width="22.85546875" style="3" customWidth="1"/>
    <col min="5485" max="5485" width="23.42578125" style="3" customWidth="1"/>
    <col min="5486" max="5486" width="22.42578125" style="3" customWidth="1"/>
    <col min="5487" max="5487" width="13.85546875" style="3" customWidth="1"/>
    <col min="5488" max="5488" width="20.7109375" style="3" customWidth="1"/>
    <col min="5489" max="5489" width="18.140625" style="3" customWidth="1"/>
    <col min="5490" max="5490" width="14.85546875" style="3" bestFit="1" customWidth="1"/>
    <col min="5491" max="5491" width="11.42578125" style="3"/>
    <col min="5492" max="5492" width="17.42578125" style="3" customWidth="1"/>
    <col min="5493" max="5495" width="18.140625" style="3" customWidth="1"/>
    <col min="5496" max="5499" width="11.42578125" style="3"/>
    <col min="5500" max="5500" width="34" style="3" customWidth="1"/>
    <col min="5501" max="5501" width="9.5703125" style="3" customWidth="1"/>
    <col min="5502" max="5502" width="16.7109375" style="3" customWidth="1"/>
    <col min="5503" max="5503" width="55.140625" style="3" customWidth="1"/>
    <col min="5504" max="5504" width="22.5703125" style="3" customWidth="1"/>
    <col min="5505" max="5505" width="23" style="3" customWidth="1"/>
    <col min="5506" max="5506" width="22.85546875" style="3" customWidth="1"/>
    <col min="5507" max="5507" width="23.42578125" style="3" customWidth="1"/>
    <col min="5508" max="5508" width="28.7109375" style="3" customWidth="1"/>
    <col min="5509" max="5509" width="12.7109375" style="3" customWidth="1"/>
    <col min="5510" max="5510" width="11.42578125" style="3"/>
    <col min="5511" max="5511" width="25.28515625" style="3" customWidth="1"/>
    <col min="5512" max="5512" width="15.85546875" style="3" bestFit="1" customWidth="1"/>
    <col min="5513" max="5514" width="18" style="3" bestFit="1" customWidth="1"/>
    <col min="5515" max="5733" width="11.42578125" style="3"/>
    <col min="5734" max="5734" width="15.42578125" style="3" customWidth="1"/>
    <col min="5735" max="5735" width="9.5703125" style="3" customWidth="1"/>
    <col min="5736" max="5736" width="14.42578125" style="3" customWidth="1"/>
    <col min="5737" max="5737" width="49.85546875" style="3" customWidth="1"/>
    <col min="5738" max="5738" width="22.5703125" style="3" customWidth="1"/>
    <col min="5739" max="5739" width="23" style="3" customWidth="1"/>
    <col min="5740" max="5740" width="22.85546875" style="3" customWidth="1"/>
    <col min="5741" max="5741" width="23.42578125" style="3" customWidth="1"/>
    <col min="5742" max="5742" width="22.42578125" style="3" customWidth="1"/>
    <col min="5743" max="5743" width="13.85546875" style="3" customWidth="1"/>
    <col min="5744" max="5744" width="20.7109375" style="3" customWidth="1"/>
    <col min="5745" max="5745" width="18.140625" style="3" customWidth="1"/>
    <col min="5746" max="5746" width="14.85546875" style="3" bestFit="1" customWidth="1"/>
    <col min="5747" max="5747" width="11.42578125" style="3"/>
    <col min="5748" max="5748" width="17.42578125" style="3" customWidth="1"/>
    <col min="5749" max="5751" width="18.140625" style="3" customWidth="1"/>
    <col min="5752" max="5755" width="11.42578125" style="3"/>
    <col min="5756" max="5756" width="34" style="3" customWidth="1"/>
    <col min="5757" max="5757" width="9.5703125" style="3" customWidth="1"/>
    <col min="5758" max="5758" width="16.7109375" style="3" customWidth="1"/>
    <col min="5759" max="5759" width="55.140625" style="3" customWidth="1"/>
    <col min="5760" max="5760" width="22.5703125" style="3" customWidth="1"/>
    <col min="5761" max="5761" width="23" style="3" customWidth="1"/>
    <col min="5762" max="5762" width="22.85546875" style="3" customWidth="1"/>
    <col min="5763" max="5763" width="23.42578125" style="3" customWidth="1"/>
    <col min="5764" max="5764" width="28.7109375" style="3" customWidth="1"/>
    <col min="5765" max="5765" width="12.7109375" style="3" customWidth="1"/>
    <col min="5766" max="5766" width="11.42578125" style="3"/>
    <col min="5767" max="5767" width="25.28515625" style="3" customWidth="1"/>
    <col min="5768" max="5768" width="15.85546875" style="3" bestFit="1" customWidth="1"/>
    <col min="5769" max="5770" width="18" style="3" bestFit="1" customWidth="1"/>
    <col min="5771" max="5989" width="11.42578125" style="3"/>
    <col min="5990" max="5990" width="15.42578125" style="3" customWidth="1"/>
    <col min="5991" max="5991" width="9.5703125" style="3" customWidth="1"/>
    <col min="5992" max="5992" width="14.42578125" style="3" customWidth="1"/>
    <col min="5993" max="5993" width="49.85546875" style="3" customWidth="1"/>
    <col min="5994" max="5994" width="22.5703125" style="3" customWidth="1"/>
    <col min="5995" max="5995" width="23" style="3" customWidth="1"/>
    <col min="5996" max="5996" width="22.85546875" style="3" customWidth="1"/>
    <col min="5997" max="5997" width="23.42578125" style="3" customWidth="1"/>
    <col min="5998" max="5998" width="22.42578125" style="3" customWidth="1"/>
    <col min="5999" max="5999" width="13.85546875" style="3" customWidth="1"/>
    <col min="6000" max="6000" width="20.7109375" style="3" customWidth="1"/>
    <col min="6001" max="6001" width="18.140625" style="3" customWidth="1"/>
    <col min="6002" max="6002" width="14.85546875" style="3" bestFit="1" customWidth="1"/>
    <col min="6003" max="6003" width="11.42578125" style="3"/>
    <col min="6004" max="6004" width="17.42578125" style="3" customWidth="1"/>
    <col min="6005" max="6007" width="18.140625" style="3" customWidth="1"/>
    <col min="6008" max="6011" width="11.42578125" style="3"/>
    <col min="6012" max="6012" width="34" style="3" customWidth="1"/>
    <col min="6013" max="6013" width="9.5703125" style="3" customWidth="1"/>
    <col min="6014" max="6014" width="16.7109375" style="3" customWidth="1"/>
    <col min="6015" max="6015" width="55.140625" style="3" customWidth="1"/>
    <col min="6016" max="6016" width="22.5703125" style="3" customWidth="1"/>
    <col min="6017" max="6017" width="23" style="3" customWidth="1"/>
    <col min="6018" max="6018" width="22.85546875" style="3" customWidth="1"/>
    <col min="6019" max="6019" width="23.42578125" style="3" customWidth="1"/>
    <col min="6020" max="6020" width="28.7109375" style="3" customWidth="1"/>
    <col min="6021" max="6021" width="12.7109375" style="3" customWidth="1"/>
    <col min="6022" max="6022" width="11.42578125" style="3"/>
    <col min="6023" max="6023" width="25.28515625" style="3" customWidth="1"/>
    <col min="6024" max="6024" width="15.85546875" style="3" bestFit="1" customWidth="1"/>
    <col min="6025" max="6026" width="18" style="3" bestFit="1" customWidth="1"/>
    <col min="6027" max="6245" width="11.42578125" style="3"/>
    <col min="6246" max="6246" width="15.42578125" style="3" customWidth="1"/>
    <col min="6247" max="6247" width="9.5703125" style="3" customWidth="1"/>
    <col min="6248" max="6248" width="14.42578125" style="3" customWidth="1"/>
    <col min="6249" max="6249" width="49.85546875" style="3" customWidth="1"/>
    <col min="6250" max="6250" width="22.5703125" style="3" customWidth="1"/>
    <col min="6251" max="6251" width="23" style="3" customWidth="1"/>
    <col min="6252" max="6252" width="22.85546875" style="3" customWidth="1"/>
    <col min="6253" max="6253" width="23.42578125" style="3" customWidth="1"/>
    <col min="6254" max="6254" width="22.42578125" style="3" customWidth="1"/>
    <col min="6255" max="6255" width="13.85546875" style="3" customWidth="1"/>
    <col min="6256" max="6256" width="20.7109375" style="3" customWidth="1"/>
    <col min="6257" max="6257" width="18.140625" style="3" customWidth="1"/>
    <col min="6258" max="6258" width="14.85546875" style="3" bestFit="1" customWidth="1"/>
    <col min="6259" max="6259" width="11.42578125" style="3"/>
    <col min="6260" max="6260" width="17.42578125" style="3" customWidth="1"/>
    <col min="6261" max="6263" width="18.140625" style="3" customWidth="1"/>
    <col min="6264" max="6267" width="11.42578125" style="3"/>
    <col min="6268" max="6268" width="34" style="3" customWidth="1"/>
    <col min="6269" max="6269" width="9.5703125" style="3" customWidth="1"/>
    <col min="6270" max="6270" width="16.7109375" style="3" customWidth="1"/>
    <col min="6271" max="6271" width="55.140625" style="3" customWidth="1"/>
    <col min="6272" max="6272" width="22.5703125" style="3" customWidth="1"/>
    <col min="6273" max="6273" width="23" style="3" customWidth="1"/>
    <col min="6274" max="6274" width="22.85546875" style="3" customWidth="1"/>
    <col min="6275" max="6275" width="23.42578125" style="3" customWidth="1"/>
    <col min="6276" max="6276" width="28.7109375" style="3" customWidth="1"/>
    <col min="6277" max="6277" width="12.7109375" style="3" customWidth="1"/>
    <col min="6278" max="6278" width="11.42578125" style="3"/>
    <col min="6279" max="6279" width="25.28515625" style="3" customWidth="1"/>
    <col min="6280" max="6280" width="15.85546875" style="3" bestFit="1" customWidth="1"/>
    <col min="6281" max="6282" width="18" style="3" bestFit="1" customWidth="1"/>
    <col min="6283" max="6501" width="11.42578125" style="3"/>
    <col min="6502" max="6502" width="15.42578125" style="3" customWidth="1"/>
    <col min="6503" max="6503" width="9.5703125" style="3" customWidth="1"/>
    <col min="6504" max="6504" width="14.42578125" style="3" customWidth="1"/>
    <col min="6505" max="6505" width="49.85546875" style="3" customWidth="1"/>
    <col min="6506" max="6506" width="22.5703125" style="3" customWidth="1"/>
    <col min="6507" max="6507" width="23" style="3" customWidth="1"/>
    <col min="6508" max="6508" width="22.85546875" style="3" customWidth="1"/>
    <col min="6509" max="6509" width="23.42578125" style="3" customWidth="1"/>
    <col min="6510" max="6510" width="22.42578125" style="3" customWidth="1"/>
    <col min="6511" max="6511" width="13.85546875" style="3" customWidth="1"/>
    <col min="6512" max="6512" width="20.7109375" style="3" customWidth="1"/>
    <col min="6513" max="6513" width="18.140625" style="3" customWidth="1"/>
    <col min="6514" max="6514" width="14.85546875" style="3" bestFit="1" customWidth="1"/>
    <col min="6515" max="6515" width="11.42578125" style="3"/>
    <col min="6516" max="6516" width="17.42578125" style="3" customWidth="1"/>
    <col min="6517" max="6519" width="18.140625" style="3" customWidth="1"/>
    <col min="6520" max="6523" width="11.42578125" style="3"/>
    <col min="6524" max="6524" width="34" style="3" customWidth="1"/>
    <col min="6525" max="6525" width="9.5703125" style="3" customWidth="1"/>
    <col min="6526" max="6526" width="16.7109375" style="3" customWidth="1"/>
    <col min="6527" max="6527" width="55.140625" style="3" customWidth="1"/>
    <col min="6528" max="6528" width="22.5703125" style="3" customWidth="1"/>
    <col min="6529" max="6529" width="23" style="3" customWidth="1"/>
    <col min="6530" max="6530" width="22.85546875" style="3" customWidth="1"/>
    <col min="6531" max="6531" width="23.42578125" style="3" customWidth="1"/>
    <col min="6532" max="6532" width="28.7109375" style="3" customWidth="1"/>
    <col min="6533" max="6533" width="12.7109375" style="3" customWidth="1"/>
    <col min="6534" max="6534" width="11.42578125" style="3"/>
    <col min="6535" max="6535" width="25.28515625" style="3" customWidth="1"/>
    <col min="6536" max="6536" width="15.85546875" style="3" bestFit="1" customWidth="1"/>
    <col min="6537" max="6538" width="18" style="3" bestFit="1" customWidth="1"/>
    <col min="6539" max="6757" width="11.42578125" style="3"/>
    <col min="6758" max="6758" width="15.42578125" style="3" customWidth="1"/>
    <col min="6759" max="6759" width="9.5703125" style="3" customWidth="1"/>
    <col min="6760" max="6760" width="14.42578125" style="3" customWidth="1"/>
    <col min="6761" max="6761" width="49.85546875" style="3" customWidth="1"/>
    <col min="6762" max="6762" width="22.5703125" style="3" customWidth="1"/>
    <col min="6763" max="6763" width="23" style="3" customWidth="1"/>
    <col min="6764" max="6764" width="22.85546875" style="3" customWidth="1"/>
    <col min="6765" max="6765" width="23.42578125" style="3" customWidth="1"/>
    <col min="6766" max="6766" width="22.42578125" style="3" customWidth="1"/>
    <col min="6767" max="6767" width="13.85546875" style="3" customWidth="1"/>
    <col min="6768" max="6768" width="20.7109375" style="3" customWidth="1"/>
    <col min="6769" max="6769" width="18.140625" style="3" customWidth="1"/>
    <col min="6770" max="6770" width="14.85546875" style="3" bestFit="1" customWidth="1"/>
    <col min="6771" max="6771" width="11.42578125" style="3"/>
    <col min="6772" max="6772" width="17.42578125" style="3" customWidth="1"/>
    <col min="6773" max="6775" width="18.140625" style="3" customWidth="1"/>
    <col min="6776" max="6779" width="11.42578125" style="3"/>
    <col min="6780" max="6780" width="34" style="3" customWidth="1"/>
    <col min="6781" max="6781" width="9.5703125" style="3" customWidth="1"/>
    <col min="6782" max="6782" width="16.7109375" style="3" customWidth="1"/>
    <col min="6783" max="6783" width="55.140625" style="3" customWidth="1"/>
    <col min="6784" max="6784" width="22.5703125" style="3" customWidth="1"/>
    <col min="6785" max="6785" width="23" style="3" customWidth="1"/>
    <col min="6786" max="6786" width="22.85546875" style="3" customWidth="1"/>
    <col min="6787" max="6787" width="23.42578125" style="3" customWidth="1"/>
    <col min="6788" max="6788" width="28.7109375" style="3" customWidth="1"/>
    <col min="6789" max="6789" width="12.7109375" style="3" customWidth="1"/>
    <col min="6790" max="6790" width="11.42578125" style="3"/>
    <col min="6791" max="6791" width="25.28515625" style="3" customWidth="1"/>
    <col min="6792" max="6792" width="15.85546875" style="3" bestFit="1" customWidth="1"/>
    <col min="6793" max="6794" width="18" style="3" bestFit="1" customWidth="1"/>
    <col min="6795" max="7013" width="11.42578125" style="3"/>
    <col min="7014" max="7014" width="15.42578125" style="3" customWidth="1"/>
    <col min="7015" max="7015" width="9.5703125" style="3" customWidth="1"/>
    <col min="7016" max="7016" width="14.42578125" style="3" customWidth="1"/>
    <col min="7017" max="7017" width="49.85546875" style="3" customWidth="1"/>
    <col min="7018" max="7018" width="22.5703125" style="3" customWidth="1"/>
    <col min="7019" max="7019" width="23" style="3" customWidth="1"/>
    <col min="7020" max="7020" width="22.85546875" style="3" customWidth="1"/>
    <col min="7021" max="7021" width="23.42578125" style="3" customWidth="1"/>
    <col min="7022" max="7022" width="22.42578125" style="3" customWidth="1"/>
    <col min="7023" max="7023" width="13.85546875" style="3" customWidth="1"/>
    <col min="7024" max="7024" width="20.7109375" style="3" customWidth="1"/>
    <col min="7025" max="7025" width="18.140625" style="3" customWidth="1"/>
    <col min="7026" max="7026" width="14.85546875" style="3" bestFit="1" customWidth="1"/>
    <col min="7027" max="7027" width="11.42578125" style="3"/>
    <col min="7028" max="7028" width="17.42578125" style="3" customWidth="1"/>
    <col min="7029" max="7031" width="18.140625" style="3" customWidth="1"/>
    <col min="7032" max="7035" width="11.42578125" style="3"/>
    <col min="7036" max="7036" width="34" style="3" customWidth="1"/>
    <col min="7037" max="7037" width="9.5703125" style="3" customWidth="1"/>
    <col min="7038" max="7038" width="16.7109375" style="3" customWidth="1"/>
    <col min="7039" max="7039" width="55.140625" style="3" customWidth="1"/>
    <col min="7040" max="7040" width="22.5703125" style="3" customWidth="1"/>
    <col min="7041" max="7041" width="23" style="3" customWidth="1"/>
    <col min="7042" max="7042" width="22.85546875" style="3" customWidth="1"/>
    <col min="7043" max="7043" width="23.42578125" style="3" customWidth="1"/>
    <col min="7044" max="7044" width="28.7109375" style="3" customWidth="1"/>
    <col min="7045" max="7045" width="12.7109375" style="3" customWidth="1"/>
    <col min="7046" max="7046" width="11.42578125" style="3"/>
    <col min="7047" max="7047" width="25.28515625" style="3" customWidth="1"/>
    <col min="7048" max="7048" width="15.85546875" style="3" bestFit="1" customWidth="1"/>
    <col min="7049" max="7050" width="18" style="3" bestFit="1" customWidth="1"/>
    <col min="7051" max="7269" width="11.42578125" style="3"/>
    <col min="7270" max="7270" width="15.42578125" style="3" customWidth="1"/>
    <col min="7271" max="7271" width="9.5703125" style="3" customWidth="1"/>
    <col min="7272" max="7272" width="14.42578125" style="3" customWidth="1"/>
    <col min="7273" max="7273" width="49.85546875" style="3" customWidth="1"/>
    <col min="7274" max="7274" width="22.5703125" style="3" customWidth="1"/>
    <col min="7275" max="7275" width="23" style="3" customWidth="1"/>
    <col min="7276" max="7276" width="22.85546875" style="3" customWidth="1"/>
    <col min="7277" max="7277" width="23.42578125" style="3" customWidth="1"/>
    <col min="7278" max="7278" width="22.42578125" style="3" customWidth="1"/>
    <col min="7279" max="7279" width="13.85546875" style="3" customWidth="1"/>
    <col min="7280" max="7280" width="20.7109375" style="3" customWidth="1"/>
    <col min="7281" max="7281" width="18.140625" style="3" customWidth="1"/>
    <col min="7282" max="7282" width="14.85546875" style="3" bestFit="1" customWidth="1"/>
    <col min="7283" max="7283" width="11.42578125" style="3"/>
    <col min="7284" max="7284" width="17.42578125" style="3" customWidth="1"/>
    <col min="7285" max="7287" width="18.140625" style="3" customWidth="1"/>
    <col min="7288" max="7291" width="11.42578125" style="3"/>
    <col min="7292" max="7292" width="34" style="3" customWidth="1"/>
    <col min="7293" max="7293" width="9.5703125" style="3" customWidth="1"/>
    <col min="7294" max="7294" width="16.7109375" style="3" customWidth="1"/>
    <col min="7295" max="7295" width="55.140625" style="3" customWidth="1"/>
    <col min="7296" max="7296" width="22.5703125" style="3" customWidth="1"/>
    <col min="7297" max="7297" width="23" style="3" customWidth="1"/>
    <col min="7298" max="7298" width="22.85546875" style="3" customWidth="1"/>
    <col min="7299" max="7299" width="23.42578125" style="3" customWidth="1"/>
    <col min="7300" max="7300" width="28.7109375" style="3" customWidth="1"/>
    <col min="7301" max="7301" width="12.7109375" style="3" customWidth="1"/>
    <col min="7302" max="7302" width="11.42578125" style="3"/>
    <col min="7303" max="7303" width="25.28515625" style="3" customWidth="1"/>
    <col min="7304" max="7304" width="15.85546875" style="3" bestFit="1" customWidth="1"/>
    <col min="7305" max="7306" width="18" style="3" bestFit="1" customWidth="1"/>
    <col min="7307" max="7525" width="11.42578125" style="3"/>
    <col min="7526" max="7526" width="15.42578125" style="3" customWidth="1"/>
    <col min="7527" max="7527" width="9.5703125" style="3" customWidth="1"/>
    <col min="7528" max="7528" width="14.42578125" style="3" customWidth="1"/>
    <col min="7529" max="7529" width="49.85546875" style="3" customWidth="1"/>
    <col min="7530" max="7530" width="22.5703125" style="3" customWidth="1"/>
    <col min="7531" max="7531" width="23" style="3" customWidth="1"/>
    <col min="7532" max="7532" width="22.85546875" style="3" customWidth="1"/>
    <col min="7533" max="7533" width="23.42578125" style="3" customWidth="1"/>
    <col min="7534" max="7534" width="22.42578125" style="3" customWidth="1"/>
    <col min="7535" max="7535" width="13.85546875" style="3" customWidth="1"/>
    <col min="7536" max="7536" width="20.7109375" style="3" customWidth="1"/>
    <col min="7537" max="7537" width="18.140625" style="3" customWidth="1"/>
    <col min="7538" max="7538" width="14.85546875" style="3" bestFit="1" customWidth="1"/>
    <col min="7539" max="7539" width="11.42578125" style="3"/>
    <col min="7540" max="7540" width="17.42578125" style="3" customWidth="1"/>
    <col min="7541" max="7543" width="18.140625" style="3" customWidth="1"/>
    <col min="7544" max="7547" width="11.42578125" style="3"/>
    <col min="7548" max="7548" width="34" style="3" customWidth="1"/>
    <col min="7549" max="7549" width="9.5703125" style="3" customWidth="1"/>
    <col min="7550" max="7550" width="16.7109375" style="3" customWidth="1"/>
    <col min="7551" max="7551" width="55.140625" style="3" customWidth="1"/>
    <col min="7552" max="7552" width="22.5703125" style="3" customWidth="1"/>
    <col min="7553" max="7553" width="23" style="3" customWidth="1"/>
    <col min="7554" max="7554" width="22.85546875" style="3" customWidth="1"/>
    <col min="7555" max="7555" width="23.42578125" style="3" customWidth="1"/>
    <col min="7556" max="7556" width="28.7109375" style="3" customWidth="1"/>
    <col min="7557" max="7557" width="12.7109375" style="3" customWidth="1"/>
    <col min="7558" max="7558" width="11.42578125" style="3"/>
    <col min="7559" max="7559" width="25.28515625" style="3" customWidth="1"/>
    <col min="7560" max="7560" width="15.85546875" style="3" bestFit="1" customWidth="1"/>
    <col min="7561" max="7562" width="18" style="3" bestFit="1" customWidth="1"/>
    <col min="7563" max="7781" width="11.42578125" style="3"/>
    <col min="7782" max="7782" width="15.42578125" style="3" customWidth="1"/>
    <col min="7783" max="7783" width="9.5703125" style="3" customWidth="1"/>
    <col min="7784" max="7784" width="14.42578125" style="3" customWidth="1"/>
    <col min="7785" max="7785" width="49.85546875" style="3" customWidth="1"/>
    <col min="7786" max="7786" width="22.5703125" style="3" customWidth="1"/>
    <col min="7787" max="7787" width="23" style="3" customWidth="1"/>
    <col min="7788" max="7788" width="22.85546875" style="3" customWidth="1"/>
    <col min="7789" max="7789" width="23.42578125" style="3" customWidth="1"/>
    <col min="7790" max="7790" width="22.42578125" style="3" customWidth="1"/>
    <col min="7791" max="7791" width="13.85546875" style="3" customWidth="1"/>
    <col min="7792" max="7792" width="20.7109375" style="3" customWidth="1"/>
    <col min="7793" max="7793" width="18.140625" style="3" customWidth="1"/>
    <col min="7794" max="7794" width="14.85546875" style="3" bestFit="1" customWidth="1"/>
    <col min="7795" max="7795" width="11.42578125" style="3"/>
    <col min="7796" max="7796" width="17.42578125" style="3" customWidth="1"/>
    <col min="7797" max="7799" width="18.140625" style="3" customWidth="1"/>
    <col min="7800" max="7803" width="11.42578125" style="3"/>
    <col min="7804" max="7804" width="34" style="3" customWidth="1"/>
    <col min="7805" max="7805" width="9.5703125" style="3" customWidth="1"/>
    <col min="7806" max="7806" width="16.7109375" style="3" customWidth="1"/>
    <col min="7807" max="7807" width="55.140625" style="3" customWidth="1"/>
    <col min="7808" max="7808" width="22.5703125" style="3" customWidth="1"/>
    <col min="7809" max="7809" width="23" style="3" customWidth="1"/>
    <col min="7810" max="7810" width="22.85546875" style="3" customWidth="1"/>
    <col min="7811" max="7811" width="23.42578125" style="3" customWidth="1"/>
    <col min="7812" max="7812" width="28.7109375" style="3" customWidth="1"/>
    <col min="7813" max="7813" width="12.7109375" style="3" customWidth="1"/>
    <col min="7814" max="7814" width="11.42578125" style="3"/>
    <col min="7815" max="7815" width="25.28515625" style="3" customWidth="1"/>
    <col min="7816" max="7816" width="15.85546875" style="3" bestFit="1" customWidth="1"/>
    <col min="7817" max="7818" width="18" style="3" bestFit="1" customWidth="1"/>
    <col min="7819" max="8037" width="11.42578125" style="3"/>
    <col min="8038" max="8038" width="15.42578125" style="3" customWidth="1"/>
    <col min="8039" max="8039" width="9.5703125" style="3" customWidth="1"/>
    <col min="8040" max="8040" width="14.42578125" style="3" customWidth="1"/>
    <col min="8041" max="8041" width="49.85546875" style="3" customWidth="1"/>
    <col min="8042" max="8042" width="22.5703125" style="3" customWidth="1"/>
    <col min="8043" max="8043" width="23" style="3" customWidth="1"/>
    <col min="8044" max="8044" width="22.85546875" style="3" customWidth="1"/>
    <col min="8045" max="8045" width="23.42578125" style="3" customWidth="1"/>
    <col min="8046" max="8046" width="22.42578125" style="3" customWidth="1"/>
    <col min="8047" max="8047" width="13.85546875" style="3" customWidth="1"/>
    <col min="8048" max="8048" width="20.7109375" style="3" customWidth="1"/>
    <col min="8049" max="8049" width="18.140625" style="3" customWidth="1"/>
    <col min="8050" max="8050" width="14.85546875" style="3" bestFit="1" customWidth="1"/>
    <col min="8051" max="8051" width="11.42578125" style="3"/>
    <col min="8052" max="8052" width="17.42578125" style="3" customWidth="1"/>
    <col min="8053" max="8055" width="18.140625" style="3" customWidth="1"/>
    <col min="8056" max="8059" width="11.42578125" style="3"/>
    <col min="8060" max="8060" width="34" style="3" customWidth="1"/>
    <col min="8061" max="8061" width="9.5703125" style="3" customWidth="1"/>
    <col min="8062" max="8062" width="16.7109375" style="3" customWidth="1"/>
    <col min="8063" max="8063" width="55.140625" style="3" customWidth="1"/>
    <col min="8064" max="8064" width="22.5703125" style="3" customWidth="1"/>
    <col min="8065" max="8065" width="23" style="3" customWidth="1"/>
    <col min="8066" max="8066" width="22.85546875" style="3" customWidth="1"/>
    <col min="8067" max="8067" width="23.42578125" style="3" customWidth="1"/>
    <col min="8068" max="8068" width="28.7109375" style="3" customWidth="1"/>
    <col min="8069" max="8069" width="12.7109375" style="3" customWidth="1"/>
    <col min="8070" max="8070" width="11.42578125" style="3"/>
    <col min="8071" max="8071" width="25.28515625" style="3" customWidth="1"/>
    <col min="8072" max="8072" width="15.85546875" style="3" bestFit="1" customWidth="1"/>
    <col min="8073" max="8074" width="18" style="3" bestFit="1" customWidth="1"/>
    <col min="8075" max="8293" width="11.42578125" style="3"/>
    <col min="8294" max="8294" width="15.42578125" style="3" customWidth="1"/>
    <col min="8295" max="8295" width="9.5703125" style="3" customWidth="1"/>
    <col min="8296" max="8296" width="14.42578125" style="3" customWidth="1"/>
    <col min="8297" max="8297" width="49.85546875" style="3" customWidth="1"/>
    <col min="8298" max="8298" width="22.5703125" style="3" customWidth="1"/>
    <col min="8299" max="8299" width="23" style="3" customWidth="1"/>
    <col min="8300" max="8300" width="22.85546875" style="3" customWidth="1"/>
    <col min="8301" max="8301" width="23.42578125" style="3" customWidth="1"/>
    <col min="8302" max="8302" width="22.42578125" style="3" customWidth="1"/>
    <col min="8303" max="8303" width="13.85546875" style="3" customWidth="1"/>
    <col min="8304" max="8304" width="20.7109375" style="3" customWidth="1"/>
    <col min="8305" max="8305" width="18.140625" style="3" customWidth="1"/>
    <col min="8306" max="8306" width="14.85546875" style="3" bestFit="1" customWidth="1"/>
    <col min="8307" max="8307" width="11.42578125" style="3"/>
    <col min="8308" max="8308" width="17.42578125" style="3" customWidth="1"/>
    <col min="8309" max="8311" width="18.140625" style="3" customWidth="1"/>
    <col min="8312" max="8315" width="11.42578125" style="3"/>
    <col min="8316" max="8316" width="34" style="3" customWidth="1"/>
    <col min="8317" max="8317" width="9.5703125" style="3" customWidth="1"/>
    <col min="8318" max="8318" width="16.7109375" style="3" customWidth="1"/>
    <col min="8319" max="8319" width="55.140625" style="3" customWidth="1"/>
    <col min="8320" max="8320" width="22.5703125" style="3" customWidth="1"/>
    <col min="8321" max="8321" width="23" style="3" customWidth="1"/>
    <col min="8322" max="8322" width="22.85546875" style="3" customWidth="1"/>
    <col min="8323" max="8323" width="23.42578125" style="3" customWidth="1"/>
    <col min="8324" max="8324" width="28.7109375" style="3" customWidth="1"/>
    <col min="8325" max="8325" width="12.7109375" style="3" customWidth="1"/>
    <col min="8326" max="8326" width="11.42578125" style="3"/>
    <col min="8327" max="8327" width="25.28515625" style="3" customWidth="1"/>
    <col min="8328" max="8328" width="15.85546875" style="3" bestFit="1" customWidth="1"/>
    <col min="8329" max="8330" width="18" style="3" bestFit="1" customWidth="1"/>
    <col min="8331" max="8549" width="11.42578125" style="3"/>
    <col min="8550" max="8550" width="15.42578125" style="3" customWidth="1"/>
    <col min="8551" max="8551" width="9.5703125" style="3" customWidth="1"/>
    <col min="8552" max="8552" width="14.42578125" style="3" customWidth="1"/>
    <col min="8553" max="8553" width="49.85546875" style="3" customWidth="1"/>
    <col min="8554" max="8554" width="22.5703125" style="3" customWidth="1"/>
    <col min="8555" max="8555" width="23" style="3" customWidth="1"/>
    <col min="8556" max="8556" width="22.85546875" style="3" customWidth="1"/>
    <col min="8557" max="8557" width="23.42578125" style="3" customWidth="1"/>
    <col min="8558" max="8558" width="22.42578125" style="3" customWidth="1"/>
    <col min="8559" max="8559" width="13.85546875" style="3" customWidth="1"/>
    <col min="8560" max="8560" width="20.7109375" style="3" customWidth="1"/>
    <col min="8561" max="8561" width="18.140625" style="3" customWidth="1"/>
    <col min="8562" max="8562" width="14.85546875" style="3" bestFit="1" customWidth="1"/>
    <col min="8563" max="8563" width="11.42578125" style="3"/>
    <col min="8564" max="8564" width="17.42578125" style="3" customWidth="1"/>
    <col min="8565" max="8567" width="18.140625" style="3" customWidth="1"/>
    <col min="8568" max="8571" width="11.42578125" style="3"/>
    <col min="8572" max="8572" width="34" style="3" customWidth="1"/>
    <col min="8573" max="8573" width="9.5703125" style="3" customWidth="1"/>
    <col min="8574" max="8574" width="16.7109375" style="3" customWidth="1"/>
    <col min="8575" max="8575" width="55.140625" style="3" customWidth="1"/>
    <col min="8576" max="8576" width="22.5703125" style="3" customWidth="1"/>
    <col min="8577" max="8577" width="23" style="3" customWidth="1"/>
    <col min="8578" max="8578" width="22.85546875" style="3" customWidth="1"/>
    <col min="8579" max="8579" width="23.42578125" style="3" customWidth="1"/>
    <col min="8580" max="8580" width="28.7109375" style="3" customWidth="1"/>
    <col min="8581" max="8581" width="12.7109375" style="3" customWidth="1"/>
    <col min="8582" max="8582" width="11.42578125" style="3"/>
    <col min="8583" max="8583" width="25.28515625" style="3" customWidth="1"/>
    <col min="8584" max="8584" width="15.85546875" style="3" bestFit="1" customWidth="1"/>
    <col min="8585" max="8586" width="18" style="3" bestFit="1" customWidth="1"/>
    <col min="8587" max="8805" width="11.42578125" style="3"/>
    <col min="8806" max="8806" width="15.42578125" style="3" customWidth="1"/>
    <col min="8807" max="8807" width="9.5703125" style="3" customWidth="1"/>
    <col min="8808" max="8808" width="14.42578125" style="3" customWidth="1"/>
    <col min="8809" max="8809" width="49.85546875" style="3" customWidth="1"/>
    <col min="8810" max="8810" width="22.5703125" style="3" customWidth="1"/>
    <col min="8811" max="8811" width="23" style="3" customWidth="1"/>
    <col min="8812" max="8812" width="22.85546875" style="3" customWidth="1"/>
    <col min="8813" max="8813" width="23.42578125" style="3" customWidth="1"/>
    <col min="8814" max="8814" width="22.42578125" style="3" customWidth="1"/>
    <col min="8815" max="8815" width="13.85546875" style="3" customWidth="1"/>
    <col min="8816" max="8816" width="20.7109375" style="3" customWidth="1"/>
    <col min="8817" max="8817" width="18.140625" style="3" customWidth="1"/>
    <col min="8818" max="8818" width="14.85546875" style="3" bestFit="1" customWidth="1"/>
    <col min="8819" max="8819" width="11.42578125" style="3"/>
    <col min="8820" max="8820" width="17.42578125" style="3" customWidth="1"/>
    <col min="8821" max="8823" width="18.140625" style="3" customWidth="1"/>
    <col min="8824" max="8827" width="11.42578125" style="3"/>
    <col min="8828" max="8828" width="34" style="3" customWidth="1"/>
    <col min="8829" max="8829" width="9.5703125" style="3" customWidth="1"/>
    <col min="8830" max="8830" width="16.7109375" style="3" customWidth="1"/>
    <col min="8831" max="8831" width="55.140625" style="3" customWidth="1"/>
    <col min="8832" max="8832" width="22.5703125" style="3" customWidth="1"/>
    <col min="8833" max="8833" width="23" style="3" customWidth="1"/>
    <col min="8834" max="8834" width="22.85546875" style="3" customWidth="1"/>
    <col min="8835" max="8835" width="23.42578125" style="3" customWidth="1"/>
    <col min="8836" max="8836" width="28.7109375" style="3" customWidth="1"/>
    <col min="8837" max="8837" width="12.7109375" style="3" customWidth="1"/>
    <col min="8838" max="8838" width="11.42578125" style="3"/>
    <col min="8839" max="8839" width="25.28515625" style="3" customWidth="1"/>
    <col min="8840" max="8840" width="15.85546875" style="3" bestFit="1" customWidth="1"/>
    <col min="8841" max="8842" width="18" style="3" bestFit="1" customWidth="1"/>
    <col min="8843" max="9061" width="11.42578125" style="3"/>
    <col min="9062" max="9062" width="15.42578125" style="3" customWidth="1"/>
    <col min="9063" max="9063" width="9.5703125" style="3" customWidth="1"/>
    <col min="9064" max="9064" width="14.42578125" style="3" customWidth="1"/>
    <col min="9065" max="9065" width="49.85546875" style="3" customWidth="1"/>
    <col min="9066" max="9066" width="22.5703125" style="3" customWidth="1"/>
    <col min="9067" max="9067" width="23" style="3" customWidth="1"/>
    <col min="9068" max="9068" width="22.85546875" style="3" customWidth="1"/>
    <col min="9069" max="9069" width="23.42578125" style="3" customWidth="1"/>
    <col min="9070" max="9070" width="22.42578125" style="3" customWidth="1"/>
    <col min="9071" max="9071" width="13.85546875" style="3" customWidth="1"/>
    <col min="9072" max="9072" width="20.7109375" style="3" customWidth="1"/>
    <col min="9073" max="9073" width="18.140625" style="3" customWidth="1"/>
    <col min="9074" max="9074" width="14.85546875" style="3" bestFit="1" customWidth="1"/>
    <col min="9075" max="9075" width="11.42578125" style="3"/>
    <col min="9076" max="9076" width="17.42578125" style="3" customWidth="1"/>
    <col min="9077" max="9079" width="18.140625" style="3" customWidth="1"/>
    <col min="9080" max="9083" width="11.42578125" style="3"/>
    <col min="9084" max="9084" width="34" style="3" customWidth="1"/>
    <col min="9085" max="9085" width="9.5703125" style="3" customWidth="1"/>
    <col min="9086" max="9086" width="16.7109375" style="3" customWidth="1"/>
    <col min="9087" max="9087" width="55.140625" style="3" customWidth="1"/>
    <col min="9088" max="9088" width="22.5703125" style="3" customWidth="1"/>
    <col min="9089" max="9089" width="23" style="3" customWidth="1"/>
    <col min="9090" max="9090" width="22.85546875" style="3" customWidth="1"/>
    <col min="9091" max="9091" width="23.42578125" style="3" customWidth="1"/>
    <col min="9092" max="9092" width="28.7109375" style="3" customWidth="1"/>
    <col min="9093" max="9093" width="12.7109375" style="3" customWidth="1"/>
    <col min="9094" max="9094" width="11.42578125" style="3"/>
    <col min="9095" max="9095" width="25.28515625" style="3" customWidth="1"/>
    <col min="9096" max="9096" width="15.85546875" style="3" bestFit="1" customWidth="1"/>
    <col min="9097" max="9098" width="18" style="3" bestFit="1" customWidth="1"/>
    <col min="9099" max="9317" width="11.42578125" style="3"/>
    <col min="9318" max="9318" width="15.42578125" style="3" customWidth="1"/>
    <col min="9319" max="9319" width="9.5703125" style="3" customWidth="1"/>
    <col min="9320" max="9320" width="14.42578125" style="3" customWidth="1"/>
    <col min="9321" max="9321" width="49.85546875" style="3" customWidth="1"/>
    <col min="9322" max="9322" width="22.5703125" style="3" customWidth="1"/>
    <col min="9323" max="9323" width="23" style="3" customWidth="1"/>
    <col min="9324" max="9324" width="22.85546875" style="3" customWidth="1"/>
    <col min="9325" max="9325" width="23.42578125" style="3" customWidth="1"/>
    <col min="9326" max="9326" width="22.42578125" style="3" customWidth="1"/>
    <col min="9327" max="9327" width="13.85546875" style="3" customWidth="1"/>
    <col min="9328" max="9328" width="20.7109375" style="3" customWidth="1"/>
    <col min="9329" max="9329" width="18.140625" style="3" customWidth="1"/>
    <col min="9330" max="9330" width="14.85546875" style="3" bestFit="1" customWidth="1"/>
    <col min="9331" max="9331" width="11.42578125" style="3"/>
    <col min="9332" max="9332" width="17.42578125" style="3" customWidth="1"/>
    <col min="9333" max="9335" width="18.140625" style="3" customWidth="1"/>
    <col min="9336" max="9339" width="11.42578125" style="3"/>
    <col min="9340" max="9340" width="34" style="3" customWidth="1"/>
    <col min="9341" max="9341" width="9.5703125" style="3" customWidth="1"/>
    <col min="9342" max="9342" width="16.7109375" style="3" customWidth="1"/>
    <col min="9343" max="9343" width="55.140625" style="3" customWidth="1"/>
    <col min="9344" max="9344" width="22.5703125" style="3" customWidth="1"/>
    <col min="9345" max="9345" width="23" style="3" customWidth="1"/>
    <col min="9346" max="9346" width="22.85546875" style="3" customWidth="1"/>
    <col min="9347" max="9347" width="23.42578125" style="3" customWidth="1"/>
    <col min="9348" max="9348" width="28.7109375" style="3" customWidth="1"/>
    <col min="9349" max="9349" width="12.7109375" style="3" customWidth="1"/>
    <col min="9350" max="9350" width="11.42578125" style="3"/>
    <col min="9351" max="9351" width="25.28515625" style="3" customWidth="1"/>
    <col min="9352" max="9352" width="15.85546875" style="3" bestFit="1" customWidth="1"/>
    <col min="9353" max="9354" width="18" style="3" bestFit="1" customWidth="1"/>
    <col min="9355" max="9573" width="11.42578125" style="3"/>
    <col min="9574" max="9574" width="15.42578125" style="3" customWidth="1"/>
    <col min="9575" max="9575" width="9.5703125" style="3" customWidth="1"/>
    <col min="9576" max="9576" width="14.42578125" style="3" customWidth="1"/>
    <col min="9577" max="9577" width="49.85546875" style="3" customWidth="1"/>
    <col min="9578" max="9578" width="22.5703125" style="3" customWidth="1"/>
    <col min="9579" max="9579" width="23" style="3" customWidth="1"/>
    <col min="9580" max="9580" width="22.85546875" style="3" customWidth="1"/>
    <col min="9581" max="9581" width="23.42578125" style="3" customWidth="1"/>
    <col min="9582" max="9582" width="22.42578125" style="3" customWidth="1"/>
    <col min="9583" max="9583" width="13.85546875" style="3" customWidth="1"/>
    <col min="9584" max="9584" width="20.7109375" style="3" customWidth="1"/>
    <col min="9585" max="9585" width="18.140625" style="3" customWidth="1"/>
    <col min="9586" max="9586" width="14.85546875" style="3" bestFit="1" customWidth="1"/>
    <col min="9587" max="9587" width="11.42578125" style="3"/>
    <col min="9588" max="9588" width="17.42578125" style="3" customWidth="1"/>
    <col min="9589" max="9591" width="18.140625" style="3" customWidth="1"/>
    <col min="9592" max="9595" width="11.42578125" style="3"/>
    <col min="9596" max="9596" width="34" style="3" customWidth="1"/>
    <col min="9597" max="9597" width="9.5703125" style="3" customWidth="1"/>
    <col min="9598" max="9598" width="16.7109375" style="3" customWidth="1"/>
    <col min="9599" max="9599" width="55.140625" style="3" customWidth="1"/>
    <col min="9600" max="9600" width="22.5703125" style="3" customWidth="1"/>
    <col min="9601" max="9601" width="23" style="3" customWidth="1"/>
    <col min="9602" max="9602" width="22.85546875" style="3" customWidth="1"/>
    <col min="9603" max="9603" width="23.42578125" style="3" customWidth="1"/>
    <col min="9604" max="9604" width="28.7109375" style="3" customWidth="1"/>
    <col min="9605" max="9605" width="12.7109375" style="3" customWidth="1"/>
    <col min="9606" max="9606" width="11.42578125" style="3"/>
    <col min="9607" max="9607" width="25.28515625" style="3" customWidth="1"/>
    <col min="9608" max="9608" width="15.85546875" style="3" bestFit="1" customWidth="1"/>
    <col min="9609" max="9610" width="18" style="3" bestFit="1" customWidth="1"/>
    <col min="9611" max="9829" width="11.42578125" style="3"/>
    <col min="9830" max="9830" width="15.42578125" style="3" customWidth="1"/>
    <col min="9831" max="9831" width="9.5703125" style="3" customWidth="1"/>
    <col min="9832" max="9832" width="14.42578125" style="3" customWidth="1"/>
    <col min="9833" max="9833" width="49.85546875" style="3" customWidth="1"/>
    <col min="9834" max="9834" width="22.5703125" style="3" customWidth="1"/>
    <col min="9835" max="9835" width="23" style="3" customWidth="1"/>
    <col min="9836" max="9836" width="22.85546875" style="3" customWidth="1"/>
    <col min="9837" max="9837" width="23.42578125" style="3" customWidth="1"/>
    <col min="9838" max="9838" width="22.42578125" style="3" customWidth="1"/>
    <col min="9839" max="9839" width="13.85546875" style="3" customWidth="1"/>
    <col min="9840" max="9840" width="20.7109375" style="3" customWidth="1"/>
    <col min="9841" max="9841" width="18.140625" style="3" customWidth="1"/>
    <col min="9842" max="9842" width="14.85546875" style="3" bestFit="1" customWidth="1"/>
    <col min="9843" max="9843" width="11.42578125" style="3"/>
    <col min="9844" max="9844" width="17.42578125" style="3" customWidth="1"/>
    <col min="9845" max="9847" width="18.140625" style="3" customWidth="1"/>
    <col min="9848" max="9851" width="11.42578125" style="3"/>
    <col min="9852" max="9852" width="34" style="3" customWidth="1"/>
    <col min="9853" max="9853" width="9.5703125" style="3" customWidth="1"/>
    <col min="9854" max="9854" width="16.7109375" style="3" customWidth="1"/>
    <col min="9855" max="9855" width="55.140625" style="3" customWidth="1"/>
    <col min="9856" max="9856" width="22.5703125" style="3" customWidth="1"/>
    <col min="9857" max="9857" width="23" style="3" customWidth="1"/>
    <col min="9858" max="9858" width="22.85546875" style="3" customWidth="1"/>
    <col min="9859" max="9859" width="23.42578125" style="3" customWidth="1"/>
    <col min="9860" max="9860" width="28.7109375" style="3" customWidth="1"/>
    <col min="9861" max="9861" width="12.7109375" style="3" customWidth="1"/>
    <col min="9862" max="9862" width="11.42578125" style="3"/>
    <col min="9863" max="9863" width="25.28515625" style="3" customWidth="1"/>
    <col min="9864" max="9864" width="15.85546875" style="3" bestFit="1" customWidth="1"/>
    <col min="9865" max="9866" width="18" style="3" bestFit="1" customWidth="1"/>
    <col min="9867" max="10085" width="11.42578125" style="3"/>
    <col min="10086" max="10086" width="15.42578125" style="3" customWidth="1"/>
    <col min="10087" max="10087" width="9.5703125" style="3" customWidth="1"/>
    <col min="10088" max="10088" width="14.42578125" style="3" customWidth="1"/>
    <col min="10089" max="10089" width="49.85546875" style="3" customWidth="1"/>
    <col min="10090" max="10090" width="22.5703125" style="3" customWidth="1"/>
    <col min="10091" max="10091" width="23" style="3" customWidth="1"/>
    <col min="10092" max="10092" width="22.85546875" style="3" customWidth="1"/>
    <col min="10093" max="10093" width="23.42578125" style="3" customWidth="1"/>
    <col min="10094" max="10094" width="22.42578125" style="3" customWidth="1"/>
    <col min="10095" max="10095" width="13.85546875" style="3" customWidth="1"/>
    <col min="10096" max="10096" width="20.7109375" style="3" customWidth="1"/>
    <col min="10097" max="10097" width="18.140625" style="3" customWidth="1"/>
    <col min="10098" max="10098" width="14.85546875" style="3" bestFit="1" customWidth="1"/>
    <col min="10099" max="10099" width="11.42578125" style="3"/>
    <col min="10100" max="10100" width="17.42578125" style="3" customWidth="1"/>
    <col min="10101" max="10103" width="18.140625" style="3" customWidth="1"/>
    <col min="10104" max="10107" width="11.42578125" style="3"/>
    <col min="10108" max="10108" width="34" style="3" customWidth="1"/>
    <col min="10109" max="10109" width="9.5703125" style="3" customWidth="1"/>
    <col min="10110" max="10110" width="16.7109375" style="3" customWidth="1"/>
    <col min="10111" max="10111" width="55.140625" style="3" customWidth="1"/>
    <col min="10112" max="10112" width="22.5703125" style="3" customWidth="1"/>
    <col min="10113" max="10113" width="23" style="3" customWidth="1"/>
    <col min="10114" max="10114" width="22.85546875" style="3" customWidth="1"/>
    <col min="10115" max="10115" width="23.42578125" style="3" customWidth="1"/>
    <col min="10116" max="10116" width="28.7109375" style="3" customWidth="1"/>
    <col min="10117" max="10117" width="12.7109375" style="3" customWidth="1"/>
    <col min="10118" max="10118" width="11.42578125" style="3"/>
    <col min="10119" max="10119" width="25.28515625" style="3" customWidth="1"/>
    <col min="10120" max="10120" width="15.85546875" style="3" bestFit="1" customWidth="1"/>
    <col min="10121" max="10122" width="18" style="3" bestFit="1" customWidth="1"/>
    <col min="10123" max="10341" width="11.42578125" style="3"/>
    <col min="10342" max="10342" width="15.42578125" style="3" customWidth="1"/>
    <col min="10343" max="10343" width="9.5703125" style="3" customWidth="1"/>
    <col min="10344" max="10344" width="14.42578125" style="3" customWidth="1"/>
    <col min="10345" max="10345" width="49.85546875" style="3" customWidth="1"/>
    <col min="10346" max="10346" width="22.5703125" style="3" customWidth="1"/>
    <col min="10347" max="10347" width="23" style="3" customWidth="1"/>
    <col min="10348" max="10348" width="22.85546875" style="3" customWidth="1"/>
    <col min="10349" max="10349" width="23.42578125" style="3" customWidth="1"/>
    <col min="10350" max="10350" width="22.42578125" style="3" customWidth="1"/>
    <col min="10351" max="10351" width="13.85546875" style="3" customWidth="1"/>
    <col min="10352" max="10352" width="20.7109375" style="3" customWidth="1"/>
    <col min="10353" max="10353" width="18.140625" style="3" customWidth="1"/>
    <col min="10354" max="10354" width="14.85546875" style="3" bestFit="1" customWidth="1"/>
    <col min="10355" max="10355" width="11.42578125" style="3"/>
    <col min="10356" max="10356" width="17.42578125" style="3" customWidth="1"/>
    <col min="10357" max="10359" width="18.140625" style="3" customWidth="1"/>
    <col min="10360" max="10363" width="11.42578125" style="3"/>
    <col min="10364" max="10364" width="34" style="3" customWidth="1"/>
    <col min="10365" max="10365" width="9.5703125" style="3" customWidth="1"/>
    <col min="10366" max="10366" width="16.7109375" style="3" customWidth="1"/>
    <col min="10367" max="10367" width="55.140625" style="3" customWidth="1"/>
    <col min="10368" max="10368" width="22.5703125" style="3" customWidth="1"/>
    <col min="10369" max="10369" width="23" style="3" customWidth="1"/>
    <col min="10370" max="10370" width="22.85546875" style="3" customWidth="1"/>
    <col min="10371" max="10371" width="23.42578125" style="3" customWidth="1"/>
    <col min="10372" max="10372" width="28.7109375" style="3" customWidth="1"/>
    <col min="10373" max="10373" width="12.7109375" style="3" customWidth="1"/>
    <col min="10374" max="10374" width="11.42578125" style="3"/>
    <col min="10375" max="10375" width="25.28515625" style="3" customWidth="1"/>
    <col min="10376" max="10376" width="15.85546875" style="3" bestFit="1" customWidth="1"/>
    <col min="10377" max="10378" width="18" style="3" bestFit="1" customWidth="1"/>
    <col min="10379" max="10597" width="11.42578125" style="3"/>
    <col min="10598" max="10598" width="15.42578125" style="3" customWidth="1"/>
    <col min="10599" max="10599" width="9.5703125" style="3" customWidth="1"/>
    <col min="10600" max="10600" width="14.42578125" style="3" customWidth="1"/>
    <col min="10601" max="10601" width="49.85546875" style="3" customWidth="1"/>
    <col min="10602" max="10602" width="22.5703125" style="3" customWidth="1"/>
    <col min="10603" max="10603" width="23" style="3" customWidth="1"/>
    <col min="10604" max="10604" width="22.85546875" style="3" customWidth="1"/>
    <col min="10605" max="10605" width="23.42578125" style="3" customWidth="1"/>
    <col min="10606" max="10606" width="22.42578125" style="3" customWidth="1"/>
    <col min="10607" max="10607" width="13.85546875" style="3" customWidth="1"/>
    <col min="10608" max="10608" width="20.7109375" style="3" customWidth="1"/>
    <col min="10609" max="10609" width="18.140625" style="3" customWidth="1"/>
    <col min="10610" max="10610" width="14.85546875" style="3" bestFit="1" customWidth="1"/>
    <col min="10611" max="10611" width="11.42578125" style="3"/>
    <col min="10612" max="10612" width="17.42578125" style="3" customWidth="1"/>
    <col min="10613" max="10615" width="18.140625" style="3" customWidth="1"/>
    <col min="10616" max="10619" width="11.42578125" style="3"/>
    <col min="10620" max="10620" width="34" style="3" customWidth="1"/>
    <col min="10621" max="10621" width="9.5703125" style="3" customWidth="1"/>
    <col min="10622" max="10622" width="16.7109375" style="3" customWidth="1"/>
    <col min="10623" max="10623" width="55.140625" style="3" customWidth="1"/>
    <col min="10624" max="10624" width="22.5703125" style="3" customWidth="1"/>
    <col min="10625" max="10625" width="23" style="3" customWidth="1"/>
    <col min="10626" max="10626" width="22.85546875" style="3" customWidth="1"/>
    <col min="10627" max="10627" width="23.42578125" style="3" customWidth="1"/>
    <col min="10628" max="10628" width="28.7109375" style="3" customWidth="1"/>
    <col min="10629" max="10629" width="12.7109375" style="3" customWidth="1"/>
    <col min="10630" max="10630" width="11.42578125" style="3"/>
    <col min="10631" max="10631" width="25.28515625" style="3" customWidth="1"/>
    <col min="10632" max="10632" width="15.85546875" style="3" bestFit="1" customWidth="1"/>
    <col min="10633" max="10634" width="18" style="3" bestFit="1" customWidth="1"/>
    <col min="10635" max="10853" width="11.42578125" style="3"/>
    <col min="10854" max="10854" width="15.42578125" style="3" customWidth="1"/>
    <col min="10855" max="10855" width="9.5703125" style="3" customWidth="1"/>
    <col min="10856" max="10856" width="14.42578125" style="3" customWidth="1"/>
    <col min="10857" max="10857" width="49.85546875" style="3" customWidth="1"/>
    <col min="10858" max="10858" width="22.5703125" style="3" customWidth="1"/>
    <col min="10859" max="10859" width="23" style="3" customWidth="1"/>
    <col min="10860" max="10860" width="22.85546875" style="3" customWidth="1"/>
    <col min="10861" max="10861" width="23.42578125" style="3" customWidth="1"/>
    <col min="10862" max="10862" width="22.42578125" style="3" customWidth="1"/>
    <col min="10863" max="10863" width="13.85546875" style="3" customWidth="1"/>
    <col min="10864" max="10864" width="20.7109375" style="3" customWidth="1"/>
    <col min="10865" max="10865" width="18.140625" style="3" customWidth="1"/>
    <col min="10866" max="10866" width="14.85546875" style="3" bestFit="1" customWidth="1"/>
    <col min="10867" max="10867" width="11.42578125" style="3"/>
    <col min="10868" max="10868" width="17.42578125" style="3" customWidth="1"/>
    <col min="10869" max="10871" width="18.140625" style="3" customWidth="1"/>
    <col min="10872" max="10875" width="11.42578125" style="3"/>
    <col min="10876" max="10876" width="34" style="3" customWidth="1"/>
    <col min="10877" max="10877" width="9.5703125" style="3" customWidth="1"/>
    <col min="10878" max="10878" width="16.7109375" style="3" customWidth="1"/>
    <col min="10879" max="10879" width="55.140625" style="3" customWidth="1"/>
    <col min="10880" max="10880" width="22.5703125" style="3" customWidth="1"/>
    <col min="10881" max="10881" width="23" style="3" customWidth="1"/>
    <col min="10882" max="10882" width="22.85546875" style="3" customWidth="1"/>
    <col min="10883" max="10883" width="23.42578125" style="3" customWidth="1"/>
    <col min="10884" max="10884" width="28.7109375" style="3" customWidth="1"/>
    <col min="10885" max="10885" width="12.7109375" style="3" customWidth="1"/>
    <col min="10886" max="10886" width="11.42578125" style="3"/>
    <col min="10887" max="10887" width="25.28515625" style="3" customWidth="1"/>
    <col min="10888" max="10888" width="15.85546875" style="3" bestFit="1" customWidth="1"/>
    <col min="10889" max="10890" width="18" style="3" bestFit="1" customWidth="1"/>
    <col min="10891" max="11109" width="11.42578125" style="3"/>
    <col min="11110" max="11110" width="15.42578125" style="3" customWidth="1"/>
    <col min="11111" max="11111" width="9.5703125" style="3" customWidth="1"/>
    <col min="11112" max="11112" width="14.42578125" style="3" customWidth="1"/>
    <col min="11113" max="11113" width="49.85546875" style="3" customWidth="1"/>
    <col min="11114" max="11114" width="22.5703125" style="3" customWidth="1"/>
    <col min="11115" max="11115" width="23" style="3" customWidth="1"/>
    <col min="11116" max="11116" width="22.85546875" style="3" customWidth="1"/>
    <col min="11117" max="11117" width="23.42578125" style="3" customWidth="1"/>
    <col min="11118" max="11118" width="22.42578125" style="3" customWidth="1"/>
    <col min="11119" max="11119" width="13.85546875" style="3" customWidth="1"/>
    <col min="11120" max="11120" width="20.7109375" style="3" customWidth="1"/>
    <col min="11121" max="11121" width="18.140625" style="3" customWidth="1"/>
    <col min="11122" max="11122" width="14.85546875" style="3" bestFit="1" customWidth="1"/>
    <col min="11123" max="11123" width="11.42578125" style="3"/>
    <col min="11124" max="11124" width="17.42578125" style="3" customWidth="1"/>
    <col min="11125" max="11127" width="18.140625" style="3" customWidth="1"/>
    <col min="11128" max="11131" width="11.42578125" style="3"/>
    <col min="11132" max="11132" width="34" style="3" customWidth="1"/>
    <col min="11133" max="11133" width="9.5703125" style="3" customWidth="1"/>
    <col min="11134" max="11134" width="16.7109375" style="3" customWidth="1"/>
    <col min="11135" max="11135" width="55.140625" style="3" customWidth="1"/>
    <col min="11136" max="11136" width="22.5703125" style="3" customWidth="1"/>
    <col min="11137" max="11137" width="23" style="3" customWidth="1"/>
    <col min="11138" max="11138" width="22.85546875" style="3" customWidth="1"/>
    <col min="11139" max="11139" width="23.42578125" style="3" customWidth="1"/>
    <col min="11140" max="11140" width="28.7109375" style="3" customWidth="1"/>
    <col min="11141" max="11141" width="12.7109375" style="3" customWidth="1"/>
    <col min="11142" max="11142" width="11.42578125" style="3"/>
    <col min="11143" max="11143" width="25.28515625" style="3" customWidth="1"/>
    <col min="11144" max="11144" width="15.85546875" style="3" bestFit="1" customWidth="1"/>
    <col min="11145" max="11146" width="18" style="3" bestFit="1" customWidth="1"/>
    <col min="11147" max="11365" width="11.42578125" style="3"/>
    <col min="11366" max="11366" width="15.42578125" style="3" customWidth="1"/>
    <col min="11367" max="11367" width="9.5703125" style="3" customWidth="1"/>
    <col min="11368" max="11368" width="14.42578125" style="3" customWidth="1"/>
    <col min="11369" max="11369" width="49.85546875" style="3" customWidth="1"/>
    <col min="11370" max="11370" width="22.5703125" style="3" customWidth="1"/>
    <col min="11371" max="11371" width="23" style="3" customWidth="1"/>
    <col min="11372" max="11372" width="22.85546875" style="3" customWidth="1"/>
    <col min="11373" max="11373" width="23.42578125" style="3" customWidth="1"/>
    <col min="11374" max="11374" width="22.42578125" style="3" customWidth="1"/>
    <col min="11375" max="11375" width="13.85546875" style="3" customWidth="1"/>
    <col min="11376" max="11376" width="20.7109375" style="3" customWidth="1"/>
    <col min="11377" max="11377" width="18.140625" style="3" customWidth="1"/>
    <col min="11378" max="11378" width="14.85546875" style="3" bestFit="1" customWidth="1"/>
    <col min="11379" max="11379" width="11.42578125" style="3"/>
    <col min="11380" max="11380" width="17.42578125" style="3" customWidth="1"/>
    <col min="11381" max="11383" width="18.140625" style="3" customWidth="1"/>
    <col min="11384" max="11387" width="11.42578125" style="3"/>
    <col min="11388" max="11388" width="34" style="3" customWidth="1"/>
    <col min="11389" max="11389" width="9.5703125" style="3" customWidth="1"/>
    <col min="11390" max="11390" width="16.7109375" style="3" customWidth="1"/>
    <col min="11391" max="11391" width="55.140625" style="3" customWidth="1"/>
    <col min="11392" max="11392" width="22.5703125" style="3" customWidth="1"/>
    <col min="11393" max="11393" width="23" style="3" customWidth="1"/>
    <col min="11394" max="11394" width="22.85546875" style="3" customWidth="1"/>
    <col min="11395" max="11395" width="23.42578125" style="3" customWidth="1"/>
    <col min="11396" max="11396" width="28.7109375" style="3" customWidth="1"/>
    <col min="11397" max="11397" width="12.7109375" style="3" customWidth="1"/>
    <col min="11398" max="11398" width="11.42578125" style="3"/>
    <col min="11399" max="11399" width="25.28515625" style="3" customWidth="1"/>
    <col min="11400" max="11400" width="15.85546875" style="3" bestFit="1" customWidth="1"/>
    <col min="11401" max="11402" width="18" style="3" bestFit="1" customWidth="1"/>
    <col min="11403" max="11621" width="11.42578125" style="3"/>
    <col min="11622" max="11622" width="15.42578125" style="3" customWidth="1"/>
    <col min="11623" max="11623" width="9.5703125" style="3" customWidth="1"/>
    <col min="11624" max="11624" width="14.42578125" style="3" customWidth="1"/>
    <col min="11625" max="11625" width="49.85546875" style="3" customWidth="1"/>
    <col min="11626" max="11626" width="22.5703125" style="3" customWidth="1"/>
    <col min="11627" max="11627" width="23" style="3" customWidth="1"/>
    <col min="11628" max="11628" width="22.85546875" style="3" customWidth="1"/>
    <col min="11629" max="11629" width="23.42578125" style="3" customWidth="1"/>
    <col min="11630" max="11630" width="22.42578125" style="3" customWidth="1"/>
    <col min="11631" max="11631" width="13.85546875" style="3" customWidth="1"/>
    <col min="11632" max="11632" width="20.7109375" style="3" customWidth="1"/>
    <col min="11633" max="11633" width="18.140625" style="3" customWidth="1"/>
    <col min="11634" max="11634" width="14.85546875" style="3" bestFit="1" customWidth="1"/>
    <col min="11635" max="11635" width="11.42578125" style="3"/>
    <col min="11636" max="11636" width="17.42578125" style="3" customWidth="1"/>
    <col min="11637" max="11639" width="18.140625" style="3" customWidth="1"/>
    <col min="11640" max="11643" width="11.42578125" style="3"/>
    <col min="11644" max="11644" width="34" style="3" customWidth="1"/>
    <col min="11645" max="11645" width="9.5703125" style="3" customWidth="1"/>
    <col min="11646" max="11646" width="16.7109375" style="3" customWidth="1"/>
    <col min="11647" max="11647" width="55.140625" style="3" customWidth="1"/>
    <col min="11648" max="11648" width="22.5703125" style="3" customWidth="1"/>
    <col min="11649" max="11649" width="23" style="3" customWidth="1"/>
    <col min="11650" max="11650" width="22.85546875" style="3" customWidth="1"/>
    <col min="11651" max="11651" width="23.42578125" style="3" customWidth="1"/>
    <col min="11652" max="11652" width="28.7109375" style="3" customWidth="1"/>
    <col min="11653" max="11653" width="12.7109375" style="3" customWidth="1"/>
    <col min="11654" max="11654" width="11.42578125" style="3"/>
    <col min="11655" max="11655" width="25.28515625" style="3" customWidth="1"/>
    <col min="11656" max="11656" width="15.85546875" style="3" bestFit="1" customWidth="1"/>
    <col min="11657" max="11658" width="18" style="3" bestFit="1" customWidth="1"/>
    <col min="11659" max="11877" width="11.42578125" style="3"/>
    <col min="11878" max="11878" width="15.42578125" style="3" customWidth="1"/>
    <col min="11879" max="11879" width="9.5703125" style="3" customWidth="1"/>
    <col min="11880" max="11880" width="14.42578125" style="3" customWidth="1"/>
    <col min="11881" max="11881" width="49.85546875" style="3" customWidth="1"/>
    <col min="11882" max="11882" width="22.5703125" style="3" customWidth="1"/>
    <col min="11883" max="11883" width="23" style="3" customWidth="1"/>
    <col min="11884" max="11884" width="22.85546875" style="3" customWidth="1"/>
    <col min="11885" max="11885" width="23.42578125" style="3" customWidth="1"/>
    <col min="11886" max="11886" width="22.42578125" style="3" customWidth="1"/>
    <col min="11887" max="11887" width="13.85546875" style="3" customWidth="1"/>
    <col min="11888" max="11888" width="20.7109375" style="3" customWidth="1"/>
    <col min="11889" max="11889" width="18.140625" style="3" customWidth="1"/>
    <col min="11890" max="11890" width="14.85546875" style="3" bestFit="1" customWidth="1"/>
    <col min="11891" max="11891" width="11.42578125" style="3"/>
    <col min="11892" max="11892" width="17.42578125" style="3" customWidth="1"/>
    <col min="11893" max="11895" width="18.140625" style="3" customWidth="1"/>
    <col min="11896" max="11899" width="11.42578125" style="3"/>
    <col min="11900" max="11900" width="34" style="3" customWidth="1"/>
    <col min="11901" max="11901" width="9.5703125" style="3" customWidth="1"/>
    <col min="11902" max="11902" width="16.7109375" style="3" customWidth="1"/>
    <col min="11903" max="11903" width="55.140625" style="3" customWidth="1"/>
    <col min="11904" max="11904" width="22.5703125" style="3" customWidth="1"/>
    <col min="11905" max="11905" width="23" style="3" customWidth="1"/>
    <col min="11906" max="11906" width="22.85546875" style="3" customWidth="1"/>
    <col min="11907" max="11907" width="23.42578125" style="3" customWidth="1"/>
    <col min="11908" max="11908" width="28.7109375" style="3" customWidth="1"/>
    <col min="11909" max="11909" width="12.7109375" style="3" customWidth="1"/>
    <col min="11910" max="11910" width="11.42578125" style="3"/>
    <col min="11911" max="11911" width="25.28515625" style="3" customWidth="1"/>
    <col min="11912" max="11912" width="15.85546875" style="3" bestFit="1" customWidth="1"/>
    <col min="11913" max="11914" width="18" style="3" bestFit="1" customWidth="1"/>
    <col min="11915" max="12133" width="11.42578125" style="3"/>
    <col min="12134" max="12134" width="15.42578125" style="3" customWidth="1"/>
    <col min="12135" max="12135" width="9.5703125" style="3" customWidth="1"/>
    <col min="12136" max="12136" width="14.42578125" style="3" customWidth="1"/>
    <col min="12137" max="12137" width="49.85546875" style="3" customWidth="1"/>
    <col min="12138" max="12138" width="22.5703125" style="3" customWidth="1"/>
    <col min="12139" max="12139" width="23" style="3" customWidth="1"/>
    <col min="12140" max="12140" width="22.85546875" style="3" customWidth="1"/>
    <col min="12141" max="12141" width="23.42578125" style="3" customWidth="1"/>
    <col min="12142" max="12142" width="22.42578125" style="3" customWidth="1"/>
    <col min="12143" max="12143" width="13.85546875" style="3" customWidth="1"/>
    <col min="12144" max="12144" width="20.7109375" style="3" customWidth="1"/>
    <col min="12145" max="12145" width="18.140625" style="3" customWidth="1"/>
    <col min="12146" max="12146" width="14.85546875" style="3" bestFit="1" customWidth="1"/>
    <col min="12147" max="12147" width="11.42578125" style="3"/>
    <col min="12148" max="12148" width="17.42578125" style="3" customWidth="1"/>
    <col min="12149" max="12151" width="18.140625" style="3" customWidth="1"/>
    <col min="12152" max="12155" width="11.42578125" style="3"/>
    <col min="12156" max="12156" width="34" style="3" customWidth="1"/>
    <col min="12157" max="12157" width="9.5703125" style="3" customWidth="1"/>
    <col min="12158" max="12158" width="16.7109375" style="3" customWidth="1"/>
    <col min="12159" max="12159" width="55.140625" style="3" customWidth="1"/>
    <col min="12160" max="12160" width="22.5703125" style="3" customWidth="1"/>
    <col min="12161" max="12161" width="23" style="3" customWidth="1"/>
    <col min="12162" max="12162" width="22.85546875" style="3" customWidth="1"/>
    <col min="12163" max="12163" width="23.42578125" style="3" customWidth="1"/>
    <col min="12164" max="12164" width="28.7109375" style="3" customWidth="1"/>
    <col min="12165" max="12165" width="12.7109375" style="3" customWidth="1"/>
    <col min="12166" max="12166" width="11.42578125" style="3"/>
    <col min="12167" max="12167" width="25.28515625" style="3" customWidth="1"/>
    <col min="12168" max="12168" width="15.85546875" style="3" bestFit="1" customWidth="1"/>
    <col min="12169" max="12170" width="18" style="3" bestFit="1" customWidth="1"/>
    <col min="12171" max="12389" width="11.42578125" style="3"/>
    <col min="12390" max="12390" width="15.42578125" style="3" customWidth="1"/>
    <col min="12391" max="12391" width="9.5703125" style="3" customWidth="1"/>
    <col min="12392" max="12392" width="14.42578125" style="3" customWidth="1"/>
    <col min="12393" max="12393" width="49.85546875" style="3" customWidth="1"/>
    <col min="12394" max="12394" width="22.5703125" style="3" customWidth="1"/>
    <col min="12395" max="12395" width="23" style="3" customWidth="1"/>
    <col min="12396" max="12396" width="22.85546875" style="3" customWidth="1"/>
    <col min="12397" max="12397" width="23.42578125" style="3" customWidth="1"/>
    <col min="12398" max="12398" width="22.42578125" style="3" customWidth="1"/>
    <col min="12399" max="12399" width="13.85546875" style="3" customWidth="1"/>
    <col min="12400" max="12400" width="20.7109375" style="3" customWidth="1"/>
    <col min="12401" max="12401" width="18.140625" style="3" customWidth="1"/>
    <col min="12402" max="12402" width="14.85546875" style="3" bestFit="1" customWidth="1"/>
    <col min="12403" max="12403" width="11.42578125" style="3"/>
    <col min="12404" max="12404" width="17.42578125" style="3" customWidth="1"/>
    <col min="12405" max="12407" width="18.140625" style="3" customWidth="1"/>
    <col min="12408" max="12411" width="11.42578125" style="3"/>
    <col min="12412" max="12412" width="34" style="3" customWidth="1"/>
    <col min="12413" max="12413" width="9.5703125" style="3" customWidth="1"/>
    <col min="12414" max="12414" width="16.7109375" style="3" customWidth="1"/>
    <col min="12415" max="12415" width="55.140625" style="3" customWidth="1"/>
    <col min="12416" max="12416" width="22.5703125" style="3" customWidth="1"/>
    <col min="12417" max="12417" width="23" style="3" customWidth="1"/>
    <col min="12418" max="12418" width="22.85546875" style="3" customWidth="1"/>
    <col min="12419" max="12419" width="23.42578125" style="3" customWidth="1"/>
    <col min="12420" max="12420" width="28.7109375" style="3" customWidth="1"/>
    <col min="12421" max="12421" width="12.7109375" style="3" customWidth="1"/>
    <col min="12422" max="12422" width="11.42578125" style="3"/>
    <col min="12423" max="12423" width="25.28515625" style="3" customWidth="1"/>
    <col min="12424" max="12424" width="15.85546875" style="3" bestFit="1" customWidth="1"/>
    <col min="12425" max="12426" width="18" style="3" bestFit="1" customWidth="1"/>
    <col min="12427" max="12645" width="11.42578125" style="3"/>
    <col min="12646" max="12646" width="15.42578125" style="3" customWidth="1"/>
    <col min="12647" max="12647" width="9.5703125" style="3" customWidth="1"/>
    <col min="12648" max="12648" width="14.42578125" style="3" customWidth="1"/>
    <col min="12649" max="12649" width="49.85546875" style="3" customWidth="1"/>
    <col min="12650" max="12650" width="22.5703125" style="3" customWidth="1"/>
    <col min="12651" max="12651" width="23" style="3" customWidth="1"/>
    <col min="12652" max="12652" width="22.85546875" style="3" customWidth="1"/>
    <col min="12653" max="12653" width="23.42578125" style="3" customWidth="1"/>
    <col min="12654" max="12654" width="22.42578125" style="3" customWidth="1"/>
    <col min="12655" max="12655" width="13.85546875" style="3" customWidth="1"/>
    <col min="12656" max="12656" width="20.7109375" style="3" customWidth="1"/>
    <col min="12657" max="12657" width="18.140625" style="3" customWidth="1"/>
    <col min="12658" max="12658" width="14.85546875" style="3" bestFit="1" customWidth="1"/>
    <col min="12659" max="12659" width="11.42578125" style="3"/>
    <col min="12660" max="12660" width="17.42578125" style="3" customWidth="1"/>
    <col min="12661" max="12663" width="18.140625" style="3" customWidth="1"/>
    <col min="12664" max="12667" width="11.42578125" style="3"/>
    <col min="12668" max="12668" width="34" style="3" customWidth="1"/>
    <col min="12669" max="12669" width="9.5703125" style="3" customWidth="1"/>
    <col min="12670" max="12670" width="16.7109375" style="3" customWidth="1"/>
    <col min="12671" max="12671" width="55.140625" style="3" customWidth="1"/>
    <col min="12672" max="12672" width="22.5703125" style="3" customWidth="1"/>
    <col min="12673" max="12673" width="23" style="3" customWidth="1"/>
    <col min="12674" max="12674" width="22.85546875" style="3" customWidth="1"/>
    <col min="12675" max="12675" width="23.42578125" style="3" customWidth="1"/>
    <col min="12676" max="12676" width="28.7109375" style="3" customWidth="1"/>
    <col min="12677" max="12677" width="12.7109375" style="3" customWidth="1"/>
    <col min="12678" max="12678" width="11.42578125" style="3"/>
    <col min="12679" max="12679" width="25.28515625" style="3" customWidth="1"/>
    <col min="12680" max="12680" width="15.85546875" style="3" bestFit="1" customWidth="1"/>
    <col min="12681" max="12682" width="18" style="3" bestFit="1" customWidth="1"/>
    <col min="12683" max="12901" width="11.42578125" style="3"/>
    <col min="12902" max="12902" width="15.42578125" style="3" customWidth="1"/>
    <col min="12903" max="12903" width="9.5703125" style="3" customWidth="1"/>
    <col min="12904" max="12904" width="14.42578125" style="3" customWidth="1"/>
    <col min="12905" max="12905" width="49.85546875" style="3" customWidth="1"/>
    <col min="12906" max="12906" width="22.5703125" style="3" customWidth="1"/>
    <col min="12907" max="12907" width="23" style="3" customWidth="1"/>
    <col min="12908" max="12908" width="22.85546875" style="3" customWidth="1"/>
    <col min="12909" max="12909" width="23.42578125" style="3" customWidth="1"/>
    <col min="12910" max="12910" width="22.42578125" style="3" customWidth="1"/>
    <col min="12911" max="12911" width="13.85546875" style="3" customWidth="1"/>
    <col min="12912" max="12912" width="20.7109375" style="3" customWidth="1"/>
    <col min="12913" max="12913" width="18.140625" style="3" customWidth="1"/>
    <col min="12914" max="12914" width="14.85546875" style="3" bestFit="1" customWidth="1"/>
    <col min="12915" max="12915" width="11.42578125" style="3"/>
    <col min="12916" max="12916" width="17.42578125" style="3" customWidth="1"/>
    <col min="12917" max="12919" width="18.140625" style="3" customWidth="1"/>
    <col min="12920" max="12923" width="11.42578125" style="3"/>
    <col min="12924" max="12924" width="34" style="3" customWidth="1"/>
    <col min="12925" max="12925" width="9.5703125" style="3" customWidth="1"/>
    <col min="12926" max="12926" width="16.7109375" style="3" customWidth="1"/>
    <col min="12927" max="12927" width="55.140625" style="3" customWidth="1"/>
    <col min="12928" max="12928" width="22.5703125" style="3" customWidth="1"/>
    <col min="12929" max="12929" width="23" style="3" customWidth="1"/>
    <col min="12930" max="12930" width="22.85546875" style="3" customWidth="1"/>
    <col min="12931" max="12931" width="23.42578125" style="3" customWidth="1"/>
    <col min="12932" max="12932" width="28.7109375" style="3" customWidth="1"/>
    <col min="12933" max="12933" width="12.7109375" style="3" customWidth="1"/>
    <col min="12934" max="12934" width="11.42578125" style="3"/>
    <col min="12935" max="12935" width="25.28515625" style="3" customWidth="1"/>
    <col min="12936" max="12936" width="15.85546875" style="3" bestFit="1" customWidth="1"/>
    <col min="12937" max="12938" width="18" style="3" bestFit="1" customWidth="1"/>
    <col min="12939" max="13157" width="11.42578125" style="3"/>
    <col min="13158" max="13158" width="15.42578125" style="3" customWidth="1"/>
    <col min="13159" max="13159" width="9.5703125" style="3" customWidth="1"/>
    <col min="13160" max="13160" width="14.42578125" style="3" customWidth="1"/>
    <col min="13161" max="13161" width="49.85546875" style="3" customWidth="1"/>
    <col min="13162" max="13162" width="22.5703125" style="3" customWidth="1"/>
    <col min="13163" max="13163" width="23" style="3" customWidth="1"/>
    <col min="13164" max="13164" width="22.85546875" style="3" customWidth="1"/>
    <col min="13165" max="13165" width="23.42578125" style="3" customWidth="1"/>
    <col min="13166" max="13166" width="22.42578125" style="3" customWidth="1"/>
    <col min="13167" max="13167" width="13.85546875" style="3" customWidth="1"/>
    <col min="13168" max="13168" width="20.7109375" style="3" customWidth="1"/>
    <col min="13169" max="13169" width="18.140625" style="3" customWidth="1"/>
    <col min="13170" max="13170" width="14.85546875" style="3" bestFit="1" customWidth="1"/>
    <col min="13171" max="13171" width="11.42578125" style="3"/>
    <col min="13172" max="13172" width="17.42578125" style="3" customWidth="1"/>
    <col min="13173" max="13175" width="18.140625" style="3" customWidth="1"/>
    <col min="13176" max="13179" width="11.42578125" style="3"/>
    <col min="13180" max="13180" width="34" style="3" customWidth="1"/>
    <col min="13181" max="13181" width="9.5703125" style="3" customWidth="1"/>
    <col min="13182" max="13182" width="16.7109375" style="3" customWidth="1"/>
    <col min="13183" max="13183" width="55.140625" style="3" customWidth="1"/>
    <col min="13184" max="13184" width="22.5703125" style="3" customWidth="1"/>
    <col min="13185" max="13185" width="23" style="3" customWidth="1"/>
    <col min="13186" max="13186" width="22.85546875" style="3" customWidth="1"/>
    <col min="13187" max="13187" width="23.42578125" style="3" customWidth="1"/>
    <col min="13188" max="13188" width="28.7109375" style="3" customWidth="1"/>
    <col min="13189" max="13189" width="12.7109375" style="3" customWidth="1"/>
    <col min="13190" max="13190" width="11.42578125" style="3"/>
    <col min="13191" max="13191" width="25.28515625" style="3" customWidth="1"/>
    <col min="13192" max="13192" width="15.85546875" style="3" bestFit="1" customWidth="1"/>
    <col min="13193" max="13194" width="18" style="3" bestFit="1" customWidth="1"/>
    <col min="13195" max="13413" width="11.42578125" style="3"/>
    <col min="13414" max="13414" width="15.42578125" style="3" customWidth="1"/>
    <col min="13415" max="13415" width="9.5703125" style="3" customWidth="1"/>
    <col min="13416" max="13416" width="14.42578125" style="3" customWidth="1"/>
    <col min="13417" max="13417" width="49.85546875" style="3" customWidth="1"/>
    <col min="13418" max="13418" width="22.5703125" style="3" customWidth="1"/>
    <col min="13419" max="13419" width="23" style="3" customWidth="1"/>
    <col min="13420" max="13420" width="22.85546875" style="3" customWidth="1"/>
    <col min="13421" max="13421" width="23.42578125" style="3" customWidth="1"/>
    <col min="13422" max="13422" width="22.42578125" style="3" customWidth="1"/>
    <col min="13423" max="13423" width="13.85546875" style="3" customWidth="1"/>
    <col min="13424" max="13424" width="20.7109375" style="3" customWidth="1"/>
    <col min="13425" max="13425" width="18.140625" style="3" customWidth="1"/>
    <col min="13426" max="13426" width="14.85546875" style="3" bestFit="1" customWidth="1"/>
    <col min="13427" max="13427" width="11.42578125" style="3"/>
    <col min="13428" max="13428" width="17.42578125" style="3" customWidth="1"/>
    <col min="13429" max="13431" width="18.140625" style="3" customWidth="1"/>
    <col min="13432" max="13435" width="11.42578125" style="3"/>
    <col min="13436" max="13436" width="34" style="3" customWidth="1"/>
    <col min="13437" max="13437" width="9.5703125" style="3" customWidth="1"/>
    <col min="13438" max="13438" width="16.7109375" style="3" customWidth="1"/>
    <col min="13439" max="13439" width="55.140625" style="3" customWidth="1"/>
    <col min="13440" max="13440" width="22.5703125" style="3" customWidth="1"/>
    <col min="13441" max="13441" width="23" style="3" customWidth="1"/>
    <col min="13442" max="13442" width="22.85546875" style="3" customWidth="1"/>
    <col min="13443" max="13443" width="23.42578125" style="3" customWidth="1"/>
    <col min="13444" max="13444" width="28.7109375" style="3" customWidth="1"/>
    <col min="13445" max="13445" width="12.7109375" style="3" customWidth="1"/>
    <col min="13446" max="13446" width="11.42578125" style="3"/>
    <col min="13447" max="13447" width="25.28515625" style="3" customWidth="1"/>
    <col min="13448" max="13448" width="15.85546875" style="3" bestFit="1" customWidth="1"/>
    <col min="13449" max="13450" width="18" style="3" bestFit="1" customWidth="1"/>
    <col min="13451" max="13669" width="11.42578125" style="3"/>
    <col min="13670" max="13670" width="15.42578125" style="3" customWidth="1"/>
    <col min="13671" max="13671" width="9.5703125" style="3" customWidth="1"/>
    <col min="13672" max="13672" width="14.42578125" style="3" customWidth="1"/>
    <col min="13673" max="13673" width="49.85546875" style="3" customWidth="1"/>
    <col min="13674" max="13674" width="22.5703125" style="3" customWidth="1"/>
    <col min="13675" max="13675" width="23" style="3" customWidth="1"/>
    <col min="13676" max="13676" width="22.85546875" style="3" customWidth="1"/>
    <col min="13677" max="13677" width="23.42578125" style="3" customWidth="1"/>
    <col min="13678" max="13678" width="22.42578125" style="3" customWidth="1"/>
    <col min="13679" max="13679" width="13.85546875" style="3" customWidth="1"/>
    <col min="13680" max="13680" width="20.7109375" style="3" customWidth="1"/>
    <col min="13681" max="13681" width="18.140625" style="3" customWidth="1"/>
    <col min="13682" max="13682" width="14.85546875" style="3" bestFit="1" customWidth="1"/>
    <col min="13683" max="13683" width="11.42578125" style="3"/>
    <col min="13684" max="13684" width="17.42578125" style="3" customWidth="1"/>
    <col min="13685" max="13687" width="18.140625" style="3" customWidth="1"/>
    <col min="13688" max="13691" width="11.42578125" style="3"/>
    <col min="13692" max="13692" width="34" style="3" customWidth="1"/>
    <col min="13693" max="13693" width="9.5703125" style="3" customWidth="1"/>
    <col min="13694" max="13694" width="16.7109375" style="3" customWidth="1"/>
    <col min="13695" max="13695" width="55.140625" style="3" customWidth="1"/>
    <col min="13696" max="13696" width="22.5703125" style="3" customWidth="1"/>
    <col min="13697" max="13697" width="23" style="3" customWidth="1"/>
    <col min="13698" max="13698" width="22.85546875" style="3" customWidth="1"/>
    <col min="13699" max="13699" width="23.42578125" style="3" customWidth="1"/>
    <col min="13700" max="13700" width="28.7109375" style="3" customWidth="1"/>
    <col min="13701" max="13701" width="12.7109375" style="3" customWidth="1"/>
    <col min="13702" max="13702" width="11.42578125" style="3"/>
    <col min="13703" max="13703" width="25.28515625" style="3" customWidth="1"/>
    <col min="13704" max="13704" width="15.85546875" style="3" bestFit="1" customWidth="1"/>
    <col min="13705" max="13706" width="18" style="3" bestFit="1" customWidth="1"/>
    <col min="13707" max="13925" width="11.42578125" style="3"/>
    <col min="13926" max="13926" width="15.42578125" style="3" customWidth="1"/>
    <col min="13927" max="13927" width="9.5703125" style="3" customWidth="1"/>
    <col min="13928" max="13928" width="14.42578125" style="3" customWidth="1"/>
    <col min="13929" max="13929" width="49.85546875" style="3" customWidth="1"/>
    <col min="13930" max="13930" width="22.5703125" style="3" customWidth="1"/>
    <col min="13931" max="13931" width="23" style="3" customWidth="1"/>
    <col min="13932" max="13932" width="22.85546875" style="3" customWidth="1"/>
    <col min="13933" max="13933" width="23.42578125" style="3" customWidth="1"/>
    <col min="13934" max="13934" width="22.42578125" style="3" customWidth="1"/>
    <col min="13935" max="13935" width="13.85546875" style="3" customWidth="1"/>
    <col min="13936" max="13936" width="20.7109375" style="3" customWidth="1"/>
    <col min="13937" max="13937" width="18.140625" style="3" customWidth="1"/>
    <col min="13938" max="13938" width="14.85546875" style="3" bestFit="1" customWidth="1"/>
    <col min="13939" max="13939" width="11.42578125" style="3"/>
    <col min="13940" max="13940" width="17.42578125" style="3" customWidth="1"/>
    <col min="13941" max="13943" width="18.140625" style="3" customWidth="1"/>
    <col min="13944" max="13947" width="11.42578125" style="3"/>
    <col min="13948" max="13948" width="34" style="3" customWidth="1"/>
    <col min="13949" max="13949" width="9.5703125" style="3" customWidth="1"/>
    <col min="13950" max="13950" width="16.7109375" style="3" customWidth="1"/>
    <col min="13951" max="13951" width="55.140625" style="3" customWidth="1"/>
    <col min="13952" max="13952" width="22.5703125" style="3" customWidth="1"/>
    <col min="13953" max="13953" width="23" style="3" customWidth="1"/>
    <col min="13954" max="13954" width="22.85546875" style="3" customWidth="1"/>
    <col min="13955" max="13955" width="23.42578125" style="3" customWidth="1"/>
    <col min="13956" max="13956" width="28.7109375" style="3" customWidth="1"/>
    <col min="13957" max="13957" width="12.7109375" style="3" customWidth="1"/>
    <col min="13958" max="13958" width="11.42578125" style="3"/>
    <col min="13959" max="13959" width="25.28515625" style="3" customWidth="1"/>
    <col min="13960" max="13960" width="15.85546875" style="3" bestFit="1" customWidth="1"/>
    <col min="13961" max="13962" width="18" style="3" bestFit="1" customWidth="1"/>
    <col min="13963" max="14181" width="11.42578125" style="3"/>
    <col min="14182" max="14182" width="15.42578125" style="3" customWidth="1"/>
    <col min="14183" max="14183" width="9.5703125" style="3" customWidth="1"/>
    <col min="14184" max="14184" width="14.42578125" style="3" customWidth="1"/>
    <col min="14185" max="14185" width="49.85546875" style="3" customWidth="1"/>
    <col min="14186" max="14186" width="22.5703125" style="3" customWidth="1"/>
    <col min="14187" max="14187" width="23" style="3" customWidth="1"/>
    <col min="14188" max="14188" width="22.85546875" style="3" customWidth="1"/>
    <col min="14189" max="14189" width="23.42578125" style="3" customWidth="1"/>
    <col min="14190" max="14190" width="22.42578125" style="3" customWidth="1"/>
    <col min="14191" max="14191" width="13.85546875" style="3" customWidth="1"/>
    <col min="14192" max="14192" width="20.7109375" style="3" customWidth="1"/>
    <col min="14193" max="14193" width="18.140625" style="3" customWidth="1"/>
    <col min="14194" max="14194" width="14.85546875" style="3" bestFit="1" customWidth="1"/>
    <col min="14195" max="14195" width="11.42578125" style="3"/>
    <col min="14196" max="14196" width="17.42578125" style="3" customWidth="1"/>
    <col min="14197" max="14199" width="18.140625" style="3" customWidth="1"/>
    <col min="14200" max="14203" width="11.42578125" style="3"/>
    <col min="14204" max="14204" width="34" style="3" customWidth="1"/>
    <col min="14205" max="14205" width="9.5703125" style="3" customWidth="1"/>
    <col min="14206" max="14206" width="16.7109375" style="3" customWidth="1"/>
    <col min="14207" max="14207" width="55.140625" style="3" customWidth="1"/>
    <col min="14208" max="14208" width="22.5703125" style="3" customWidth="1"/>
    <col min="14209" max="14209" width="23" style="3" customWidth="1"/>
    <col min="14210" max="14210" width="22.85546875" style="3" customWidth="1"/>
    <col min="14211" max="14211" width="23.42578125" style="3" customWidth="1"/>
    <col min="14212" max="14212" width="28.7109375" style="3" customWidth="1"/>
    <col min="14213" max="14213" width="12.7109375" style="3" customWidth="1"/>
    <col min="14214" max="14214" width="11.42578125" style="3"/>
    <col min="14215" max="14215" width="25.28515625" style="3" customWidth="1"/>
    <col min="14216" max="14216" width="15.85546875" style="3" bestFit="1" customWidth="1"/>
    <col min="14217" max="14218" width="18" style="3" bestFit="1" customWidth="1"/>
    <col min="14219" max="14437" width="11.42578125" style="3"/>
    <col min="14438" max="14438" width="15.42578125" style="3" customWidth="1"/>
    <col min="14439" max="14439" width="9.5703125" style="3" customWidth="1"/>
    <col min="14440" max="14440" width="14.42578125" style="3" customWidth="1"/>
    <col min="14441" max="14441" width="49.85546875" style="3" customWidth="1"/>
    <col min="14442" max="14442" width="22.5703125" style="3" customWidth="1"/>
    <col min="14443" max="14443" width="23" style="3" customWidth="1"/>
    <col min="14444" max="14444" width="22.85546875" style="3" customWidth="1"/>
    <col min="14445" max="14445" width="23.42578125" style="3" customWidth="1"/>
    <col min="14446" max="14446" width="22.42578125" style="3" customWidth="1"/>
    <col min="14447" max="14447" width="13.85546875" style="3" customWidth="1"/>
    <col min="14448" max="14448" width="20.7109375" style="3" customWidth="1"/>
    <col min="14449" max="14449" width="18.140625" style="3" customWidth="1"/>
    <col min="14450" max="14450" width="14.85546875" style="3" bestFit="1" customWidth="1"/>
    <col min="14451" max="14451" width="11.42578125" style="3"/>
    <col min="14452" max="14452" width="17.42578125" style="3" customWidth="1"/>
    <col min="14453" max="14455" width="18.140625" style="3" customWidth="1"/>
    <col min="14456" max="14459" width="11.42578125" style="3"/>
    <col min="14460" max="14460" width="34" style="3" customWidth="1"/>
    <col min="14461" max="14461" width="9.5703125" style="3" customWidth="1"/>
    <col min="14462" max="14462" width="16.7109375" style="3" customWidth="1"/>
    <col min="14463" max="14463" width="55.140625" style="3" customWidth="1"/>
    <col min="14464" max="14464" width="22.5703125" style="3" customWidth="1"/>
    <col min="14465" max="14465" width="23" style="3" customWidth="1"/>
    <col min="14466" max="14466" width="22.85546875" style="3" customWidth="1"/>
    <col min="14467" max="14467" width="23.42578125" style="3" customWidth="1"/>
    <col min="14468" max="14468" width="28.7109375" style="3" customWidth="1"/>
    <col min="14469" max="14469" width="12.7109375" style="3" customWidth="1"/>
    <col min="14470" max="14470" width="11.42578125" style="3"/>
    <col min="14471" max="14471" width="25.28515625" style="3" customWidth="1"/>
    <col min="14472" max="14472" width="15.85546875" style="3" bestFit="1" customWidth="1"/>
    <col min="14473" max="14474" width="18" style="3" bestFit="1" customWidth="1"/>
    <col min="14475" max="14693" width="11.42578125" style="3"/>
    <col min="14694" max="14694" width="15.42578125" style="3" customWidth="1"/>
    <col min="14695" max="14695" width="9.5703125" style="3" customWidth="1"/>
    <col min="14696" max="14696" width="14.42578125" style="3" customWidth="1"/>
    <col min="14697" max="14697" width="49.85546875" style="3" customWidth="1"/>
    <col min="14698" max="14698" width="22.5703125" style="3" customWidth="1"/>
    <col min="14699" max="14699" width="23" style="3" customWidth="1"/>
    <col min="14700" max="14700" width="22.85546875" style="3" customWidth="1"/>
    <col min="14701" max="14701" width="23.42578125" style="3" customWidth="1"/>
    <col min="14702" max="14702" width="22.42578125" style="3" customWidth="1"/>
    <col min="14703" max="14703" width="13.85546875" style="3" customWidth="1"/>
    <col min="14704" max="14704" width="20.7109375" style="3" customWidth="1"/>
    <col min="14705" max="14705" width="18.140625" style="3" customWidth="1"/>
    <col min="14706" max="14706" width="14.85546875" style="3" bestFit="1" customWidth="1"/>
    <col min="14707" max="14707" width="11.42578125" style="3"/>
    <col min="14708" max="14708" width="17.42578125" style="3" customWidth="1"/>
    <col min="14709" max="14711" width="18.140625" style="3" customWidth="1"/>
    <col min="14712" max="14715" width="11.42578125" style="3"/>
    <col min="14716" max="14716" width="34" style="3" customWidth="1"/>
    <col min="14717" max="14717" width="9.5703125" style="3" customWidth="1"/>
    <col min="14718" max="14718" width="16.7109375" style="3" customWidth="1"/>
    <col min="14719" max="14719" width="55.140625" style="3" customWidth="1"/>
    <col min="14720" max="14720" width="22.5703125" style="3" customWidth="1"/>
    <col min="14721" max="14721" width="23" style="3" customWidth="1"/>
    <col min="14722" max="14722" width="22.85546875" style="3" customWidth="1"/>
    <col min="14723" max="14723" width="23.42578125" style="3" customWidth="1"/>
    <col min="14724" max="14724" width="28.7109375" style="3" customWidth="1"/>
    <col min="14725" max="14725" width="12.7109375" style="3" customWidth="1"/>
    <col min="14726" max="14726" width="11.42578125" style="3"/>
    <col min="14727" max="14727" width="25.28515625" style="3" customWidth="1"/>
    <col min="14728" max="14728" width="15.85546875" style="3" bestFit="1" customWidth="1"/>
    <col min="14729" max="14730" width="18" style="3" bestFit="1" customWidth="1"/>
    <col min="14731" max="14949" width="11.42578125" style="3"/>
    <col min="14950" max="14950" width="15.42578125" style="3" customWidth="1"/>
    <col min="14951" max="14951" width="9.5703125" style="3" customWidth="1"/>
    <col min="14952" max="14952" width="14.42578125" style="3" customWidth="1"/>
    <col min="14953" max="14953" width="49.85546875" style="3" customWidth="1"/>
    <col min="14954" max="14954" width="22.5703125" style="3" customWidth="1"/>
    <col min="14955" max="14955" width="23" style="3" customWidth="1"/>
    <col min="14956" max="14956" width="22.85546875" style="3" customWidth="1"/>
    <col min="14957" max="14957" width="23.42578125" style="3" customWidth="1"/>
    <col min="14958" max="14958" width="22.42578125" style="3" customWidth="1"/>
    <col min="14959" max="14959" width="13.85546875" style="3" customWidth="1"/>
    <col min="14960" max="14960" width="20.7109375" style="3" customWidth="1"/>
    <col min="14961" max="14961" width="18.140625" style="3" customWidth="1"/>
    <col min="14962" max="14962" width="14.85546875" style="3" bestFit="1" customWidth="1"/>
    <col min="14963" max="14963" width="11.42578125" style="3"/>
    <col min="14964" max="14964" width="17.42578125" style="3" customWidth="1"/>
    <col min="14965" max="14967" width="18.140625" style="3" customWidth="1"/>
    <col min="14968" max="14971" width="11.42578125" style="3"/>
    <col min="14972" max="14972" width="34" style="3" customWidth="1"/>
    <col min="14973" max="14973" width="9.5703125" style="3" customWidth="1"/>
    <col min="14974" max="14974" width="16.7109375" style="3" customWidth="1"/>
    <col min="14975" max="14975" width="55.140625" style="3" customWidth="1"/>
    <col min="14976" max="14976" width="22.5703125" style="3" customWidth="1"/>
    <col min="14977" max="14977" width="23" style="3" customWidth="1"/>
    <col min="14978" max="14978" width="22.85546875" style="3" customWidth="1"/>
    <col min="14979" max="14979" width="23.42578125" style="3" customWidth="1"/>
    <col min="14980" max="14980" width="28.7109375" style="3" customWidth="1"/>
    <col min="14981" max="14981" width="12.7109375" style="3" customWidth="1"/>
    <col min="14982" max="14982" width="11.42578125" style="3"/>
    <col min="14983" max="14983" width="25.28515625" style="3" customWidth="1"/>
    <col min="14984" max="14984" width="15.85546875" style="3" bestFit="1" customWidth="1"/>
    <col min="14985" max="14986" width="18" style="3" bestFit="1" customWidth="1"/>
    <col min="14987" max="15205" width="11.42578125" style="3"/>
    <col min="15206" max="15206" width="15.42578125" style="3" customWidth="1"/>
    <col min="15207" max="15207" width="9.5703125" style="3" customWidth="1"/>
    <col min="15208" max="15208" width="14.42578125" style="3" customWidth="1"/>
    <col min="15209" max="15209" width="49.85546875" style="3" customWidth="1"/>
    <col min="15210" max="15210" width="22.5703125" style="3" customWidth="1"/>
    <col min="15211" max="15211" width="23" style="3" customWidth="1"/>
    <col min="15212" max="15212" width="22.85546875" style="3" customWidth="1"/>
    <col min="15213" max="15213" width="23.42578125" style="3" customWidth="1"/>
    <col min="15214" max="15214" width="22.42578125" style="3" customWidth="1"/>
    <col min="15215" max="15215" width="13.85546875" style="3" customWidth="1"/>
    <col min="15216" max="15216" width="20.7109375" style="3" customWidth="1"/>
    <col min="15217" max="15217" width="18.140625" style="3" customWidth="1"/>
    <col min="15218" max="15218" width="14.85546875" style="3" bestFit="1" customWidth="1"/>
    <col min="15219" max="15219" width="11.42578125" style="3"/>
    <col min="15220" max="15220" width="17.42578125" style="3" customWidth="1"/>
    <col min="15221" max="15223" width="18.140625" style="3" customWidth="1"/>
    <col min="15224" max="15227" width="11.42578125" style="3"/>
    <col min="15228" max="15228" width="34" style="3" customWidth="1"/>
    <col min="15229" max="15229" width="9.5703125" style="3" customWidth="1"/>
    <col min="15230" max="15230" width="16.7109375" style="3" customWidth="1"/>
    <col min="15231" max="15231" width="55.140625" style="3" customWidth="1"/>
    <col min="15232" max="15232" width="22.5703125" style="3" customWidth="1"/>
    <col min="15233" max="15233" width="23" style="3" customWidth="1"/>
    <col min="15234" max="15234" width="22.85546875" style="3" customWidth="1"/>
    <col min="15235" max="15235" width="23.42578125" style="3" customWidth="1"/>
    <col min="15236" max="15236" width="28.7109375" style="3" customWidth="1"/>
    <col min="15237" max="15237" width="12.7109375" style="3" customWidth="1"/>
    <col min="15238" max="15238" width="11.42578125" style="3"/>
    <col min="15239" max="15239" width="25.28515625" style="3" customWidth="1"/>
    <col min="15240" max="15240" width="15.85546875" style="3" bestFit="1" customWidth="1"/>
    <col min="15241" max="15242" width="18" style="3" bestFit="1" customWidth="1"/>
    <col min="15243" max="15461" width="11.42578125" style="3"/>
    <col min="15462" max="15462" width="15.42578125" style="3" customWidth="1"/>
    <col min="15463" max="15463" width="9.5703125" style="3" customWidth="1"/>
    <col min="15464" max="15464" width="14.42578125" style="3" customWidth="1"/>
    <col min="15465" max="15465" width="49.85546875" style="3" customWidth="1"/>
    <col min="15466" max="15466" width="22.5703125" style="3" customWidth="1"/>
    <col min="15467" max="15467" width="23" style="3" customWidth="1"/>
    <col min="15468" max="15468" width="22.85546875" style="3" customWidth="1"/>
    <col min="15469" max="15469" width="23.42578125" style="3" customWidth="1"/>
    <col min="15470" max="15470" width="22.42578125" style="3" customWidth="1"/>
    <col min="15471" max="15471" width="13.85546875" style="3" customWidth="1"/>
    <col min="15472" max="15472" width="20.7109375" style="3" customWidth="1"/>
    <col min="15473" max="15473" width="18.140625" style="3" customWidth="1"/>
    <col min="15474" max="15474" width="14.85546875" style="3" bestFit="1" customWidth="1"/>
    <col min="15475" max="15475" width="11.42578125" style="3"/>
    <col min="15476" max="15476" width="17.42578125" style="3" customWidth="1"/>
    <col min="15477" max="15479" width="18.140625" style="3" customWidth="1"/>
    <col min="15480" max="15483" width="11.42578125" style="3"/>
    <col min="15484" max="15484" width="34" style="3" customWidth="1"/>
    <col min="15485" max="15485" width="9.5703125" style="3" customWidth="1"/>
    <col min="15486" max="15486" width="16.7109375" style="3" customWidth="1"/>
    <col min="15487" max="15487" width="55.140625" style="3" customWidth="1"/>
    <col min="15488" max="15488" width="22.5703125" style="3" customWidth="1"/>
    <col min="15489" max="15489" width="23" style="3" customWidth="1"/>
    <col min="15490" max="15490" width="22.85546875" style="3" customWidth="1"/>
    <col min="15491" max="15491" width="23.42578125" style="3" customWidth="1"/>
    <col min="15492" max="15492" width="28.7109375" style="3" customWidth="1"/>
    <col min="15493" max="15493" width="12.7109375" style="3" customWidth="1"/>
    <col min="15494" max="15494" width="11.42578125" style="3"/>
    <col min="15495" max="15495" width="25.28515625" style="3" customWidth="1"/>
    <col min="15496" max="15496" width="15.85546875" style="3" bestFit="1" customWidth="1"/>
    <col min="15497" max="15498" width="18" style="3" bestFit="1" customWidth="1"/>
    <col min="15499" max="15717" width="11.42578125" style="3"/>
    <col min="15718" max="15718" width="15.42578125" style="3" customWidth="1"/>
    <col min="15719" max="15719" width="9.5703125" style="3" customWidth="1"/>
    <col min="15720" max="15720" width="14.42578125" style="3" customWidth="1"/>
    <col min="15721" max="15721" width="49.85546875" style="3" customWidth="1"/>
    <col min="15722" max="15722" width="22.5703125" style="3" customWidth="1"/>
    <col min="15723" max="15723" width="23" style="3" customWidth="1"/>
    <col min="15724" max="15724" width="22.85546875" style="3" customWidth="1"/>
    <col min="15725" max="15725" width="23.42578125" style="3" customWidth="1"/>
    <col min="15726" max="15726" width="22.42578125" style="3" customWidth="1"/>
    <col min="15727" max="15727" width="13.85546875" style="3" customWidth="1"/>
    <col min="15728" max="15728" width="20.7109375" style="3" customWidth="1"/>
    <col min="15729" max="15729" width="18.140625" style="3" customWidth="1"/>
    <col min="15730" max="15730" width="14.85546875" style="3" bestFit="1" customWidth="1"/>
    <col min="15731" max="15731" width="11.42578125" style="3"/>
    <col min="15732" max="15732" width="17.42578125" style="3" customWidth="1"/>
    <col min="15733" max="15735" width="18.140625" style="3" customWidth="1"/>
    <col min="15736" max="15739" width="11.42578125" style="3"/>
    <col min="15740" max="15740" width="34" style="3" customWidth="1"/>
    <col min="15741" max="15741" width="9.5703125" style="3" customWidth="1"/>
    <col min="15742" max="15742" width="16.7109375" style="3" customWidth="1"/>
    <col min="15743" max="15743" width="55.140625" style="3" customWidth="1"/>
    <col min="15744" max="15744" width="22.5703125" style="3" customWidth="1"/>
    <col min="15745" max="15745" width="23" style="3" customWidth="1"/>
    <col min="15746" max="15746" width="22.85546875" style="3" customWidth="1"/>
    <col min="15747" max="15747" width="23.42578125" style="3" customWidth="1"/>
    <col min="15748" max="15748" width="28.7109375" style="3" customWidth="1"/>
    <col min="15749" max="15749" width="12.7109375" style="3" customWidth="1"/>
    <col min="15750" max="15750" width="11.42578125" style="3"/>
    <col min="15751" max="15751" width="25.28515625" style="3" customWidth="1"/>
    <col min="15752" max="15752" width="15.85546875" style="3" bestFit="1" customWidth="1"/>
    <col min="15753" max="15754" width="18" style="3" bestFit="1" customWidth="1"/>
    <col min="15755" max="15973" width="11.42578125" style="3"/>
    <col min="15974" max="15974" width="15.42578125" style="3" customWidth="1"/>
    <col min="15975" max="15975" width="9.5703125" style="3" customWidth="1"/>
    <col min="15976" max="15976" width="14.42578125" style="3" customWidth="1"/>
    <col min="15977" max="15977" width="49.85546875" style="3" customWidth="1"/>
    <col min="15978" max="15978" width="22.5703125" style="3" customWidth="1"/>
    <col min="15979" max="15979" width="23" style="3" customWidth="1"/>
    <col min="15980" max="15980" width="22.85546875" style="3" customWidth="1"/>
    <col min="15981" max="15981" width="23.42578125" style="3" customWidth="1"/>
    <col min="15982" max="15982" width="22.42578125" style="3" customWidth="1"/>
    <col min="15983" max="15983" width="13.85546875" style="3" customWidth="1"/>
    <col min="15984" max="15984" width="20.7109375" style="3" customWidth="1"/>
    <col min="15985" max="15985" width="18.140625" style="3" customWidth="1"/>
    <col min="15986" max="15986" width="14.85546875" style="3" bestFit="1" customWidth="1"/>
    <col min="15987" max="15987" width="11.42578125" style="3"/>
    <col min="15988" max="15988" width="17.42578125" style="3" customWidth="1"/>
    <col min="15989" max="15991" width="18.140625" style="3" customWidth="1"/>
    <col min="15992" max="15995" width="11.42578125" style="3"/>
    <col min="15996" max="15996" width="34" style="3" customWidth="1"/>
    <col min="15997" max="15997" width="9.5703125" style="3" customWidth="1"/>
    <col min="15998" max="15998" width="16.7109375" style="3" customWidth="1"/>
    <col min="15999" max="15999" width="55.140625" style="3" customWidth="1"/>
    <col min="16000" max="16000" width="22.5703125" style="3" customWidth="1"/>
    <col min="16001" max="16001" width="23" style="3" customWidth="1"/>
    <col min="16002" max="16002" width="22.85546875" style="3" customWidth="1"/>
    <col min="16003" max="16003" width="23.42578125" style="3" customWidth="1"/>
    <col min="16004" max="16004" width="28.7109375" style="3" customWidth="1"/>
    <col min="16005" max="16005" width="12.7109375" style="3" customWidth="1"/>
    <col min="16006" max="16006" width="11.42578125" style="3"/>
    <col min="16007" max="16007" width="25.28515625" style="3" customWidth="1"/>
    <col min="16008" max="16008" width="15.85546875" style="3" bestFit="1" customWidth="1"/>
    <col min="16009" max="16010" width="18" style="3" bestFit="1" customWidth="1"/>
    <col min="16011" max="16229" width="11.42578125" style="3"/>
    <col min="16230" max="16230" width="15.42578125" style="3" customWidth="1"/>
    <col min="16231" max="16231" width="9.5703125" style="3" customWidth="1"/>
    <col min="16232" max="16232" width="14.42578125" style="3" customWidth="1"/>
    <col min="16233" max="16233" width="49.85546875" style="3" customWidth="1"/>
    <col min="16234" max="16234" width="22.5703125" style="3" customWidth="1"/>
    <col min="16235" max="16235" width="23" style="3" customWidth="1"/>
    <col min="16236" max="16236" width="22.85546875" style="3" customWidth="1"/>
    <col min="16237" max="16237" width="23.42578125" style="3" customWidth="1"/>
    <col min="16238" max="16238" width="22.42578125" style="3" customWidth="1"/>
    <col min="16239" max="16239" width="13.85546875" style="3" customWidth="1"/>
    <col min="16240" max="16240" width="20.7109375" style="3" customWidth="1"/>
    <col min="16241" max="16241" width="18.140625" style="3" customWidth="1"/>
    <col min="16242" max="16242" width="14.85546875" style="3" bestFit="1" customWidth="1"/>
    <col min="16243" max="16243" width="11.42578125" style="3"/>
    <col min="16244" max="16244" width="17.42578125" style="3" customWidth="1"/>
    <col min="16245" max="16247" width="18.140625" style="3" customWidth="1"/>
    <col min="16248" max="16384" width="11.42578125" style="3"/>
  </cols>
  <sheetData>
    <row r="1" spans="1:30" s="1" customFormat="1" ht="23.25" x14ac:dyDescent="0.25">
      <c r="A1" s="246" t="s">
        <v>0</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row>
    <row r="2" spans="1:30" s="1" customFormat="1" ht="24.95" customHeight="1" x14ac:dyDescent="0.25">
      <c r="A2" s="247" t="s">
        <v>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row>
    <row r="3" spans="1:30" ht="24.95" customHeight="1" x14ac:dyDescent="0.25">
      <c r="A3" s="248" t="s">
        <v>532</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row>
    <row r="4" spans="1:30" ht="15.75" customHeight="1" thickBot="1" x14ac:dyDescent="0.3">
      <c r="A4" s="4"/>
      <c r="E4" s="6"/>
      <c r="F4" s="7"/>
      <c r="I4" s="7"/>
      <c r="J4" s="7"/>
      <c r="K4" s="7"/>
      <c r="L4" s="7"/>
      <c r="M4" s="9"/>
      <c r="N4" s="10"/>
      <c r="O4" s="11"/>
      <c r="P4" s="11"/>
      <c r="Q4" s="4" t="s">
        <v>3</v>
      </c>
      <c r="R4" s="12"/>
      <c r="S4" s="13" t="s">
        <v>4</v>
      </c>
      <c r="T4" s="14" t="s">
        <v>5</v>
      </c>
      <c r="U4" s="15"/>
      <c r="W4" s="14"/>
      <c r="X4" s="17"/>
      <c r="Y4" s="17"/>
      <c r="Z4" s="17"/>
      <c r="AA4" s="17"/>
      <c r="AB4" s="17"/>
    </row>
    <row r="5" spans="1:30" ht="29.25" customHeight="1" x14ac:dyDescent="0.25">
      <c r="A5" s="249" t="s">
        <v>6</v>
      </c>
      <c r="B5" s="251" t="s">
        <v>7</v>
      </c>
      <c r="C5" s="251" t="s">
        <v>8</v>
      </c>
      <c r="D5" s="251" t="s">
        <v>9</v>
      </c>
      <c r="E5" s="251" t="s">
        <v>10</v>
      </c>
      <c r="F5" s="251" t="s">
        <v>11</v>
      </c>
      <c r="G5" s="251" t="s">
        <v>12</v>
      </c>
      <c r="H5" s="251"/>
      <c r="I5" s="251"/>
      <c r="J5" s="251"/>
      <c r="K5" s="251"/>
      <c r="L5" s="262" t="s">
        <v>13</v>
      </c>
      <c r="M5" s="264" t="s">
        <v>14</v>
      </c>
      <c r="N5" s="264" t="s">
        <v>15</v>
      </c>
      <c r="O5" s="255" t="s">
        <v>16</v>
      </c>
      <c r="P5" s="255" t="s">
        <v>17</v>
      </c>
      <c r="Q5" s="255" t="s">
        <v>18</v>
      </c>
      <c r="R5" s="255" t="s">
        <v>19</v>
      </c>
      <c r="S5" s="255" t="s">
        <v>20</v>
      </c>
      <c r="T5" s="255" t="s">
        <v>21</v>
      </c>
      <c r="U5" s="255" t="s">
        <v>22</v>
      </c>
      <c r="V5" s="255" t="s">
        <v>23</v>
      </c>
      <c r="W5" s="255" t="s">
        <v>24</v>
      </c>
      <c r="X5" s="253" t="s">
        <v>25</v>
      </c>
      <c r="Y5" s="253"/>
      <c r="Z5" s="253"/>
      <c r="AA5" s="253"/>
      <c r="AB5" s="254"/>
    </row>
    <row r="6" spans="1:30" ht="84.75" customHeight="1" thickBot="1" x14ac:dyDescent="0.3">
      <c r="A6" s="250"/>
      <c r="B6" s="252"/>
      <c r="C6" s="252"/>
      <c r="D6" s="252"/>
      <c r="E6" s="252"/>
      <c r="F6" s="252"/>
      <c r="G6" s="18" t="s">
        <v>26</v>
      </c>
      <c r="H6" s="18" t="s">
        <v>27</v>
      </c>
      <c r="I6" s="18" t="s">
        <v>28</v>
      </c>
      <c r="J6" s="18" t="s">
        <v>29</v>
      </c>
      <c r="K6" s="18" t="s">
        <v>30</v>
      </c>
      <c r="L6" s="263"/>
      <c r="M6" s="265"/>
      <c r="N6" s="265"/>
      <c r="O6" s="256"/>
      <c r="P6" s="256"/>
      <c r="Q6" s="256"/>
      <c r="R6" s="256"/>
      <c r="S6" s="256"/>
      <c r="T6" s="256"/>
      <c r="U6" s="256"/>
      <c r="V6" s="256"/>
      <c r="W6" s="256"/>
      <c r="X6" s="19" t="s">
        <v>31</v>
      </c>
      <c r="Y6" s="19" t="s">
        <v>32</v>
      </c>
      <c r="Z6" s="19" t="s">
        <v>33</v>
      </c>
      <c r="AA6" s="19" t="s">
        <v>34</v>
      </c>
      <c r="AB6" s="20" t="s">
        <v>35</v>
      </c>
    </row>
    <row r="7" spans="1:30" s="4" customFormat="1" ht="28.5" customHeight="1" thickBot="1" x14ac:dyDescent="0.3">
      <c r="A7" s="21" t="s">
        <v>36</v>
      </c>
      <c r="B7" s="22" t="s">
        <v>37</v>
      </c>
      <c r="C7" s="22">
        <v>10</v>
      </c>
      <c r="D7" s="22" t="s">
        <v>38</v>
      </c>
      <c r="E7" s="23" t="s">
        <v>39</v>
      </c>
      <c r="F7" s="24">
        <f>+F98</f>
        <v>10073090054</v>
      </c>
      <c r="G7" s="24">
        <f>+G98</f>
        <v>0</v>
      </c>
      <c r="H7" s="24">
        <f>+H98</f>
        <v>0</v>
      </c>
      <c r="I7" s="24">
        <f>+I98</f>
        <v>0</v>
      </c>
      <c r="J7" s="24">
        <f>+J98</f>
        <v>0</v>
      </c>
      <c r="K7" s="24">
        <f t="shared" ref="K7:K43" si="0">+G7-H7+I7-J7</f>
        <v>0</v>
      </c>
      <c r="L7" s="24">
        <f>+F7+K7</f>
        <v>10073090054</v>
      </c>
      <c r="M7" s="25">
        <f t="shared" ref="M7:M14" si="1">L7/$L$295</f>
        <v>1.2763735162215533E-3</v>
      </c>
      <c r="N7" s="24">
        <f t="shared" ref="N7:W7" si="2">+N98</f>
        <v>0</v>
      </c>
      <c r="O7" s="24">
        <f t="shared" si="2"/>
        <v>176207.83</v>
      </c>
      <c r="P7" s="24">
        <f t="shared" si="2"/>
        <v>10072913846.17</v>
      </c>
      <c r="Q7" s="24">
        <f t="shared" si="2"/>
        <v>176207.83</v>
      </c>
      <c r="R7" s="24">
        <f t="shared" si="2"/>
        <v>10072913846.17</v>
      </c>
      <c r="S7" s="24">
        <f t="shared" si="2"/>
        <v>0</v>
      </c>
      <c r="T7" s="24">
        <f t="shared" si="2"/>
        <v>0</v>
      </c>
      <c r="U7" s="24">
        <f t="shared" si="2"/>
        <v>176207.83</v>
      </c>
      <c r="V7" s="24">
        <f t="shared" si="2"/>
        <v>0</v>
      </c>
      <c r="W7" s="24">
        <f t="shared" si="2"/>
        <v>0</v>
      </c>
      <c r="X7" s="26">
        <f t="shared" ref="X7:X70" si="3">+Q7/L7</f>
        <v>1.7492927101354394E-5</v>
      </c>
      <c r="Y7" s="27">
        <f t="shared" ref="Y7:Y70" si="4">+T7/L7</f>
        <v>0</v>
      </c>
      <c r="Z7" s="27">
        <f>+V7/L7</f>
        <v>0</v>
      </c>
      <c r="AA7" s="27">
        <f>+T7/Q7</f>
        <v>0</v>
      </c>
      <c r="AB7" s="28" t="s">
        <v>40</v>
      </c>
    </row>
    <row r="8" spans="1:30" s="4" customFormat="1" ht="28.5" customHeight="1" thickBot="1" x14ac:dyDescent="0.3">
      <c r="A8" s="21" t="s">
        <v>36</v>
      </c>
      <c r="B8" s="22" t="s">
        <v>41</v>
      </c>
      <c r="C8" s="22">
        <v>20</v>
      </c>
      <c r="D8" s="22" t="s">
        <v>38</v>
      </c>
      <c r="E8" s="23" t="s">
        <v>39</v>
      </c>
      <c r="F8" s="24">
        <f>+F9+F38+F89+F102</f>
        <v>103864906976</v>
      </c>
      <c r="G8" s="24">
        <f>+G9+G38+G89+G102</f>
        <v>0</v>
      </c>
      <c r="H8" s="24">
        <f>+H9+H38+H89+H102</f>
        <v>0</v>
      </c>
      <c r="I8" s="24">
        <f>+I9+I38+I89+I102</f>
        <v>101100000</v>
      </c>
      <c r="J8" s="24">
        <f>+J9+J38+J89+J102</f>
        <v>101100000</v>
      </c>
      <c r="K8" s="24">
        <f t="shared" si="0"/>
        <v>0</v>
      </c>
      <c r="L8" s="24">
        <f>+F8+K8</f>
        <v>103864906976</v>
      </c>
      <c r="M8" s="25">
        <f t="shared" si="1"/>
        <v>1.3160848936949417E-2</v>
      </c>
      <c r="N8" s="24">
        <f t="shared" ref="N8:W8" si="5">+N9+N38+N89+N102</f>
        <v>10913069000</v>
      </c>
      <c r="O8" s="24">
        <f t="shared" si="5"/>
        <v>72912292391.880005</v>
      </c>
      <c r="P8" s="24">
        <f t="shared" si="5"/>
        <v>30952614584.120003</v>
      </c>
      <c r="Q8" s="24">
        <f t="shared" si="5"/>
        <v>21315699319.43</v>
      </c>
      <c r="R8" s="24">
        <f t="shared" si="5"/>
        <v>82549207656.570007</v>
      </c>
      <c r="S8" s="24">
        <f t="shared" si="5"/>
        <v>51596593072.449997</v>
      </c>
      <c r="T8" s="24">
        <f t="shared" si="5"/>
        <v>10445088713.620001</v>
      </c>
      <c r="U8" s="24">
        <f t="shared" si="5"/>
        <v>10870610605.809999</v>
      </c>
      <c r="V8" s="24">
        <f t="shared" si="5"/>
        <v>9446511761.6200008</v>
      </c>
      <c r="W8" s="24">
        <f t="shared" si="5"/>
        <v>998576952</v>
      </c>
      <c r="X8" s="30">
        <f t="shared" si="3"/>
        <v>0.2052252290020864</v>
      </c>
      <c r="Y8" s="31">
        <f>+T8/L8</f>
        <v>0.10056417530931348</v>
      </c>
      <c r="Z8" s="31">
        <f>+V8/L8</f>
        <v>9.0949985290053742E-2</v>
      </c>
      <c r="AA8" s="31">
        <f>+T8/Q8</f>
        <v>0.49001858006595822</v>
      </c>
      <c r="AB8" s="32">
        <f>+V8/T8</f>
        <v>0.90439746570099555</v>
      </c>
    </row>
    <row r="9" spans="1:30" ht="27" customHeight="1" x14ac:dyDescent="0.25">
      <c r="A9" s="33" t="s">
        <v>42</v>
      </c>
      <c r="B9" s="34" t="s">
        <v>41</v>
      </c>
      <c r="C9" s="34">
        <v>20</v>
      </c>
      <c r="D9" s="34" t="s">
        <v>38</v>
      </c>
      <c r="E9" s="35" t="s">
        <v>43</v>
      </c>
      <c r="F9" s="36">
        <f>+F10</f>
        <v>61887034000</v>
      </c>
      <c r="G9" s="36">
        <f>+G10</f>
        <v>0</v>
      </c>
      <c r="H9" s="36">
        <f>+H10</f>
        <v>0</v>
      </c>
      <c r="I9" s="36">
        <f>+I10</f>
        <v>0</v>
      </c>
      <c r="J9" s="36">
        <f>+J10</f>
        <v>0</v>
      </c>
      <c r="K9" s="36">
        <f t="shared" si="0"/>
        <v>0</v>
      </c>
      <c r="L9" s="36">
        <f>+L10</f>
        <v>61887034000</v>
      </c>
      <c r="M9" s="37">
        <f t="shared" si="1"/>
        <v>7.8417814962088699E-3</v>
      </c>
      <c r="N9" s="36">
        <f t="shared" ref="N9:W9" si="6">+N10</f>
        <v>4848293000</v>
      </c>
      <c r="O9" s="36">
        <f t="shared" si="6"/>
        <v>57038741000</v>
      </c>
      <c r="P9" s="36">
        <f t="shared" si="6"/>
        <v>4848293000</v>
      </c>
      <c r="Q9" s="36">
        <f t="shared" si="6"/>
        <v>7764616590.5500011</v>
      </c>
      <c r="R9" s="36">
        <f t="shared" si="6"/>
        <v>54122417409.449997</v>
      </c>
      <c r="S9" s="36">
        <f t="shared" si="6"/>
        <v>49274124409.449997</v>
      </c>
      <c r="T9" s="36">
        <f t="shared" si="6"/>
        <v>7764616590.5500011</v>
      </c>
      <c r="U9" s="36">
        <f t="shared" si="6"/>
        <v>0</v>
      </c>
      <c r="V9" s="36">
        <f t="shared" si="6"/>
        <v>6766039638.5500011</v>
      </c>
      <c r="W9" s="36">
        <f t="shared" si="6"/>
        <v>998576952</v>
      </c>
      <c r="X9" s="38">
        <f>+Q9/L9</f>
        <v>0.12546435155625654</v>
      </c>
      <c r="Y9" s="38">
        <f>+T9/L9</f>
        <v>0.12546435155625654</v>
      </c>
      <c r="Z9" s="38">
        <f>+V9/L9</f>
        <v>0.10932887232162396</v>
      </c>
      <c r="AA9" s="38">
        <f>+T9/Q9</f>
        <v>1</v>
      </c>
      <c r="AB9" s="38">
        <f>+V9/T9</f>
        <v>0.87139391361379936</v>
      </c>
    </row>
    <row r="10" spans="1:30" ht="35.25" customHeight="1" x14ac:dyDescent="0.25">
      <c r="A10" s="39" t="s">
        <v>44</v>
      </c>
      <c r="B10" s="34" t="s">
        <v>41</v>
      </c>
      <c r="C10" s="34">
        <v>20</v>
      </c>
      <c r="D10" s="34" t="s">
        <v>38</v>
      </c>
      <c r="E10" s="40" t="s">
        <v>45</v>
      </c>
      <c r="F10" s="41">
        <f>+F11+F22+F30+F37</f>
        <v>61887034000</v>
      </c>
      <c r="G10" s="41">
        <f>+G11+G22+G30+G37</f>
        <v>0</v>
      </c>
      <c r="H10" s="41">
        <f>+H11+H22+H30+H37</f>
        <v>0</v>
      </c>
      <c r="I10" s="41">
        <f>+I11+I22+I30+I37</f>
        <v>0</v>
      </c>
      <c r="J10" s="41">
        <f>+J11+J22+J30+J37</f>
        <v>0</v>
      </c>
      <c r="K10" s="41">
        <f t="shared" si="0"/>
        <v>0</v>
      </c>
      <c r="L10" s="41">
        <f>+L11+L22+L30+L37</f>
        <v>61887034000</v>
      </c>
      <c r="M10" s="42">
        <f t="shared" si="1"/>
        <v>7.8417814962088699E-3</v>
      </c>
      <c r="N10" s="41">
        <f t="shared" ref="N10:W10" si="7">+N11+N22+N30+N37</f>
        <v>4848293000</v>
      </c>
      <c r="O10" s="41">
        <f t="shared" si="7"/>
        <v>57038741000</v>
      </c>
      <c r="P10" s="41">
        <f t="shared" si="7"/>
        <v>4848293000</v>
      </c>
      <c r="Q10" s="41">
        <f t="shared" si="7"/>
        <v>7764616590.5500011</v>
      </c>
      <c r="R10" s="41">
        <f t="shared" si="7"/>
        <v>54122417409.449997</v>
      </c>
      <c r="S10" s="41">
        <f t="shared" si="7"/>
        <v>49274124409.449997</v>
      </c>
      <c r="T10" s="41">
        <f t="shared" si="7"/>
        <v>7764616590.5500011</v>
      </c>
      <c r="U10" s="41">
        <f t="shared" si="7"/>
        <v>0</v>
      </c>
      <c r="V10" s="41">
        <f t="shared" si="7"/>
        <v>6766039638.5500011</v>
      </c>
      <c r="W10" s="41">
        <f t="shared" si="7"/>
        <v>998576952</v>
      </c>
      <c r="X10" s="38">
        <f t="shared" ref="X10:X31" si="8">+Q10/L10</f>
        <v>0.12546435155625654</v>
      </c>
      <c r="Y10" s="38">
        <f t="shared" ref="Y10:Y31" si="9">+T10/L10</f>
        <v>0.12546435155625654</v>
      </c>
      <c r="Z10" s="38">
        <f t="shared" ref="Z10:Z21" si="10">+V10/L10</f>
        <v>0.10932887232162396</v>
      </c>
      <c r="AA10" s="38">
        <f t="shared" ref="AA10:AA21" si="11">+T10/Q10</f>
        <v>1</v>
      </c>
      <c r="AB10" s="38">
        <f t="shared" ref="AB10:AB21" si="12">+V10/T10</f>
        <v>0.87139391361379936</v>
      </c>
    </row>
    <row r="11" spans="1:30" ht="27" customHeight="1" x14ac:dyDescent="0.25">
      <c r="A11" s="39" t="s">
        <v>46</v>
      </c>
      <c r="B11" s="34" t="s">
        <v>41</v>
      </c>
      <c r="C11" s="34">
        <v>20</v>
      </c>
      <c r="D11" s="34" t="s">
        <v>38</v>
      </c>
      <c r="E11" s="40" t="s">
        <v>47</v>
      </c>
      <c r="F11" s="41">
        <f>+F12</f>
        <v>39105875000</v>
      </c>
      <c r="G11" s="41">
        <f>+G12</f>
        <v>0</v>
      </c>
      <c r="H11" s="41">
        <f>+H12</f>
        <v>0</v>
      </c>
      <c r="I11" s="41">
        <f>+I12</f>
        <v>0</v>
      </c>
      <c r="J11" s="41">
        <f>+J12</f>
        <v>0</v>
      </c>
      <c r="K11" s="41">
        <f t="shared" si="0"/>
        <v>0</v>
      </c>
      <c r="L11" s="41">
        <f>+L12</f>
        <v>39105875000</v>
      </c>
      <c r="M11" s="42">
        <f t="shared" si="1"/>
        <v>4.9551530772674783E-3</v>
      </c>
      <c r="N11" s="41">
        <f t="shared" ref="N11:W11" si="13">+N12</f>
        <v>0</v>
      </c>
      <c r="O11" s="41">
        <f t="shared" si="13"/>
        <v>39105875000</v>
      </c>
      <c r="P11" s="41">
        <f t="shared" si="13"/>
        <v>0</v>
      </c>
      <c r="Q11" s="41">
        <f t="shared" si="13"/>
        <v>5176238908.4900007</v>
      </c>
      <c r="R11" s="41">
        <f t="shared" si="13"/>
        <v>33929636091.509998</v>
      </c>
      <c r="S11" s="41">
        <f t="shared" si="13"/>
        <v>33929636091.509998</v>
      </c>
      <c r="T11" s="41">
        <f t="shared" si="13"/>
        <v>5176238908.4900007</v>
      </c>
      <c r="U11" s="41">
        <f t="shared" si="13"/>
        <v>0</v>
      </c>
      <c r="V11" s="41">
        <f t="shared" si="13"/>
        <v>5176238908.4900007</v>
      </c>
      <c r="W11" s="41">
        <f t="shared" si="13"/>
        <v>0</v>
      </c>
      <c r="X11" s="38">
        <f t="shared" si="8"/>
        <v>0.13236473825198902</v>
      </c>
      <c r="Y11" s="38">
        <f t="shared" si="9"/>
        <v>0.13236473825198902</v>
      </c>
      <c r="Z11" s="38">
        <f t="shared" si="10"/>
        <v>0.13236473825198902</v>
      </c>
      <c r="AA11" s="38">
        <f t="shared" si="11"/>
        <v>1</v>
      </c>
      <c r="AB11" s="38">
        <f t="shared" si="12"/>
        <v>1</v>
      </c>
    </row>
    <row r="12" spans="1:30" ht="27" customHeight="1" x14ac:dyDescent="0.25">
      <c r="A12" s="39" t="s">
        <v>48</v>
      </c>
      <c r="B12" s="34" t="s">
        <v>41</v>
      </c>
      <c r="C12" s="34">
        <v>20</v>
      </c>
      <c r="D12" s="34" t="s">
        <v>38</v>
      </c>
      <c r="E12" s="40" t="s">
        <v>49</v>
      </c>
      <c r="F12" s="41">
        <f>SUM(F13:F21)</f>
        <v>39105875000</v>
      </c>
      <c r="G12" s="41">
        <f>SUM(G13:G21)</f>
        <v>0</v>
      </c>
      <c r="H12" s="41">
        <f>SUM(H13:H21)</f>
        <v>0</v>
      </c>
      <c r="I12" s="41">
        <f>SUM(I13:I21)</f>
        <v>0</v>
      </c>
      <c r="J12" s="41">
        <f>SUM(J13:J21)</f>
        <v>0</v>
      </c>
      <c r="K12" s="41">
        <f t="shared" si="0"/>
        <v>0</v>
      </c>
      <c r="L12" s="41">
        <f>SUM(L13:L21)</f>
        <v>39105875000</v>
      </c>
      <c r="M12" s="42">
        <f t="shared" si="1"/>
        <v>4.9551530772674783E-3</v>
      </c>
      <c r="N12" s="41">
        <f t="shared" ref="N12:W12" si="14">SUM(N13:N21)</f>
        <v>0</v>
      </c>
      <c r="O12" s="41">
        <f t="shared" si="14"/>
        <v>39105875000</v>
      </c>
      <c r="P12" s="41">
        <f t="shared" si="14"/>
        <v>0</v>
      </c>
      <c r="Q12" s="41">
        <f t="shared" si="14"/>
        <v>5176238908.4900007</v>
      </c>
      <c r="R12" s="41">
        <f t="shared" si="14"/>
        <v>33929636091.509998</v>
      </c>
      <c r="S12" s="41">
        <f t="shared" si="14"/>
        <v>33929636091.509998</v>
      </c>
      <c r="T12" s="41">
        <f t="shared" si="14"/>
        <v>5176238908.4900007</v>
      </c>
      <c r="U12" s="41">
        <f t="shared" si="14"/>
        <v>0</v>
      </c>
      <c r="V12" s="41">
        <f t="shared" si="14"/>
        <v>5176238908.4900007</v>
      </c>
      <c r="W12" s="41">
        <f t="shared" si="14"/>
        <v>0</v>
      </c>
      <c r="X12" s="38">
        <f t="shared" si="8"/>
        <v>0.13236473825198902</v>
      </c>
      <c r="Y12" s="38">
        <f t="shared" si="9"/>
        <v>0.13236473825198902</v>
      </c>
      <c r="Z12" s="38">
        <f t="shared" si="10"/>
        <v>0.13236473825198902</v>
      </c>
      <c r="AA12" s="38">
        <f t="shared" si="11"/>
        <v>1</v>
      </c>
      <c r="AB12" s="38">
        <f t="shared" si="12"/>
        <v>1</v>
      </c>
    </row>
    <row r="13" spans="1:30" ht="27" customHeight="1" x14ac:dyDescent="0.25">
      <c r="A13" s="43" t="s">
        <v>50</v>
      </c>
      <c r="B13" s="44" t="s">
        <v>41</v>
      </c>
      <c r="C13" s="44">
        <v>20</v>
      </c>
      <c r="D13" s="44" t="s">
        <v>38</v>
      </c>
      <c r="E13" s="45" t="s">
        <v>51</v>
      </c>
      <c r="F13" s="46">
        <v>27743250237</v>
      </c>
      <c r="G13" s="46">
        <v>0</v>
      </c>
      <c r="H13" s="46">
        <v>0</v>
      </c>
      <c r="I13" s="46">
        <v>0</v>
      </c>
      <c r="J13" s="46">
        <v>0</v>
      </c>
      <c r="K13" s="46">
        <f t="shared" si="0"/>
        <v>0</v>
      </c>
      <c r="L13" s="47">
        <f t="shared" ref="L13:L21" si="15">+F13+K13</f>
        <v>27743250237</v>
      </c>
      <c r="M13" s="42">
        <f t="shared" si="1"/>
        <v>3.5153810465888375E-3</v>
      </c>
      <c r="N13" s="46">
        <v>0</v>
      </c>
      <c r="O13" s="46">
        <v>27743250237</v>
      </c>
      <c r="P13" s="46">
        <f t="shared" ref="P13:P21" si="16">L13-O13</f>
        <v>0</v>
      </c>
      <c r="Q13" s="46">
        <v>4591801404.8100004</v>
      </c>
      <c r="R13" s="46">
        <f t="shared" ref="R13:R21" si="17">+L13-Q13</f>
        <v>23151448832.189999</v>
      </c>
      <c r="S13" s="46">
        <f t="shared" ref="S13:S21" si="18">O13-Q13</f>
        <v>23151448832.189999</v>
      </c>
      <c r="T13" s="46">
        <v>4591801404.8100004</v>
      </c>
      <c r="U13" s="46">
        <f t="shared" ref="U13:U21" si="19">+Q13-T13</f>
        <v>0</v>
      </c>
      <c r="V13" s="46">
        <v>4591801404.8100004</v>
      </c>
      <c r="W13" s="48">
        <f t="shared" ref="W13:W21" si="20">+T13-V13</f>
        <v>0</v>
      </c>
      <c r="X13" s="49">
        <f t="shared" si="8"/>
        <v>0.1655105788104852</v>
      </c>
      <c r="Y13" s="49">
        <f t="shared" si="9"/>
        <v>0.1655105788104852</v>
      </c>
      <c r="Z13" s="49">
        <f t="shared" si="10"/>
        <v>0.1655105788104852</v>
      </c>
      <c r="AA13" s="49">
        <f t="shared" si="11"/>
        <v>1</v>
      </c>
      <c r="AB13" s="49">
        <f t="shared" si="12"/>
        <v>1</v>
      </c>
      <c r="AD13" s="50"/>
    </row>
    <row r="14" spans="1:30" ht="27" customHeight="1" x14ac:dyDescent="0.25">
      <c r="A14" s="43" t="s">
        <v>52</v>
      </c>
      <c r="B14" s="44" t="s">
        <v>41</v>
      </c>
      <c r="C14" s="44">
        <v>20</v>
      </c>
      <c r="D14" s="44" t="s">
        <v>38</v>
      </c>
      <c r="E14" s="45" t="s">
        <v>53</v>
      </c>
      <c r="F14" s="46">
        <v>2408972010</v>
      </c>
      <c r="G14" s="46">
        <v>0</v>
      </c>
      <c r="H14" s="46">
        <v>0</v>
      </c>
      <c r="I14" s="46">
        <v>0</v>
      </c>
      <c r="J14" s="46">
        <v>0</v>
      </c>
      <c r="K14" s="46">
        <f t="shared" si="0"/>
        <v>0</v>
      </c>
      <c r="L14" s="47">
        <f t="shared" si="15"/>
        <v>2408972010</v>
      </c>
      <c r="M14" s="51">
        <f t="shared" si="1"/>
        <v>3.0524377905884279E-4</v>
      </c>
      <c r="N14" s="46">
        <v>0</v>
      </c>
      <c r="O14" s="46">
        <v>2408972010</v>
      </c>
      <c r="P14" s="46">
        <f t="shared" si="16"/>
        <v>0</v>
      </c>
      <c r="Q14" s="46">
        <v>359840392</v>
      </c>
      <c r="R14" s="46">
        <f t="shared" si="17"/>
        <v>2049131618</v>
      </c>
      <c r="S14" s="46">
        <f t="shared" si="18"/>
        <v>2049131618</v>
      </c>
      <c r="T14" s="46">
        <v>359840392</v>
      </c>
      <c r="U14" s="46">
        <f t="shared" si="19"/>
        <v>0</v>
      </c>
      <c r="V14" s="46">
        <v>359840392</v>
      </c>
      <c r="W14" s="48">
        <f t="shared" si="20"/>
        <v>0</v>
      </c>
      <c r="X14" s="49">
        <f t="shared" si="8"/>
        <v>0.14937508219533027</v>
      </c>
      <c r="Y14" s="49">
        <f t="shared" si="9"/>
        <v>0.14937508219533027</v>
      </c>
      <c r="Z14" s="49">
        <f t="shared" si="10"/>
        <v>0.14937508219533027</v>
      </c>
      <c r="AA14" s="49">
        <f t="shared" si="11"/>
        <v>1</v>
      </c>
      <c r="AB14" s="49">
        <f t="shared" si="12"/>
        <v>1</v>
      </c>
      <c r="AD14" s="50"/>
    </row>
    <row r="15" spans="1:30" ht="27" customHeight="1" x14ac:dyDescent="0.25">
      <c r="A15" s="43" t="s">
        <v>54</v>
      </c>
      <c r="B15" s="44" t="s">
        <v>41</v>
      </c>
      <c r="C15" s="44">
        <v>20</v>
      </c>
      <c r="D15" s="44" t="s">
        <v>38</v>
      </c>
      <c r="E15" s="45" t="s">
        <v>55</v>
      </c>
      <c r="F15" s="46">
        <v>2985660</v>
      </c>
      <c r="G15" s="46">
        <v>0</v>
      </c>
      <c r="H15" s="46">
        <v>0</v>
      </c>
      <c r="I15" s="46">
        <v>0</v>
      </c>
      <c r="J15" s="46">
        <v>0</v>
      </c>
      <c r="K15" s="46">
        <f t="shared" si="0"/>
        <v>0</v>
      </c>
      <c r="L15" s="47">
        <f t="shared" si="15"/>
        <v>2985660</v>
      </c>
      <c r="M15" s="52">
        <f>+L15/L295</f>
        <v>3.7831661704729586E-7</v>
      </c>
      <c r="N15" s="46">
        <v>0</v>
      </c>
      <c r="O15" s="46">
        <v>2985660</v>
      </c>
      <c r="P15" s="46">
        <f t="shared" si="16"/>
        <v>0</v>
      </c>
      <c r="Q15" s="46">
        <v>436494</v>
      </c>
      <c r="R15" s="46">
        <f t="shared" si="17"/>
        <v>2549166</v>
      </c>
      <c r="S15" s="46">
        <f t="shared" si="18"/>
        <v>2549166</v>
      </c>
      <c r="T15" s="46">
        <v>436494</v>
      </c>
      <c r="U15" s="46">
        <f t="shared" si="19"/>
        <v>0</v>
      </c>
      <c r="V15" s="46">
        <v>436494</v>
      </c>
      <c r="W15" s="48">
        <f t="shared" si="20"/>
        <v>0</v>
      </c>
      <c r="X15" s="49">
        <f t="shared" si="8"/>
        <v>0.14619682080344046</v>
      </c>
      <c r="Y15" s="49">
        <f t="shared" si="9"/>
        <v>0.14619682080344046</v>
      </c>
      <c r="Z15" s="49">
        <f t="shared" si="10"/>
        <v>0.14619682080344046</v>
      </c>
      <c r="AA15" s="49">
        <f t="shared" si="11"/>
        <v>1</v>
      </c>
      <c r="AB15" s="49">
        <f t="shared" si="12"/>
        <v>1</v>
      </c>
      <c r="AD15" s="50"/>
    </row>
    <row r="16" spans="1:30" ht="27" customHeight="1" x14ac:dyDescent="0.25">
      <c r="A16" s="43" t="s">
        <v>56</v>
      </c>
      <c r="B16" s="44" t="s">
        <v>41</v>
      </c>
      <c r="C16" s="44">
        <v>20</v>
      </c>
      <c r="D16" s="44" t="s">
        <v>38</v>
      </c>
      <c r="E16" s="45" t="s">
        <v>57</v>
      </c>
      <c r="F16" s="46">
        <v>5040000</v>
      </c>
      <c r="G16" s="46">
        <v>0</v>
      </c>
      <c r="H16" s="46">
        <v>0</v>
      </c>
      <c r="I16" s="46">
        <v>0</v>
      </c>
      <c r="J16" s="46">
        <v>0</v>
      </c>
      <c r="K16" s="46">
        <f t="shared" si="0"/>
        <v>0</v>
      </c>
      <c r="L16" s="47">
        <f t="shared" si="15"/>
        <v>5040000</v>
      </c>
      <c r="M16" s="52">
        <f>+L16/L295</f>
        <v>6.3862454194997794E-7</v>
      </c>
      <c r="N16" s="46">
        <v>0</v>
      </c>
      <c r="O16" s="46">
        <v>5040000</v>
      </c>
      <c r="P16" s="46">
        <f t="shared" si="16"/>
        <v>0</v>
      </c>
      <c r="Q16" s="46">
        <v>843636</v>
      </c>
      <c r="R16" s="46">
        <f t="shared" si="17"/>
        <v>4196364</v>
      </c>
      <c r="S16" s="46">
        <f t="shared" si="18"/>
        <v>4196364</v>
      </c>
      <c r="T16" s="46">
        <v>843636</v>
      </c>
      <c r="U16" s="46">
        <f t="shared" si="19"/>
        <v>0</v>
      </c>
      <c r="V16" s="46">
        <v>843636</v>
      </c>
      <c r="W16" s="48">
        <f t="shared" si="20"/>
        <v>0</v>
      </c>
      <c r="X16" s="49">
        <f t="shared" si="8"/>
        <v>0.16738809523809522</v>
      </c>
      <c r="Y16" s="49">
        <f t="shared" si="9"/>
        <v>0.16738809523809522</v>
      </c>
      <c r="Z16" s="49">
        <f t="shared" si="10"/>
        <v>0.16738809523809522</v>
      </c>
      <c r="AA16" s="49">
        <f t="shared" si="11"/>
        <v>1</v>
      </c>
      <c r="AB16" s="49">
        <f t="shared" si="12"/>
        <v>1</v>
      </c>
      <c r="AD16" s="50"/>
    </row>
    <row r="17" spans="1:30" ht="27" customHeight="1" x14ac:dyDescent="0.25">
      <c r="A17" s="43" t="s">
        <v>58</v>
      </c>
      <c r="B17" s="44" t="s">
        <v>41</v>
      </c>
      <c r="C17" s="44">
        <v>20</v>
      </c>
      <c r="D17" s="44" t="s">
        <v>38</v>
      </c>
      <c r="E17" s="45" t="s">
        <v>59</v>
      </c>
      <c r="F17" s="46">
        <v>1713900234</v>
      </c>
      <c r="G17" s="46">
        <v>0</v>
      </c>
      <c r="H17" s="46">
        <v>0</v>
      </c>
      <c r="I17" s="46">
        <v>0</v>
      </c>
      <c r="J17" s="46">
        <v>0</v>
      </c>
      <c r="K17" s="46">
        <f t="shared" si="0"/>
        <v>0</v>
      </c>
      <c r="L17" s="47">
        <f t="shared" si="15"/>
        <v>1713900234</v>
      </c>
      <c r="M17" s="51">
        <f t="shared" ref="M17:M29" si="21">L17/$L$295</f>
        <v>2.171703872790099E-4</v>
      </c>
      <c r="N17" s="46">
        <v>0</v>
      </c>
      <c r="O17" s="46">
        <v>1713900234</v>
      </c>
      <c r="P17" s="46">
        <f t="shared" si="16"/>
        <v>0</v>
      </c>
      <c r="Q17" s="46">
        <v>13785191</v>
      </c>
      <c r="R17" s="46">
        <f t="shared" si="17"/>
        <v>1700115043</v>
      </c>
      <c r="S17" s="46">
        <f t="shared" si="18"/>
        <v>1700115043</v>
      </c>
      <c r="T17" s="46">
        <v>13785191</v>
      </c>
      <c r="U17" s="46">
        <f t="shared" si="19"/>
        <v>0</v>
      </c>
      <c r="V17" s="46">
        <v>13785191</v>
      </c>
      <c r="W17" s="48">
        <f t="shared" si="20"/>
        <v>0</v>
      </c>
      <c r="X17" s="49">
        <f t="shared" si="8"/>
        <v>8.0431700320311647E-3</v>
      </c>
      <c r="Y17" s="49">
        <f t="shared" si="9"/>
        <v>8.0431700320311647E-3</v>
      </c>
      <c r="Z17" s="49">
        <f t="shared" si="10"/>
        <v>8.0431700320311647E-3</v>
      </c>
      <c r="AA17" s="49">
        <f t="shared" si="11"/>
        <v>1</v>
      </c>
      <c r="AB17" s="49">
        <f t="shared" si="12"/>
        <v>1</v>
      </c>
      <c r="AD17" s="50"/>
    </row>
    <row r="18" spans="1:30" ht="27" customHeight="1" x14ac:dyDescent="0.25">
      <c r="A18" s="43" t="s">
        <v>60</v>
      </c>
      <c r="B18" s="44" t="s">
        <v>41</v>
      </c>
      <c r="C18" s="44">
        <v>20</v>
      </c>
      <c r="D18" s="44" t="s">
        <v>38</v>
      </c>
      <c r="E18" s="45" t="s">
        <v>61</v>
      </c>
      <c r="F18" s="46">
        <v>1149297511</v>
      </c>
      <c r="G18" s="46">
        <v>0</v>
      </c>
      <c r="H18" s="46">
        <v>0</v>
      </c>
      <c r="I18" s="46">
        <v>0</v>
      </c>
      <c r="J18" s="46">
        <v>0</v>
      </c>
      <c r="K18" s="46">
        <f t="shared" si="0"/>
        <v>0</v>
      </c>
      <c r="L18" s="47">
        <f t="shared" si="15"/>
        <v>1149297511</v>
      </c>
      <c r="M18" s="51">
        <f t="shared" si="21"/>
        <v>1.4562888819972711E-4</v>
      </c>
      <c r="N18" s="46">
        <v>0</v>
      </c>
      <c r="O18" s="46">
        <v>1149297511</v>
      </c>
      <c r="P18" s="46">
        <f t="shared" si="16"/>
        <v>0</v>
      </c>
      <c r="Q18" s="46">
        <v>67522066</v>
      </c>
      <c r="R18" s="46">
        <f t="shared" si="17"/>
        <v>1081775445</v>
      </c>
      <c r="S18" s="46">
        <f t="shared" si="18"/>
        <v>1081775445</v>
      </c>
      <c r="T18" s="46">
        <v>67522066</v>
      </c>
      <c r="U18" s="46">
        <f t="shared" si="19"/>
        <v>0</v>
      </c>
      <c r="V18" s="46">
        <v>67522066</v>
      </c>
      <c r="W18" s="48">
        <f t="shared" si="20"/>
        <v>0</v>
      </c>
      <c r="X18" s="49">
        <f t="shared" si="8"/>
        <v>5.8750728469993178E-2</v>
      </c>
      <c r="Y18" s="49">
        <f t="shared" si="9"/>
        <v>5.8750728469993178E-2</v>
      </c>
      <c r="Z18" s="49">
        <f t="shared" si="10"/>
        <v>5.8750728469993178E-2</v>
      </c>
      <c r="AA18" s="49">
        <f t="shared" si="11"/>
        <v>1</v>
      </c>
      <c r="AB18" s="49">
        <f t="shared" si="12"/>
        <v>1</v>
      </c>
      <c r="AD18" s="50"/>
    </row>
    <row r="19" spans="1:30" ht="33.75" customHeight="1" x14ac:dyDescent="0.25">
      <c r="A19" s="43" t="s">
        <v>62</v>
      </c>
      <c r="B19" s="44" t="s">
        <v>41</v>
      </c>
      <c r="C19" s="44">
        <v>20</v>
      </c>
      <c r="D19" s="44" t="s">
        <v>38</v>
      </c>
      <c r="E19" s="45" t="s">
        <v>63</v>
      </c>
      <c r="F19" s="46">
        <v>153712847</v>
      </c>
      <c r="G19" s="46">
        <v>0</v>
      </c>
      <c r="H19" s="46">
        <v>0</v>
      </c>
      <c r="I19" s="46">
        <v>0</v>
      </c>
      <c r="J19" s="46">
        <v>0</v>
      </c>
      <c r="K19" s="46">
        <f t="shared" si="0"/>
        <v>0</v>
      </c>
      <c r="L19" s="47">
        <f t="shared" si="15"/>
        <v>153712847</v>
      </c>
      <c r="M19" s="53">
        <f t="shared" si="21"/>
        <v>1.9477142164127387E-5</v>
      </c>
      <c r="N19" s="46">
        <v>0</v>
      </c>
      <c r="O19" s="46">
        <v>153712847</v>
      </c>
      <c r="P19" s="46">
        <f t="shared" si="16"/>
        <v>0</v>
      </c>
      <c r="Q19" s="46">
        <v>7511646</v>
      </c>
      <c r="R19" s="46">
        <f t="shared" si="17"/>
        <v>146201201</v>
      </c>
      <c r="S19" s="46">
        <f t="shared" si="18"/>
        <v>146201201</v>
      </c>
      <c r="T19" s="46">
        <v>7511646</v>
      </c>
      <c r="U19" s="46">
        <f t="shared" si="19"/>
        <v>0</v>
      </c>
      <c r="V19" s="46">
        <v>7511646</v>
      </c>
      <c r="W19" s="48">
        <f t="shared" si="20"/>
        <v>0</v>
      </c>
      <c r="X19" s="49">
        <f t="shared" si="8"/>
        <v>4.886804289039029E-2</v>
      </c>
      <c r="Y19" s="49">
        <f t="shared" si="9"/>
        <v>4.886804289039029E-2</v>
      </c>
      <c r="Z19" s="49">
        <f t="shared" si="10"/>
        <v>4.886804289039029E-2</v>
      </c>
      <c r="AA19" s="49">
        <f t="shared" si="11"/>
        <v>1</v>
      </c>
      <c r="AB19" s="49">
        <f t="shared" si="12"/>
        <v>1</v>
      </c>
      <c r="AD19" s="50"/>
    </row>
    <row r="20" spans="1:30" ht="27" customHeight="1" x14ac:dyDescent="0.25">
      <c r="A20" s="43" t="s">
        <v>64</v>
      </c>
      <c r="B20" s="44" t="s">
        <v>41</v>
      </c>
      <c r="C20" s="44">
        <v>20</v>
      </c>
      <c r="D20" s="44" t="s">
        <v>38</v>
      </c>
      <c r="E20" s="45" t="s">
        <v>65</v>
      </c>
      <c r="F20" s="46">
        <v>3392853271</v>
      </c>
      <c r="G20" s="46">
        <v>0</v>
      </c>
      <c r="H20" s="46">
        <v>0</v>
      </c>
      <c r="I20" s="46">
        <v>0</v>
      </c>
      <c r="J20" s="46">
        <v>0</v>
      </c>
      <c r="K20" s="46">
        <f t="shared" si="0"/>
        <v>0</v>
      </c>
      <c r="L20" s="47">
        <f t="shared" si="15"/>
        <v>3392853271</v>
      </c>
      <c r="M20" s="51">
        <f t="shared" si="21"/>
        <v>4.2991257263806729E-4</v>
      </c>
      <c r="N20" s="46">
        <v>0</v>
      </c>
      <c r="O20" s="46">
        <v>3392853271</v>
      </c>
      <c r="P20" s="46">
        <f t="shared" si="16"/>
        <v>0</v>
      </c>
      <c r="Q20" s="46">
        <v>254364</v>
      </c>
      <c r="R20" s="46">
        <f t="shared" si="17"/>
        <v>3392598907</v>
      </c>
      <c r="S20" s="46">
        <f t="shared" si="18"/>
        <v>3392598907</v>
      </c>
      <c r="T20" s="46">
        <v>254364</v>
      </c>
      <c r="U20" s="46">
        <f t="shared" si="19"/>
        <v>0</v>
      </c>
      <c r="V20" s="46">
        <v>254364</v>
      </c>
      <c r="W20" s="48">
        <f t="shared" si="20"/>
        <v>0</v>
      </c>
      <c r="X20" s="55">
        <f t="shared" si="8"/>
        <v>7.4970527660050997E-5</v>
      </c>
      <c r="Y20" s="55">
        <f t="shared" si="9"/>
        <v>7.4970527660050997E-5</v>
      </c>
      <c r="Z20" s="55">
        <f t="shared" si="10"/>
        <v>7.4970527660050997E-5</v>
      </c>
      <c r="AA20" s="49">
        <f t="shared" si="11"/>
        <v>1</v>
      </c>
      <c r="AB20" s="49">
        <f t="shared" si="12"/>
        <v>1</v>
      </c>
      <c r="AD20" s="50"/>
    </row>
    <row r="21" spans="1:30" ht="27" customHeight="1" x14ac:dyDescent="0.25">
      <c r="A21" s="43" t="s">
        <v>66</v>
      </c>
      <c r="B21" s="44" t="s">
        <v>41</v>
      </c>
      <c r="C21" s="44">
        <v>20</v>
      </c>
      <c r="D21" s="44" t="s">
        <v>38</v>
      </c>
      <c r="E21" s="45" t="s">
        <v>67</v>
      </c>
      <c r="F21" s="46">
        <v>2535863230</v>
      </c>
      <c r="G21" s="46">
        <v>0</v>
      </c>
      <c r="H21" s="46">
        <v>0</v>
      </c>
      <c r="I21" s="46">
        <v>0</v>
      </c>
      <c r="J21" s="46">
        <v>0</v>
      </c>
      <c r="K21" s="46">
        <f t="shared" si="0"/>
        <v>0</v>
      </c>
      <c r="L21" s="47">
        <f t="shared" si="15"/>
        <v>2535863230</v>
      </c>
      <c r="M21" s="51">
        <f t="shared" si="21"/>
        <v>3.2132232017986935E-4</v>
      </c>
      <c r="N21" s="46">
        <v>0</v>
      </c>
      <c r="O21" s="46">
        <v>2535863230</v>
      </c>
      <c r="P21" s="46">
        <f t="shared" si="16"/>
        <v>0</v>
      </c>
      <c r="Q21" s="46">
        <v>134243714.68000001</v>
      </c>
      <c r="R21" s="46">
        <f t="shared" si="17"/>
        <v>2401619515.3200002</v>
      </c>
      <c r="S21" s="46">
        <f t="shared" si="18"/>
        <v>2401619515.3200002</v>
      </c>
      <c r="T21" s="46">
        <v>134243714.68000001</v>
      </c>
      <c r="U21" s="46">
        <f t="shared" si="19"/>
        <v>0</v>
      </c>
      <c r="V21" s="46">
        <v>134243714.68000001</v>
      </c>
      <c r="W21" s="48">
        <f t="shared" si="20"/>
        <v>0</v>
      </c>
      <c r="X21" s="49">
        <f t="shared" si="8"/>
        <v>5.2938073746193325E-2</v>
      </c>
      <c r="Y21" s="49">
        <f t="shared" si="9"/>
        <v>5.2938073746193325E-2</v>
      </c>
      <c r="Z21" s="49">
        <f t="shared" si="10"/>
        <v>5.2938073746193325E-2</v>
      </c>
      <c r="AA21" s="49">
        <f t="shared" si="11"/>
        <v>1</v>
      </c>
      <c r="AB21" s="49">
        <f t="shared" si="12"/>
        <v>1</v>
      </c>
      <c r="AD21" s="50"/>
    </row>
    <row r="22" spans="1:30" ht="22.5" customHeight="1" x14ac:dyDescent="0.25">
      <c r="A22" s="39" t="s">
        <v>68</v>
      </c>
      <c r="B22" s="34" t="s">
        <v>41</v>
      </c>
      <c r="C22" s="34">
        <v>20</v>
      </c>
      <c r="D22" s="34" t="s">
        <v>38</v>
      </c>
      <c r="E22" s="40" t="s">
        <v>69</v>
      </c>
      <c r="F22" s="41">
        <f>SUM(F23:F29)</f>
        <v>13647535000</v>
      </c>
      <c r="G22" s="41">
        <f>SUM(G23:G29)</f>
        <v>0</v>
      </c>
      <c r="H22" s="41">
        <f>SUM(H23:H29)</f>
        <v>0</v>
      </c>
      <c r="I22" s="41">
        <f>SUM(I23:I29)</f>
        <v>0</v>
      </c>
      <c r="J22" s="41">
        <f>SUM(J23:J29)</f>
        <v>0</v>
      </c>
      <c r="K22" s="41">
        <f t="shared" si="0"/>
        <v>0</v>
      </c>
      <c r="L22" s="41">
        <f>SUM(L23:L29)</f>
        <v>13647535000</v>
      </c>
      <c r="M22" s="42">
        <f t="shared" si="21"/>
        <v>1.729295791293907E-3</v>
      </c>
      <c r="N22" s="41">
        <f t="shared" ref="N22:W22" si="22">SUM(N23:N29)</f>
        <v>0</v>
      </c>
      <c r="O22" s="41">
        <f t="shared" si="22"/>
        <v>13647535000</v>
      </c>
      <c r="P22" s="41">
        <f t="shared" si="22"/>
        <v>0</v>
      </c>
      <c r="Q22" s="41">
        <f t="shared" si="22"/>
        <v>2019093162.0599999</v>
      </c>
      <c r="R22" s="41">
        <f t="shared" si="22"/>
        <v>11628441837.940001</v>
      </c>
      <c r="S22" s="41">
        <f t="shared" si="22"/>
        <v>11628441837.940001</v>
      </c>
      <c r="T22" s="41">
        <f t="shared" si="22"/>
        <v>2019093162.0599999</v>
      </c>
      <c r="U22" s="41">
        <f t="shared" si="22"/>
        <v>0</v>
      </c>
      <c r="V22" s="41">
        <f t="shared" si="22"/>
        <v>1020516210.0599999</v>
      </c>
      <c r="W22" s="41">
        <f t="shared" si="22"/>
        <v>998576952</v>
      </c>
      <c r="X22" s="38">
        <f t="shared" si="8"/>
        <v>0.14794562989287077</v>
      </c>
      <c r="Y22" s="38">
        <f t="shared" si="9"/>
        <v>0.14794562989287077</v>
      </c>
      <c r="Z22" s="38">
        <f>+V22/L22</f>
        <v>7.4776595924465478E-2</v>
      </c>
      <c r="AA22" s="38">
        <f>+T22/Q22</f>
        <v>1</v>
      </c>
      <c r="AB22" s="38">
        <f>+V22/T22</f>
        <v>0.50543294843255682</v>
      </c>
    </row>
    <row r="23" spans="1:30" ht="33.75" customHeight="1" x14ac:dyDescent="0.25">
      <c r="A23" s="43" t="s">
        <v>70</v>
      </c>
      <c r="B23" s="44" t="s">
        <v>41</v>
      </c>
      <c r="C23" s="44">
        <v>20</v>
      </c>
      <c r="D23" s="44" t="s">
        <v>38</v>
      </c>
      <c r="E23" s="45" t="s">
        <v>71</v>
      </c>
      <c r="F23" s="46">
        <v>3978735557</v>
      </c>
      <c r="G23" s="46">
        <v>0</v>
      </c>
      <c r="H23" s="46">
        <v>0</v>
      </c>
      <c r="I23" s="46">
        <v>0</v>
      </c>
      <c r="J23" s="46">
        <v>0</v>
      </c>
      <c r="K23" s="46">
        <f t="shared" si="0"/>
        <v>0</v>
      </c>
      <c r="L23" s="47">
        <f t="shared" ref="L23:L29" si="23">+F23+K23</f>
        <v>3978735557</v>
      </c>
      <c r="M23" s="51">
        <f t="shared" si="21"/>
        <v>5.0415043107722522E-4</v>
      </c>
      <c r="N23" s="46">
        <v>0</v>
      </c>
      <c r="O23" s="46">
        <v>3978735557</v>
      </c>
      <c r="P23" s="46">
        <f t="shared" ref="P23:P29" si="24">L23-O23</f>
        <v>0</v>
      </c>
      <c r="Q23" s="46">
        <v>622622839.60000002</v>
      </c>
      <c r="R23" s="46">
        <f t="shared" ref="R23:R29" si="25">+L23-Q23</f>
        <v>3356112717.4000001</v>
      </c>
      <c r="S23" s="46">
        <f t="shared" ref="S23:S29" si="26">O23-Q23</f>
        <v>3356112717.4000001</v>
      </c>
      <c r="T23" s="46">
        <v>622622839.60000002</v>
      </c>
      <c r="U23" s="46">
        <f t="shared" ref="U23:U29" si="27">+Q23-T23</f>
        <v>0</v>
      </c>
      <c r="V23" s="46">
        <v>315463639.60000002</v>
      </c>
      <c r="W23" s="48">
        <f t="shared" ref="W23:W29" si="28">+T23-V23</f>
        <v>307159200</v>
      </c>
      <c r="X23" s="49">
        <f t="shared" si="8"/>
        <v>0.15648761539444025</v>
      </c>
      <c r="Y23" s="49">
        <f t="shared" si="9"/>
        <v>0.15648761539444025</v>
      </c>
      <c r="Z23" s="49">
        <f t="shared" ref="Z23:Z29" si="29">+V23/L23</f>
        <v>7.9287410555594268E-2</v>
      </c>
      <c r="AA23" s="49">
        <f t="shared" ref="AA23:AA29" si="30">+T23/Q23</f>
        <v>1</v>
      </c>
      <c r="AB23" s="49">
        <f t="shared" ref="AB23:AB29" si="31">+V23/T23</f>
        <v>0.50666891661518165</v>
      </c>
    </row>
    <row r="24" spans="1:30" ht="29.25" customHeight="1" x14ac:dyDescent="0.25">
      <c r="A24" s="43" t="s">
        <v>72</v>
      </c>
      <c r="B24" s="44" t="s">
        <v>41</v>
      </c>
      <c r="C24" s="44">
        <v>20</v>
      </c>
      <c r="D24" s="44" t="s">
        <v>38</v>
      </c>
      <c r="E24" s="45" t="s">
        <v>73</v>
      </c>
      <c r="F24" s="46">
        <v>2822000568</v>
      </c>
      <c r="G24" s="46">
        <v>0</v>
      </c>
      <c r="H24" s="46">
        <v>0</v>
      </c>
      <c r="I24" s="46">
        <v>0</v>
      </c>
      <c r="J24" s="46">
        <v>0</v>
      </c>
      <c r="K24" s="46">
        <f t="shared" si="0"/>
        <v>0</v>
      </c>
      <c r="L24" s="47">
        <f t="shared" si="23"/>
        <v>2822000568</v>
      </c>
      <c r="M24" s="51">
        <f t="shared" si="21"/>
        <v>3.5757913097650347E-4</v>
      </c>
      <c r="N24" s="46">
        <v>0</v>
      </c>
      <c r="O24" s="46">
        <v>2822000568</v>
      </c>
      <c r="P24" s="46">
        <f t="shared" si="24"/>
        <v>0</v>
      </c>
      <c r="Q24" s="46">
        <v>443011352.39999998</v>
      </c>
      <c r="R24" s="46">
        <f t="shared" si="25"/>
        <v>2378989215.5999999</v>
      </c>
      <c r="S24" s="46">
        <f t="shared" si="26"/>
        <v>2378989215.5999999</v>
      </c>
      <c r="T24" s="46">
        <v>443011352.39999998</v>
      </c>
      <c r="U24" s="46">
        <f t="shared" si="27"/>
        <v>0</v>
      </c>
      <c r="V24" s="46">
        <v>225440552.40000001</v>
      </c>
      <c r="W24" s="48">
        <f t="shared" si="28"/>
        <v>217570799.99999997</v>
      </c>
      <c r="X24" s="49">
        <f t="shared" si="8"/>
        <v>0.15698485585846983</v>
      </c>
      <c r="Y24" s="49">
        <f t="shared" si="9"/>
        <v>0.15698485585846983</v>
      </c>
      <c r="Z24" s="49">
        <f t="shared" si="29"/>
        <v>7.9886784912936284E-2</v>
      </c>
      <c r="AA24" s="49">
        <f t="shared" si="30"/>
        <v>1</v>
      </c>
      <c r="AB24" s="49">
        <f t="shared" si="31"/>
        <v>0.50888211143728701</v>
      </c>
    </row>
    <row r="25" spans="1:30" ht="27.75" customHeight="1" x14ac:dyDescent="0.25">
      <c r="A25" s="43" t="s">
        <v>74</v>
      </c>
      <c r="B25" s="44" t="s">
        <v>41</v>
      </c>
      <c r="C25" s="44">
        <v>20</v>
      </c>
      <c r="D25" s="44" t="s">
        <v>38</v>
      </c>
      <c r="E25" s="45" t="s">
        <v>75</v>
      </c>
      <c r="F25" s="46">
        <v>3569683789</v>
      </c>
      <c r="G25" s="46">
        <v>0</v>
      </c>
      <c r="H25" s="46">
        <v>0</v>
      </c>
      <c r="I25" s="46">
        <v>0</v>
      </c>
      <c r="J25" s="46">
        <v>0</v>
      </c>
      <c r="K25" s="46">
        <f t="shared" si="0"/>
        <v>0</v>
      </c>
      <c r="L25" s="47">
        <f t="shared" si="23"/>
        <v>3569683789</v>
      </c>
      <c r="M25" s="51">
        <f t="shared" si="21"/>
        <v>4.5231898306674335E-4</v>
      </c>
      <c r="N25" s="46">
        <v>0</v>
      </c>
      <c r="O25" s="46">
        <v>3569683789</v>
      </c>
      <c r="P25" s="46">
        <f t="shared" si="24"/>
        <v>0</v>
      </c>
      <c r="Q25" s="46">
        <v>459033349.66000003</v>
      </c>
      <c r="R25" s="46">
        <f t="shared" si="25"/>
        <v>3110650439.3400002</v>
      </c>
      <c r="S25" s="46">
        <f t="shared" si="26"/>
        <v>3110650439.3400002</v>
      </c>
      <c r="T25" s="46">
        <v>459033349.66000003</v>
      </c>
      <c r="U25" s="46">
        <f t="shared" si="27"/>
        <v>0</v>
      </c>
      <c r="V25" s="46">
        <v>235153597.66</v>
      </c>
      <c r="W25" s="48">
        <f t="shared" si="28"/>
        <v>223879752.00000003</v>
      </c>
      <c r="X25" s="49">
        <f t="shared" si="8"/>
        <v>0.12859216020043954</v>
      </c>
      <c r="Y25" s="49">
        <f t="shared" si="9"/>
        <v>0.12859216020043954</v>
      </c>
      <c r="Z25" s="49">
        <f t="shared" si="29"/>
        <v>6.5875189949492749E-2</v>
      </c>
      <c r="AA25" s="49">
        <f t="shared" si="30"/>
        <v>1</v>
      </c>
      <c r="AB25" s="49">
        <f t="shared" si="31"/>
        <v>0.51227998539577824</v>
      </c>
    </row>
    <row r="26" spans="1:30" ht="30" customHeight="1" x14ac:dyDescent="0.25">
      <c r="A26" s="43" t="s">
        <v>76</v>
      </c>
      <c r="B26" s="44" t="s">
        <v>41</v>
      </c>
      <c r="C26" s="44">
        <v>20</v>
      </c>
      <c r="D26" s="44" t="s">
        <v>38</v>
      </c>
      <c r="E26" s="45" t="s">
        <v>77</v>
      </c>
      <c r="F26" s="46">
        <v>1382522206</v>
      </c>
      <c r="G26" s="46">
        <v>0</v>
      </c>
      <c r="H26" s="46">
        <v>0</v>
      </c>
      <c r="I26" s="46">
        <v>0</v>
      </c>
      <c r="J26" s="46">
        <v>0</v>
      </c>
      <c r="K26" s="46">
        <f t="shared" si="0"/>
        <v>0</v>
      </c>
      <c r="L26" s="47">
        <f t="shared" si="23"/>
        <v>1382522206</v>
      </c>
      <c r="M26" s="51">
        <f t="shared" si="21"/>
        <v>1.7518107352032202E-4</v>
      </c>
      <c r="N26" s="46">
        <v>0</v>
      </c>
      <c r="O26" s="46">
        <v>1382522206</v>
      </c>
      <c r="P26" s="46">
        <f t="shared" si="24"/>
        <v>0</v>
      </c>
      <c r="Q26" s="46">
        <v>208043006.40000001</v>
      </c>
      <c r="R26" s="46">
        <f t="shared" si="25"/>
        <v>1174479199.5999999</v>
      </c>
      <c r="S26" s="46">
        <f t="shared" si="26"/>
        <v>1174479199.5999999</v>
      </c>
      <c r="T26" s="46">
        <v>208043006.40000001</v>
      </c>
      <c r="U26" s="46">
        <f t="shared" si="27"/>
        <v>0</v>
      </c>
      <c r="V26" s="46">
        <v>102736006.40000001</v>
      </c>
      <c r="W26" s="48">
        <f t="shared" si="28"/>
        <v>105307000</v>
      </c>
      <c r="X26" s="49">
        <f t="shared" si="8"/>
        <v>0.15048077021628686</v>
      </c>
      <c r="Y26" s="49">
        <f t="shared" si="9"/>
        <v>0.15048077021628686</v>
      </c>
      <c r="Z26" s="49">
        <f t="shared" si="29"/>
        <v>7.4310565106395124E-2</v>
      </c>
      <c r="AA26" s="49">
        <f t="shared" si="30"/>
        <v>1</v>
      </c>
      <c r="AB26" s="49">
        <f t="shared" si="31"/>
        <v>0.49382100450169231</v>
      </c>
    </row>
    <row r="27" spans="1:30" ht="36.75" customHeight="1" x14ac:dyDescent="0.25">
      <c r="A27" s="43" t="s">
        <v>78</v>
      </c>
      <c r="B27" s="44" t="s">
        <v>41</v>
      </c>
      <c r="C27" s="44">
        <v>20</v>
      </c>
      <c r="D27" s="44" t="s">
        <v>38</v>
      </c>
      <c r="E27" s="45" t="s">
        <v>79</v>
      </c>
      <c r="F27" s="46">
        <v>166286663</v>
      </c>
      <c r="G27" s="46">
        <v>0</v>
      </c>
      <c r="H27" s="46">
        <v>0</v>
      </c>
      <c r="I27" s="46">
        <v>0</v>
      </c>
      <c r="J27" s="46">
        <v>0</v>
      </c>
      <c r="K27" s="46">
        <f t="shared" si="0"/>
        <v>0</v>
      </c>
      <c r="L27" s="47">
        <f t="shared" si="23"/>
        <v>166286663</v>
      </c>
      <c r="M27" s="53">
        <f t="shared" si="21"/>
        <v>2.1070385712453438E-5</v>
      </c>
      <c r="N27" s="46">
        <v>0</v>
      </c>
      <c r="O27" s="46">
        <v>166286663</v>
      </c>
      <c r="P27" s="46">
        <f t="shared" si="24"/>
        <v>0</v>
      </c>
      <c r="Q27" s="46">
        <v>26303353.600000001</v>
      </c>
      <c r="R27" s="46">
        <f t="shared" si="25"/>
        <v>139983309.40000001</v>
      </c>
      <c r="S27" s="46">
        <f t="shared" si="26"/>
        <v>139983309.40000001</v>
      </c>
      <c r="T27" s="46">
        <v>26303353.600000001</v>
      </c>
      <c r="U27" s="46">
        <f t="shared" si="27"/>
        <v>0</v>
      </c>
      <c r="V27" s="46">
        <v>13289653.6</v>
      </c>
      <c r="W27" s="48">
        <f t="shared" si="28"/>
        <v>13013700.000000002</v>
      </c>
      <c r="X27" s="49">
        <f t="shared" si="8"/>
        <v>0.15818077725211194</v>
      </c>
      <c r="Y27" s="49">
        <f t="shared" si="9"/>
        <v>0.15818077725211194</v>
      </c>
      <c r="Z27" s="49">
        <f t="shared" si="29"/>
        <v>7.9920141280362331E-2</v>
      </c>
      <c r="AA27" s="49">
        <f t="shared" si="30"/>
        <v>1</v>
      </c>
      <c r="AB27" s="49">
        <f t="shared" si="31"/>
        <v>0.50524559727623475</v>
      </c>
    </row>
    <row r="28" spans="1:30" ht="28.5" customHeight="1" x14ac:dyDescent="0.25">
      <c r="A28" s="43" t="s">
        <v>80</v>
      </c>
      <c r="B28" s="44" t="s">
        <v>41</v>
      </c>
      <c r="C28" s="44">
        <v>20</v>
      </c>
      <c r="D28" s="44" t="s">
        <v>38</v>
      </c>
      <c r="E28" s="45" t="s">
        <v>81</v>
      </c>
      <c r="F28" s="46">
        <v>1036936225</v>
      </c>
      <c r="G28" s="46">
        <v>0</v>
      </c>
      <c r="H28" s="46">
        <v>0</v>
      </c>
      <c r="I28" s="46">
        <v>0</v>
      </c>
      <c r="J28" s="46">
        <v>0</v>
      </c>
      <c r="K28" s="46">
        <f t="shared" si="0"/>
        <v>0</v>
      </c>
      <c r="L28" s="47">
        <f t="shared" si="23"/>
        <v>1036936225</v>
      </c>
      <c r="M28" s="51">
        <f t="shared" si="21"/>
        <v>1.3139145272261194E-4</v>
      </c>
      <c r="N28" s="46">
        <v>0</v>
      </c>
      <c r="O28" s="46">
        <v>1036936225</v>
      </c>
      <c r="P28" s="46">
        <f t="shared" si="24"/>
        <v>0</v>
      </c>
      <c r="Q28" s="46">
        <v>156039920.80000001</v>
      </c>
      <c r="R28" s="46">
        <f t="shared" si="25"/>
        <v>880896304.20000005</v>
      </c>
      <c r="S28" s="46">
        <f t="shared" si="26"/>
        <v>880896304.20000005</v>
      </c>
      <c r="T28" s="46">
        <v>156039920.80000001</v>
      </c>
      <c r="U28" s="46">
        <f t="shared" si="27"/>
        <v>0</v>
      </c>
      <c r="V28" s="46">
        <v>77055820.799999997</v>
      </c>
      <c r="W28" s="48">
        <f t="shared" si="28"/>
        <v>78984100.000000015</v>
      </c>
      <c r="X28" s="49">
        <f t="shared" si="8"/>
        <v>0.15048169505313599</v>
      </c>
      <c r="Y28" s="49">
        <f t="shared" si="9"/>
        <v>0.15048169505313599</v>
      </c>
      <c r="Z28" s="49">
        <f t="shared" si="29"/>
        <v>7.4311051096705577E-2</v>
      </c>
      <c r="AA28" s="49">
        <f t="shared" si="30"/>
        <v>1</v>
      </c>
      <c r="AB28" s="49">
        <f t="shared" si="31"/>
        <v>0.49382119911970623</v>
      </c>
    </row>
    <row r="29" spans="1:30" ht="39.75" customHeight="1" x14ac:dyDescent="0.25">
      <c r="A29" s="43" t="s">
        <v>82</v>
      </c>
      <c r="B29" s="44" t="s">
        <v>41</v>
      </c>
      <c r="C29" s="44">
        <v>20</v>
      </c>
      <c r="D29" s="44" t="s">
        <v>38</v>
      </c>
      <c r="E29" s="45" t="s">
        <v>83</v>
      </c>
      <c r="F29" s="46">
        <v>691369992</v>
      </c>
      <c r="G29" s="46">
        <v>0</v>
      </c>
      <c r="H29" s="46">
        <v>0</v>
      </c>
      <c r="I29" s="46">
        <v>0</v>
      </c>
      <c r="J29" s="46">
        <v>0</v>
      </c>
      <c r="K29" s="46">
        <f t="shared" si="0"/>
        <v>0</v>
      </c>
      <c r="L29" s="47">
        <f t="shared" si="23"/>
        <v>691369992</v>
      </c>
      <c r="M29" s="51">
        <f t="shared" si="21"/>
        <v>8.7604334218047603E-5</v>
      </c>
      <c r="N29" s="46">
        <v>0</v>
      </c>
      <c r="O29" s="46">
        <v>691369992</v>
      </c>
      <c r="P29" s="46">
        <f t="shared" si="24"/>
        <v>0</v>
      </c>
      <c r="Q29" s="46">
        <v>104039339.59999999</v>
      </c>
      <c r="R29" s="46">
        <f t="shared" si="25"/>
        <v>587330652.39999998</v>
      </c>
      <c r="S29" s="46">
        <f t="shared" si="26"/>
        <v>587330652.39999998</v>
      </c>
      <c r="T29" s="46">
        <v>104039339.59999999</v>
      </c>
      <c r="U29" s="46">
        <f t="shared" si="27"/>
        <v>0</v>
      </c>
      <c r="V29" s="46">
        <v>51376939.600000001</v>
      </c>
      <c r="W29" s="48">
        <f t="shared" si="28"/>
        <v>52662399.999999993</v>
      </c>
      <c r="X29" s="49">
        <f t="shared" si="8"/>
        <v>0.15048286851304357</v>
      </c>
      <c r="Y29" s="49">
        <f t="shared" si="9"/>
        <v>0.15048286851304357</v>
      </c>
      <c r="Z29" s="49">
        <f t="shared" si="29"/>
        <v>7.4311787023582598E-2</v>
      </c>
      <c r="AA29" s="49">
        <f t="shared" si="30"/>
        <v>1</v>
      </c>
      <c r="AB29" s="49">
        <f t="shared" si="31"/>
        <v>0.49382223875630987</v>
      </c>
    </row>
    <row r="30" spans="1:30" ht="41.25" customHeight="1" x14ac:dyDescent="0.25">
      <c r="A30" s="39" t="s">
        <v>84</v>
      </c>
      <c r="B30" s="34" t="s">
        <v>41</v>
      </c>
      <c r="C30" s="34">
        <v>20</v>
      </c>
      <c r="D30" s="34" t="s">
        <v>38</v>
      </c>
      <c r="E30" s="40" t="s">
        <v>85</v>
      </c>
      <c r="F30" s="41">
        <f>+F31+F35+F36</f>
        <v>4285331000</v>
      </c>
      <c r="G30" s="41">
        <f>+G31+G35+G36</f>
        <v>0</v>
      </c>
      <c r="H30" s="41">
        <f>+H31+H35+H36</f>
        <v>0</v>
      </c>
      <c r="I30" s="41">
        <f>+I31+I35+I36</f>
        <v>0</v>
      </c>
      <c r="J30" s="41">
        <f>+J31+J35+J36</f>
        <v>0</v>
      </c>
      <c r="K30" s="41">
        <f t="shared" si="0"/>
        <v>0</v>
      </c>
      <c r="L30" s="41">
        <f t="shared" ref="L30:W30" si="32">+L31+L35+L36</f>
        <v>4285331000</v>
      </c>
      <c r="M30" s="41">
        <f t="shared" si="32"/>
        <v>5.4299951328949214E-4</v>
      </c>
      <c r="N30" s="41">
        <f t="shared" si="32"/>
        <v>0</v>
      </c>
      <c r="O30" s="41">
        <f t="shared" si="32"/>
        <v>4285331000</v>
      </c>
      <c r="P30" s="41">
        <f t="shared" si="32"/>
        <v>0</v>
      </c>
      <c r="Q30" s="41">
        <f t="shared" si="32"/>
        <v>569284520</v>
      </c>
      <c r="R30" s="41">
        <f t="shared" si="32"/>
        <v>3716046480</v>
      </c>
      <c r="S30" s="41">
        <f t="shared" si="32"/>
        <v>3716046480</v>
      </c>
      <c r="T30" s="41">
        <f t="shared" si="32"/>
        <v>569284520</v>
      </c>
      <c r="U30" s="41">
        <f t="shared" si="32"/>
        <v>0</v>
      </c>
      <c r="V30" s="41">
        <f t="shared" si="32"/>
        <v>569284520</v>
      </c>
      <c r="W30" s="41">
        <f t="shared" si="32"/>
        <v>0</v>
      </c>
      <c r="X30" s="38">
        <f t="shared" si="8"/>
        <v>0.1328449354320588</v>
      </c>
      <c r="Y30" s="38">
        <f t="shared" si="9"/>
        <v>0.1328449354320588</v>
      </c>
      <c r="Z30" s="38">
        <f>+V30/L30</f>
        <v>0.1328449354320588</v>
      </c>
      <c r="AA30" s="38">
        <f>+T30/Q30</f>
        <v>1</v>
      </c>
      <c r="AB30" s="38">
        <f>+V30/T30</f>
        <v>1</v>
      </c>
    </row>
    <row r="31" spans="1:30" s="4" customFormat="1" ht="39" customHeight="1" x14ac:dyDescent="0.25">
      <c r="A31" s="39" t="s">
        <v>86</v>
      </c>
      <c r="B31" s="34" t="s">
        <v>41</v>
      </c>
      <c r="C31" s="34">
        <v>20</v>
      </c>
      <c r="D31" s="34" t="s">
        <v>38</v>
      </c>
      <c r="E31" s="40" t="s">
        <v>87</v>
      </c>
      <c r="F31" s="41">
        <f>+F32+F33+F34</f>
        <v>2328193098</v>
      </c>
      <c r="G31" s="41">
        <f>+G32+G33+G34</f>
        <v>0</v>
      </c>
      <c r="H31" s="41">
        <f>+H32+H33+H34</f>
        <v>0</v>
      </c>
      <c r="I31" s="41">
        <f>+I32+I33+I34</f>
        <v>0</v>
      </c>
      <c r="J31" s="41">
        <f>+J32+J33+J34</f>
        <v>0</v>
      </c>
      <c r="K31" s="41">
        <f t="shared" si="0"/>
        <v>0</v>
      </c>
      <c r="L31" s="41">
        <f t="shared" ref="L31:W31" si="33">+L32+L33+L34</f>
        <v>2328193098</v>
      </c>
      <c r="M31" s="41">
        <f t="shared" si="33"/>
        <v>2.9500818467883931E-4</v>
      </c>
      <c r="N31" s="41">
        <f t="shared" si="33"/>
        <v>0</v>
      </c>
      <c r="O31" s="41">
        <f t="shared" si="33"/>
        <v>2328193098</v>
      </c>
      <c r="P31" s="41">
        <f t="shared" si="33"/>
        <v>0</v>
      </c>
      <c r="Q31" s="41">
        <f t="shared" si="33"/>
        <v>217686546</v>
      </c>
      <c r="R31" s="41">
        <f t="shared" si="33"/>
        <v>2110506552</v>
      </c>
      <c r="S31" s="41">
        <f t="shared" si="33"/>
        <v>2110506552</v>
      </c>
      <c r="T31" s="41">
        <f t="shared" si="33"/>
        <v>217686546</v>
      </c>
      <c r="U31" s="41">
        <f t="shared" si="33"/>
        <v>0</v>
      </c>
      <c r="V31" s="41">
        <f t="shared" si="33"/>
        <v>217686546</v>
      </c>
      <c r="W31" s="41">
        <f t="shared" si="33"/>
        <v>0</v>
      </c>
      <c r="X31" s="38">
        <f t="shared" si="8"/>
        <v>9.3500211037907649E-2</v>
      </c>
      <c r="Y31" s="38">
        <f t="shared" si="9"/>
        <v>9.3500211037907649E-2</v>
      </c>
      <c r="Z31" s="38">
        <f>+V31/L31</f>
        <v>9.3500211037907649E-2</v>
      </c>
      <c r="AA31" s="38">
        <f>+T31/Q31</f>
        <v>1</v>
      </c>
      <c r="AB31" s="38">
        <f>+V31/T31</f>
        <v>1</v>
      </c>
    </row>
    <row r="32" spans="1:30" ht="30.75" customHeight="1" x14ac:dyDescent="0.25">
      <c r="A32" s="43" t="s">
        <v>88</v>
      </c>
      <c r="B32" s="44" t="s">
        <v>41</v>
      </c>
      <c r="C32" s="44">
        <v>20</v>
      </c>
      <c r="D32" s="44" t="s">
        <v>38</v>
      </c>
      <c r="E32" s="45" t="s">
        <v>89</v>
      </c>
      <c r="F32" s="46">
        <v>655614150</v>
      </c>
      <c r="G32" s="46">
        <v>0</v>
      </c>
      <c r="H32" s="46">
        <v>0</v>
      </c>
      <c r="I32" s="46">
        <v>0</v>
      </c>
      <c r="J32" s="46">
        <v>0</v>
      </c>
      <c r="K32" s="46">
        <f t="shared" si="0"/>
        <v>0</v>
      </c>
      <c r="L32" s="47">
        <f t="shared" ref="L32:L37" si="34">+F32+K32</f>
        <v>655614150</v>
      </c>
      <c r="M32" s="51">
        <f t="shared" ref="M32:M50" si="35">L32/$L$295</f>
        <v>8.3073667904697243E-5</v>
      </c>
      <c r="N32" s="46">
        <v>0</v>
      </c>
      <c r="O32" s="46">
        <v>655614150</v>
      </c>
      <c r="P32" s="46">
        <f t="shared" ref="P32:P37" si="36">L32-O32</f>
        <v>0</v>
      </c>
      <c r="Q32" s="46">
        <v>78454154</v>
      </c>
      <c r="R32" s="56">
        <f t="shared" ref="R32:R37" si="37">+L32-Q32</f>
        <v>577159996</v>
      </c>
      <c r="S32" s="46">
        <f t="shared" ref="S32:S37" si="38">O32-Q32</f>
        <v>577159996</v>
      </c>
      <c r="T32" s="46">
        <v>78454154</v>
      </c>
      <c r="U32" s="46">
        <f t="shared" ref="U32:U37" si="39">+Q32-T32</f>
        <v>0</v>
      </c>
      <c r="V32" s="46">
        <v>78454154</v>
      </c>
      <c r="W32" s="48">
        <f t="shared" ref="W32:W37" si="40">+T32-V32</f>
        <v>0</v>
      </c>
      <c r="X32" s="57">
        <f t="shared" si="3"/>
        <v>0.1196651323038101</v>
      </c>
      <c r="Y32" s="54">
        <f t="shared" si="4"/>
        <v>0.1196651323038101</v>
      </c>
      <c r="Z32" s="54">
        <f t="shared" ref="Z32:Z95" si="41">+V32/L32</f>
        <v>0.1196651323038101</v>
      </c>
      <c r="AA32" s="49">
        <f t="shared" ref="AA32:AA35" si="42">+T32/Q32</f>
        <v>1</v>
      </c>
      <c r="AB32" s="49">
        <f t="shared" ref="AB32:AB35" si="43">+V32/T32</f>
        <v>1</v>
      </c>
    </row>
    <row r="33" spans="1:28" ht="30.75" customHeight="1" x14ac:dyDescent="0.25">
      <c r="A33" s="43" t="s">
        <v>90</v>
      </c>
      <c r="B33" s="44" t="s">
        <v>41</v>
      </c>
      <c r="C33" s="44">
        <v>20</v>
      </c>
      <c r="D33" s="44" t="s">
        <v>38</v>
      </c>
      <c r="E33" s="45" t="s">
        <v>91</v>
      </c>
      <c r="F33" s="46">
        <v>1499029826</v>
      </c>
      <c r="G33" s="46">
        <v>0</v>
      </c>
      <c r="H33" s="46">
        <v>0</v>
      </c>
      <c r="I33" s="46">
        <v>0</v>
      </c>
      <c r="J33" s="46">
        <v>0</v>
      </c>
      <c r="K33" s="46">
        <f t="shared" si="0"/>
        <v>0</v>
      </c>
      <c r="L33" s="47">
        <f t="shared" si="34"/>
        <v>1499029826</v>
      </c>
      <c r="M33" s="51">
        <f t="shared" si="35"/>
        <v>1.8994389603146927E-4</v>
      </c>
      <c r="N33" s="46">
        <v>0</v>
      </c>
      <c r="O33" s="46">
        <v>1499029826</v>
      </c>
      <c r="P33" s="46">
        <f t="shared" si="36"/>
        <v>0</v>
      </c>
      <c r="Q33" s="46">
        <v>126167694</v>
      </c>
      <c r="R33" s="56">
        <f t="shared" si="37"/>
        <v>1372862132</v>
      </c>
      <c r="S33" s="46">
        <f t="shared" si="38"/>
        <v>1372862132</v>
      </c>
      <c r="T33" s="46">
        <v>126167694</v>
      </c>
      <c r="U33" s="46">
        <f t="shared" si="39"/>
        <v>0</v>
      </c>
      <c r="V33" s="46">
        <v>126167694</v>
      </c>
      <c r="W33" s="48">
        <f t="shared" si="40"/>
        <v>0</v>
      </c>
      <c r="X33" s="58">
        <f t="shared" si="3"/>
        <v>8.4166233260791701E-2</v>
      </c>
      <c r="Y33" s="49">
        <f t="shared" si="4"/>
        <v>8.4166233260791701E-2</v>
      </c>
      <c r="Z33" s="49">
        <f t="shared" si="41"/>
        <v>8.4166233260791701E-2</v>
      </c>
      <c r="AA33" s="49">
        <f t="shared" si="42"/>
        <v>1</v>
      </c>
      <c r="AB33" s="49">
        <f t="shared" si="43"/>
        <v>1</v>
      </c>
    </row>
    <row r="34" spans="1:28" ht="30.75" customHeight="1" x14ac:dyDescent="0.25">
      <c r="A34" s="43" t="s">
        <v>92</v>
      </c>
      <c r="B34" s="44" t="s">
        <v>41</v>
      </c>
      <c r="C34" s="44">
        <v>20</v>
      </c>
      <c r="D34" s="44" t="s">
        <v>38</v>
      </c>
      <c r="E34" s="45" t="s">
        <v>93</v>
      </c>
      <c r="F34" s="46">
        <v>173549122</v>
      </c>
      <c r="G34" s="46">
        <v>0</v>
      </c>
      <c r="H34" s="46">
        <v>0</v>
      </c>
      <c r="I34" s="46">
        <v>0</v>
      </c>
      <c r="J34" s="46">
        <v>0</v>
      </c>
      <c r="K34" s="46">
        <f t="shared" si="0"/>
        <v>0</v>
      </c>
      <c r="L34" s="47">
        <f t="shared" si="34"/>
        <v>173549122</v>
      </c>
      <c r="M34" s="53">
        <f t="shared" si="35"/>
        <v>2.1990620742672783E-5</v>
      </c>
      <c r="N34" s="46">
        <v>0</v>
      </c>
      <c r="O34" s="46">
        <v>173549122</v>
      </c>
      <c r="P34" s="46">
        <f t="shared" si="36"/>
        <v>0</v>
      </c>
      <c r="Q34" s="46">
        <v>13064698</v>
      </c>
      <c r="R34" s="46">
        <f t="shared" si="37"/>
        <v>160484424</v>
      </c>
      <c r="S34" s="46">
        <f t="shared" si="38"/>
        <v>160484424</v>
      </c>
      <c r="T34" s="46">
        <v>13064698</v>
      </c>
      <c r="U34" s="46">
        <f t="shared" si="39"/>
        <v>0</v>
      </c>
      <c r="V34" s="46">
        <v>13064698</v>
      </c>
      <c r="W34" s="48">
        <f t="shared" si="40"/>
        <v>0</v>
      </c>
      <c r="X34" s="58">
        <f t="shared" si="3"/>
        <v>7.5279539587644814E-2</v>
      </c>
      <c r="Y34" s="49">
        <f t="shared" si="4"/>
        <v>7.5279539587644814E-2</v>
      </c>
      <c r="Z34" s="49">
        <f t="shared" si="41"/>
        <v>7.5279539587644814E-2</v>
      </c>
      <c r="AA34" s="49">
        <f t="shared" si="42"/>
        <v>1</v>
      </c>
      <c r="AB34" s="49">
        <f t="shared" si="43"/>
        <v>1</v>
      </c>
    </row>
    <row r="35" spans="1:28" ht="30.75" customHeight="1" x14ac:dyDescent="0.25">
      <c r="A35" s="43" t="s">
        <v>94</v>
      </c>
      <c r="B35" s="44" t="s">
        <v>41</v>
      </c>
      <c r="C35" s="44">
        <v>20</v>
      </c>
      <c r="D35" s="44" t="s">
        <v>38</v>
      </c>
      <c r="E35" s="45" t="s">
        <v>95</v>
      </c>
      <c r="F35" s="59">
        <v>1809954480</v>
      </c>
      <c r="G35" s="46">
        <v>0</v>
      </c>
      <c r="H35" s="46">
        <v>0</v>
      </c>
      <c r="I35" s="46">
        <v>0</v>
      </c>
      <c r="J35" s="46">
        <v>0</v>
      </c>
      <c r="K35" s="46">
        <f t="shared" si="0"/>
        <v>0</v>
      </c>
      <c r="L35" s="47">
        <f t="shared" si="34"/>
        <v>1809954480</v>
      </c>
      <c r="M35" s="51">
        <f t="shared" si="35"/>
        <v>2.293415378452997E-4</v>
      </c>
      <c r="N35" s="46">
        <v>0</v>
      </c>
      <c r="O35" s="46">
        <v>1809954480</v>
      </c>
      <c r="P35" s="46">
        <f t="shared" si="36"/>
        <v>0</v>
      </c>
      <c r="Q35" s="46">
        <v>351597974</v>
      </c>
      <c r="R35" s="46">
        <f t="shared" si="37"/>
        <v>1458356506</v>
      </c>
      <c r="S35" s="46">
        <f t="shared" si="38"/>
        <v>1458356506</v>
      </c>
      <c r="T35" s="46">
        <v>351597974</v>
      </c>
      <c r="U35" s="46">
        <f t="shared" si="39"/>
        <v>0</v>
      </c>
      <c r="V35" s="46">
        <v>351597974</v>
      </c>
      <c r="W35" s="48">
        <f t="shared" si="40"/>
        <v>0</v>
      </c>
      <c r="X35" s="58">
        <f t="shared" si="3"/>
        <v>0.19425790973483487</v>
      </c>
      <c r="Y35" s="49">
        <f t="shared" si="4"/>
        <v>0.19425790973483487</v>
      </c>
      <c r="Z35" s="49">
        <f t="shared" si="41"/>
        <v>0.19425790973483487</v>
      </c>
      <c r="AA35" s="49">
        <f t="shared" si="42"/>
        <v>1</v>
      </c>
      <c r="AB35" s="49">
        <f t="shared" si="43"/>
        <v>1</v>
      </c>
    </row>
    <row r="36" spans="1:28" ht="30.75" customHeight="1" x14ac:dyDescent="0.25">
      <c r="A36" s="43" t="s">
        <v>96</v>
      </c>
      <c r="B36" s="44" t="s">
        <v>41</v>
      </c>
      <c r="C36" s="44">
        <v>20</v>
      </c>
      <c r="D36" s="44" t="s">
        <v>38</v>
      </c>
      <c r="E36" s="45" t="s">
        <v>97</v>
      </c>
      <c r="F36" s="59">
        <v>147183422</v>
      </c>
      <c r="G36" s="46">
        <v>0</v>
      </c>
      <c r="H36" s="46">
        <v>0</v>
      </c>
      <c r="I36" s="46">
        <v>0</v>
      </c>
      <c r="J36" s="46">
        <v>0</v>
      </c>
      <c r="K36" s="46">
        <f t="shared" si="0"/>
        <v>0</v>
      </c>
      <c r="L36" s="47">
        <f t="shared" si="34"/>
        <v>147183422</v>
      </c>
      <c r="M36" s="53">
        <f t="shared" si="35"/>
        <v>1.8649790765353233E-5</v>
      </c>
      <c r="N36" s="46">
        <v>0</v>
      </c>
      <c r="O36" s="46">
        <v>147183422</v>
      </c>
      <c r="P36" s="46">
        <f t="shared" si="36"/>
        <v>0</v>
      </c>
      <c r="Q36" s="46">
        <v>0</v>
      </c>
      <c r="R36" s="46">
        <f t="shared" si="37"/>
        <v>147183422</v>
      </c>
      <c r="S36" s="46">
        <f t="shared" si="38"/>
        <v>147183422</v>
      </c>
      <c r="T36" s="46">
        <v>0</v>
      </c>
      <c r="U36" s="46">
        <f t="shared" si="39"/>
        <v>0</v>
      </c>
      <c r="V36" s="46">
        <v>0</v>
      </c>
      <c r="W36" s="48">
        <f t="shared" si="40"/>
        <v>0</v>
      </c>
      <c r="X36" s="58">
        <f t="shared" si="3"/>
        <v>0</v>
      </c>
      <c r="Y36" s="49">
        <f t="shared" si="4"/>
        <v>0</v>
      </c>
      <c r="Z36" s="49">
        <f t="shared" si="41"/>
        <v>0</v>
      </c>
      <c r="AA36" s="49" t="s">
        <v>40</v>
      </c>
      <c r="AB36" s="49" t="s">
        <v>40</v>
      </c>
    </row>
    <row r="37" spans="1:28" s="4" customFormat="1" ht="38.25" customHeight="1" x14ac:dyDescent="0.25">
      <c r="A37" s="39" t="s">
        <v>98</v>
      </c>
      <c r="B37" s="34" t="s">
        <v>41</v>
      </c>
      <c r="C37" s="34">
        <v>20</v>
      </c>
      <c r="D37" s="34" t="s">
        <v>38</v>
      </c>
      <c r="E37" s="40" t="s">
        <v>99</v>
      </c>
      <c r="F37" s="60">
        <v>4848293000</v>
      </c>
      <c r="G37" s="60">
        <v>0</v>
      </c>
      <c r="H37" s="60">
        <v>0</v>
      </c>
      <c r="I37" s="60">
        <v>0</v>
      </c>
      <c r="J37" s="60">
        <v>0</v>
      </c>
      <c r="K37" s="41">
        <f t="shared" si="0"/>
        <v>0</v>
      </c>
      <c r="L37" s="41">
        <f t="shared" si="34"/>
        <v>4848293000</v>
      </c>
      <c r="M37" s="61">
        <f t="shared" si="35"/>
        <v>6.1433311435799291E-4</v>
      </c>
      <c r="N37" s="60">
        <v>4848293000</v>
      </c>
      <c r="O37" s="60">
        <v>0</v>
      </c>
      <c r="P37" s="62">
        <f t="shared" si="36"/>
        <v>4848293000</v>
      </c>
      <c r="Q37" s="60">
        <v>0</v>
      </c>
      <c r="R37" s="62">
        <f t="shared" si="37"/>
        <v>4848293000</v>
      </c>
      <c r="S37" s="62">
        <f t="shared" si="38"/>
        <v>0</v>
      </c>
      <c r="T37" s="60">
        <v>0</v>
      </c>
      <c r="U37" s="62">
        <f t="shared" si="39"/>
        <v>0</v>
      </c>
      <c r="V37" s="60">
        <v>0</v>
      </c>
      <c r="W37" s="63">
        <f t="shared" si="40"/>
        <v>0</v>
      </c>
      <c r="X37" s="38">
        <f t="shared" si="3"/>
        <v>0</v>
      </c>
      <c r="Y37" s="38">
        <f t="shared" si="4"/>
        <v>0</v>
      </c>
      <c r="Z37" s="38">
        <f t="shared" si="41"/>
        <v>0</v>
      </c>
      <c r="AA37" s="38" t="s">
        <v>40</v>
      </c>
      <c r="AB37" s="38" t="s">
        <v>40</v>
      </c>
    </row>
    <row r="38" spans="1:28" ht="27.75" customHeight="1" x14ac:dyDescent="0.25">
      <c r="A38" s="39" t="s">
        <v>100</v>
      </c>
      <c r="B38" s="34" t="s">
        <v>41</v>
      </c>
      <c r="C38" s="34">
        <v>20</v>
      </c>
      <c r="D38" s="34" t="s">
        <v>38</v>
      </c>
      <c r="E38" s="40" t="s">
        <v>101</v>
      </c>
      <c r="F38" s="62">
        <f>+F39+F45</f>
        <v>20506538976</v>
      </c>
      <c r="G38" s="62">
        <f>+G39+G45</f>
        <v>0</v>
      </c>
      <c r="H38" s="62">
        <f>+H39+H45</f>
        <v>0</v>
      </c>
      <c r="I38" s="62">
        <f>+I39+I45</f>
        <v>101100000</v>
      </c>
      <c r="J38" s="62">
        <f>+J39+J45</f>
        <v>101100000</v>
      </c>
      <c r="K38" s="62">
        <f t="shared" si="0"/>
        <v>0</v>
      </c>
      <c r="L38" s="62">
        <f>+L39+L45</f>
        <v>20506538976</v>
      </c>
      <c r="M38" s="42">
        <f t="shared" si="35"/>
        <v>2.5984085437554304E-3</v>
      </c>
      <c r="N38" s="62">
        <f t="shared" ref="N38:W38" si="44">+N39+N45</f>
        <v>0</v>
      </c>
      <c r="O38" s="62">
        <f t="shared" si="44"/>
        <v>15669464391.879999</v>
      </c>
      <c r="P38" s="62">
        <f t="shared" si="44"/>
        <v>4837074584.1200008</v>
      </c>
      <c r="Q38" s="62">
        <f t="shared" si="44"/>
        <v>13476019134.879999</v>
      </c>
      <c r="R38" s="62">
        <f t="shared" si="44"/>
        <v>7030519841.1199999</v>
      </c>
      <c r="S38" s="62">
        <f t="shared" si="44"/>
        <v>2193445257</v>
      </c>
      <c r="T38" s="62">
        <f t="shared" si="44"/>
        <v>2623347909.0700002</v>
      </c>
      <c r="U38" s="62">
        <f t="shared" si="44"/>
        <v>10852671225.809999</v>
      </c>
      <c r="V38" s="62">
        <f t="shared" si="44"/>
        <v>2623347909.0700002</v>
      </c>
      <c r="W38" s="62">
        <f t="shared" si="44"/>
        <v>0</v>
      </c>
      <c r="X38" s="38">
        <f t="shared" si="3"/>
        <v>0.6571571707274334</v>
      </c>
      <c r="Y38" s="38">
        <f t="shared" si="4"/>
        <v>0.12792738512043683</v>
      </c>
      <c r="Z38" s="38">
        <f t="shared" si="41"/>
        <v>0.12792738512043683</v>
      </c>
      <c r="AA38" s="38">
        <f t="shared" ref="AA38:AA40" si="45">+T38/Q38</f>
        <v>0.19466786762568369</v>
      </c>
      <c r="AB38" s="38">
        <f t="shared" ref="AB38:AB40" si="46">+V38/T38</f>
        <v>1</v>
      </c>
    </row>
    <row r="39" spans="1:28" ht="27.75" customHeight="1" x14ac:dyDescent="0.25">
      <c r="A39" s="39" t="s">
        <v>102</v>
      </c>
      <c r="B39" s="34" t="s">
        <v>41</v>
      </c>
      <c r="C39" s="34">
        <v>20</v>
      </c>
      <c r="D39" s="34" t="s">
        <v>38</v>
      </c>
      <c r="E39" s="40" t="s">
        <v>103</v>
      </c>
      <c r="F39" s="66">
        <f t="shared" ref="F39" si="47">+F40</f>
        <v>267000000</v>
      </c>
      <c r="G39" s="66">
        <f>+G40</f>
        <v>0</v>
      </c>
      <c r="H39" s="66">
        <f>+H40</f>
        <v>0</v>
      </c>
      <c r="I39" s="66">
        <f>+I40</f>
        <v>0</v>
      </c>
      <c r="J39" s="66">
        <f>+J40</f>
        <v>0</v>
      </c>
      <c r="K39" s="66">
        <f t="shared" si="0"/>
        <v>0</v>
      </c>
      <c r="L39" s="66">
        <f>+L40</f>
        <v>267000000</v>
      </c>
      <c r="M39" s="61">
        <f t="shared" si="35"/>
        <v>3.3831895377111926E-5</v>
      </c>
      <c r="N39" s="66">
        <f t="shared" ref="N39:W39" si="48">+N40</f>
        <v>0</v>
      </c>
      <c r="O39" s="66">
        <f t="shared" si="48"/>
        <v>5927200</v>
      </c>
      <c r="P39" s="66">
        <f t="shared" si="48"/>
        <v>261072800</v>
      </c>
      <c r="Q39" s="66">
        <f t="shared" si="48"/>
        <v>1000000</v>
      </c>
      <c r="R39" s="66">
        <f t="shared" si="48"/>
        <v>266000000</v>
      </c>
      <c r="S39" s="66">
        <f t="shared" si="48"/>
        <v>4927200</v>
      </c>
      <c r="T39" s="66">
        <f t="shared" si="48"/>
        <v>1000000</v>
      </c>
      <c r="U39" s="66">
        <f t="shared" si="48"/>
        <v>0</v>
      </c>
      <c r="V39" s="66">
        <f t="shared" si="48"/>
        <v>1000000</v>
      </c>
      <c r="W39" s="66">
        <f t="shared" si="48"/>
        <v>0</v>
      </c>
      <c r="X39" s="38">
        <f t="shared" si="3"/>
        <v>3.7453183520599251E-3</v>
      </c>
      <c r="Y39" s="38">
        <f t="shared" si="4"/>
        <v>3.7453183520599251E-3</v>
      </c>
      <c r="Z39" s="38">
        <f t="shared" si="41"/>
        <v>3.7453183520599251E-3</v>
      </c>
      <c r="AA39" s="38">
        <f t="shared" si="45"/>
        <v>1</v>
      </c>
      <c r="AB39" s="38">
        <f t="shared" si="46"/>
        <v>1</v>
      </c>
    </row>
    <row r="40" spans="1:28" ht="27.75" customHeight="1" x14ac:dyDescent="0.25">
      <c r="A40" s="39" t="s">
        <v>104</v>
      </c>
      <c r="B40" s="34" t="s">
        <v>41</v>
      </c>
      <c r="C40" s="34">
        <v>20</v>
      </c>
      <c r="D40" s="34" t="s">
        <v>38</v>
      </c>
      <c r="E40" s="40" t="s">
        <v>105</v>
      </c>
      <c r="F40" s="62">
        <f>+F43+F41</f>
        <v>267000000</v>
      </c>
      <c r="G40" s="62">
        <f>+G43+G41</f>
        <v>0</v>
      </c>
      <c r="H40" s="62">
        <f>+H43+H41</f>
        <v>0</v>
      </c>
      <c r="I40" s="62">
        <f>+I43+I41</f>
        <v>0</v>
      </c>
      <c r="J40" s="62">
        <f>+J43+J41</f>
        <v>0</v>
      </c>
      <c r="K40" s="62">
        <f t="shared" si="0"/>
        <v>0</v>
      </c>
      <c r="L40" s="62">
        <f>+L43+L41</f>
        <v>267000000</v>
      </c>
      <c r="M40" s="61">
        <f t="shared" si="35"/>
        <v>3.3831895377111926E-5</v>
      </c>
      <c r="N40" s="62">
        <f t="shared" ref="N40:W40" si="49">+N43+N41</f>
        <v>0</v>
      </c>
      <c r="O40" s="62">
        <f t="shared" si="49"/>
        <v>5927200</v>
      </c>
      <c r="P40" s="62">
        <f t="shared" si="49"/>
        <v>261072800</v>
      </c>
      <c r="Q40" s="62">
        <f t="shared" si="49"/>
        <v>1000000</v>
      </c>
      <c r="R40" s="62">
        <f t="shared" si="49"/>
        <v>266000000</v>
      </c>
      <c r="S40" s="62">
        <f t="shared" si="49"/>
        <v>4927200</v>
      </c>
      <c r="T40" s="62">
        <f t="shared" si="49"/>
        <v>1000000</v>
      </c>
      <c r="U40" s="62">
        <f t="shared" si="49"/>
        <v>0</v>
      </c>
      <c r="V40" s="62">
        <f t="shared" si="49"/>
        <v>1000000</v>
      </c>
      <c r="W40" s="62">
        <f t="shared" si="49"/>
        <v>0</v>
      </c>
      <c r="X40" s="38">
        <f t="shared" si="3"/>
        <v>3.7453183520599251E-3</v>
      </c>
      <c r="Y40" s="38">
        <f t="shared" si="4"/>
        <v>3.7453183520599251E-3</v>
      </c>
      <c r="Z40" s="38">
        <f t="shared" si="41"/>
        <v>3.7453183520599251E-3</v>
      </c>
      <c r="AA40" s="38">
        <f t="shared" si="45"/>
        <v>1</v>
      </c>
      <c r="AB40" s="38">
        <f t="shared" si="46"/>
        <v>1</v>
      </c>
    </row>
    <row r="41" spans="1:28" ht="39.75" customHeight="1" x14ac:dyDescent="0.25">
      <c r="A41" s="39" t="s">
        <v>106</v>
      </c>
      <c r="B41" s="34" t="s">
        <v>41</v>
      </c>
      <c r="C41" s="34">
        <v>20</v>
      </c>
      <c r="D41" s="34" t="s">
        <v>38</v>
      </c>
      <c r="E41" s="40" t="s">
        <v>107</v>
      </c>
      <c r="F41" s="62">
        <f>+F42</f>
        <v>12000000</v>
      </c>
      <c r="G41" s="62">
        <f>+G42</f>
        <v>0</v>
      </c>
      <c r="H41" s="62">
        <f>+H42</f>
        <v>0</v>
      </c>
      <c r="I41" s="62">
        <f>+I42</f>
        <v>0</v>
      </c>
      <c r="J41" s="62">
        <f>+J42</f>
        <v>0</v>
      </c>
      <c r="K41" s="62">
        <f t="shared" si="0"/>
        <v>0</v>
      </c>
      <c r="L41" s="62">
        <f>+L42</f>
        <v>12000000</v>
      </c>
      <c r="M41" s="67">
        <f t="shared" si="35"/>
        <v>1.5205346236904236E-6</v>
      </c>
      <c r="N41" s="62">
        <f t="shared" ref="N41:W41" si="50">+N42</f>
        <v>0</v>
      </c>
      <c r="O41" s="62">
        <f t="shared" si="50"/>
        <v>4927200</v>
      </c>
      <c r="P41" s="62">
        <f t="shared" si="50"/>
        <v>7072800</v>
      </c>
      <c r="Q41" s="62">
        <f t="shared" si="50"/>
        <v>0</v>
      </c>
      <c r="R41" s="62">
        <f t="shared" si="50"/>
        <v>12000000</v>
      </c>
      <c r="S41" s="62">
        <f t="shared" si="50"/>
        <v>4927200</v>
      </c>
      <c r="T41" s="62">
        <f t="shared" si="50"/>
        <v>0</v>
      </c>
      <c r="U41" s="62">
        <f t="shared" si="50"/>
        <v>0</v>
      </c>
      <c r="V41" s="62">
        <f t="shared" si="50"/>
        <v>0</v>
      </c>
      <c r="W41" s="62">
        <f t="shared" si="50"/>
        <v>0</v>
      </c>
      <c r="X41" s="38">
        <f t="shared" si="3"/>
        <v>0</v>
      </c>
      <c r="Y41" s="38">
        <f t="shared" si="4"/>
        <v>0</v>
      </c>
      <c r="Z41" s="38">
        <f t="shared" si="41"/>
        <v>0</v>
      </c>
      <c r="AA41" s="38" t="s">
        <v>40</v>
      </c>
      <c r="AB41" s="38" t="s">
        <v>40</v>
      </c>
    </row>
    <row r="42" spans="1:28" ht="36.75" customHeight="1" x14ac:dyDescent="0.25">
      <c r="A42" s="43" t="s">
        <v>108</v>
      </c>
      <c r="B42" s="44" t="s">
        <v>41</v>
      </c>
      <c r="C42" s="44">
        <v>20</v>
      </c>
      <c r="D42" s="44" t="s">
        <v>38</v>
      </c>
      <c r="E42" s="45" t="s">
        <v>109</v>
      </c>
      <c r="F42" s="46">
        <v>12000000</v>
      </c>
      <c r="G42" s="46">
        <v>0</v>
      </c>
      <c r="H42" s="46">
        <v>0</v>
      </c>
      <c r="I42" s="46">
        <v>0</v>
      </c>
      <c r="J42" s="46">
        <v>0</v>
      </c>
      <c r="K42" s="46">
        <f t="shared" si="0"/>
        <v>0</v>
      </c>
      <c r="L42" s="46">
        <f>+F42+K42</f>
        <v>12000000</v>
      </c>
      <c r="M42" s="52">
        <f t="shared" si="35"/>
        <v>1.5205346236904236E-6</v>
      </c>
      <c r="N42" s="46">
        <v>0</v>
      </c>
      <c r="O42" s="56">
        <v>4927200</v>
      </c>
      <c r="P42" s="46">
        <f>L42-O42</f>
        <v>7072800</v>
      </c>
      <c r="Q42" s="56">
        <v>0</v>
      </c>
      <c r="R42" s="46">
        <f>+L42-Q42</f>
        <v>12000000</v>
      </c>
      <c r="S42" s="46">
        <f>O42-Q42</f>
        <v>4927200</v>
      </c>
      <c r="T42" s="46">
        <v>0</v>
      </c>
      <c r="U42" s="46">
        <f>+Q42-T42</f>
        <v>0</v>
      </c>
      <c r="V42" s="46">
        <v>0</v>
      </c>
      <c r="W42" s="48">
        <f>+T42-V42</f>
        <v>0</v>
      </c>
      <c r="X42" s="49">
        <f t="shared" si="3"/>
        <v>0</v>
      </c>
      <c r="Y42" s="49">
        <f t="shared" si="4"/>
        <v>0</v>
      </c>
      <c r="Z42" s="49">
        <f t="shared" si="41"/>
        <v>0</v>
      </c>
      <c r="AA42" s="38" t="s">
        <v>40</v>
      </c>
      <c r="AB42" s="38" t="s">
        <v>40</v>
      </c>
    </row>
    <row r="43" spans="1:28" ht="27.75" customHeight="1" x14ac:dyDescent="0.25">
      <c r="A43" s="39" t="s">
        <v>110</v>
      </c>
      <c r="B43" s="34" t="s">
        <v>41</v>
      </c>
      <c r="C43" s="34">
        <v>20</v>
      </c>
      <c r="D43" s="34" t="s">
        <v>38</v>
      </c>
      <c r="E43" s="40" t="s">
        <v>111</v>
      </c>
      <c r="F43" s="62">
        <f>+F44</f>
        <v>255000000</v>
      </c>
      <c r="G43" s="62">
        <f>+G44</f>
        <v>0</v>
      </c>
      <c r="H43" s="62">
        <f>+H44</f>
        <v>0</v>
      </c>
      <c r="I43" s="62">
        <f>+I44</f>
        <v>0</v>
      </c>
      <c r="J43" s="62">
        <f>+J44</f>
        <v>0</v>
      </c>
      <c r="K43" s="62">
        <f t="shared" si="0"/>
        <v>0</v>
      </c>
      <c r="L43" s="62">
        <f>+L44</f>
        <v>255000000</v>
      </c>
      <c r="M43" s="61">
        <f t="shared" si="35"/>
        <v>3.2311360753421503E-5</v>
      </c>
      <c r="N43" s="62">
        <f t="shared" ref="N43:W43" si="51">+N44</f>
        <v>0</v>
      </c>
      <c r="O43" s="62">
        <f t="shared" si="51"/>
        <v>1000000</v>
      </c>
      <c r="P43" s="62">
        <f t="shared" si="51"/>
        <v>254000000</v>
      </c>
      <c r="Q43" s="62">
        <f t="shared" si="51"/>
        <v>1000000</v>
      </c>
      <c r="R43" s="62">
        <f t="shared" si="51"/>
        <v>254000000</v>
      </c>
      <c r="S43" s="62">
        <f t="shared" si="51"/>
        <v>0</v>
      </c>
      <c r="T43" s="62">
        <f t="shared" si="51"/>
        <v>1000000</v>
      </c>
      <c r="U43" s="62">
        <f t="shared" si="51"/>
        <v>0</v>
      </c>
      <c r="V43" s="62">
        <f t="shared" si="51"/>
        <v>1000000</v>
      </c>
      <c r="W43" s="62">
        <f t="shared" si="51"/>
        <v>0</v>
      </c>
      <c r="X43" s="38">
        <f t="shared" si="3"/>
        <v>3.9215686274509803E-3</v>
      </c>
      <c r="Y43" s="38">
        <f t="shared" si="4"/>
        <v>3.9215686274509803E-3</v>
      </c>
      <c r="Z43" s="38">
        <f t="shared" si="41"/>
        <v>3.9215686274509803E-3</v>
      </c>
      <c r="AA43" s="38">
        <f t="shared" ref="AA43:AA49" si="52">+T43/Q43</f>
        <v>1</v>
      </c>
      <c r="AB43" s="38">
        <f t="shared" ref="AB43:AB72" si="53">+V43/T43</f>
        <v>1</v>
      </c>
    </row>
    <row r="44" spans="1:28" ht="44.25" customHeight="1" x14ac:dyDescent="0.25">
      <c r="A44" s="43" t="s">
        <v>112</v>
      </c>
      <c r="B44" s="44" t="s">
        <v>41</v>
      </c>
      <c r="C44" s="44">
        <v>20</v>
      </c>
      <c r="D44" s="44" t="s">
        <v>38</v>
      </c>
      <c r="E44" s="45" t="s">
        <v>113</v>
      </c>
      <c r="F44" s="46">
        <v>255000000</v>
      </c>
      <c r="G44" s="46">
        <v>0</v>
      </c>
      <c r="H44" s="46">
        <v>0</v>
      </c>
      <c r="I44" s="46">
        <v>0</v>
      </c>
      <c r="J44" s="46">
        <v>0</v>
      </c>
      <c r="K44" s="46"/>
      <c r="L44" s="46">
        <f>+F44+K44</f>
        <v>255000000</v>
      </c>
      <c r="M44" s="53">
        <f t="shared" si="35"/>
        <v>3.2311360753421503E-5</v>
      </c>
      <c r="N44" s="46">
        <v>0</v>
      </c>
      <c r="O44" s="56">
        <v>1000000</v>
      </c>
      <c r="P44" s="46">
        <f>L44-O44</f>
        <v>254000000</v>
      </c>
      <c r="Q44" s="56">
        <v>1000000</v>
      </c>
      <c r="R44" s="46">
        <f>+L44-Q44</f>
        <v>254000000</v>
      </c>
      <c r="S44" s="46">
        <f>O44-Q44</f>
        <v>0</v>
      </c>
      <c r="T44" s="46">
        <v>1000000</v>
      </c>
      <c r="U44" s="46">
        <f>+Q44-T44</f>
        <v>0</v>
      </c>
      <c r="V44" s="46">
        <v>1000000</v>
      </c>
      <c r="W44" s="48">
        <f>+T44-V44</f>
        <v>0</v>
      </c>
      <c r="X44" s="49">
        <f t="shared" si="3"/>
        <v>3.9215686274509803E-3</v>
      </c>
      <c r="Y44" s="49">
        <f t="shared" si="4"/>
        <v>3.9215686274509803E-3</v>
      </c>
      <c r="Z44" s="49">
        <f t="shared" si="41"/>
        <v>3.9215686274509803E-3</v>
      </c>
      <c r="AA44" s="49">
        <f t="shared" si="52"/>
        <v>1</v>
      </c>
      <c r="AB44" s="49">
        <f t="shared" si="53"/>
        <v>1</v>
      </c>
    </row>
    <row r="45" spans="1:28" ht="30" customHeight="1" x14ac:dyDescent="0.25">
      <c r="A45" s="39" t="s">
        <v>114</v>
      </c>
      <c r="B45" s="34" t="s">
        <v>41</v>
      </c>
      <c r="C45" s="34">
        <v>20</v>
      </c>
      <c r="D45" s="34" t="s">
        <v>38</v>
      </c>
      <c r="E45" s="40" t="s">
        <v>115</v>
      </c>
      <c r="F45" s="66">
        <f>+F46+F62</f>
        <v>20239538976</v>
      </c>
      <c r="G45" s="66">
        <f>+G46+G62</f>
        <v>0</v>
      </c>
      <c r="H45" s="66">
        <f>+H46+H62</f>
        <v>0</v>
      </c>
      <c r="I45" s="66">
        <f>+I46+I62</f>
        <v>101100000</v>
      </c>
      <c r="J45" s="66">
        <f>+J46+J62</f>
        <v>101100000</v>
      </c>
      <c r="K45" s="66">
        <f t="shared" ref="K45:K108" si="54">+G45-H45+I45-J45</f>
        <v>0</v>
      </c>
      <c r="L45" s="66">
        <f>+L46+L62</f>
        <v>20239538976</v>
      </c>
      <c r="M45" s="42">
        <f t="shared" si="35"/>
        <v>2.5645766483783183E-3</v>
      </c>
      <c r="N45" s="66">
        <f t="shared" ref="N45:W45" si="55">+N46+N62</f>
        <v>0</v>
      </c>
      <c r="O45" s="66">
        <f t="shared" si="55"/>
        <v>15663537191.879999</v>
      </c>
      <c r="P45" s="66">
        <f t="shared" si="55"/>
        <v>4576001784.1200008</v>
      </c>
      <c r="Q45" s="66">
        <f t="shared" si="55"/>
        <v>13475019134.879999</v>
      </c>
      <c r="R45" s="66">
        <f t="shared" si="55"/>
        <v>6764519841.1199999</v>
      </c>
      <c r="S45" s="66">
        <f t="shared" si="55"/>
        <v>2188518057</v>
      </c>
      <c r="T45" s="66">
        <f t="shared" si="55"/>
        <v>2622347909.0700002</v>
      </c>
      <c r="U45" s="66">
        <f t="shared" si="55"/>
        <v>10852671225.809999</v>
      </c>
      <c r="V45" s="66">
        <f t="shared" si="55"/>
        <v>2622347909.0700002</v>
      </c>
      <c r="W45" s="66">
        <f t="shared" si="55"/>
        <v>0</v>
      </c>
      <c r="X45" s="38">
        <f t="shared" si="3"/>
        <v>0.665776979943004</v>
      </c>
      <c r="Y45" s="38">
        <f t="shared" si="4"/>
        <v>0.12956559495646489</v>
      </c>
      <c r="Z45" s="38">
        <f t="shared" si="41"/>
        <v>0.12956559495646489</v>
      </c>
      <c r="AA45" s="38">
        <f t="shared" si="52"/>
        <v>0.19460810280276855</v>
      </c>
      <c r="AB45" s="38">
        <f t="shared" si="53"/>
        <v>1</v>
      </c>
    </row>
    <row r="46" spans="1:28" ht="24.75" customHeight="1" x14ac:dyDescent="0.25">
      <c r="A46" s="39" t="s">
        <v>116</v>
      </c>
      <c r="B46" s="34" t="s">
        <v>41</v>
      </c>
      <c r="C46" s="34">
        <v>20</v>
      </c>
      <c r="D46" s="34" t="s">
        <v>38</v>
      </c>
      <c r="E46" s="40" t="s">
        <v>117</v>
      </c>
      <c r="F46" s="62">
        <f>+F47+F51+F58</f>
        <v>339132398</v>
      </c>
      <c r="G46" s="62">
        <f>+G47+G51+G58</f>
        <v>0</v>
      </c>
      <c r="H46" s="62">
        <f>+H47+H51+H58</f>
        <v>0</v>
      </c>
      <c r="I46" s="62">
        <f>+I47+I51+I58</f>
        <v>2000000</v>
      </c>
      <c r="J46" s="62">
        <f>+J47+J51+J58</f>
        <v>0</v>
      </c>
      <c r="K46" s="62">
        <f t="shared" si="54"/>
        <v>2000000</v>
      </c>
      <c r="L46" s="62">
        <f>+L47+L51+L58</f>
        <v>341132398</v>
      </c>
      <c r="M46" s="42">
        <f t="shared" si="35"/>
        <v>4.3225301868461814E-5</v>
      </c>
      <c r="N46" s="62">
        <f t="shared" ref="N46:W46" si="56">+N47+N51+N58</f>
        <v>0</v>
      </c>
      <c r="O46" s="62">
        <f t="shared" si="56"/>
        <v>140332215</v>
      </c>
      <c r="P46" s="62">
        <f t="shared" si="56"/>
        <v>200800183</v>
      </c>
      <c r="Q46" s="62">
        <f t="shared" si="56"/>
        <v>130332215</v>
      </c>
      <c r="R46" s="62">
        <f t="shared" si="56"/>
        <v>210800183</v>
      </c>
      <c r="S46" s="62">
        <f t="shared" si="56"/>
        <v>10000000</v>
      </c>
      <c r="T46" s="62">
        <f t="shared" si="56"/>
        <v>20311232.259999998</v>
      </c>
      <c r="U46" s="62">
        <f t="shared" si="56"/>
        <v>110020982.74000001</v>
      </c>
      <c r="V46" s="62">
        <f t="shared" si="56"/>
        <v>20311232.259999998</v>
      </c>
      <c r="W46" s="62">
        <f t="shared" si="56"/>
        <v>0</v>
      </c>
      <c r="X46" s="38">
        <f t="shared" si="3"/>
        <v>0.38205756991747236</v>
      </c>
      <c r="Y46" s="38">
        <f t="shared" si="4"/>
        <v>5.954061349517438E-2</v>
      </c>
      <c r="Z46" s="38">
        <f t="shared" si="41"/>
        <v>5.954061349517438E-2</v>
      </c>
      <c r="AA46" s="38">
        <f t="shared" si="52"/>
        <v>0.15584199393833673</v>
      </c>
      <c r="AB46" s="38">
        <f t="shared" si="53"/>
        <v>1</v>
      </c>
    </row>
    <row r="47" spans="1:28" ht="54.75" customHeight="1" x14ac:dyDescent="0.25">
      <c r="A47" s="39" t="s">
        <v>118</v>
      </c>
      <c r="B47" s="34" t="s">
        <v>41</v>
      </c>
      <c r="C47" s="34">
        <v>20</v>
      </c>
      <c r="D47" s="34" t="s">
        <v>38</v>
      </c>
      <c r="E47" s="40" t="s">
        <v>119</v>
      </c>
      <c r="F47" s="62">
        <f>+F48+F49+F50</f>
        <v>55000000</v>
      </c>
      <c r="G47" s="62">
        <f>+G48+G49+G50</f>
        <v>0</v>
      </c>
      <c r="H47" s="62">
        <f>+H48+H49+H50</f>
        <v>0</v>
      </c>
      <c r="I47" s="62">
        <f>+I48+I49+I50</f>
        <v>0</v>
      </c>
      <c r="J47" s="62">
        <f>+J48+J49+J50</f>
        <v>0</v>
      </c>
      <c r="K47" s="62">
        <f t="shared" si="54"/>
        <v>0</v>
      </c>
      <c r="L47" s="62">
        <f>+L48+L49+L50</f>
        <v>55000000</v>
      </c>
      <c r="M47" s="61">
        <f t="shared" si="35"/>
        <v>6.9691170252477751E-6</v>
      </c>
      <c r="N47" s="62">
        <f t="shared" ref="N47:W47" si="57">+N48+N49+N50</f>
        <v>0</v>
      </c>
      <c r="O47" s="62">
        <f t="shared" si="57"/>
        <v>34165848</v>
      </c>
      <c r="P47" s="62">
        <f t="shared" si="57"/>
        <v>20834152</v>
      </c>
      <c r="Q47" s="62">
        <f t="shared" si="57"/>
        <v>34165848</v>
      </c>
      <c r="R47" s="62">
        <f t="shared" si="57"/>
        <v>20834152</v>
      </c>
      <c r="S47" s="62">
        <f t="shared" si="57"/>
        <v>0</v>
      </c>
      <c r="T47" s="62">
        <f t="shared" si="57"/>
        <v>5000000</v>
      </c>
      <c r="U47" s="62">
        <f t="shared" si="57"/>
        <v>29165848</v>
      </c>
      <c r="V47" s="62">
        <f t="shared" si="57"/>
        <v>5000000</v>
      </c>
      <c r="W47" s="62">
        <f t="shared" si="57"/>
        <v>0</v>
      </c>
      <c r="X47" s="38">
        <f t="shared" si="3"/>
        <v>0.62119723636363633</v>
      </c>
      <c r="Y47" s="38">
        <f t="shared" si="4"/>
        <v>9.0909090909090912E-2</v>
      </c>
      <c r="Z47" s="38">
        <f t="shared" si="41"/>
        <v>9.0909090909090912E-2</v>
      </c>
      <c r="AA47" s="38">
        <f t="shared" si="52"/>
        <v>0.14634496998289051</v>
      </c>
      <c r="AB47" s="38">
        <f t="shared" si="53"/>
        <v>1</v>
      </c>
    </row>
    <row r="48" spans="1:28" ht="50.25" customHeight="1" x14ac:dyDescent="0.25">
      <c r="A48" s="43" t="s">
        <v>120</v>
      </c>
      <c r="B48" s="44" t="s">
        <v>41</v>
      </c>
      <c r="C48" s="44">
        <v>20</v>
      </c>
      <c r="D48" s="44" t="s">
        <v>38</v>
      </c>
      <c r="E48" s="45" t="s">
        <v>121</v>
      </c>
      <c r="F48" s="46">
        <v>50000000</v>
      </c>
      <c r="G48" s="46">
        <v>0</v>
      </c>
      <c r="H48" s="46">
        <v>0</v>
      </c>
      <c r="I48" s="46">
        <v>0</v>
      </c>
      <c r="J48" s="46">
        <v>0</v>
      </c>
      <c r="K48" s="46">
        <f t="shared" si="54"/>
        <v>0</v>
      </c>
      <c r="L48" s="46">
        <f>+F48+K48</f>
        <v>50000000</v>
      </c>
      <c r="M48" s="53">
        <f t="shared" si="35"/>
        <v>6.3355609320434317E-6</v>
      </c>
      <c r="N48" s="46">
        <v>0</v>
      </c>
      <c r="O48" s="56">
        <v>32784605</v>
      </c>
      <c r="P48" s="46">
        <f>L48-O48</f>
        <v>17215395</v>
      </c>
      <c r="Q48" s="56">
        <v>32784605</v>
      </c>
      <c r="R48" s="46">
        <f>+L48-Q48</f>
        <v>17215395</v>
      </c>
      <c r="S48" s="46">
        <f>O48-Q48</f>
        <v>0</v>
      </c>
      <c r="T48" s="46">
        <v>4000000</v>
      </c>
      <c r="U48" s="46">
        <f>+Q48-T48</f>
        <v>28784605</v>
      </c>
      <c r="V48" s="46">
        <v>4000000</v>
      </c>
      <c r="W48" s="48">
        <f>+T48-V48</f>
        <v>0</v>
      </c>
      <c r="X48" s="49">
        <f t="shared" si="3"/>
        <v>0.6556921</v>
      </c>
      <c r="Y48" s="49">
        <f t="shared" si="4"/>
        <v>0.08</v>
      </c>
      <c r="Z48" s="49">
        <f t="shared" si="41"/>
        <v>0.08</v>
      </c>
      <c r="AA48" s="49">
        <f t="shared" si="52"/>
        <v>0.12200848538513732</v>
      </c>
      <c r="AB48" s="49">
        <f t="shared" si="53"/>
        <v>1</v>
      </c>
    </row>
    <row r="49" spans="1:28" ht="36.75" customHeight="1" x14ac:dyDescent="0.25">
      <c r="A49" s="43" t="s">
        <v>122</v>
      </c>
      <c r="B49" s="44" t="s">
        <v>41</v>
      </c>
      <c r="C49" s="44">
        <v>20</v>
      </c>
      <c r="D49" s="44" t="s">
        <v>38</v>
      </c>
      <c r="E49" s="45" t="s">
        <v>123</v>
      </c>
      <c r="F49" s="46">
        <v>2000000</v>
      </c>
      <c r="G49" s="46">
        <v>0</v>
      </c>
      <c r="H49" s="46">
        <v>0</v>
      </c>
      <c r="I49" s="46">
        <v>0</v>
      </c>
      <c r="J49" s="46">
        <v>0</v>
      </c>
      <c r="K49" s="46">
        <f t="shared" si="54"/>
        <v>0</v>
      </c>
      <c r="L49" s="46">
        <f>+F49+K49</f>
        <v>2000000</v>
      </c>
      <c r="M49" s="52">
        <f t="shared" si="35"/>
        <v>2.5342243728173724E-7</v>
      </c>
      <c r="N49" s="46">
        <v>0</v>
      </c>
      <c r="O49" s="56">
        <v>1381243</v>
      </c>
      <c r="P49" s="46">
        <f>L49-O49</f>
        <v>618757</v>
      </c>
      <c r="Q49" s="56">
        <v>1381243</v>
      </c>
      <c r="R49" s="46">
        <f>+L49-Q49</f>
        <v>618757</v>
      </c>
      <c r="S49" s="46">
        <f>O49-Q49</f>
        <v>0</v>
      </c>
      <c r="T49" s="46">
        <v>1000000</v>
      </c>
      <c r="U49" s="46">
        <f>+Q49-T49</f>
        <v>381243</v>
      </c>
      <c r="V49" s="46">
        <v>1000000</v>
      </c>
      <c r="W49" s="48">
        <f>+T49-V49</f>
        <v>0</v>
      </c>
      <c r="X49" s="49">
        <f t="shared" si="3"/>
        <v>0.6906215</v>
      </c>
      <c r="Y49" s="49">
        <f t="shared" si="4"/>
        <v>0.5</v>
      </c>
      <c r="Z49" s="49">
        <f t="shared" si="41"/>
        <v>0.5</v>
      </c>
      <c r="AA49" s="49">
        <f t="shared" si="52"/>
        <v>0.72398556951962834</v>
      </c>
      <c r="AB49" s="49">
        <f t="shared" si="53"/>
        <v>1</v>
      </c>
    </row>
    <row r="50" spans="1:28" ht="43.5" customHeight="1" x14ac:dyDescent="0.25">
      <c r="A50" s="43" t="s">
        <v>124</v>
      </c>
      <c r="B50" s="44" t="s">
        <v>41</v>
      </c>
      <c r="C50" s="44">
        <v>20</v>
      </c>
      <c r="D50" s="44" t="s">
        <v>38</v>
      </c>
      <c r="E50" s="45" t="s">
        <v>125</v>
      </c>
      <c r="F50" s="46">
        <v>3000000</v>
      </c>
      <c r="G50" s="46">
        <v>0</v>
      </c>
      <c r="H50" s="46">
        <v>0</v>
      </c>
      <c r="I50" s="46">
        <v>0</v>
      </c>
      <c r="J50" s="46">
        <v>0</v>
      </c>
      <c r="K50" s="46">
        <f t="shared" si="54"/>
        <v>0</v>
      </c>
      <c r="L50" s="46">
        <f>+F50+K50</f>
        <v>3000000</v>
      </c>
      <c r="M50" s="52">
        <f t="shared" si="35"/>
        <v>3.8013365592260589E-7</v>
      </c>
      <c r="N50" s="46">
        <v>0</v>
      </c>
      <c r="O50" s="56">
        <v>0</v>
      </c>
      <c r="P50" s="46">
        <f>L50-O50</f>
        <v>3000000</v>
      </c>
      <c r="Q50" s="56">
        <v>0</v>
      </c>
      <c r="R50" s="46">
        <f>+L50-Q50</f>
        <v>3000000</v>
      </c>
      <c r="S50" s="46">
        <v>0</v>
      </c>
      <c r="T50" s="46">
        <v>0</v>
      </c>
      <c r="U50" s="46">
        <v>0</v>
      </c>
      <c r="V50" s="46">
        <v>0</v>
      </c>
      <c r="W50" s="48">
        <v>0</v>
      </c>
      <c r="X50" s="49">
        <f t="shared" si="3"/>
        <v>0</v>
      </c>
      <c r="Y50" s="49">
        <f t="shared" si="4"/>
        <v>0</v>
      </c>
      <c r="Z50" s="49">
        <f t="shared" si="41"/>
        <v>0</v>
      </c>
      <c r="AA50" s="49" t="s">
        <v>40</v>
      </c>
      <c r="AB50" s="49" t="s">
        <v>40</v>
      </c>
    </row>
    <row r="51" spans="1:28" ht="51" customHeight="1" x14ac:dyDescent="0.25">
      <c r="A51" s="70" t="s">
        <v>126</v>
      </c>
      <c r="B51" s="34" t="s">
        <v>41</v>
      </c>
      <c r="C51" s="34">
        <v>20</v>
      </c>
      <c r="D51" s="34" t="s">
        <v>38</v>
      </c>
      <c r="E51" s="40" t="s">
        <v>127</v>
      </c>
      <c r="F51" s="62">
        <f>+F52+F53+F55+F56+F57+F54</f>
        <v>270132398</v>
      </c>
      <c r="G51" s="62">
        <f>+G52+G53+G55+G56+G57+G54</f>
        <v>0</v>
      </c>
      <c r="H51" s="62">
        <f>+H52+H53+H55+H56+H57+H54</f>
        <v>0</v>
      </c>
      <c r="I51" s="62">
        <f>+I52+I53+I55+I56+I57+I54</f>
        <v>0</v>
      </c>
      <c r="J51" s="62">
        <f>+J52+J53+J55+J56+J57+J54</f>
        <v>0</v>
      </c>
      <c r="K51" s="62">
        <f t="shared" si="54"/>
        <v>0</v>
      </c>
      <c r="L51" s="62">
        <f t="shared" ref="L51:W51" si="58">+L52+L53+L55+L56+L57+L54</f>
        <v>270132398</v>
      </c>
      <c r="M51" s="62">
        <f t="shared" si="58"/>
        <v>3.4228805344960138E-5</v>
      </c>
      <c r="N51" s="62">
        <f t="shared" si="58"/>
        <v>0</v>
      </c>
      <c r="O51" s="62">
        <f t="shared" si="58"/>
        <v>103666367</v>
      </c>
      <c r="P51" s="62">
        <f t="shared" si="58"/>
        <v>166466031</v>
      </c>
      <c r="Q51" s="62">
        <f t="shared" si="58"/>
        <v>93666367</v>
      </c>
      <c r="R51" s="62">
        <f t="shared" si="58"/>
        <v>176466031</v>
      </c>
      <c r="S51" s="62">
        <f t="shared" si="58"/>
        <v>10000000</v>
      </c>
      <c r="T51" s="62">
        <f t="shared" si="58"/>
        <v>12811232.26</v>
      </c>
      <c r="U51" s="62">
        <f t="shared" si="58"/>
        <v>80855134.74000001</v>
      </c>
      <c r="V51" s="62">
        <f t="shared" si="58"/>
        <v>12811232.26</v>
      </c>
      <c r="W51" s="62">
        <f t="shared" si="58"/>
        <v>0</v>
      </c>
      <c r="X51" s="38">
        <f t="shared" si="3"/>
        <v>0.34674244071975402</v>
      </c>
      <c r="Y51" s="38">
        <f t="shared" si="4"/>
        <v>4.7425752537835167E-2</v>
      </c>
      <c r="Z51" s="38">
        <f t="shared" si="41"/>
        <v>4.7425752537835167E-2</v>
      </c>
      <c r="AA51" s="38">
        <f t="shared" ref="AA51:AA100" si="59">+T51/Q51</f>
        <v>0.13677515922017131</v>
      </c>
      <c r="AB51" s="38">
        <f t="shared" si="53"/>
        <v>1</v>
      </c>
    </row>
    <row r="52" spans="1:28" ht="44.25" customHeight="1" x14ac:dyDescent="0.25">
      <c r="A52" s="71" t="s">
        <v>128</v>
      </c>
      <c r="B52" s="44" t="s">
        <v>41</v>
      </c>
      <c r="C52" s="44">
        <v>20</v>
      </c>
      <c r="D52" s="44" t="s">
        <v>38</v>
      </c>
      <c r="E52" s="45" t="s">
        <v>129</v>
      </c>
      <c r="F52" s="46">
        <v>113000000</v>
      </c>
      <c r="G52" s="46">
        <v>0</v>
      </c>
      <c r="H52" s="46">
        <v>0</v>
      </c>
      <c r="I52" s="46">
        <v>0</v>
      </c>
      <c r="J52" s="46">
        <v>0</v>
      </c>
      <c r="K52" s="46">
        <f t="shared" si="54"/>
        <v>0</v>
      </c>
      <c r="L52" s="46">
        <f t="shared" ref="L52:L57" si="60">+F52+K52</f>
        <v>113000000</v>
      </c>
      <c r="M52" s="53">
        <f t="shared" ref="M52:M57" si="61">L52/$L$295</f>
        <v>1.4318367706418156E-5</v>
      </c>
      <c r="N52" s="46">
        <v>0</v>
      </c>
      <c r="O52" s="56">
        <v>21506607</v>
      </c>
      <c r="P52" s="46">
        <f t="shared" ref="P52:P57" si="62">L52-O52</f>
        <v>91493393</v>
      </c>
      <c r="Q52" s="56">
        <v>21506607</v>
      </c>
      <c r="R52" s="46">
        <f t="shared" ref="R52:R57" si="63">+L52-Q52</f>
        <v>91493393</v>
      </c>
      <c r="S52" s="46">
        <f t="shared" ref="S52:S57" si="64">O52-Q52</f>
        <v>0</v>
      </c>
      <c r="T52" s="46">
        <v>1000000</v>
      </c>
      <c r="U52" s="46">
        <f t="shared" ref="U52:U57" si="65">+Q52-T52</f>
        <v>20506607</v>
      </c>
      <c r="V52" s="46">
        <v>1000000</v>
      </c>
      <c r="W52" s="48">
        <f t="shared" ref="W52:W57" si="66">+T52-V52</f>
        <v>0</v>
      </c>
      <c r="X52" s="58">
        <f t="shared" si="3"/>
        <v>0.19032395575221239</v>
      </c>
      <c r="Y52" s="49">
        <f t="shared" si="4"/>
        <v>8.8495575221238937E-3</v>
      </c>
      <c r="Z52" s="49">
        <f t="shared" si="41"/>
        <v>8.8495575221238937E-3</v>
      </c>
      <c r="AA52" s="49">
        <f t="shared" si="59"/>
        <v>4.6497339166517528E-2</v>
      </c>
      <c r="AB52" s="49">
        <f t="shared" si="53"/>
        <v>1</v>
      </c>
    </row>
    <row r="53" spans="1:28" ht="53.25" customHeight="1" x14ac:dyDescent="0.25">
      <c r="A53" s="71" t="s">
        <v>130</v>
      </c>
      <c r="B53" s="44" t="s">
        <v>41</v>
      </c>
      <c r="C53" s="44">
        <v>20</v>
      </c>
      <c r="D53" s="44" t="s">
        <v>38</v>
      </c>
      <c r="E53" s="45" t="s">
        <v>131</v>
      </c>
      <c r="F53" s="46">
        <v>83632398</v>
      </c>
      <c r="G53" s="46">
        <v>0</v>
      </c>
      <c r="H53" s="46">
        <v>0</v>
      </c>
      <c r="I53" s="46">
        <v>0</v>
      </c>
      <c r="J53" s="46">
        <v>0</v>
      </c>
      <c r="K53" s="46">
        <f t="shared" si="54"/>
        <v>0</v>
      </c>
      <c r="L53" s="46">
        <f t="shared" si="60"/>
        <v>83632398</v>
      </c>
      <c r="M53" s="53">
        <f t="shared" si="61"/>
        <v>1.0597163068438144E-5</v>
      </c>
      <c r="N53" s="46">
        <v>0</v>
      </c>
      <c r="O53" s="56">
        <v>50037520</v>
      </c>
      <c r="P53" s="46">
        <f t="shared" si="62"/>
        <v>33594878</v>
      </c>
      <c r="Q53" s="56">
        <v>50037520</v>
      </c>
      <c r="R53" s="46">
        <f t="shared" si="63"/>
        <v>33594878</v>
      </c>
      <c r="S53" s="46">
        <f t="shared" si="64"/>
        <v>0</v>
      </c>
      <c r="T53" s="46">
        <v>10311232.26</v>
      </c>
      <c r="U53" s="46">
        <f t="shared" si="65"/>
        <v>39726287.740000002</v>
      </c>
      <c r="V53" s="46">
        <v>10311232.26</v>
      </c>
      <c r="W53" s="48">
        <f t="shared" si="66"/>
        <v>0</v>
      </c>
      <c r="X53" s="58">
        <f t="shared" si="3"/>
        <v>0.59830306432203462</v>
      </c>
      <c r="Y53" s="49">
        <f t="shared" si="4"/>
        <v>0.12329231860600243</v>
      </c>
      <c r="Z53" s="49">
        <f t="shared" si="41"/>
        <v>0.12329231860600243</v>
      </c>
      <c r="AA53" s="49">
        <f t="shared" si="59"/>
        <v>0.20607001026429766</v>
      </c>
      <c r="AB53" s="49">
        <f t="shared" si="53"/>
        <v>1</v>
      </c>
    </row>
    <row r="54" spans="1:28" ht="38.25" customHeight="1" x14ac:dyDescent="0.25">
      <c r="A54" s="71" t="s">
        <v>132</v>
      </c>
      <c r="B54" s="44" t="s">
        <v>41</v>
      </c>
      <c r="C54" s="44">
        <v>20</v>
      </c>
      <c r="D54" s="44" t="s">
        <v>38</v>
      </c>
      <c r="E54" s="45" t="s">
        <v>133</v>
      </c>
      <c r="F54" s="46">
        <v>2500000</v>
      </c>
      <c r="G54" s="46">
        <v>0</v>
      </c>
      <c r="H54" s="46">
        <v>0</v>
      </c>
      <c r="I54" s="46">
        <v>0</v>
      </c>
      <c r="J54" s="46">
        <v>0</v>
      </c>
      <c r="K54" s="46">
        <f t="shared" si="54"/>
        <v>0</v>
      </c>
      <c r="L54" s="46">
        <f t="shared" si="60"/>
        <v>2500000</v>
      </c>
      <c r="M54" s="52">
        <f t="shared" si="61"/>
        <v>3.1677804660217157E-7</v>
      </c>
      <c r="N54" s="46">
        <v>0</v>
      </c>
      <c r="O54" s="56">
        <v>0</v>
      </c>
      <c r="P54" s="46">
        <f t="shared" si="62"/>
        <v>2500000</v>
      </c>
      <c r="Q54" s="56">
        <v>0</v>
      </c>
      <c r="R54" s="46">
        <f t="shared" si="63"/>
        <v>2500000</v>
      </c>
      <c r="S54" s="46">
        <f t="shared" si="64"/>
        <v>0</v>
      </c>
      <c r="T54" s="46">
        <v>0</v>
      </c>
      <c r="U54" s="46">
        <f t="shared" si="65"/>
        <v>0</v>
      </c>
      <c r="V54" s="46">
        <v>0</v>
      </c>
      <c r="W54" s="48">
        <f t="shared" si="66"/>
        <v>0</v>
      </c>
      <c r="X54" s="58">
        <f t="shared" si="3"/>
        <v>0</v>
      </c>
      <c r="Y54" s="49">
        <f t="shared" si="4"/>
        <v>0</v>
      </c>
      <c r="Z54" s="49">
        <f t="shared" si="41"/>
        <v>0</v>
      </c>
      <c r="AA54" s="49" t="s">
        <v>40</v>
      </c>
      <c r="AB54" s="49" t="s">
        <v>40</v>
      </c>
    </row>
    <row r="55" spans="1:28" ht="50.25" customHeight="1" x14ac:dyDescent="0.25">
      <c r="A55" s="71" t="s">
        <v>134</v>
      </c>
      <c r="B55" s="44" t="s">
        <v>41</v>
      </c>
      <c r="C55" s="44">
        <v>20</v>
      </c>
      <c r="D55" s="44" t="s">
        <v>38</v>
      </c>
      <c r="E55" s="45" t="s">
        <v>135</v>
      </c>
      <c r="F55" s="46">
        <v>7500000</v>
      </c>
      <c r="G55" s="46">
        <v>0</v>
      </c>
      <c r="H55" s="46">
        <v>0</v>
      </c>
      <c r="I55" s="46">
        <v>0</v>
      </c>
      <c r="J55" s="46">
        <v>0</v>
      </c>
      <c r="K55" s="46">
        <f t="shared" si="54"/>
        <v>0</v>
      </c>
      <c r="L55" s="46">
        <f t="shared" si="60"/>
        <v>7500000</v>
      </c>
      <c r="M55" s="52">
        <f t="shared" si="61"/>
        <v>9.503341398065147E-7</v>
      </c>
      <c r="N55" s="46">
        <v>0</v>
      </c>
      <c r="O55" s="56">
        <v>2240768</v>
      </c>
      <c r="P55" s="46">
        <f t="shared" si="62"/>
        <v>5259232</v>
      </c>
      <c r="Q55" s="56">
        <v>2240768</v>
      </c>
      <c r="R55" s="46">
        <f t="shared" si="63"/>
        <v>5259232</v>
      </c>
      <c r="S55" s="46">
        <f t="shared" si="64"/>
        <v>0</v>
      </c>
      <c r="T55" s="46">
        <v>500000</v>
      </c>
      <c r="U55" s="46">
        <f t="shared" si="65"/>
        <v>1740768</v>
      </c>
      <c r="V55" s="46">
        <v>500000</v>
      </c>
      <c r="W55" s="48">
        <f t="shared" si="66"/>
        <v>0</v>
      </c>
      <c r="X55" s="58">
        <f t="shared" si="3"/>
        <v>0.29876906666666669</v>
      </c>
      <c r="Y55" s="49">
        <f t="shared" si="4"/>
        <v>6.6666666666666666E-2</v>
      </c>
      <c r="Z55" s="49">
        <f t="shared" si="41"/>
        <v>6.6666666666666666E-2</v>
      </c>
      <c r="AA55" s="49">
        <f t="shared" si="59"/>
        <v>0.2231377813321147</v>
      </c>
      <c r="AB55" s="49">
        <f t="shared" si="53"/>
        <v>1</v>
      </c>
    </row>
    <row r="56" spans="1:28" ht="38.25" customHeight="1" x14ac:dyDescent="0.25">
      <c r="A56" s="71" t="s">
        <v>136</v>
      </c>
      <c r="B56" s="44" t="s">
        <v>41</v>
      </c>
      <c r="C56" s="44">
        <v>20</v>
      </c>
      <c r="D56" s="44" t="s">
        <v>38</v>
      </c>
      <c r="E56" s="45" t="s">
        <v>137</v>
      </c>
      <c r="F56" s="46">
        <v>17500000</v>
      </c>
      <c r="G56" s="46">
        <v>0</v>
      </c>
      <c r="H56" s="46">
        <v>0</v>
      </c>
      <c r="I56" s="46">
        <v>0</v>
      </c>
      <c r="J56" s="46">
        <v>0</v>
      </c>
      <c r="K56" s="46">
        <f t="shared" si="54"/>
        <v>0</v>
      </c>
      <c r="L56" s="46">
        <f t="shared" si="60"/>
        <v>17500000</v>
      </c>
      <c r="M56" s="52">
        <f t="shared" si="61"/>
        <v>2.2174463262152009E-6</v>
      </c>
      <c r="N56" s="46">
        <v>0</v>
      </c>
      <c r="O56" s="56">
        <v>13235419</v>
      </c>
      <c r="P56" s="46">
        <f t="shared" si="62"/>
        <v>4264581</v>
      </c>
      <c r="Q56" s="56">
        <v>3235419</v>
      </c>
      <c r="R56" s="46">
        <f t="shared" si="63"/>
        <v>14264581</v>
      </c>
      <c r="S56" s="46">
        <f t="shared" si="64"/>
        <v>10000000</v>
      </c>
      <c r="T56" s="46">
        <v>0</v>
      </c>
      <c r="U56" s="46">
        <f t="shared" si="65"/>
        <v>3235419</v>
      </c>
      <c r="V56" s="46">
        <v>0</v>
      </c>
      <c r="W56" s="48">
        <f t="shared" si="66"/>
        <v>0</v>
      </c>
      <c r="X56" s="58">
        <f t="shared" si="3"/>
        <v>0.18488108571428571</v>
      </c>
      <c r="Y56" s="49">
        <f t="shared" si="4"/>
        <v>0</v>
      </c>
      <c r="Z56" s="49">
        <f t="shared" si="41"/>
        <v>0</v>
      </c>
      <c r="AA56" s="49">
        <f t="shared" si="59"/>
        <v>0</v>
      </c>
      <c r="AB56" s="49" t="s">
        <v>40</v>
      </c>
    </row>
    <row r="57" spans="1:28" ht="37.5" customHeight="1" x14ac:dyDescent="0.25">
      <c r="A57" s="71" t="s">
        <v>138</v>
      </c>
      <c r="B57" s="44" t="s">
        <v>41</v>
      </c>
      <c r="C57" s="44">
        <v>20</v>
      </c>
      <c r="D57" s="44" t="s">
        <v>38</v>
      </c>
      <c r="E57" s="45" t="s">
        <v>139</v>
      </c>
      <c r="F57" s="46">
        <v>46000000</v>
      </c>
      <c r="G57" s="46">
        <v>0</v>
      </c>
      <c r="H57" s="46">
        <v>0</v>
      </c>
      <c r="I57" s="46">
        <v>0</v>
      </c>
      <c r="J57" s="46">
        <v>0</v>
      </c>
      <c r="K57" s="46">
        <f t="shared" si="54"/>
        <v>0</v>
      </c>
      <c r="L57" s="46">
        <f t="shared" si="60"/>
        <v>46000000</v>
      </c>
      <c r="M57" s="53">
        <f t="shared" si="61"/>
        <v>5.8287160574799567E-6</v>
      </c>
      <c r="N57" s="46">
        <v>0</v>
      </c>
      <c r="O57" s="56">
        <v>16646053</v>
      </c>
      <c r="P57" s="46">
        <f t="shared" si="62"/>
        <v>29353947</v>
      </c>
      <c r="Q57" s="56">
        <v>16646053</v>
      </c>
      <c r="R57" s="46">
        <f t="shared" si="63"/>
        <v>29353947</v>
      </c>
      <c r="S57" s="46">
        <f t="shared" si="64"/>
        <v>0</v>
      </c>
      <c r="T57" s="46">
        <v>1000000</v>
      </c>
      <c r="U57" s="46">
        <f t="shared" si="65"/>
        <v>15646053</v>
      </c>
      <c r="V57" s="46">
        <v>1000000</v>
      </c>
      <c r="W57" s="48">
        <f t="shared" si="66"/>
        <v>0</v>
      </c>
      <c r="X57" s="58">
        <f t="shared" si="3"/>
        <v>0.36187071739130433</v>
      </c>
      <c r="Y57" s="49">
        <f t="shared" si="4"/>
        <v>2.1739130434782608E-2</v>
      </c>
      <c r="Z57" s="49">
        <f t="shared" si="41"/>
        <v>2.1739130434782608E-2</v>
      </c>
      <c r="AA57" s="49">
        <f t="shared" si="59"/>
        <v>6.0074301097082894E-2</v>
      </c>
      <c r="AB57" s="49">
        <f t="shared" si="53"/>
        <v>1</v>
      </c>
    </row>
    <row r="58" spans="1:28" ht="49.5" customHeight="1" x14ac:dyDescent="0.25">
      <c r="A58" s="39" t="s">
        <v>140</v>
      </c>
      <c r="B58" s="34" t="s">
        <v>41</v>
      </c>
      <c r="C58" s="34">
        <v>20</v>
      </c>
      <c r="D58" s="34" t="s">
        <v>38</v>
      </c>
      <c r="E58" s="40" t="s">
        <v>141</v>
      </c>
      <c r="F58" s="62">
        <f>+F59+F60+F61</f>
        <v>14000000</v>
      </c>
      <c r="G58" s="62">
        <f>+G59+G60+G61</f>
        <v>0</v>
      </c>
      <c r="H58" s="62">
        <f>+H59+H60+H61</f>
        <v>0</v>
      </c>
      <c r="I58" s="62">
        <f>+I59+I60+I61</f>
        <v>2000000</v>
      </c>
      <c r="J58" s="62">
        <f>+J59+J60+J61</f>
        <v>0</v>
      </c>
      <c r="K58" s="62">
        <f t="shared" si="54"/>
        <v>2000000</v>
      </c>
      <c r="L58" s="62">
        <f t="shared" ref="L58:W58" si="67">+L59+L60+L61</f>
        <v>16000000</v>
      </c>
      <c r="M58" s="72">
        <f t="shared" si="67"/>
        <v>2.0273794982538979E-6</v>
      </c>
      <c r="N58" s="62">
        <f t="shared" si="67"/>
        <v>0</v>
      </c>
      <c r="O58" s="62">
        <f t="shared" si="67"/>
        <v>2500000</v>
      </c>
      <c r="P58" s="62">
        <f t="shared" si="67"/>
        <v>13500000</v>
      </c>
      <c r="Q58" s="62">
        <f t="shared" si="67"/>
        <v>2500000</v>
      </c>
      <c r="R58" s="62">
        <f t="shared" si="67"/>
        <v>13500000</v>
      </c>
      <c r="S58" s="62">
        <f t="shared" si="67"/>
        <v>0</v>
      </c>
      <c r="T58" s="62">
        <f t="shared" si="67"/>
        <v>2500000</v>
      </c>
      <c r="U58" s="62">
        <f t="shared" si="67"/>
        <v>0</v>
      </c>
      <c r="V58" s="62">
        <f t="shared" si="67"/>
        <v>2500000</v>
      </c>
      <c r="W58" s="62">
        <f t="shared" si="67"/>
        <v>0</v>
      </c>
      <c r="X58" s="38">
        <f t="shared" si="3"/>
        <v>0.15625</v>
      </c>
      <c r="Y58" s="38">
        <f t="shared" si="4"/>
        <v>0.15625</v>
      </c>
      <c r="Z58" s="38">
        <f t="shared" si="41"/>
        <v>0.15625</v>
      </c>
      <c r="AA58" s="38">
        <f t="shared" si="59"/>
        <v>1</v>
      </c>
      <c r="AB58" s="38">
        <f t="shared" si="53"/>
        <v>1</v>
      </c>
    </row>
    <row r="59" spans="1:28" ht="45.75" customHeight="1" x14ac:dyDescent="0.25">
      <c r="A59" s="43" t="s">
        <v>142</v>
      </c>
      <c r="B59" s="44" t="s">
        <v>41</v>
      </c>
      <c r="C59" s="44">
        <v>20</v>
      </c>
      <c r="D59" s="44" t="s">
        <v>38</v>
      </c>
      <c r="E59" s="45" t="s">
        <v>143</v>
      </c>
      <c r="F59" s="46">
        <v>2000000</v>
      </c>
      <c r="G59" s="46">
        <v>0</v>
      </c>
      <c r="H59" s="46">
        <v>0</v>
      </c>
      <c r="I59" s="46">
        <v>2000000</v>
      </c>
      <c r="J59" s="46">
        <v>0</v>
      </c>
      <c r="K59" s="46">
        <f t="shared" si="54"/>
        <v>2000000</v>
      </c>
      <c r="L59" s="46">
        <f>+F59+K59</f>
        <v>4000000</v>
      </c>
      <c r="M59" s="68">
        <f>L59/$L$295</f>
        <v>5.0684487456347448E-7</v>
      </c>
      <c r="N59" s="46">
        <v>0</v>
      </c>
      <c r="O59" s="56">
        <v>0</v>
      </c>
      <c r="P59" s="46">
        <f>L59-O59</f>
        <v>4000000</v>
      </c>
      <c r="Q59" s="56">
        <v>0</v>
      </c>
      <c r="R59" s="46">
        <f>+L59-Q59</f>
        <v>4000000</v>
      </c>
      <c r="S59" s="46">
        <f>O59-Q59</f>
        <v>0</v>
      </c>
      <c r="T59" s="46">
        <v>0</v>
      </c>
      <c r="U59" s="46">
        <f>+Q59-T59</f>
        <v>0</v>
      </c>
      <c r="V59" s="46">
        <v>0</v>
      </c>
      <c r="W59" s="48">
        <f>+T59-V59</f>
        <v>0</v>
      </c>
      <c r="X59" s="49">
        <f t="shared" si="3"/>
        <v>0</v>
      </c>
      <c r="Y59" s="49">
        <f t="shared" si="4"/>
        <v>0</v>
      </c>
      <c r="Z59" s="49">
        <f t="shared" si="41"/>
        <v>0</v>
      </c>
      <c r="AA59" s="49" t="s">
        <v>40</v>
      </c>
      <c r="AB59" s="49" t="s">
        <v>40</v>
      </c>
    </row>
    <row r="60" spans="1:28" ht="36.75" customHeight="1" x14ac:dyDescent="0.25">
      <c r="A60" s="43" t="s">
        <v>144</v>
      </c>
      <c r="B60" s="44" t="s">
        <v>41</v>
      </c>
      <c r="C60" s="44">
        <v>20</v>
      </c>
      <c r="D60" s="44" t="s">
        <v>38</v>
      </c>
      <c r="E60" s="45" t="s">
        <v>145</v>
      </c>
      <c r="F60" s="46">
        <v>4000000</v>
      </c>
      <c r="G60" s="46">
        <v>0</v>
      </c>
      <c r="H60" s="46">
        <v>0</v>
      </c>
      <c r="I60" s="46">
        <v>0</v>
      </c>
      <c r="J60" s="46">
        <v>0</v>
      </c>
      <c r="K60" s="46">
        <f t="shared" si="54"/>
        <v>0</v>
      </c>
      <c r="L60" s="46">
        <f>+F60+K60</f>
        <v>4000000</v>
      </c>
      <c r="M60" s="68">
        <f>L60/$L$295</f>
        <v>5.0684487456347448E-7</v>
      </c>
      <c r="N60" s="46">
        <v>0</v>
      </c>
      <c r="O60" s="56">
        <v>1000000</v>
      </c>
      <c r="P60" s="46">
        <f>L60-O60</f>
        <v>3000000</v>
      </c>
      <c r="Q60" s="56">
        <v>1000000</v>
      </c>
      <c r="R60" s="46">
        <f>+L60-Q60</f>
        <v>3000000</v>
      </c>
      <c r="S60" s="46">
        <f>O60-Q60</f>
        <v>0</v>
      </c>
      <c r="T60" s="46">
        <v>1000000</v>
      </c>
      <c r="U60" s="46">
        <f>+Q60-T60</f>
        <v>0</v>
      </c>
      <c r="V60" s="46">
        <v>1000000</v>
      </c>
      <c r="W60" s="48">
        <f>+T60-V60</f>
        <v>0</v>
      </c>
      <c r="X60" s="49">
        <f t="shared" si="3"/>
        <v>0.25</v>
      </c>
      <c r="Y60" s="49">
        <f t="shared" si="4"/>
        <v>0.25</v>
      </c>
      <c r="Z60" s="49">
        <f t="shared" si="41"/>
        <v>0.25</v>
      </c>
      <c r="AA60" s="49">
        <f t="shared" si="59"/>
        <v>1</v>
      </c>
      <c r="AB60" s="49">
        <f t="shared" si="53"/>
        <v>1</v>
      </c>
    </row>
    <row r="61" spans="1:28" ht="48" customHeight="1" x14ac:dyDescent="0.25">
      <c r="A61" s="43" t="s">
        <v>146</v>
      </c>
      <c r="B61" s="44" t="s">
        <v>41</v>
      </c>
      <c r="C61" s="44">
        <v>20</v>
      </c>
      <c r="D61" s="44" t="s">
        <v>38</v>
      </c>
      <c r="E61" s="45" t="s">
        <v>147</v>
      </c>
      <c r="F61" s="46">
        <v>8000000</v>
      </c>
      <c r="G61" s="62">
        <f t="shared" ref="G61:J62" si="68">+G62+G73+G80+G86+G69</f>
        <v>0</v>
      </c>
      <c r="H61" s="62">
        <f t="shared" si="68"/>
        <v>0</v>
      </c>
      <c r="I61" s="46">
        <v>0</v>
      </c>
      <c r="J61" s="46">
        <v>0</v>
      </c>
      <c r="K61" s="46">
        <f t="shared" si="54"/>
        <v>0</v>
      </c>
      <c r="L61" s="46">
        <f>+F61+K61</f>
        <v>8000000</v>
      </c>
      <c r="M61" s="68">
        <f>L61/$L$295</f>
        <v>1.013689749126949E-6</v>
      </c>
      <c r="N61" s="46">
        <v>0</v>
      </c>
      <c r="O61" s="56">
        <v>1500000</v>
      </c>
      <c r="P61" s="46">
        <f>L61-O61</f>
        <v>6500000</v>
      </c>
      <c r="Q61" s="56">
        <v>1500000</v>
      </c>
      <c r="R61" s="46">
        <f>+L61-Q61</f>
        <v>6500000</v>
      </c>
      <c r="S61" s="46">
        <f>O61-Q61</f>
        <v>0</v>
      </c>
      <c r="T61" s="46">
        <v>1500000</v>
      </c>
      <c r="U61" s="46">
        <f>+Q61-T61</f>
        <v>0</v>
      </c>
      <c r="V61" s="46">
        <v>1500000</v>
      </c>
      <c r="W61" s="48">
        <f>+T61-V61</f>
        <v>0</v>
      </c>
      <c r="X61" s="49">
        <f t="shared" si="3"/>
        <v>0.1875</v>
      </c>
      <c r="Y61" s="49">
        <f t="shared" si="4"/>
        <v>0.1875</v>
      </c>
      <c r="Z61" s="49">
        <f t="shared" si="41"/>
        <v>0.1875</v>
      </c>
      <c r="AA61" s="49">
        <f t="shared" si="59"/>
        <v>1</v>
      </c>
      <c r="AB61" s="49">
        <f t="shared" si="53"/>
        <v>1</v>
      </c>
    </row>
    <row r="62" spans="1:28" ht="37.5" customHeight="1" x14ac:dyDescent="0.25">
      <c r="A62" s="39" t="s">
        <v>148</v>
      </c>
      <c r="B62" s="34" t="s">
        <v>41</v>
      </c>
      <c r="C62" s="34">
        <v>20</v>
      </c>
      <c r="D62" s="34" t="s">
        <v>38</v>
      </c>
      <c r="E62" s="40" t="s">
        <v>149</v>
      </c>
      <c r="F62" s="62">
        <f>+F63+F74+F81+F87+F70</f>
        <v>19900406578</v>
      </c>
      <c r="G62" s="62">
        <f t="shared" si="68"/>
        <v>0</v>
      </c>
      <c r="H62" s="62">
        <f t="shared" si="68"/>
        <v>0</v>
      </c>
      <c r="I62" s="62">
        <f t="shared" si="68"/>
        <v>99100000</v>
      </c>
      <c r="J62" s="62">
        <f t="shared" si="68"/>
        <v>101100000</v>
      </c>
      <c r="K62" s="62">
        <f t="shared" si="54"/>
        <v>-2000000</v>
      </c>
      <c r="L62" s="62">
        <f t="shared" ref="L62:W62" si="69">+L63+L74+L81+L87+L70</f>
        <v>19898406578</v>
      </c>
      <c r="M62" s="42">
        <f t="shared" si="69"/>
        <v>2.5213513465098562E-3</v>
      </c>
      <c r="N62" s="62">
        <f t="shared" si="69"/>
        <v>0</v>
      </c>
      <c r="O62" s="62">
        <f t="shared" si="69"/>
        <v>15523204976.879999</v>
      </c>
      <c r="P62" s="62">
        <f t="shared" si="69"/>
        <v>4375201601.1200008</v>
      </c>
      <c r="Q62" s="62">
        <f t="shared" si="69"/>
        <v>13344686919.879999</v>
      </c>
      <c r="R62" s="62">
        <f t="shared" si="69"/>
        <v>6553719658.1199999</v>
      </c>
      <c r="S62" s="62">
        <f t="shared" si="69"/>
        <v>2178518057</v>
      </c>
      <c r="T62" s="62">
        <f t="shared" si="69"/>
        <v>2602036676.8099999</v>
      </c>
      <c r="U62" s="62">
        <f t="shared" si="69"/>
        <v>10742650243.07</v>
      </c>
      <c r="V62" s="62">
        <f t="shared" si="69"/>
        <v>2602036676.8099999</v>
      </c>
      <c r="W62" s="62">
        <f t="shared" si="69"/>
        <v>0</v>
      </c>
      <c r="X62" s="38">
        <f t="shared" si="3"/>
        <v>0.67064098160674335</v>
      </c>
      <c r="Y62" s="38">
        <f t="shared" si="4"/>
        <v>0.13076608253079189</v>
      </c>
      <c r="Z62" s="38">
        <f t="shared" si="41"/>
        <v>0.13076608253079189</v>
      </c>
      <c r="AA62" s="38">
        <f t="shared" si="59"/>
        <v>0.19498671586919467</v>
      </c>
      <c r="AB62" s="38">
        <f t="shared" si="53"/>
        <v>1</v>
      </c>
    </row>
    <row r="63" spans="1:28" ht="79.5" customHeight="1" x14ac:dyDescent="0.25">
      <c r="A63" s="39" t="s">
        <v>150</v>
      </c>
      <c r="B63" s="34" t="s">
        <v>41</v>
      </c>
      <c r="C63" s="34">
        <v>20</v>
      </c>
      <c r="D63" s="34" t="s">
        <v>38</v>
      </c>
      <c r="E63" s="40" t="s">
        <v>151</v>
      </c>
      <c r="F63" s="62">
        <f>+F64+F67+F68+F69+F66+F65</f>
        <v>1011449455</v>
      </c>
      <c r="G63" s="62">
        <f>+G64+G67+G68+G69+G66+G65</f>
        <v>0</v>
      </c>
      <c r="H63" s="62">
        <f>+H64+H67+H68+H69+H66+H65</f>
        <v>0</v>
      </c>
      <c r="I63" s="62">
        <f>+I64+I67+I68+I69+I66+I65</f>
        <v>0</v>
      </c>
      <c r="J63" s="62">
        <f>+J64+J67+J68+J69+J66+J65</f>
        <v>0</v>
      </c>
      <c r="K63" s="62">
        <f t="shared" si="54"/>
        <v>0</v>
      </c>
      <c r="L63" s="62">
        <f>+L64+L67+L68+L69+L66+L65</f>
        <v>1011449455</v>
      </c>
      <c r="M63" s="42">
        <f t="shared" ref="M63:M126" si="70">L63/$L$295</f>
        <v>1.2816199303669241E-4</v>
      </c>
      <c r="N63" s="62">
        <f t="shared" ref="N63:W63" si="71">+N64+N67+N68+N69+N66+N65</f>
        <v>0</v>
      </c>
      <c r="O63" s="62">
        <f t="shared" si="71"/>
        <v>942849455</v>
      </c>
      <c r="P63" s="62">
        <f t="shared" si="71"/>
        <v>68600000</v>
      </c>
      <c r="Q63" s="62">
        <f t="shared" si="71"/>
        <v>646611392</v>
      </c>
      <c r="R63" s="62">
        <f t="shared" si="71"/>
        <v>364838063</v>
      </c>
      <c r="S63" s="62">
        <f t="shared" si="71"/>
        <v>296238063</v>
      </c>
      <c r="T63" s="62">
        <f t="shared" si="71"/>
        <v>59014496</v>
      </c>
      <c r="U63" s="62">
        <f t="shared" si="71"/>
        <v>587596896</v>
      </c>
      <c r="V63" s="62">
        <f t="shared" si="71"/>
        <v>59014496</v>
      </c>
      <c r="W63" s="62">
        <f t="shared" si="71"/>
        <v>0</v>
      </c>
      <c r="X63" s="38">
        <f t="shared" si="3"/>
        <v>0.63929184874591682</v>
      </c>
      <c r="Y63" s="38">
        <f t="shared" si="4"/>
        <v>5.8346460822404612E-2</v>
      </c>
      <c r="Z63" s="38">
        <f t="shared" si="41"/>
        <v>5.8346460822404612E-2</v>
      </c>
      <c r="AA63" s="38">
        <f t="shared" si="59"/>
        <v>9.1267331089644646E-2</v>
      </c>
      <c r="AB63" s="38">
        <f t="shared" si="53"/>
        <v>1</v>
      </c>
    </row>
    <row r="64" spans="1:28" ht="42.75" customHeight="1" x14ac:dyDescent="0.25">
      <c r="A64" s="43" t="s">
        <v>152</v>
      </c>
      <c r="B64" s="44" t="s">
        <v>41</v>
      </c>
      <c r="C64" s="44">
        <v>20</v>
      </c>
      <c r="D64" s="44" t="s">
        <v>38</v>
      </c>
      <c r="E64" s="45" t="s">
        <v>153</v>
      </c>
      <c r="F64" s="46">
        <v>27000000</v>
      </c>
      <c r="G64" s="46">
        <v>0</v>
      </c>
      <c r="H64" s="46">
        <v>0</v>
      </c>
      <c r="I64" s="46">
        <v>0</v>
      </c>
      <c r="J64" s="46">
        <v>0</v>
      </c>
      <c r="K64" s="46">
        <f t="shared" si="54"/>
        <v>0</v>
      </c>
      <c r="L64" s="46">
        <f t="shared" ref="L64:L69" si="72">+F64+K64</f>
        <v>27000000</v>
      </c>
      <c r="M64" s="52">
        <f t="shared" si="70"/>
        <v>3.4212029033034529E-6</v>
      </c>
      <c r="N64" s="46">
        <v>0</v>
      </c>
      <c r="O64" s="56">
        <v>2400000</v>
      </c>
      <c r="P64" s="46">
        <f t="shared" ref="P64:P69" si="73">L64-O64</f>
        <v>24600000</v>
      </c>
      <c r="Q64" s="56">
        <v>2400000</v>
      </c>
      <c r="R64" s="46">
        <f t="shared" ref="R64:R69" si="74">+L64-Q64</f>
        <v>24600000</v>
      </c>
      <c r="S64" s="46">
        <f t="shared" ref="S64:S69" si="75">O64-Q64</f>
        <v>0</v>
      </c>
      <c r="T64" s="46">
        <v>2400000</v>
      </c>
      <c r="U64" s="46">
        <f t="shared" ref="U64:U69" si="76">+Q64-T64</f>
        <v>0</v>
      </c>
      <c r="V64" s="46">
        <v>2400000</v>
      </c>
      <c r="W64" s="48">
        <f t="shared" ref="W64:W69" si="77">+T64-V64</f>
        <v>0</v>
      </c>
      <c r="X64" s="49">
        <f t="shared" si="3"/>
        <v>8.8888888888888892E-2</v>
      </c>
      <c r="Y64" s="49">
        <f t="shared" si="4"/>
        <v>8.8888888888888892E-2</v>
      </c>
      <c r="Z64" s="49">
        <f t="shared" si="41"/>
        <v>8.8888888888888892E-2</v>
      </c>
      <c r="AA64" s="49">
        <f t="shared" si="59"/>
        <v>1</v>
      </c>
      <c r="AB64" s="49">
        <f t="shared" si="53"/>
        <v>1</v>
      </c>
    </row>
    <row r="65" spans="1:28" ht="42" customHeight="1" x14ac:dyDescent="0.25">
      <c r="A65" s="43" t="s">
        <v>154</v>
      </c>
      <c r="B65" s="44" t="s">
        <v>41</v>
      </c>
      <c r="C65" s="44">
        <v>20</v>
      </c>
      <c r="D65" s="44" t="s">
        <v>38</v>
      </c>
      <c r="E65" s="45" t="s">
        <v>155</v>
      </c>
      <c r="F65" s="46">
        <v>10000000</v>
      </c>
      <c r="G65" s="46">
        <v>0</v>
      </c>
      <c r="H65" s="46">
        <v>0</v>
      </c>
      <c r="I65" s="46">
        <v>0</v>
      </c>
      <c r="J65" s="46">
        <v>0</v>
      </c>
      <c r="K65" s="46">
        <f t="shared" si="54"/>
        <v>0</v>
      </c>
      <c r="L65" s="46">
        <f t="shared" si="72"/>
        <v>10000000</v>
      </c>
      <c r="M65" s="52">
        <f t="shared" si="70"/>
        <v>1.2671121864086863E-6</v>
      </c>
      <c r="N65" s="46">
        <v>0</v>
      </c>
      <c r="O65" s="56">
        <v>0</v>
      </c>
      <c r="P65" s="46">
        <f t="shared" si="73"/>
        <v>10000000</v>
      </c>
      <c r="Q65" s="56">
        <v>0</v>
      </c>
      <c r="R65" s="46">
        <f t="shared" si="74"/>
        <v>10000000</v>
      </c>
      <c r="S65" s="46">
        <f t="shared" si="75"/>
        <v>0</v>
      </c>
      <c r="T65" s="46">
        <v>0</v>
      </c>
      <c r="U65" s="46">
        <f t="shared" si="76"/>
        <v>0</v>
      </c>
      <c r="V65" s="46">
        <v>0</v>
      </c>
      <c r="W65" s="48">
        <f t="shared" si="77"/>
        <v>0</v>
      </c>
      <c r="X65" s="49">
        <f t="shared" si="3"/>
        <v>0</v>
      </c>
      <c r="Y65" s="49">
        <f t="shared" si="4"/>
        <v>0</v>
      </c>
      <c r="Z65" s="49">
        <f t="shared" si="41"/>
        <v>0</v>
      </c>
      <c r="AA65" s="49" t="s">
        <v>40</v>
      </c>
      <c r="AB65" s="49" t="s">
        <v>40</v>
      </c>
    </row>
    <row r="66" spans="1:28" ht="42" customHeight="1" x14ac:dyDescent="0.25">
      <c r="A66" s="43" t="s">
        <v>156</v>
      </c>
      <c r="B66" s="44" t="s">
        <v>41</v>
      </c>
      <c r="C66" s="44">
        <v>20</v>
      </c>
      <c r="D66" s="44" t="s">
        <v>38</v>
      </c>
      <c r="E66" s="45" t="s">
        <v>157</v>
      </c>
      <c r="F66" s="46">
        <v>7000000</v>
      </c>
      <c r="G66" s="46">
        <v>0</v>
      </c>
      <c r="H66" s="46">
        <v>0</v>
      </c>
      <c r="I66" s="46">
        <v>0</v>
      </c>
      <c r="J66" s="46">
        <v>0</v>
      </c>
      <c r="K66" s="46">
        <f t="shared" si="54"/>
        <v>0</v>
      </c>
      <c r="L66" s="46">
        <f t="shared" si="72"/>
        <v>7000000</v>
      </c>
      <c r="M66" s="52">
        <f t="shared" si="70"/>
        <v>8.8697853048608042E-7</v>
      </c>
      <c r="N66" s="46">
        <v>0</v>
      </c>
      <c r="O66" s="56">
        <v>0</v>
      </c>
      <c r="P66" s="46">
        <f t="shared" si="73"/>
        <v>7000000</v>
      </c>
      <c r="Q66" s="56">
        <v>0</v>
      </c>
      <c r="R66" s="46">
        <f t="shared" si="74"/>
        <v>7000000</v>
      </c>
      <c r="S66" s="46">
        <f t="shared" si="75"/>
        <v>0</v>
      </c>
      <c r="T66" s="46">
        <v>0</v>
      </c>
      <c r="U66" s="46">
        <f t="shared" si="76"/>
        <v>0</v>
      </c>
      <c r="V66" s="46">
        <v>0</v>
      </c>
      <c r="W66" s="48">
        <f t="shared" si="77"/>
        <v>0</v>
      </c>
      <c r="X66" s="49">
        <f t="shared" si="3"/>
        <v>0</v>
      </c>
      <c r="Y66" s="49">
        <f t="shared" si="4"/>
        <v>0</v>
      </c>
      <c r="Z66" s="49">
        <f t="shared" si="41"/>
        <v>0</v>
      </c>
      <c r="AA66" s="49" t="s">
        <v>40</v>
      </c>
      <c r="AB66" s="49" t="s">
        <v>40</v>
      </c>
    </row>
    <row r="67" spans="1:28" ht="42" customHeight="1" x14ac:dyDescent="0.25">
      <c r="A67" s="43" t="s">
        <v>158</v>
      </c>
      <c r="B67" s="44" t="s">
        <v>41</v>
      </c>
      <c r="C67" s="44">
        <v>20</v>
      </c>
      <c r="D67" s="44" t="s">
        <v>38</v>
      </c>
      <c r="E67" s="45" t="s">
        <v>159</v>
      </c>
      <c r="F67" s="46">
        <v>30000000</v>
      </c>
      <c r="G67" s="46">
        <v>0</v>
      </c>
      <c r="H67" s="46">
        <v>0</v>
      </c>
      <c r="I67" s="46">
        <v>0</v>
      </c>
      <c r="J67" s="46">
        <v>0</v>
      </c>
      <c r="K67" s="46">
        <f t="shared" si="54"/>
        <v>0</v>
      </c>
      <c r="L67" s="46">
        <f t="shared" si="72"/>
        <v>30000000</v>
      </c>
      <c r="M67" s="52">
        <f t="shared" si="70"/>
        <v>3.8013365592260588E-6</v>
      </c>
      <c r="N67" s="46">
        <v>0</v>
      </c>
      <c r="O67" s="56">
        <v>3000000</v>
      </c>
      <c r="P67" s="46">
        <f t="shared" si="73"/>
        <v>27000000</v>
      </c>
      <c r="Q67" s="56">
        <v>3000000</v>
      </c>
      <c r="R67" s="46">
        <f t="shared" si="74"/>
        <v>27000000</v>
      </c>
      <c r="S67" s="46">
        <f t="shared" si="75"/>
        <v>0</v>
      </c>
      <c r="T67" s="46">
        <v>3000000</v>
      </c>
      <c r="U67" s="46">
        <f t="shared" si="76"/>
        <v>0</v>
      </c>
      <c r="V67" s="46">
        <v>3000000</v>
      </c>
      <c r="W67" s="48">
        <f t="shared" si="77"/>
        <v>0</v>
      </c>
      <c r="X67" s="49">
        <f t="shared" si="3"/>
        <v>0.1</v>
      </c>
      <c r="Y67" s="49">
        <f t="shared" si="4"/>
        <v>0.1</v>
      </c>
      <c r="Z67" s="49">
        <f t="shared" si="41"/>
        <v>0.1</v>
      </c>
      <c r="AA67" s="49">
        <f t="shared" si="59"/>
        <v>1</v>
      </c>
      <c r="AB67" s="49">
        <f t="shared" si="53"/>
        <v>1</v>
      </c>
    </row>
    <row r="68" spans="1:28" ht="42" customHeight="1" x14ac:dyDescent="0.25">
      <c r="A68" s="43" t="s">
        <v>160</v>
      </c>
      <c r="B68" s="44" t="s">
        <v>41</v>
      </c>
      <c r="C68" s="44">
        <v>20</v>
      </c>
      <c r="D68" s="44" t="s">
        <v>38</v>
      </c>
      <c r="E68" s="45" t="s">
        <v>161</v>
      </c>
      <c r="F68" s="46">
        <v>587596896</v>
      </c>
      <c r="G68" s="46">
        <v>0</v>
      </c>
      <c r="H68" s="46">
        <v>0</v>
      </c>
      <c r="I68" s="46">
        <v>0</v>
      </c>
      <c r="J68" s="46">
        <v>0</v>
      </c>
      <c r="K68" s="46">
        <f t="shared" si="54"/>
        <v>0</v>
      </c>
      <c r="L68" s="46">
        <f t="shared" si="72"/>
        <v>587596896</v>
      </c>
      <c r="M68" s="51">
        <f t="shared" si="70"/>
        <v>7.445511876175174E-5</v>
      </c>
      <c r="N68" s="46">
        <v>0</v>
      </c>
      <c r="O68" s="56">
        <v>587596896</v>
      </c>
      <c r="P68" s="46">
        <f t="shared" si="73"/>
        <v>0</v>
      </c>
      <c r="Q68" s="56">
        <v>587596896</v>
      </c>
      <c r="R68" s="46">
        <f t="shared" si="74"/>
        <v>0</v>
      </c>
      <c r="S68" s="46">
        <f t="shared" si="75"/>
        <v>0</v>
      </c>
      <c r="T68" s="46">
        <v>0</v>
      </c>
      <c r="U68" s="46">
        <f t="shared" si="76"/>
        <v>587596896</v>
      </c>
      <c r="V68" s="46">
        <v>0</v>
      </c>
      <c r="W68" s="48">
        <f t="shared" si="77"/>
        <v>0</v>
      </c>
      <c r="X68" s="49">
        <f t="shared" si="3"/>
        <v>1</v>
      </c>
      <c r="Y68" s="49">
        <f t="shared" si="4"/>
        <v>0</v>
      </c>
      <c r="Z68" s="49">
        <f t="shared" si="41"/>
        <v>0</v>
      </c>
      <c r="AA68" s="49">
        <f t="shared" si="59"/>
        <v>0</v>
      </c>
      <c r="AB68" s="49" t="s">
        <v>40</v>
      </c>
    </row>
    <row r="69" spans="1:28" ht="42" customHeight="1" x14ac:dyDescent="0.25">
      <c r="A69" s="43" t="s">
        <v>162</v>
      </c>
      <c r="B69" s="44" t="s">
        <v>41</v>
      </c>
      <c r="C69" s="44">
        <v>20</v>
      </c>
      <c r="D69" s="44" t="s">
        <v>38</v>
      </c>
      <c r="E69" s="45" t="s">
        <v>163</v>
      </c>
      <c r="F69" s="46">
        <v>349852559</v>
      </c>
      <c r="G69" s="46">
        <v>0</v>
      </c>
      <c r="H69" s="46">
        <v>0</v>
      </c>
      <c r="I69" s="46">
        <v>0</v>
      </c>
      <c r="J69" s="46">
        <v>0</v>
      </c>
      <c r="K69" s="46">
        <f t="shared" si="54"/>
        <v>0</v>
      </c>
      <c r="L69" s="46">
        <f t="shared" si="72"/>
        <v>349852559</v>
      </c>
      <c r="M69" s="53">
        <f t="shared" si="70"/>
        <v>4.4330244095516394E-5</v>
      </c>
      <c r="N69" s="46">
        <v>0</v>
      </c>
      <c r="O69" s="56">
        <v>349852559</v>
      </c>
      <c r="P69" s="46">
        <f t="shared" si="73"/>
        <v>0</v>
      </c>
      <c r="Q69" s="56">
        <v>53614496</v>
      </c>
      <c r="R69" s="46">
        <f t="shared" si="74"/>
        <v>296238063</v>
      </c>
      <c r="S69" s="46">
        <f t="shared" si="75"/>
        <v>296238063</v>
      </c>
      <c r="T69" s="46">
        <v>53614496</v>
      </c>
      <c r="U69" s="46">
        <f t="shared" si="76"/>
        <v>0</v>
      </c>
      <c r="V69" s="46">
        <v>53614496</v>
      </c>
      <c r="W69" s="48">
        <f t="shared" si="77"/>
        <v>0</v>
      </c>
      <c r="X69" s="49">
        <f t="shared" si="3"/>
        <v>0.15324883188863569</v>
      </c>
      <c r="Y69" s="49">
        <f t="shared" si="4"/>
        <v>0.15324883188863569</v>
      </c>
      <c r="Z69" s="49">
        <f t="shared" si="41"/>
        <v>0.15324883188863569</v>
      </c>
      <c r="AA69" s="49">
        <f t="shared" si="59"/>
        <v>1</v>
      </c>
      <c r="AB69" s="49">
        <f t="shared" si="53"/>
        <v>1</v>
      </c>
    </row>
    <row r="70" spans="1:28" ht="48" customHeight="1" x14ac:dyDescent="0.25">
      <c r="A70" s="39" t="s">
        <v>164</v>
      </c>
      <c r="B70" s="34" t="s">
        <v>41</v>
      </c>
      <c r="C70" s="34">
        <v>20</v>
      </c>
      <c r="D70" s="34" t="s">
        <v>38</v>
      </c>
      <c r="E70" s="40" t="s">
        <v>165</v>
      </c>
      <c r="F70" s="62">
        <f>+F71+F72+F73</f>
        <v>11018432425</v>
      </c>
      <c r="G70" s="62">
        <f>+G71+G72+G73</f>
        <v>0</v>
      </c>
      <c r="H70" s="62">
        <f>+H71+H72+H73</f>
        <v>0</v>
      </c>
      <c r="I70" s="62">
        <f>+I71+I72+I73</f>
        <v>0</v>
      </c>
      <c r="J70" s="62">
        <f>+J71+J72+J73</f>
        <v>5000000</v>
      </c>
      <c r="K70" s="62">
        <f t="shared" si="54"/>
        <v>-5000000</v>
      </c>
      <c r="L70" s="62">
        <f>+L71+L72+L73</f>
        <v>11013432425</v>
      </c>
      <c r="M70" s="42">
        <f t="shared" si="70"/>
        <v>1.395525443990607E-3</v>
      </c>
      <c r="N70" s="62">
        <f t="shared" ref="N70:W70" si="78">+N71+N72+N73</f>
        <v>0</v>
      </c>
      <c r="O70" s="62">
        <f t="shared" si="78"/>
        <v>9771323534</v>
      </c>
      <c r="P70" s="62">
        <f t="shared" si="78"/>
        <v>1242108891</v>
      </c>
      <c r="Q70" s="62">
        <f t="shared" si="78"/>
        <v>9047064672</v>
      </c>
      <c r="R70" s="62">
        <f t="shared" si="78"/>
        <v>1966367753</v>
      </c>
      <c r="S70" s="62">
        <f t="shared" si="78"/>
        <v>724258862</v>
      </c>
      <c r="T70" s="62">
        <f t="shared" si="78"/>
        <v>2398345384.3299999</v>
      </c>
      <c r="U70" s="62">
        <f t="shared" si="78"/>
        <v>6648719287.6700001</v>
      </c>
      <c r="V70" s="62">
        <f t="shared" si="78"/>
        <v>2398345384.3299999</v>
      </c>
      <c r="W70" s="62">
        <f t="shared" si="78"/>
        <v>0</v>
      </c>
      <c r="X70" s="38">
        <f t="shared" si="3"/>
        <v>0.82145731892480378</v>
      </c>
      <c r="Y70" s="38">
        <f t="shared" si="4"/>
        <v>0.2177654787154151</v>
      </c>
      <c r="Z70" s="38">
        <f t="shared" si="41"/>
        <v>0.2177654787154151</v>
      </c>
      <c r="AA70" s="38">
        <f t="shared" si="59"/>
        <v>0.2650965226050282</v>
      </c>
      <c r="AB70" s="38">
        <f t="shared" si="53"/>
        <v>1</v>
      </c>
    </row>
    <row r="71" spans="1:28" ht="42" customHeight="1" x14ac:dyDescent="0.25">
      <c r="A71" s="43" t="s">
        <v>166</v>
      </c>
      <c r="B71" s="44" t="s">
        <v>41</v>
      </c>
      <c r="C71" s="44">
        <v>20</v>
      </c>
      <c r="D71" s="44" t="s">
        <v>38</v>
      </c>
      <c r="E71" s="45" t="s">
        <v>167</v>
      </c>
      <c r="F71" s="46">
        <v>1952800255</v>
      </c>
      <c r="G71" s="46">
        <v>0</v>
      </c>
      <c r="H71" s="46">
        <v>0</v>
      </c>
      <c r="I71" s="46">
        <v>0</v>
      </c>
      <c r="J71" s="46">
        <v>0</v>
      </c>
      <c r="K71" s="46">
        <f t="shared" si="54"/>
        <v>0</v>
      </c>
      <c r="L71" s="46">
        <f>+F71+K71</f>
        <v>1952800255</v>
      </c>
      <c r="M71" s="51">
        <f t="shared" si="70"/>
        <v>2.4744170007324904E-4</v>
      </c>
      <c r="N71" s="46">
        <v>0</v>
      </c>
      <c r="O71" s="46">
        <v>1028698747</v>
      </c>
      <c r="P71" s="46">
        <f>L71-O71</f>
        <v>924101508</v>
      </c>
      <c r="Q71" s="46">
        <v>1028698747</v>
      </c>
      <c r="R71" s="46">
        <f>+L71-Q71</f>
        <v>924101508</v>
      </c>
      <c r="S71" s="46">
        <f>O71-Q71</f>
        <v>0</v>
      </c>
      <c r="T71" s="46">
        <v>1028698747</v>
      </c>
      <c r="U71" s="46">
        <f>+Q71-T71</f>
        <v>0</v>
      </c>
      <c r="V71" s="46">
        <v>1028698747</v>
      </c>
      <c r="W71" s="48">
        <f>+T71-V71</f>
        <v>0</v>
      </c>
      <c r="X71" s="49">
        <f t="shared" ref="X71:X135" si="79">+Q71/L71</f>
        <v>0.52678134610341909</v>
      </c>
      <c r="Y71" s="49">
        <f t="shared" ref="Y71:Y134" si="80">+T71/L71</f>
        <v>0.52678134610341909</v>
      </c>
      <c r="Z71" s="49">
        <f t="shared" si="41"/>
        <v>0.52678134610341909</v>
      </c>
      <c r="AA71" s="49">
        <f t="shared" si="59"/>
        <v>1</v>
      </c>
      <c r="AB71" s="49">
        <f t="shared" si="53"/>
        <v>1</v>
      </c>
    </row>
    <row r="72" spans="1:28" ht="42" customHeight="1" x14ac:dyDescent="0.25">
      <c r="A72" s="43" t="s">
        <v>168</v>
      </c>
      <c r="B72" s="44" t="s">
        <v>41</v>
      </c>
      <c r="C72" s="44">
        <v>20</v>
      </c>
      <c r="D72" s="44" t="s">
        <v>38</v>
      </c>
      <c r="E72" s="45" t="s">
        <v>169</v>
      </c>
      <c r="F72" s="46">
        <v>9046632170</v>
      </c>
      <c r="G72" s="46">
        <v>0</v>
      </c>
      <c r="H72" s="46">
        <v>0</v>
      </c>
      <c r="I72" s="46">
        <v>0</v>
      </c>
      <c r="J72" s="46">
        <f>3000000+2000000</f>
        <v>5000000</v>
      </c>
      <c r="K72" s="46">
        <f t="shared" si="54"/>
        <v>-5000000</v>
      </c>
      <c r="L72" s="46">
        <f>+F72+K72</f>
        <v>9041632170</v>
      </c>
      <c r="M72" s="51">
        <f t="shared" si="70"/>
        <v>1.1456762307631816E-3</v>
      </c>
      <c r="N72" s="46">
        <v>0</v>
      </c>
      <c r="O72" s="46">
        <v>8734791902</v>
      </c>
      <c r="P72" s="46">
        <f>L72-O72</f>
        <v>306840268</v>
      </c>
      <c r="Q72" s="46">
        <v>8010533040</v>
      </c>
      <c r="R72" s="46">
        <f>+L72-Q72</f>
        <v>1031099130</v>
      </c>
      <c r="S72" s="46">
        <f>O72-Q72</f>
        <v>724258862</v>
      </c>
      <c r="T72" s="46">
        <v>1369646637.3299999</v>
      </c>
      <c r="U72" s="46">
        <f>+Q72-T72</f>
        <v>6640886402.6700001</v>
      </c>
      <c r="V72" s="46">
        <v>1369646637.3299999</v>
      </c>
      <c r="W72" s="48">
        <f>+T72-V72</f>
        <v>0</v>
      </c>
      <c r="X72" s="49">
        <f t="shared" si="79"/>
        <v>0.88596095145064946</v>
      </c>
      <c r="Y72" s="49">
        <f t="shared" si="80"/>
        <v>0.15148223369166322</v>
      </c>
      <c r="Z72" s="49">
        <f t="shared" si="41"/>
        <v>0.15148223369166322</v>
      </c>
      <c r="AA72" s="49">
        <f t="shared" si="59"/>
        <v>0.17098071133228857</v>
      </c>
      <c r="AB72" s="49">
        <f t="shared" si="53"/>
        <v>1</v>
      </c>
    </row>
    <row r="73" spans="1:28" ht="42" customHeight="1" x14ac:dyDescent="0.25">
      <c r="A73" s="43" t="s">
        <v>170</v>
      </c>
      <c r="B73" s="44" t="s">
        <v>41</v>
      </c>
      <c r="C73" s="44">
        <v>20</v>
      </c>
      <c r="D73" s="44" t="s">
        <v>38</v>
      </c>
      <c r="E73" s="45" t="s">
        <v>171</v>
      </c>
      <c r="F73" s="46">
        <v>19000000</v>
      </c>
      <c r="G73" s="46">
        <v>0</v>
      </c>
      <c r="H73" s="46">
        <v>0</v>
      </c>
      <c r="I73" s="46">
        <v>0</v>
      </c>
      <c r="J73" s="46">
        <v>0</v>
      </c>
      <c r="K73" s="46">
        <f t="shared" si="54"/>
        <v>0</v>
      </c>
      <c r="L73" s="46">
        <f>+F73+K73</f>
        <v>19000000</v>
      </c>
      <c r="M73" s="52">
        <f t="shared" si="70"/>
        <v>2.4075131541765038E-6</v>
      </c>
      <c r="N73" s="46">
        <v>0</v>
      </c>
      <c r="O73" s="46">
        <v>7832885</v>
      </c>
      <c r="P73" s="46">
        <f>L73-O73</f>
        <v>11167115</v>
      </c>
      <c r="Q73" s="46">
        <v>7832885</v>
      </c>
      <c r="R73" s="46">
        <f>+L73-Q73</f>
        <v>11167115</v>
      </c>
      <c r="S73" s="46">
        <f>O73-Q73</f>
        <v>0</v>
      </c>
      <c r="T73" s="46">
        <v>0</v>
      </c>
      <c r="U73" s="46">
        <f>+Q73-T73</f>
        <v>7832885</v>
      </c>
      <c r="V73" s="46">
        <v>0</v>
      </c>
      <c r="W73" s="48">
        <f>+T73-V73</f>
        <v>0</v>
      </c>
      <c r="X73" s="49">
        <f t="shared" si="79"/>
        <v>0.4122571052631579</v>
      </c>
      <c r="Y73" s="49">
        <f t="shared" si="80"/>
        <v>0</v>
      </c>
      <c r="Z73" s="49">
        <f t="shared" si="41"/>
        <v>0</v>
      </c>
      <c r="AA73" s="49">
        <f t="shared" si="59"/>
        <v>0</v>
      </c>
      <c r="AB73" s="49" t="s">
        <v>40</v>
      </c>
    </row>
    <row r="74" spans="1:28" ht="49.5" customHeight="1" x14ac:dyDescent="0.25">
      <c r="A74" s="39" t="s">
        <v>172</v>
      </c>
      <c r="B74" s="34" t="s">
        <v>41</v>
      </c>
      <c r="C74" s="34">
        <v>20</v>
      </c>
      <c r="D74" s="34" t="s">
        <v>38</v>
      </c>
      <c r="E74" s="40" t="s">
        <v>173</v>
      </c>
      <c r="F74" s="62">
        <f>SUM(F75:F80)</f>
        <v>7144524698</v>
      </c>
      <c r="G74" s="62">
        <f>SUM(G75:G80)</f>
        <v>0</v>
      </c>
      <c r="H74" s="62">
        <f>SUM(H75:H80)</f>
        <v>0</v>
      </c>
      <c r="I74" s="62">
        <f>SUM(I75:I80)</f>
        <v>3000000</v>
      </c>
      <c r="J74" s="62">
        <f>SUM(J75:J80)</f>
        <v>0</v>
      </c>
      <c r="K74" s="62">
        <f t="shared" si="54"/>
        <v>3000000</v>
      </c>
      <c r="L74" s="62">
        <f>SUM(L75:L80)</f>
        <v>7147524698</v>
      </c>
      <c r="M74" s="42">
        <f t="shared" si="70"/>
        <v>9.0567156474928654E-4</v>
      </c>
      <c r="N74" s="62">
        <f t="shared" ref="N74:W74" si="81">SUM(N75:N80)</f>
        <v>0</v>
      </c>
      <c r="O74" s="62">
        <f t="shared" si="81"/>
        <v>4349031987.8799992</v>
      </c>
      <c r="P74" s="62">
        <f t="shared" si="81"/>
        <v>2798492710.1200004</v>
      </c>
      <c r="Q74" s="62">
        <f t="shared" si="81"/>
        <v>3644833994.8799996</v>
      </c>
      <c r="R74" s="62">
        <f t="shared" si="81"/>
        <v>3502690703.1199999</v>
      </c>
      <c r="S74" s="62">
        <f t="shared" si="81"/>
        <v>704197993</v>
      </c>
      <c r="T74" s="62">
        <f t="shared" si="81"/>
        <v>138499935.47999999</v>
      </c>
      <c r="U74" s="62">
        <f t="shared" si="81"/>
        <v>3506334059.4000001</v>
      </c>
      <c r="V74" s="62">
        <f t="shared" si="81"/>
        <v>138499935.47999999</v>
      </c>
      <c r="W74" s="62">
        <f t="shared" si="81"/>
        <v>0</v>
      </c>
      <c r="X74" s="38">
        <f t="shared" si="79"/>
        <v>0.50994353274496373</v>
      </c>
      <c r="Y74" s="38">
        <f t="shared" si="80"/>
        <v>1.9377328702166591E-2</v>
      </c>
      <c r="Z74" s="38">
        <f t="shared" si="41"/>
        <v>1.9377328702166591E-2</v>
      </c>
      <c r="AA74" s="38">
        <f t="shared" si="59"/>
        <v>3.799896941110479E-2</v>
      </c>
      <c r="AB74" s="38">
        <f t="shared" ref="AB74:AB97" si="82">+V74/T74</f>
        <v>1</v>
      </c>
    </row>
    <row r="75" spans="1:28" ht="41.25" customHeight="1" x14ac:dyDescent="0.25">
      <c r="A75" s="43" t="s">
        <v>174</v>
      </c>
      <c r="B75" s="44" t="s">
        <v>41</v>
      </c>
      <c r="C75" s="44">
        <v>20</v>
      </c>
      <c r="D75" s="44" t="s">
        <v>38</v>
      </c>
      <c r="E75" s="45" t="s">
        <v>175</v>
      </c>
      <c r="F75" s="46">
        <v>1583473232</v>
      </c>
      <c r="G75" s="46">
        <v>0</v>
      </c>
      <c r="H75" s="46">
        <v>0</v>
      </c>
      <c r="I75" s="46">
        <v>0</v>
      </c>
      <c r="J75" s="46">
        <v>0</v>
      </c>
      <c r="K75" s="46">
        <f t="shared" si="54"/>
        <v>0</v>
      </c>
      <c r="L75" s="46">
        <f t="shared" ref="L75:L80" si="83">+F75+K75</f>
        <v>1583473232</v>
      </c>
      <c r="M75" s="51">
        <f t="shared" si="70"/>
        <v>2.006438229119149E-4</v>
      </c>
      <c r="N75" s="46">
        <v>0</v>
      </c>
      <c r="O75" s="46">
        <v>1275361240</v>
      </c>
      <c r="P75" s="46">
        <f t="shared" ref="P75:P80" si="84">L75-O75</f>
        <v>308111992</v>
      </c>
      <c r="Q75" s="46">
        <v>1275361240</v>
      </c>
      <c r="R75" s="46">
        <f t="shared" ref="R75:R80" si="85">+L75-Q75</f>
        <v>308111992</v>
      </c>
      <c r="S75" s="46">
        <f t="shared" ref="S75:S80" si="86">O75-Q75</f>
        <v>0</v>
      </c>
      <c r="T75" s="46">
        <v>19852042</v>
      </c>
      <c r="U75" s="46">
        <f t="shared" ref="U75:U80" si="87">+Q75-T75</f>
        <v>1255509198</v>
      </c>
      <c r="V75" s="46">
        <v>19852042</v>
      </c>
      <c r="W75" s="48">
        <f t="shared" ref="W75:W80" si="88">+T75-V75</f>
        <v>0</v>
      </c>
      <c r="X75" s="49">
        <f t="shared" si="79"/>
        <v>0.80542014492354863</v>
      </c>
      <c r="Y75" s="49">
        <f t="shared" si="80"/>
        <v>1.2537024054979414E-2</v>
      </c>
      <c r="Z75" s="49">
        <f t="shared" si="41"/>
        <v>1.2537024054979414E-2</v>
      </c>
      <c r="AA75" s="49">
        <f t="shared" si="59"/>
        <v>1.5565818826358562E-2</v>
      </c>
      <c r="AB75" s="49">
        <f t="shared" si="82"/>
        <v>1</v>
      </c>
    </row>
    <row r="76" spans="1:28" ht="39" customHeight="1" x14ac:dyDescent="0.25">
      <c r="A76" s="43" t="s">
        <v>176</v>
      </c>
      <c r="B76" s="44" t="s">
        <v>41</v>
      </c>
      <c r="C76" s="44">
        <v>20</v>
      </c>
      <c r="D76" s="44" t="s">
        <v>38</v>
      </c>
      <c r="E76" s="45" t="s">
        <v>177</v>
      </c>
      <c r="F76" s="46">
        <v>3205206795</v>
      </c>
      <c r="G76" s="46">
        <v>0</v>
      </c>
      <c r="H76" s="46">
        <v>0</v>
      </c>
      <c r="I76" s="46">
        <v>0</v>
      </c>
      <c r="J76" s="46">
        <v>0</v>
      </c>
      <c r="K76" s="46">
        <f t="shared" si="54"/>
        <v>0</v>
      </c>
      <c r="L76" s="46">
        <f t="shared" si="83"/>
        <v>3205206795</v>
      </c>
      <c r="M76" s="51">
        <f t="shared" si="70"/>
        <v>4.0613565899044279E-4</v>
      </c>
      <c r="N76" s="46">
        <v>0</v>
      </c>
      <c r="O76" s="46">
        <v>1673521560.5999999</v>
      </c>
      <c r="P76" s="46">
        <f t="shared" si="84"/>
        <v>1531685234.4000001</v>
      </c>
      <c r="Q76" s="46">
        <v>1612774784.5999999</v>
      </c>
      <c r="R76" s="46">
        <f t="shared" si="85"/>
        <v>1592432010.4000001</v>
      </c>
      <c r="S76" s="46">
        <f t="shared" si="86"/>
        <v>60746776</v>
      </c>
      <c r="T76" s="46">
        <v>47864097.600000001</v>
      </c>
      <c r="U76" s="46">
        <f t="shared" si="87"/>
        <v>1564910687</v>
      </c>
      <c r="V76" s="46">
        <v>47864097.600000001</v>
      </c>
      <c r="W76" s="48">
        <f t="shared" si="88"/>
        <v>0</v>
      </c>
      <c r="X76" s="49">
        <f t="shared" si="79"/>
        <v>0.5031733949634285</v>
      </c>
      <c r="Y76" s="49">
        <f t="shared" si="80"/>
        <v>1.4933232287746975E-2</v>
      </c>
      <c r="Z76" s="49">
        <f t="shared" si="41"/>
        <v>1.4933232287746975E-2</v>
      </c>
      <c r="AA76" s="49">
        <f t="shared" si="59"/>
        <v>2.9678103884710254E-2</v>
      </c>
      <c r="AB76" s="49">
        <f t="shared" si="82"/>
        <v>1</v>
      </c>
    </row>
    <row r="77" spans="1:28" ht="44.25" customHeight="1" x14ac:dyDescent="0.25">
      <c r="A77" s="43" t="s">
        <v>178</v>
      </c>
      <c r="B77" s="44" t="s">
        <v>41</v>
      </c>
      <c r="C77" s="44">
        <v>20</v>
      </c>
      <c r="D77" s="44" t="s">
        <v>38</v>
      </c>
      <c r="E77" s="45" t="s">
        <v>179</v>
      </c>
      <c r="F77" s="46">
        <v>126060430</v>
      </c>
      <c r="G77" s="46">
        <v>0</v>
      </c>
      <c r="H77" s="46">
        <v>0</v>
      </c>
      <c r="I77" s="46">
        <v>0</v>
      </c>
      <c r="J77" s="46">
        <v>0</v>
      </c>
      <c r="K77" s="46">
        <f t="shared" si="54"/>
        <v>0</v>
      </c>
      <c r="L77" s="46">
        <f t="shared" si="83"/>
        <v>126060430</v>
      </c>
      <c r="M77" s="53">
        <f t="shared" si="70"/>
        <v>1.5973270707691914E-5</v>
      </c>
      <c r="N77" s="46">
        <v>0</v>
      </c>
      <c r="O77" s="46">
        <v>70000359.870000005</v>
      </c>
      <c r="P77" s="46">
        <f t="shared" si="84"/>
        <v>56060070.129999995</v>
      </c>
      <c r="Q77" s="46">
        <v>9493478.8699999992</v>
      </c>
      <c r="R77" s="46">
        <f t="shared" si="85"/>
        <v>116566951.13</v>
      </c>
      <c r="S77" s="46">
        <f t="shared" si="86"/>
        <v>60506881.000000007</v>
      </c>
      <c r="T77" s="46">
        <v>9493478.8699999992</v>
      </c>
      <c r="U77" s="46">
        <f t="shared" si="87"/>
        <v>0</v>
      </c>
      <c r="V77" s="46">
        <v>9493478.8699999992</v>
      </c>
      <c r="W77" s="48">
        <f t="shared" si="88"/>
        <v>0</v>
      </c>
      <c r="X77" s="49">
        <f t="shared" si="79"/>
        <v>7.5308951984377648E-2</v>
      </c>
      <c r="Y77" s="49">
        <f t="shared" si="80"/>
        <v>7.5308951984377648E-2</v>
      </c>
      <c r="Z77" s="49">
        <f t="shared" si="41"/>
        <v>7.5308951984377648E-2</v>
      </c>
      <c r="AA77" s="49">
        <f t="shared" si="59"/>
        <v>1</v>
      </c>
      <c r="AB77" s="49">
        <f t="shared" si="82"/>
        <v>1</v>
      </c>
    </row>
    <row r="78" spans="1:28" ht="32.25" customHeight="1" x14ac:dyDescent="0.25">
      <c r="A78" s="43" t="s">
        <v>180</v>
      </c>
      <c r="B78" s="44" t="s">
        <v>41</v>
      </c>
      <c r="C78" s="44">
        <v>20</v>
      </c>
      <c r="D78" s="44" t="s">
        <v>38</v>
      </c>
      <c r="E78" s="45" t="s">
        <v>181</v>
      </c>
      <c r="F78" s="46">
        <v>1505880945</v>
      </c>
      <c r="G78" s="46">
        <v>0</v>
      </c>
      <c r="H78" s="46">
        <v>0</v>
      </c>
      <c r="I78" s="46">
        <v>0</v>
      </c>
      <c r="J78" s="46">
        <v>0</v>
      </c>
      <c r="K78" s="46">
        <f t="shared" si="54"/>
        <v>0</v>
      </c>
      <c r="L78" s="46">
        <f t="shared" si="83"/>
        <v>1505880945</v>
      </c>
      <c r="M78" s="51">
        <f t="shared" si="70"/>
        <v>1.9081200966901288E-4</v>
      </c>
      <c r="N78" s="46">
        <v>0</v>
      </c>
      <c r="O78" s="46">
        <v>880245531.40999997</v>
      </c>
      <c r="P78" s="46">
        <f t="shared" si="84"/>
        <v>625635413.59000003</v>
      </c>
      <c r="Q78" s="46">
        <v>385301195.41000003</v>
      </c>
      <c r="R78" s="46">
        <f t="shared" si="85"/>
        <v>1120579749.5899999</v>
      </c>
      <c r="S78" s="46">
        <f t="shared" si="86"/>
        <v>494944335.99999994</v>
      </c>
      <c r="T78" s="46">
        <v>58290317.009999998</v>
      </c>
      <c r="U78" s="46">
        <f t="shared" si="87"/>
        <v>327010878.40000004</v>
      </c>
      <c r="V78" s="46">
        <v>58290317.009999998</v>
      </c>
      <c r="W78" s="48">
        <f t="shared" si="88"/>
        <v>0</v>
      </c>
      <c r="X78" s="49">
        <f t="shared" si="79"/>
        <v>0.25586431430009232</v>
      </c>
      <c r="Y78" s="49">
        <f t="shared" si="80"/>
        <v>3.8708449830341669E-2</v>
      </c>
      <c r="Z78" s="49">
        <f t="shared" si="41"/>
        <v>3.8708449830341669E-2</v>
      </c>
      <c r="AA78" s="49">
        <f t="shared" si="59"/>
        <v>0.15128506660347399</v>
      </c>
      <c r="AB78" s="49">
        <f t="shared" si="82"/>
        <v>1</v>
      </c>
    </row>
    <row r="79" spans="1:28" ht="50.25" customHeight="1" x14ac:dyDescent="0.25">
      <c r="A79" s="43" t="s">
        <v>182</v>
      </c>
      <c r="B79" s="44" t="s">
        <v>41</v>
      </c>
      <c r="C79" s="44">
        <v>20</v>
      </c>
      <c r="D79" s="44" t="s">
        <v>38</v>
      </c>
      <c r="E79" s="45" t="s">
        <v>183</v>
      </c>
      <c r="F79" s="46">
        <v>365000000</v>
      </c>
      <c r="G79" s="46">
        <v>0</v>
      </c>
      <c r="H79" s="46">
        <v>0</v>
      </c>
      <c r="I79" s="46">
        <v>0</v>
      </c>
      <c r="J79" s="46">
        <v>0</v>
      </c>
      <c r="K79" s="46">
        <f t="shared" si="54"/>
        <v>0</v>
      </c>
      <c r="L79" s="46">
        <f t="shared" si="83"/>
        <v>365000000</v>
      </c>
      <c r="M79" s="53">
        <f t="shared" si="70"/>
        <v>4.6249594803917048E-5</v>
      </c>
      <c r="N79" s="46">
        <v>0</v>
      </c>
      <c r="O79" s="46">
        <v>88000000</v>
      </c>
      <c r="P79" s="46">
        <f t="shared" si="84"/>
        <v>277000000</v>
      </c>
      <c r="Q79" s="46">
        <v>0</v>
      </c>
      <c r="R79" s="46">
        <f t="shared" si="85"/>
        <v>365000000</v>
      </c>
      <c r="S79" s="46">
        <f t="shared" si="86"/>
        <v>88000000</v>
      </c>
      <c r="T79" s="46">
        <v>0</v>
      </c>
      <c r="U79" s="46">
        <f t="shared" si="87"/>
        <v>0</v>
      </c>
      <c r="V79" s="46">
        <v>0</v>
      </c>
      <c r="W79" s="48">
        <f t="shared" si="88"/>
        <v>0</v>
      </c>
      <c r="X79" s="49">
        <f t="shared" si="79"/>
        <v>0</v>
      </c>
      <c r="Y79" s="49">
        <f t="shared" si="80"/>
        <v>0</v>
      </c>
      <c r="Z79" s="49">
        <f t="shared" si="41"/>
        <v>0</v>
      </c>
      <c r="AA79" s="49" t="s">
        <v>40</v>
      </c>
      <c r="AB79" s="49" t="s">
        <v>40</v>
      </c>
    </row>
    <row r="80" spans="1:28" ht="49.5" customHeight="1" x14ac:dyDescent="0.25">
      <c r="A80" s="43" t="s">
        <v>184</v>
      </c>
      <c r="B80" s="44" t="s">
        <v>41</v>
      </c>
      <c r="C80" s="44">
        <v>20</v>
      </c>
      <c r="D80" s="44" t="s">
        <v>38</v>
      </c>
      <c r="E80" s="45" t="s">
        <v>185</v>
      </c>
      <c r="F80" s="46">
        <v>358903296</v>
      </c>
      <c r="G80" s="46">
        <v>0</v>
      </c>
      <c r="H80" s="46">
        <v>0</v>
      </c>
      <c r="I80" s="46">
        <v>3000000</v>
      </c>
      <c r="J80" s="46">
        <v>0</v>
      </c>
      <c r="K80" s="46">
        <f t="shared" si="54"/>
        <v>3000000</v>
      </c>
      <c r="L80" s="46">
        <f t="shared" si="83"/>
        <v>361903296</v>
      </c>
      <c r="M80" s="53">
        <f t="shared" si="70"/>
        <v>4.5857207666307E-5</v>
      </c>
      <c r="N80" s="46">
        <v>0</v>
      </c>
      <c r="O80" s="46">
        <v>361903296</v>
      </c>
      <c r="P80" s="46">
        <f t="shared" si="84"/>
        <v>0</v>
      </c>
      <c r="Q80" s="46">
        <v>361903296</v>
      </c>
      <c r="R80" s="46">
        <f t="shared" si="85"/>
        <v>0</v>
      </c>
      <c r="S80" s="46">
        <f t="shared" si="86"/>
        <v>0</v>
      </c>
      <c r="T80" s="46">
        <v>3000000</v>
      </c>
      <c r="U80" s="46">
        <f t="shared" si="87"/>
        <v>358903296</v>
      </c>
      <c r="V80" s="46">
        <v>3000000</v>
      </c>
      <c r="W80" s="48">
        <f t="shared" si="88"/>
        <v>0</v>
      </c>
      <c r="X80" s="49">
        <f t="shared" si="79"/>
        <v>1</v>
      </c>
      <c r="Y80" s="49">
        <f t="shared" si="80"/>
        <v>8.2895072610778327E-3</v>
      </c>
      <c r="Z80" s="49">
        <f t="shared" si="41"/>
        <v>8.2895072610778327E-3</v>
      </c>
      <c r="AA80" s="49">
        <f t="shared" si="59"/>
        <v>8.2895072610778327E-3</v>
      </c>
      <c r="AB80" s="49">
        <f t="shared" ref="AB80:AB81" si="89">+V80/T80</f>
        <v>1</v>
      </c>
    </row>
    <row r="81" spans="1:28" ht="41.25" customHeight="1" x14ac:dyDescent="0.25">
      <c r="A81" s="39" t="s">
        <v>186</v>
      </c>
      <c r="B81" s="34" t="s">
        <v>41</v>
      </c>
      <c r="C81" s="34">
        <v>20</v>
      </c>
      <c r="D81" s="34" t="s">
        <v>38</v>
      </c>
      <c r="E81" s="40" t="s">
        <v>187</v>
      </c>
      <c r="F81" s="62">
        <f>SUM(F82:F86)</f>
        <v>646000000</v>
      </c>
      <c r="G81" s="62">
        <f>SUM(G82:G86)</f>
        <v>0</v>
      </c>
      <c r="H81" s="62">
        <f>SUM(H82:H86)</f>
        <v>0</v>
      </c>
      <c r="I81" s="62">
        <f>SUM(I82:I86)</f>
        <v>96100000</v>
      </c>
      <c r="J81" s="62">
        <f>SUM(J82:J86)</f>
        <v>96100000</v>
      </c>
      <c r="K81" s="62">
        <f t="shared" si="54"/>
        <v>0</v>
      </c>
      <c r="L81" s="62">
        <f>SUM(L82:L86)</f>
        <v>646000000</v>
      </c>
      <c r="M81" s="42">
        <f t="shared" si="70"/>
        <v>8.1855447242001132E-5</v>
      </c>
      <c r="N81" s="62">
        <f t="shared" ref="N81:W81" si="90">SUM(N82:N86)</f>
        <v>0</v>
      </c>
      <c r="O81" s="62">
        <f t="shared" si="90"/>
        <v>454000000</v>
      </c>
      <c r="P81" s="62">
        <f t="shared" si="90"/>
        <v>192000000</v>
      </c>
      <c r="Q81" s="62">
        <f t="shared" si="90"/>
        <v>176861</v>
      </c>
      <c r="R81" s="62">
        <f t="shared" si="90"/>
        <v>645823139</v>
      </c>
      <c r="S81" s="62">
        <f t="shared" si="90"/>
        <v>453823139</v>
      </c>
      <c r="T81" s="62">
        <f t="shared" si="90"/>
        <v>176861</v>
      </c>
      <c r="U81" s="62">
        <f t="shared" si="90"/>
        <v>0</v>
      </c>
      <c r="V81" s="62">
        <f t="shared" si="90"/>
        <v>176861</v>
      </c>
      <c r="W81" s="62">
        <f t="shared" si="90"/>
        <v>0</v>
      </c>
      <c r="X81" s="147">
        <f t="shared" si="79"/>
        <v>2.7377863777089785E-4</v>
      </c>
      <c r="Y81" s="147">
        <f t="shared" si="80"/>
        <v>2.7377863777089785E-4</v>
      </c>
      <c r="Z81" s="147">
        <f t="shared" si="41"/>
        <v>2.7377863777089785E-4</v>
      </c>
      <c r="AA81" s="38">
        <f t="shared" si="59"/>
        <v>1</v>
      </c>
      <c r="AB81" s="38">
        <f t="shared" si="89"/>
        <v>1</v>
      </c>
    </row>
    <row r="82" spans="1:28" ht="39" customHeight="1" x14ac:dyDescent="0.25">
      <c r="A82" s="43" t="s">
        <v>188</v>
      </c>
      <c r="B82" s="44" t="s">
        <v>41</v>
      </c>
      <c r="C82" s="44">
        <v>20</v>
      </c>
      <c r="D82" s="44" t="s">
        <v>38</v>
      </c>
      <c r="E82" s="45" t="s">
        <v>189</v>
      </c>
      <c r="F82" s="46">
        <v>302000000</v>
      </c>
      <c r="G82" s="46">
        <v>0</v>
      </c>
      <c r="H82" s="46">
        <v>0</v>
      </c>
      <c r="I82" s="46">
        <v>0</v>
      </c>
      <c r="J82" s="46">
        <v>0</v>
      </c>
      <c r="K82" s="46">
        <f t="shared" si="54"/>
        <v>0</v>
      </c>
      <c r="L82" s="46">
        <f t="shared" ref="L82:L87" si="91">+F82+K82</f>
        <v>302000000</v>
      </c>
      <c r="M82" s="53">
        <f t="shared" si="70"/>
        <v>3.8266788029542325E-5</v>
      </c>
      <c r="N82" s="46">
        <v>0</v>
      </c>
      <c r="O82" s="46">
        <v>150000000</v>
      </c>
      <c r="P82" s="46">
        <f t="shared" ref="P82:P87" si="92">L82-O82</f>
        <v>152000000</v>
      </c>
      <c r="Q82" s="46">
        <v>0</v>
      </c>
      <c r="R82" s="46">
        <f t="shared" ref="R82:R87" si="93">+L82-Q82</f>
        <v>302000000</v>
      </c>
      <c r="S82" s="46">
        <f t="shared" ref="S82:S87" si="94">O82-Q82</f>
        <v>150000000</v>
      </c>
      <c r="T82" s="46">
        <v>0</v>
      </c>
      <c r="U82" s="46">
        <f t="shared" ref="U82:U87" si="95">+Q82-T82</f>
        <v>0</v>
      </c>
      <c r="V82" s="46">
        <v>0</v>
      </c>
      <c r="W82" s="48">
        <f t="shared" ref="W82:W86" si="96">+T82-V82</f>
        <v>0</v>
      </c>
      <c r="X82" s="242">
        <f t="shared" si="79"/>
        <v>0</v>
      </c>
      <c r="Y82" s="242">
        <f t="shared" si="80"/>
        <v>0</v>
      </c>
      <c r="Z82" s="242">
        <f t="shared" si="41"/>
        <v>0</v>
      </c>
      <c r="AA82" s="49" t="s">
        <v>40</v>
      </c>
      <c r="AB82" s="49" t="s">
        <v>40</v>
      </c>
    </row>
    <row r="83" spans="1:28" ht="48" customHeight="1" x14ac:dyDescent="0.25">
      <c r="A83" s="43" t="s">
        <v>190</v>
      </c>
      <c r="B83" s="44" t="s">
        <v>41</v>
      </c>
      <c r="C83" s="44">
        <v>20</v>
      </c>
      <c r="D83" s="44" t="s">
        <v>38</v>
      </c>
      <c r="E83" s="45" t="s">
        <v>191</v>
      </c>
      <c r="F83" s="46">
        <v>40000000</v>
      </c>
      <c r="G83" s="46">
        <v>0</v>
      </c>
      <c r="H83" s="46">
        <v>0</v>
      </c>
      <c r="I83" s="46">
        <v>0</v>
      </c>
      <c r="J83" s="46">
        <v>0</v>
      </c>
      <c r="K83" s="46">
        <f t="shared" si="54"/>
        <v>0</v>
      </c>
      <c r="L83" s="46">
        <f t="shared" si="91"/>
        <v>40000000</v>
      </c>
      <c r="M83" s="53">
        <f t="shared" si="70"/>
        <v>5.068448745634745E-6</v>
      </c>
      <c r="N83" s="46">
        <v>0</v>
      </c>
      <c r="O83" s="46">
        <v>0</v>
      </c>
      <c r="P83" s="46">
        <f t="shared" si="92"/>
        <v>40000000</v>
      </c>
      <c r="Q83" s="46">
        <v>0</v>
      </c>
      <c r="R83" s="46">
        <f t="shared" si="93"/>
        <v>40000000</v>
      </c>
      <c r="S83" s="46">
        <f t="shared" si="94"/>
        <v>0</v>
      </c>
      <c r="T83" s="46">
        <v>0</v>
      </c>
      <c r="U83" s="46">
        <f t="shared" si="95"/>
        <v>0</v>
      </c>
      <c r="V83" s="46">
        <v>0</v>
      </c>
      <c r="W83" s="48">
        <f t="shared" si="96"/>
        <v>0</v>
      </c>
      <c r="X83" s="242">
        <f t="shared" si="79"/>
        <v>0</v>
      </c>
      <c r="Y83" s="242">
        <f t="shared" si="80"/>
        <v>0</v>
      </c>
      <c r="Z83" s="242">
        <f t="shared" si="41"/>
        <v>0</v>
      </c>
      <c r="AA83" s="49" t="s">
        <v>40</v>
      </c>
      <c r="AB83" s="49" t="s">
        <v>40</v>
      </c>
    </row>
    <row r="84" spans="1:28" ht="62.25" customHeight="1" x14ac:dyDescent="0.25">
      <c r="A84" s="43" t="s">
        <v>192</v>
      </c>
      <c r="B84" s="44" t="s">
        <v>41</v>
      </c>
      <c r="C84" s="44">
        <v>20</v>
      </c>
      <c r="D84" s="44" t="s">
        <v>38</v>
      </c>
      <c r="E84" s="45" t="s">
        <v>193</v>
      </c>
      <c r="F84" s="46">
        <v>4000000</v>
      </c>
      <c r="G84" s="46">
        <v>0</v>
      </c>
      <c r="H84" s="46">
        <v>0</v>
      </c>
      <c r="I84" s="46">
        <v>0</v>
      </c>
      <c r="J84" s="46">
        <v>0</v>
      </c>
      <c r="K84" s="46">
        <f t="shared" si="54"/>
        <v>0</v>
      </c>
      <c r="L84" s="46">
        <f t="shared" si="91"/>
        <v>4000000</v>
      </c>
      <c r="M84" s="68">
        <f t="shared" si="70"/>
        <v>5.0684487456347448E-7</v>
      </c>
      <c r="N84" s="46">
        <v>0</v>
      </c>
      <c r="O84" s="46">
        <v>4000000</v>
      </c>
      <c r="P84" s="46">
        <f t="shared" si="92"/>
        <v>0</v>
      </c>
      <c r="Q84" s="46">
        <v>176861</v>
      </c>
      <c r="R84" s="46">
        <f t="shared" si="93"/>
        <v>3823139</v>
      </c>
      <c r="S84" s="46">
        <f t="shared" si="94"/>
        <v>3823139</v>
      </c>
      <c r="T84" s="46">
        <v>176861</v>
      </c>
      <c r="U84" s="46">
        <f t="shared" si="95"/>
        <v>0</v>
      </c>
      <c r="V84" s="46">
        <v>176861</v>
      </c>
      <c r="W84" s="48">
        <f t="shared" si="96"/>
        <v>0</v>
      </c>
      <c r="X84" s="242">
        <f t="shared" si="79"/>
        <v>4.4215249999999998E-2</v>
      </c>
      <c r="Y84" s="242">
        <f t="shared" si="80"/>
        <v>4.4215249999999998E-2</v>
      </c>
      <c r="Z84" s="242">
        <f t="shared" si="41"/>
        <v>4.4215249999999998E-2</v>
      </c>
      <c r="AA84" s="49">
        <f t="shared" ref="AA84" si="97">+T84/Q84</f>
        <v>1</v>
      </c>
      <c r="AB84" s="49">
        <f t="shared" ref="AB84" si="98">+V84/T84</f>
        <v>1</v>
      </c>
    </row>
    <row r="85" spans="1:28" ht="41.25" customHeight="1" x14ac:dyDescent="0.25">
      <c r="A85" s="43" t="s">
        <v>194</v>
      </c>
      <c r="B85" s="44" t="s">
        <v>41</v>
      </c>
      <c r="C85" s="44">
        <v>20</v>
      </c>
      <c r="D85" s="44" t="s">
        <v>38</v>
      </c>
      <c r="E85" s="45" t="s">
        <v>195</v>
      </c>
      <c r="F85" s="46">
        <v>266100000</v>
      </c>
      <c r="G85" s="46">
        <v>0</v>
      </c>
      <c r="H85" s="46">
        <v>0</v>
      </c>
      <c r="I85" s="46">
        <v>0</v>
      </c>
      <c r="J85" s="46">
        <v>96100000</v>
      </c>
      <c r="K85" s="46">
        <f t="shared" si="54"/>
        <v>-96100000</v>
      </c>
      <c r="L85" s="56">
        <f t="shared" si="91"/>
        <v>170000000</v>
      </c>
      <c r="M85" s="53">
        <f t="shared" si="70"/>
        <v>2.1540907168947669E-5</v>
      </c>
      <c r="N85" s="46">
        <v>0</v>
      </c>
      <c r="O85" s="46">
        <v>170000000</v>
      </c>
      <c r="P85" s="46">
        <f t="shared" si="92"/>
        <v>0</v>
      </c>
      <c r="Q85" s="46">
        <v>0</v>
      </c>
      <c r="R85" s="46">
        <f t="shared" si="93"/>
        <v>170000000</v>
      </c>
      <c r="S85" s="46">
        <f t="shared" si="94"/>
        <v>170000000</v>
      </c>
      <c r="T85" s="46">
        <v>0</v>
      </c>
      <c r="U85" s="46">
        <f t="shared" si="95"/>
        <v>0</v>
      </c>
      <c r="V85" s="46">
        <v>0</v>
      </c>
      <c r="W85" s="48">
        <f t="shared" si="96"/>
        <v>0</v>
      </c>
      <c r="X85" s="242">
        <f t="shared" si="79"/>
        <v>0</v>
      </c>
      <c r="Y85" s="242">
        <f t="shared" si="80"/>
        <v>0</v>
      </c>
      <c r="Z85" s="242">
        <f t="shared" si="41"/>
        <v>0</v>
      </c>
      <c r="AA85" s="49" t="s">
        <v>40</v>
      </c>
      <c r="AB85" s="49" t="s">
        <v>40</v>
      </c>
    </row>
    <row r="86" spans="1:28" ht="36.75" customHeight="1" x14ac:dyDescent="0.25">
      <c r="A86" s="43" t="s">
        <v>196</v>
      </c>
      <c r="B86" s="44" t="s">
        <v>41</v>
      </c>
      <c r="C86" s="44">
        <v>20</v>
      </c>
      <c r="D86" s="44" t="s">
        <v>38</v>
      </c>
      <c r="E86" s="45" t="s">
        <v>197</v>
      </c>
      <c r="F86" s="46">
        <v>33900000</v>
      </c>
      <c r="G86" s="46">
        <v>0</v>
      </c>
      <c r="H86" s="46">
        <v>0</v>
      </c>
      <c r="I86" s="46">
        <v>96100000</v>
      </c>
      <c r="J86" s="46">
        <v>0</v>
      </c>
      <c r="K86" s="46">
        <f t="shared" si="54"/>
        <v>96100000</v>
      </c>
      <c r="L86" s="56">
        <f t="shared" si="91"/>
        <v>130000000</v>
      </c>
      <c r="M86" s="52">
        <f t="shared" si="70"/>
        <v>1.6472458423312922E-5</v>
      </c>
      <c r="N86" s="46">
        <v>0</v>
      </c>
      <c r="O86" s="46">
        <v>130000000</v>
      </c>
      <c r="P86" s="46">
        <f t="shared" si="92"/>
        <v>0</v>
      </c>
      <c r="Q86" s="46">
        <v>0</v>
      </c>
      <c r="R86" s="46">
        <f t="shared" si="93"/>
        <v>130000000</v>
      </c>
      <c r="S86" s="46">
        <f t="shared" si="94"/>
        <v>130000000</v>
      </c>
      <c r="T86" s="46">
        <v>0</v>
      </c>
      <c r="U86" s="46">
        <f t="shared" si="95"/>
        <v>0</v>
      </c>
      <c r="V86" s="46">
        <v>0</v>
      </c>
      <c r="W86" s="48">
        <f t="shared" si="96"/>
        <v>0</v>
      </c>
      <c r="X86" s="242">
        <f t="shared" si="79"/>
        <v>0</v>
      </c>
      <c r="Y86" s="242">
        <f t="shared" si="80"/>
        <v>0</v>
      </c>
      <c r="Z86" s="242">
        <f t="shared" si="41"/>
        <v>0</v>
      </c>
      <c r="AA86" s="49" t="s">
        <v>40</v>
      </c>
      <c r="AB86" s="49" t="s">
        <v>40</v>
      </c>
    </row>
    <row r="87" spans="1:28" ht="26.25" customHeight="1" x14ac:dyDescent="0.25">
      <c r="A87" s="39" t="s">
        <v>198</v>
      </c>
      <c r="B87" s="34" t="s">
        <v>41</v>
      </c>
      <c r="C87" s="34">
        <v>20</v>
      </c>
      <c r="D87" s="34" t="s">
        <v>38</v>
      </c>
      <c r="E87" s="40" t="s">
        <v>199</v>
      </c>
      <c r="F87" s="62">
        <v>80000000</v>
      </c>
      <c r="G87" s="62">
        <v>0</v>
      </c>
      <c r="H87" s="62">
        <v>0</v>
      </c>
      <c r="I87" s="62">
        <v>0</v>
      </c>
      <c r="J87" s="62">
        <v>0</v>
      </c>
      <c r="K87" s="62">
        <f t="shared" si="54"/>
        <v>0</v>
      </c>
      <c r="L87" s="62">
        <f t="shared" si="91"/>
        <v>80000000</v>
      </c>
      <c r="M87" s="61">
        <f t="shared" si="70"/>
        <v>1.013689749126949E-5</v>
      </c>
      <c r="N87" s="62">
        <v>0</v>
      </c>
      <c r="O87" s="62">
        <v>6000000</v>
      </c>
      <c r="P87" s="62">
        <f t="shared" si="92"/>
        <v>74000000</v>
      </c>
      <c r="Q87" s="62">
        <v>6000000</v>
      </c>
      <c r="R87" s="62">
        <f t="shared" si="93"/>
        <v>74000000</v>
      </c>
      <c r="S87" s="62">
        <f t="shared" si="94"/>
        <v>0</v>
      </c>
      <c r="T87" s="62">
        <v>6000000</v>
      </c>
      <c r="U87" s="62">
        <f t="shared" si="95"/>
        <v>0</v>
      </c>
      <c r="V87" s="62">
        <v>6000000</v>
      </c>
      <c r="W87" s="63">
        <f>+T87-V87</f>
        <v>0</v>
      </c>
      <c r="X87" s="38">
        <f t="shared" si="79"/>
        <v>7.4999999999999997E-2</v>
      </c>
      <c r="Y87" s="38">
        <f t="shared" si="80"/>
        <v>7.4999999999999997E-2</v>
      </c>
      <c r="Z87" s="38">
        <f t="shared" si="41"/>
        <v>7.4999999999999997E-2</v>
      </c>
      <c r="AA87" s="38">
        <f t="shared" ref="AA87" si="99">+T87/Q87</f>
        <v>1</v>
      </c>
      <c r="AB87" s="38">
        <f t="shared" ref="AB87" si="100">+V87/T87</f>
        <v>1</v>
      </c>
    </row>
    <row r="88" spans="1:28" ht="26.25" customHeight="1" x14ac:dyDescent="0.25">
      <c r="A88" s="39" t="s">
        <v>200</v>
      </c>
      <c r="B88" s="34" t="s">
        <v>37</v>
      </c>
      <c r="C88" s="34">
        <v>10</v>
      </c>
      <c r="D88" s="34" t="s">
        <v>38</v>
      </c>
      <c r="E88" s="40" t="s">
        <v>201</v>
      </c>
      <c r="F88" s="62">
        <f>+F99</f>
        <v>10073090054</v>
      </c>
      <c r="G88" s="62">
        <f>+G99</f>
        <v>0</v>
      </c>
      <c r="H88" s="62">
        <f>+H99</f>
        <v>0</v>
      </c>
      <c r="I88" s="62">
        <f>+I99</f>
        <v>0</v>
      </c>
      <c r="J88" s="62">
        <f>+J99</f>
        <v>0</v>
      </c>
      <c r="K88" s="62">
        <f t="shared" si="54"/>
        <v>0</v>
      </c>
      <c r="L88" s="62">
        <f>+L99</f>
        <v>10073090054</v>
      </c>
      <c r="M88" s="61">
        <f t="shared" si="70"/>
        <v>1.2763735162215533E-3</v>
      </c>
      <c r="N88" s="62">
        <f t="shared" ref="N88:W88" si="101">+N99</f>
        <v>0</v>
      </c>
      <c r="O88" s="62">
        <f t="shared" si="101"/>
        <v>176207.83</v>
      </c>
      <c r="P88" s="62">
        <f t="shared" si="101"/>
        <v>10072913846.17</v>
      </c>
      <c r="Q88" s="62">
        <f t="shared" si="101"/>
        <v>176207.83</v>
      </c>
      <c r="R88" s="62">
        <f t="shared" si="101"/>
        <v>10072913846.17</v>
      </c>
      <c r="S88" s="62">
        <f t="shared" si="101"/>
        <v>0</v>
      </c>
      <c r="T88" s="62">
        <f t="shared" si="101"/>
        <v>0</v>
      </c>
      <c r="U88" s="62">
        <f t="shared" si="101"/>
        <v>176207.83</v>
      </c>
      <c r="V88" s="62">
        <f t="shared" si="101"/>
        <v>0</v>
      </c>
      <c r="W88" s="62">
        <f t="shared" si="101"/>
        <v>0</v>
      </c>
      <c r="X88" s="38">
        <f t="shared" si="79"/>
        <v>1.7492927101354394E-5</v>
      </c>
      <c r="Y88" s="38">
        <f t="shared" si="80"/>
        <v>0</v>
      </c>
      <c r="Z88" s="38">
        <f t="shared" si="41"/>
        <v>0</v>
      </c>
      <c r="AA88" s="38">
        <f t="shared" si="59"/>
        <v>0</v>
      </c>
      <c r="AB88" s="38" t="s">
        <v>40</v>
      </c>
    </row>
    <row r="89" spans="1:28" ht="26.25" customHeight="1" x14ac:dyDescent="0.25">
      <c r="A89" s="39" t="s">
        <v>200</v>
      </c>
      <c r="B89" s="34" t="s">
        <v>41</v>
      </c>
      <c r="C89" s="34">
        <v>20</v>
      </c>
      <c r="D89" s="34" t="s">
        <v>38</v>
      </c>
      <c r="E89" s="40" t="s">
        <v>201</v>
      </c>
      <c r="F89" s="62">
        <f>+F90+F93</f>
        <v>6268863000</v>
      </c>
      <c r="G89" s="62">
        <f>+G90+G93</f>
        <v>0</v>
      </c>
      <c r="H89" s="62">
        <f>+H90+H93</f>
        <v>0</v>
      </c>
      <c r="I89" s="62">
        <f>+I90+I93</f>
        <v>0</v>
      </c>
      <c r="J89" s="62">
        <f>+J90+J93</f>
        <v>0</v>
      </c>
      <c r="K89" s="62">
        <f t="shared" si="54"/>
        <v>0</v>
      </c>
      <c r="L89" s="62">
        <f>+L90+L93</f>
        <v>6268863000</v>
      </c>
      <c r="M89" s="42">
        <f t="shared" si="70"/>
        <v>7.9433527022265162E-4</v>
      </c>
      <c r="N89" s="62">
        <f t="shared" ref="N89:W89" si="102">+N90+N93</f>
        <v>6064776000</v>
      </c>
      <c r="O89" s="62">
        <f t="shared" si="102"/>
        <v>204087000</v>
      </c>
      <c r="P89" s="62">
        <f t="shared" si="102"/>
        <v>6064776000</v>
      </c>
      <c r="Q89" s="62">
        <f t="shared" si="102"/>
        <v>75063594</v>
      </c>
      <c r="R89" s="62">
        <f t="shared" si="102"/>
        <v>6193799406</v>
      </c>
      <c r="S89" s="62">
        <f t="shared" si="102"/>
        <v>129023406</v>
      </c>
      <c r="T89" s="62">
        <f t="shared" si="102"/>
        <v>57124214</v>
      </c>
      <c r="U89" s="62">
        <f t="shared" si="102"/>
        <v>17939380</v>
      </c>
      <c r="V89" s="62">
        <f t="shared" si="102"/>
        <v>57124214</v>
      </c>
      <c r="W89" s="62">
        <f t="shared" si="102"/>
        <v>0</v>
      </c>
      <c r="X89" s="38">
        <f t="shared" si="79"/>
        <v>1.1974036440100861E-2</v>
      </c>
      <c r="Y89" s="38">
        <f t="shared" si="80"/>
        <v>9.1123723711939476E-3</v>
      </c>
      <c r="Z89" s="38">
        <f t="shared" si="41"/>
        <v>9.1123723711939476E-3</v>
      </c>
      <c r="AA89" s="38">
        <f t="shared" si="59"/>
        <v>0.76101091029560886</v>
      </c>
      <c r="AB89" s="38">
        <f t="shared" si="82"/>
        <v>1</v>
      </c>
    </row>
    <row r="90" spans="1:28" ht="26.25" customHeight="1" x14ac:dyDescent="0.25">
      <c r="A90" s="39" t="s">
        <v>202</v>
      </c>
      <c r="B90" s="34" t="s">
        <v>41</v>
      </c>
      <c r="C90" s="34">
        <v>20</v>
      </c>
      <c r="D90" s="34" t="s">
        <v>38</v>
      </c>
      <c r="E90" s="40" t="s">
        <v>203</v>
      </c>
      <c r="F90" s="62">
        <f>+F91</f>
        <v>6064776000</v>
      </c>
      <c r="G90" s="62">
        <f t="shared" ref="G90:J91" si="103">+G91</f>
        <v>0</v>
      </c>
      <c r="H90" s="62">
        <f t="shared" si="103"/>
        <v>0</v>
      </c>
      <c r="I90" s="62">
        <f t="shared" si="103"/>
        <v>0</v>
      </c>
      <c r="J90" s="62">
        <f t="shared" si="103"/>
        <v>0</v>
      </c>
      <c r="K90" s="62">
        <f t="shared" si="54"/>
        <v>0</v>
      </c>
      <c r="L90" s="62">
        <f>+L91</f>
        <v>6064776000</v>
      </c>
      <c r="M90" s="42">
        <f t="shared" si="70"/>
        <v>7.6847515774389273E-4</v>
      </c>
      <c r="N90" s="62">
        <f t="shared" ref="N90:W91" si="104">+N91</f>
        <v>6064776000</v>
      </c>
      <c r="O90" s="62">
        <f t="shared" si="104"/>
        <v>0</v>
      </c>
      <c r="P90" s="62">
        <f t="shared" si="104"/>
        <v>6064776000</v>
      </c>
      <c r="Q90" s="62">
        <f t="shared" si="104"/>
        <v>0</v>
      </c>
      <c r="R90" s="62">
        <f t="shared" si="104"/>
        <v>6064776000</v>
      </c>
      <c r="S90" s="62">
        <f t="shared" si="104"/>
        <v>0</v>
      </c>
      <c r="T90" s="62">
        <f t="shared" si="104"/>
        <v>0</v>
      </c>
      <c r="U90" s="62">
        <f t="shared" si="104"/>
        <v>0</v>
      </c>
      <c r="V90" s="62">
        <f t="shared" si="104"/>
        <v>0</v>
      </c>
      <c r="W90" s="62">
        <f t="shared" si="104"/>
        <v>0</v>
      </c>
      <c r="X90" s="38">
        <f t="shared" si="79"/>
        <v>0</v>
      </c>
      <c r="Y90" s="38">
        <f t="shared" si="80"/>
        <v>0</v>
      </c>
      <c r="Z90" s="38">
        <f t="shared" si="41"/>
        <v>0</v>
      </c>
      <c r="AA90" s="38" t="s">
        <v>40</v>
      </c>
      <c r="AB90" s="38" t="s">
        <v>40</v>
      </c>
    </row>
    <row r="91" spans="1:28" ht="33.75" customHeight="1" x14ac:dyDescent="0.25">
      <c r="A91" s="39" t="s">
        <v>204</v>
      </c>
      <c r="B91" s="34" t="s">
        <v>41</v>
      </c>
      <c r="C91" s="34">
        <v>20</v>
      </c>
      <c r="D91" s="34" t="s">
        <v>38</v>
      </c>
      <c r="E91" s="40" t="s">
        <v>205</v>
      </c>
      <c r="F91" s="62">
        <f t="shared" ref="F91" si="105">+F92</f>
        <v>6064776000</v>
      </c>
      <c r="G91" s="62">
        <f t="shared" si="103"/>
        <v>0</v>
      </c>
      <c r="H91" s="62">
        <f t="shared" si="103"/>
        <v>0</v>
      </c>
      <c r="I91" s="62">
        <f t="shared" si="103"/>
        <v>0</v>
      </c>
      <c r="J91" s="62">
        <f t="shared" si="103"/>
        <v>0</v>
      </c>
      <c r="K91" s="62">
        <f t="shared" si="54"/>
        <v>0</v>
      </c>
      <c r="L91" s="62">
        <f>+L92</f>
        <v>6064776000</v>
      </c>
      <c r="M91" s="42">
        <f t="shared" si="70"/>
        <v>7.6847515774389273E-4</v>
      </c>
      <c r="N91" s="62">
        <f t="shared" si="104"/>
        <v>6064776000</v>
      </c>
      <c r="O91" s="62">
        <f t="shared" si="104"/>
        <v>0</v>
      </c>
      <c r="P91" s="62">
        <f t="shared" si="104"/>
        <v>6064776000</v>
      </c>
      <c r="Q91" s="62">
        <f t="shared" si="104"/>
        <v>0</v>
      </c>
      <c r="R91" s="62">
        <f t="shared" si="104"/>
        <v>6064776000</v>
      </c>
      <c r="S91" s="62">
        <f t="shared" si="104"/>
        <v>0</v>
      </c>
      <c r="T91" s="62">
        <f t="shared" si="104"/>
        <v>0</v>
      </c>
      <c r="U91" s="62">
        <f t="shared" si="104"/>
        <v>0</v>
      </c>
      <c r="V91" s="62">
        <f t="shared" si="104"/>
        <v>0</v>
      </c>
      <c r="W91" s="62">
        <f t="shared" si="104"/>
        <v>0</v>
      </c>
      <c r="X91" s="38">
        <f t="shared" si="79"/>
        <v>0</v>
      </c>
      <c r="Y91" s="38">
        <f t="shared" si="80"/>
        <v>0</v>
      </c>
      <c r="Z91" s="38">
        <f t="shared" si="41"/>
        <v>0</v>
      </c>
      <c r="AA91" s="38" t="s">
        <v>40</v>
      </c>
      <c r="AB91" s="38" t="s">
        <v>40</v>
      </c>
    </row>
    <row r="92" spans="1:28" ht="49.5" customHeight="1" x14ac:dyDescent="0.25">
      <c r="A92" s="43" t="s">
        <v>206</v>
      </c>
      <c r="B92" s="44" t="s">
        <v>41</v>
      </c>
      <c r="C92" s="44">
        <v>20</v>
      </c>
      <c r="D92" s="44" t="s">
        <v>38</v>
      </c>
      <c r="E92" s="45" t="s">
        <v>207</v>
      </c>
      <c r="F92" s="59">
        <v>6064776000</v>
      </c>
      <c r="G92" s="46">
        <v>0</v>
      </c>
      <c r="H92" s="46">
        <v>0</v>
      </c>
      <c r="I92" s="46">
        <v>0</v>
      </c>
      <c r="J92" s="46">
        <v>0</v>
      </c>
      <c r="K92" s="46">
        <f t="shared" si="54"/>
        <v>0</v>
      </c>
      <c r="L92" s="46">
        <f>+F92+K92</f>
        <v>6064776000</v>
      </c>
      <c r="M92" s="51">
        <f t="shared" si="70"/>
        <v>7.6847515774389273E-4</v>
      </c>
      <c r="N92" s="59">
        <v>6064776000</v>
      </c>
      <c r="O92" s="46">
        <v>0</v>
      </c>
      <c r="P92" s="46">
        <f>L92-O92</f>
        <v>6064776000</v>
      </c>
      <c r="Q92" s="46">
        <v>0</v>
      </c>
      <c r="R92" s="46">
        <f>+L92-Q92</f>
        <v>6064776000</v>
      </c>
      <c r="S92" s="46">
        <f>O92-Q92</f>
        <v>0</v>
      </c>
      <c r="T92" s="46">
        <v>0</v>
      </c>
      <c r="U92" s="46">
        <f>+Q92-T92</f>
        <v>0</v>
      </c>
      <c r="V92" s="46">
        <v>0</v>
      </c>
      <c r="W92" s="48">
        <f>+T92-V92</f>
        <v>0</v>
      </c>
      <c r="X92" s="49">
        <f t="shared" si="79"/>
        <v>0</v>
      </c>
      <c r="Y92" s="49">
        <f t="shared" si="80"/>
        <v>0</v>
      </c>
      <c r="Z92" s="49">
        <f t="shared" si="41"/>
        <v>0</v>
      </c>
      <c r="AA92" s="49" t="s">
        <v>40</v>
      </c>
      <c r="AB92" s="49" t="s">
        <v>40</v>
      </c>
    </row>
    <row r="93" spans="1:28" ht="31.5" customHeight="1" x14ac:dyDescent="0.25">
      <c r="A93" s="39" t="s">
        <v>208</v>
      </c>
      <c r="B93" s="34" t="s">
        <v>41</v>
      </c>
      <c r="C93" s="34">
        <v>20</v>
      </c>
      <c r="D93" s="34" t="s">
        <v>38</v>
      </c>
      <c r="E93" s="40" t="s">
        <v>209</v>
      </c>
      <c r="F93" s="62">
        <f t="shared" ref="F93:J94" si="106">+F94</f>
        <v>204087000</v>
      </c>
      <c r="G93" s="62">
        <f t="shared" si="106"/>
        <v>0</v>
      </c>
      <c r="H93" s="62">
        <f t="shared" si="106"/>
        <v>0</v>
      </c>
      <c r="I93" s="62">
        <f t="shared" si="106"/>
        <v>0</v>
      </c>
      <c r="J93" s="62">
        <f t="shared" si="106"/>
        <v>0</v>
      </c>
      <c r="K93" s="62">
        <f t="shared" si="54"/>
        <v>0</v>
      </c>
      <c r="L93" s="62">
        <f>+L94</f>
        <v>204087000</v>
      </c>
      <c r="M93" s="61">
        <f t="shared" si="70"/>
        <v>2.5860112478758956E-5</v>
      </c>
      <c r="N93" s="62">
        <f t="shared" ref="N93:W94" si="107">+N94</f>
        <v>0</v>
      </c>
      <c r="O93" s="62">
        <f t="shared" si="107"/>
        <v>204087000</v>
      </c>
      <c r="P93" s="62">
        <f t="shared" si="107"/>
        <v>0</v>
      </c>
      <c r="Q93" s="62">
        <f t="shared" si="107"/>
        <v>75063594</v>
      </c>
      <c r="R93" s="62">
        <f t="shared" si="107"/>
        <v>129023406</v>
      </c>
      <c r="S93" s="62">
        <f t="shared" si="107"/>
        <v>129023406</v>
      </c>
      <c r="T93" s="62">
        <f t="shared" si="107"/>
        <v>57124214</v>
      </c>
      <c r="U93" s="62">
        <f t="shared" si="107"/>
        <v>17939380</v>
      </c>
      <c r="V93" s="62">
        <f t="shared" si="107"/>
        <v>57124214</v>
      </c>
      <c r="W93" s="62">
        <f t="shared" si="107"/>
        <v>0</v>
      </c>
      <c r="X93" s="38">
        <f t="shared" si="79"/>
        <v>0.36780193740904615</v>
      </c>
      <c r="Y93" s="38">
        <f t="shared" si="80"/>
        <v>0.27990128719614676</v>
      </c>
      <c r="Z93" s="38">
        <f t="shared" si="41"/>
        <v>0.27990128719614676</v>
      </c>
      <c r="AA93" s="38">
        <f t="shared" si="59"/>
        <v>0.76101091029560886</v>
      </c>
      <c r="AB93" s="38">
        <f t="shared" si="82"/>
        <v>1</v>
      </c>
    </row>
    <row r="94" spans="1:28" ht="31.5" customHeight="1" x14ac:dyDescent="0.25">
      <c r="A94" s="39" t="s">
        <v>210</v>
      </c>
      <c r="B94" s="34" t="s">
        <v>41</v>
      </c>
      <c r="C94" s="34">
        <v>20</v>
      </c>
      <c r="D94" s="34" t="s">
        <v>38</v>
      </c>
      <c r="E94" s="40" t="s">
        <v>211</v>
      </c>
      <c r="F94" s="62">
        <f t="shared" si="106"/>
        <v>204087000</v>
      </c>
      <c r="G94" s="62">
        <f t="shared" si="106"/>
        <v>0</v>
      </c>
      <c r="H94" s="62">
        <f t="shared" si="106"/>
        <v>0</v>
      </c>
      <c r="I94" s="62">
        <f t="shared" si="106"/>
        <v>0</v>
      </c>
      <c r="J94" s="62">
        <f t="shared" si="106"/>
        <v>0</v>
      </c>
      <c r="K94" s="62">
        <f t="shared" si="54"/>
        <v>0</v>
      </c>
      <c r="L94" s="62">
        <f>+L95</f>
        <v>204087000</v>
      </c>
      <c r="M94" s="61">
        <f t="shared" si="70"/>
        <v>2.5860112478758956E-5</v>
      </c>
      <c r="N94" s="62">
        <f t="shared" si="107"/>
        <v>0</v>
      </c>
      <c r="O94" s="62">
        <f t="shared" si="107"/>
        <v>204087000</v>
      </c>
      <c r="P94" s="62">
        <f t="shared" si="107"/>
        <v>0</v>
      </c>
      <c r="Q94" s="62">
        <f t="shared" si="107"/>
        <v>75063594</v>
      </c>
      <c r="R94" s="62">
        <f t="shared" si="107"/>
        <v>129023406</v>
      </c>
      <c r="S94" s="62">
        <f t="shared" si="107"/>
        <v>129023406</v>
      </c>
      <c r="T94" s="62">
        <f t="shared" si="107"/>
        <v>57124214</v>
      </c>
      <c r="U94" s="62">
        <f t="shared" si="107"/>
        <v>17939380</v>
      </c>
      <c r="V94" s="62">
        <f t="shared" si="107"/>
        <v>57124214</v>
      </c>
      <c r="W94" s="62">
        <f t="shared" si="107"/>
        <v>0</v>
      </c>
      <c r="X94" s="38">
        <f t="shared" si="79"/>
        <v>0.36780193740904615</v>
      </c>
      <c r="Y94" s="38">
        <f t="shared" si="80"/>
        <v>0.27990128719614676</v>
      </c>
      <c r="Z94" s="38">
        <f t="shared" si="41"/>
        <v>0.27990128719614676</v>
      </c>
      <c r="AA94" s="38">
        <f t="shared" si="59"/>
        <v>0.76101091029560886</v>
      </c>
      <c r="AB94" s="38">
        <f t="shared" si="82"/>
        <v>1</v>
      </c>
    </row>
    <row r="95" spans="1:28" ht="34.5" customHeight="1" x14ac:dyDescent="0.25">
      <c r="A95" s="39" t="s">
        <v>212</v>
      </c>
      <c r="B95" s="34" t="s">
        <v>41</v>
      </c>
      <c r="C95" s="34">
        <v>20</v>
      </c>
      <c r="D95" s="34" t="s">
        <v>38</v>
      </c>
      <c r="E95" s="40" t="s">
        <v>213</v>
      </c>
      <c r="F95" s="62">
        <f>+F96+F97</f>
        <v>204087000</v>
      </c>
      <c r="G95" s="62">
        <f>+G96+G97</f>
        <v>0</v>
      </c>
      <c r="H95" s="62">
        <f>+H96+H97</f>
        <v>0</v>
      </c>
      <c r="I95" s="62">
        <f>+I96+I97</f>
        <v>0</v>
      </c>
      <c r="J95" s="62">
        <f>+J96+J97</f>
        <v>0</v>
      </c>
      <c r="K95" s="62">
        <f t="shared" si="54"/>
        <v>0</v>
      </c>
      <c r="L95" s="62">
        <f>+L96+L97</f>
        <v>204087000</v>
      </c>
      <c r="M95" s="61">
        <f t="shared" si="70"/>
        <v>2.5860112478758956E-5</v>
      </c>
      <c r="N95" s="62">
        <f t="shared" ref="N95:W95" si="108">+N96+N97</f>
        <v>0</v>
      </c>
      <c r="O95" s="62">
        <f t="shared" si="108"/>
        <v>204087000</v>
      </c>
      <c r="P95" s="62">
        <f t="shared" si="108"/>
        <v>0</v>
      </c>
      <c r="Q95" s="62">
        <f t="shared" si="108"/>
        <v>75063594</v>
      </c>
      <c r="R95" s="62">
        <f t="shared" si="108"/>
        <v>129023406</v>
      </c>
      <c r="S95" s="62">
        <f t="shared" si="108"/>
        <v>129023406</v>
      </c>
      <c r="T95" s="62">
        <f t="shared" si="108"/>
        <v>57124214</v>
      </c>
      <c r="U95" s="62">
        <f t="shared" si="108"/>
        <v>17939380</v>
      </c>
      <c r="V95" s="62">
        <f t="shared" si="108"/>
        <v>57124214</v>
      </c>
      <c r="W95" s="62">
        <f t="shared" si="108"/>
        <v>0</v>
      </c>
      <c r="X95" s="38">
        <f t="shared" si="79"/>
        <v>0.36780193740904615</v>
      </c>
      <c r="Y95" s="38">
        <f t="shared" si="80"/>
        <v>0.27990128719614676</v>
      </c>
      <c r="Z95" s="38">
        <f t="shared" si="41"/>
        <v>0.27990128719614676</v>
      </c>
      <c r="AA95" s="38">
        <f t="shared" si="59"/>
        <v>0.76101091029560886</v>
      </c>
      <c r="AB95" s="38">
        <f t="shared" si="82"/>
        <v>1</v>
      </c>
    </row>
    <row r="96" spans="1:28" ht="33.75" customHeight="1" x14ac:dyDescent="0.25">
      <c r="A96" s="43" t="s">
        <v>214</v>
      </c>
      <c r="B96" s="44" t="s">
        <v>41</v>
      </c>
      <c r="C96" s="44">
        <v>20</v>
      </c>
      <c r="D96" s="44" t="s">
        <v>38</v>
      </c>
      <c r="E96" s="45" t="s">
        <v>215</v>
      </c>
      <c r="F96" s="46">
        <v>73471320</v>
      </c>
      <c r="G96" s="46">
        <v>0</v>
      </c>
      <c r="H96" s="46">
        <v>0</v>
      </c>
      <c r="I96" s="46">
        <v>0</v>
      </c>
      <c r="J96" s="46">
        <v>0</v>
      </c>
      <c r="K96" s="46">
        <f t="shared" si="54"/>
        <v>0</v>
      </c>
      <c r="L96" s="46">
        <f>+F96+K96</f>
        <v>73471320</v>
      </c>
      <c r="M96" s="53">
        <f t="shared" si="70"/>
        <v>9.3096404923532243E-6</v>
      </c>
      <c r="N96" s="46">
        <v>0</v>
      </c>
      <c r="O96" s="46">
        <v>73471320</v>
      </c>
      <c r="P96" s="46">
        <f>L96-O96</f>
        <v>0</v>
      </c>
      <c r="Q96" s="46">
        <v>13312569</v>
      </c>
      <c r="R96" s="46">
        <f>+L96-Q96</f>
        <v>60158751</v>
      </c>
      <c r="S96" s="46">
        <f>O96-Q96</f>
        <v>60158751</v>
      </c>
      <c r="T96" s="46">
        <v>11115352</v>
      </c>
      <c r="U96" s="46">
        <f>+Q96-T96</f>
        <v>2197217</v>
      </c>
      <c r="V96" s="46">
        <v>11115352</v>
      </c>
      <c r="W96" s="48">
        <f>+T96-V96</f>
        <v>0</v>
      </c>
      <c r="X96" s="49">
        <f t="shared" si="79"/>
        <v>0.18119409042875506</v>
      </c>
      <c r="Y96" s="49">
        <f t="shared" si="80"/>
        <v>0.15128831222849951</v>
      </c>
      <c r="Z96" s="49">
        <f t="shared" ref="Z96:Z159" si="109">+V96/L96</f>
        <v>0.15128831222849951</v>
      </c>
      <c r="AA96" s="49">
        <f t="shared" si="59"/>
        <v>0.8349516911424083</v>
      </c>
      <c r="AB96" s="49">
        <f t="shared" si="82"/>
        <v>1</v>
      </c>
    </row>
    <row r="97" spans="1:28" ht="37.5" customHeight="1" x14ac:dyDescent="0.25">
      <c r="A97" s="43" t="s">
        <v>216</v>
      </c>
      <c r="B97" s="44" t="s">
        <v>41</v>
      </c>
      <c r="C97" s="44">
        <v>20</v>
      </c>
      <c r="D97" s="44" t="s">
        <v>38</v>
      </c>
      <c r="E97" s="45" t="s">
        <v>217</v>
      </c>
      <c r="F97" s="46">
        <v>130615680</v>
      </c>
      <c r="G97" s="46">
        <v>0</v>
      </c>
      <c r="H97" s="46">
        <v>0</v>
      </c>
      <c r="I97" s="46">
        <v>0</v>
      </c>
      <c r="J97" s="46">
        <v>0</v>
      </c>
      <c r="K97" s="46">
        <f t="shared" si="54"/>
        <v>0</v>
      </c>
      <c r="L97" s="46">
        <f>+F97+K97</f>
        <v>130615680</v>
      </c>
      <c r="M97" s="53">
        <f t="shared" si="70"/>
        <v>1.6550471986405731E-5</v>
      </c>
      <c r="N97" s="46">
        <v>0</v>
      </c>
      <c r="O97" s="46">
        <v>130615680</v>
      </c>
      <c r="P97" s="46">
        <f>L97-O97</f>
        <v>0</v>
      </c>
      <c r="Q97" s="46">
        <v>61751025</v>
      </c>
      <c r="R97" s="46">
        <f>+L97-Q97</f>
        <v>68864655</v>
      </c>
      <c r="S97" s="46">
        <f>O97-Q97</f>
        <v>68864655</v>
      </c>
      <c r="T97" s="46">
        <v>46008862</v>
      </c>
      <c r="U97" s="46">
        <f>+Q97-T97</f>
        <v>15742163</v>
      </c>
      <c r="V97" s="46">
        <v>46008862</v>
      </c>
      <c r="W97" s="48">
        <f>+T97-V97</f>
        <v>0</v>
      </c>
      <c r="X97" s="49">
        <f t="shared" si="79"/>
        <v>0.47276885133545987</v>
      </c>
      <c r="Y97" s="49">
        <f t="shared" si="80"/>
        <v>0.35224608561544829</v>
      </c>
      <c r="Z97" s="49">
        <f t="shared" si="109"/>
        <v>0.35224608561544829</v>
      </c>
      <c r="AA97" s="49">
        <f t="shared" si="59"/>
        <v>0.7450704178594606</v>
      </c>
      <c r="AB97" s="49">
        <f t="shared" si="82"/>
        <v>1</v>
      </c>
    </row>
    <row r="98" spans="1:28" ht="29.25" customHeight="1" x14ac:dyDescent="0.25">
      <c r="A98" s="75" t="s">
        <v>218</v>
      </c>
      <c r="B98" s="76" t="s">
        <v>37</v>
      </c>
      <c r="C98" s="76">
        <v>10</v>
      </c>
      <c r="D98" s="76" t="s">
        <v>38</v>
      </c>
      <c r="E98" s="77" t="s">
        <v>219</v>
      </c>
      <c r="F98" s="78">
        <f>+F99</f>
        <v>10073090054</v>
      </c>
      <c r="G98" s="62">
        <f>+G99</f>
        <v>0</v>
      </c>
      <c r="H98" s="62">
        <f>+H99</f>
        <v>0</v>
      </c>
      <c r="I98" s="62">
        <f>+I99</f>
        <v>0</v>
      </c>
      <c r="J98" s="62">
        <f>+J99</f>
        <v>0</v>
      </c>
      <c r="K98" s="62">
        <f t="shared" si="54"/>
        <v>0</v>
      </c>
      <c r="L98" s="62">
        <f>+L99</f>
        <v>10073090054</v>
      </c>
      <c r="M98" s="61">
        <f t="shared" si="70"/>
        <v>1.2763735162215533E-3</v>
      </c>
      <c r="N98" s="62">
        <f t="shared" ref="N98:W98" si="110">+N99</f>
        <v>0</v>
      </c>
      <c r="O98" s="62">
        <f t="shared" si="110"/>
        <v>176207.83</v>
      </c>
      <c r="P98" s="62">
        <f t="shared" si="110"/>
        <v>10072913846.17</v>
      </c>
      <c r="Q98" s="62">
        <f t="shared" si="110"/>
        <v>176207.83</v>
      </c>
      <c r="R98" s="62">
        <f t="shared" si="110"/>
        <v>10072913846.17</v>
      </c>
      <c r="S98" s="62">
        <f t="shared" si="110"/>
        <v>0</v>
      </c>
      <c r="T98" s="62">
        <f t="shared" si="110"/>
        <v>0</v>
      </c>
      <c r="U98" s="62">
        <f t="shared" si="110"/>
        <v>176207.83</v>
      </c>
      <c r="V98" s="62">
        <f t="shared" si="110"/>
        <v>0</v>
      </c>
      <c r="W98" s="62">
        <f t="shared" si="110"/>
        <v>0</v>
      </c>
      <c r="X98" s="38">
        <f t="shared" si="79"/>
        <v>1.7492927101354394E-5</v>
      </c>
      <c r="Y98" s="38">
        <f t="shared" si="80"/>
        <v>0</v>
      </c>
      <c r="Z98" s="38">
        <f t="shared" si="109"/>
        <v>0</v>
      </c>
      <c r="AA98" s="38">
        <f t="shared" si="59"/>
        <v>0</v>
      </c>
      <c r="AB98" s="38" t="s">
        <v>40</v>
      </c>
    </row>
    <row r="99" spans="1:28" ht="29.25" customHeight="1" x14ac:dyDescent="0.25">
      <c r="A99" s="75" t="s">
        <v>220</v>
      </c>
      <c r="B99" s="76" t="s">
        <v>37</v>
      </c>
      <c r="C99" s="76">
        <v>10</v>
      </c>
      <c r="D99" s="76" t="s">
        <v>38</v>
      </c>
      <c r="E99" s="77" t="s">
        <v>221</v>
      </c>
      <c r="F99" s="78">
        <f>+F100+F101</f>
        <v>10073090054</v>
      </c>
      <c r="G99" s="62">
        <f>+G100+G101</f>
        <v>0</v>
      </c>
      <c r="H99" s="62">
        <f>+H100+H101</f>
        <v>0</v>
      </c>
      <c r="I99" s="62">
        <f>+I100+I101</f>
        <v>0</v>
      </c>
      <c r="J99" s="62">
        <f>+J100+J101</f>
        <v>0</v>
      </c>
      <c r="K99" s="62">
        <f t="shared" si="54"/>
        <v>0</v>
      </c>
      <c r="L99" s="62">
        <f>+L100+L101</f>
        <v>10073090054</v>
      </c>
      <c r="M99" s="61">
        <f t="shared" si="70"/>
        <v>1.2763735162215533E-3</v>
      </c>
      <c r="N99" s="62">
        <f t="shared" ref="N99:W99" si="111">+N100+N101</f>
        <v>0</v>
      </c>
      <c r="O99" s="62">
        <f t="shared" si="111"/>
        <v>176207.83</v>
      </c>
      <c r="P99" s="62">
        <f t="shared" si="111"/>
        <v>10072913846.17</v>
      </c>
      <c r="Q99" s="62">
        <f t="shared" si="111"/>
        <v>176207.83</v>
      </c>
      <c r="R99" s="62">
        <f t="shared" si="111"/>
        <v>10072913846.17</v>
      </c>
      <c r="S99" s="62">
        <f t="shared" si="111"/>
        <v>0</v>
      </c>
      <c r="T99" s="62">
        <f t="shared" si="111"/>
        <v>0</v>
      </c>
      <c r="U99" s="62">
        <f t="shared" si="111"/>
        <v>176207.83</v>
      </c>
      <c r="V99" s="62">
        <f t="shared" si="111"/>
        <v>0</v>
      </c>
      <c r="W99" s="62">
        <f t="shared" si="111"/>
        <v>0</v>
      </c>
      <c r="X99" s="38">
        <f t="shared" si="79"/>
        <v>1.7492927101354394E-5</v>
      </c>
      <c r="Y99" s="38">
        <f t="shared" si="80"/>
        <v>0</v>
      </c>
      <c r="Z99" s="38">
        <f t="shared" si="109"/>
        <v>0</v>
      </c>
      <c r="AA99" s="38">
        <f t="shared" si="59"/>
        <v>0</v>
      </c>
      <c r="AB99" s="38" t="s">
        <v>40</v>
      </c>
    </row>
    <row r="100" spans="1:28" ht="29.25" customHeight="1" x14ac:dyDescent="0.25">
      <c r="A100" s="79" t="s">
        <v>222</v>
      </c>
      <c r="B100" s="80" t="s">
        <v>37</v>
      </c>
      <c r="C100" s="80">
        <v>10</v>
      </c>
      <c r="D100" s="80" t="s">
        <v>38</v>
      </c>
      <c r="E100" s="81" t="s">
        <v>223</v>
      </c>
      <c r="F100" s="82">
        <v>5036545027</v>
      </c>
      <c r="G100" s="46">
        <v>0</v>
      </c>
      <c r="H100" s="46">
        <v>0</v>
      </c>
      <c r="I100" s="46">
        <v>0</v>
      </c>
      <c r="J100" s="46">
        <v>0</v>
      </c>
      <c r="K100" s="46">
        <f t="shared" si="54"/>
        <v>0</v>
      </c>
      <c r="L100" s="46">
        <f>+F100+K100</f>
        <v>5036545027</v>
      </c>
      <c r="M100" s="51">
        <f t="shared" si="70"/>
        <v>6.3818675811077663E-4</v>
      </c>
      <c r="N100" s="46">
        <v>0</v>
      </c>
      <c r="O100" s="46">
        <v>176207.83</v>
      </c>
      <c r="P100" s="46">
        <f>L100-O100</f>
        <v>5036368819.1700001</v>
      </c>
      <c r="Q100" s="46">
        <v>176207.83</v>
      </c>
      <c r="R100" s="46">
        <f>+L100-Q100</f>
        <v>5036368819.1700001</v>
      </c>
      <c r="S100" s="46">
        <f>O100-Q100</f>
        <v>0</v>
      </c>
      <c r="T100" s="46">
        <v>0</v>
      </c>
      <c r="U100" s="46">
        <f>+Q100-T100</f>
        <v>176207.83</v>
      </c>
      <c r="V100" s="46">
        <v>0</v>
      </c>
      <c r="W100" s="48">
        <f>+T100-V100</f>
        <v>0</v>
      </c>
      <c r="X100" s="49">
        <f t="shared" si="79"/>
        <v>3.4985854202708788E-5</v>
      </c>
      <c r="Y100" s="49">
        <f t="shared" si="80"/>
        <v>0</v>
      </c>
      <c r="Z100" s="49">
        <f t="shared" si="109"/>
        <v>0</v>
      </c>
      <c r="AA100" s="49">
        <f t="shared" si="59"/>
        <v>0</v>
      </c>
      <c r="AB100" s="49" t="s">
        <v>40</v>
      </c>
    </row>
    <row r="101" spans="1:28" ht="29.25" customHeight="1" x14ac:dyDescent="0.25">
      <c r="A101" s="79" t="s">
        <v>224</v>
      </c>
      <c r="B101" s="80" t="s">
        <v>37</v>
      </c>
      <c r="C101" s="80">
        <v>10</v>
      </c>
      <c r="D101" s="80" t="s">
        <v>38</v>
      </c>
      <c r="E101" s="81" t="s">
        <v>225</v>
      </c>
      <c r="F101" s="82">
        <v>5036545027</v>
      </c>
      <c r="G101" s="46">
        <v>0</v>
      </c>
      <c r="H101" s="46">
        <v>0</v>
      </c>
      <c r="I101" s="46">
        <v>0</v>
      </c>
      <c r="J101" s="46">
        <v>0</v>
      </c>
      <c r="K101" s="46">
        <f t="shared" si="54"/>
        <v>0</v>
      </c>
      <c r="L101" s="46">
        <f>+F101+K101</f>
        <v>5036545027</v>
      </c>
      <c r="M101" s="51">
        <f t="shared" si="70"/>
        <v>6.3818675811077663E-4</v>
      </c>
      <c r="N101" s="46">
        <v>0</v>
      </c>
      <c r="O101" s="46">
        <v>0</v>
      </c>
      <c r="P101" s="46">
        <f>L101-O101</f>
        <v>5036545027</v>
      </c>
      <c r="Q101" s="46">
        <v>0</v>
      </c>
      <c r="R101" s="46">
        <f>+L101-Q101</f>
        <v>5036545027</v>
      </c>
      <c r="S101" s="46">
        <f>O101-Q101</f>
        <v>0</v>
      </c>
      <c r="T101" s="46">
        <v>0</v>
      </c>
      <c r="U101" s="46">
        <f>+Q101-T101</f>
        <v>0</v>
      </c>
      <c r="V101" s="46">
        <v>0</v>
      </c>
      <c r="W101" s="48">
        <f>+T101-V101</f>
        <v>0</v>
      </c>
      <c r="X101" s="49">
        <f t="shared" si="79"/>
        <v>0</v>
      </c>
      <c r="Y101" s="49">
        <f t="shared" si="80"/>
        <v>0</v>
      </c>
      <c r="Z101" s="49">
        <f t="shared" si="109"/>
        <v>0</v>
      </c>
      <c r="AA101" s="49" t="s">
        <v>40</v>
      </c>
      <c r="AB101" s="49" t="s">
        <v>40</v>
      </c>
    </row>
    <row r="102" spans="1:28" ht="33" customHeight="1" x14ac:dyDescent="0.25">
      <c r="A102" s="39" t="s">
        <v>226</v>
      </c>
      <c r="B102" s="83" t="s">
        <v>41</v>
      </c>
      <c r="C102" s="83">
        <v>20</v>
      </c>
      <c r="D102" s="83" t="s">
        <v>38</v>
      </c>
      <c r="E102" s="40" t="s">
        <v>227</v>
      </c>
      <c r="F102" s="62">
        <f t="shared" ref="F102:J103" si="112">+F103</f>
        <v>15202471000</v>
      </c>
      <c r="G102" s="62">
        <f t="shared" si="112"/>
        <v>0</v>
      </c>
      <c r="H102" s="62">
        <f t="shared" si="112"/>
        <v>0</v>
      </c>
      <c r="I102" s="62">
        <f t="shared" si="112"/>
        <v>0</v>
      </c>
      <c r="J102" s="62">
        <f t="shared" si="112"/>
        <v>0</v>
      </c>
      <c r="K102" s="62">
        <f t="shared" si="54"/>
        <v>0</v>
      </c>
      <c r="L102" s="62">
        <f>+L103</f>
        <v>15202471000</v>
      </c>
      <c r="M102" s="42">
        <f t="shared" si="70"/>
        <v>1.9263236267624648E-3</v>
      </c>
      <c r="N102" s="62">
        <f t="shared" ref="N102:W103" si="113">+N103</f>
        <v>0</v>
      </c>
      <c r="O102" s="62">
        <f t="shared" si="113"/>
        <v>0</v>
      </c>
      <c r="P102" s="62">
        <f t="shared" si="113"/>
        <v>15202471000</v>
      </c>
      <c r="Q102" s="62">
        <f t="shared" si="113"/>
        <v>0</v>
      </c>
      <c r="R102" s="62">
        <f t="shared" si="113"/>
        <v>15202471000</v>
      </c>
      <c r="S102" s="62">
        <f t="shared" si="113"/>
        <v>0</v>
      </c>
      <c r="T102" s="62">
        <f t="shared" si="113"/>
        <v>0</v>
      </c>
      <c r="U102" s="62">
        <f t="shared" si="113"/>
        <v>0</v>
      </c>
      <c r="V102" s="62">
        <f t="shared" si="113"/>
        <v>0</v>
      </c>
      <c r="W102" s="62">
        <f t="shared" si="113"/>
        <v>0</v>
      </c>
      <c r="X102" s="38">
        <f t="shared" si="79"/>
        <v>0</v>
      </c>
      <c r="Y102" s="38">
        <f t="shared" si="80"/>
        <v>0</v>
      </c>
      <c r="Z102" s="38">
        <f t="shared" si="109"/>
        <v>0</v>
      </c>
      <c r="AA102" s="38" t="s">
        <v>40</v>
      </c>
      <c r="AB102" s="38" t="s">
        <v>40</v>
      </c>
    </row>
    <row r="103" spans="1:28" ht="33" customHeight="1" x14ac:dyDescent="0.25">
      <c r="A103" s="39" t="s">
        <v>228</v>
      </c>
      <c r="B103" s="83" t="s">
        <v>41</v>
      </c>
      <c r="C103" s="83">
        <v>20</v>
      </c>
      <c r="D103" s="83" t="s">
        <v>38</v>
      </c>
      <c r="E103" s="40" t="s">
        <v>229</v>
      </c>
      <c r="F103" s="62">
        <f t="shared" si="112"/>
        <v>15202471000</v>
      </c>
      <c r="G103" s="62">
        <f t="shared" si="112"/>
        <v>0</v>
      </c>
      <c r="H103" s="62">
        <f t="shared" si="112"/>
        <v>0</v>
      </c>
      <c r="I103" s="62">
        <f t="shared" si="112"/>
        <v>0</v>
      </c>
      <c r="J103" s="62">
        <f t="shared" si="112"/>
        <v>0</v>
      </c>
      <c r="K103" s="62">
        <f t="shared" si="54"/>
        <v>0</v>
      </c>
      <c r="L103" s="62">
        <f>+L104</f>
        <v>15202471000</v>
      </c>
      <c r="M103" s="42">
        <f t="shared" si="70"/>
        <v>1.9263236267624648E-3</v>
      </c>
      <c r="N103" s="62">
        <f t="shared" si="113"/>
        <v>0</v>
      </c>
      <c r="O103" s="62">
        <f t="shared" si="113"/>
        <v>0</v>
      </c>
      <c r="P103" s="62">
        <f t="shared" si="113"/>
        <v>15202471000</v>
      </c>
      <c r="Q103" s="62">
        <f t="shared" si="113"/>
        <v>0</v>
      </c>
      <c r="R103" s="62">
        <f t="shared" si="113"/>
        <v>15202471000</v>
      </c>
      <c r="S103" s="62">
        <f t="shared" si="113"/>
        <v>0</v>
      </c>
      <c r="T103" s="62">
        <f t="shared" si="113"/>
        <v>0</v>
      </c>
      <c r="U103" s="62">
        <f t="shared" si="113"/>
        <v>0</v>
      </c>
      <c r="V103" s="62">
        <f t="shared" si="113"/>
        <v>0</v>
      </c>
      <c r="W103" s="62">
        <f t="shared" si="113"/>
        <v>0</v>
      </c>
      <c r="X103" s="38">
        <f t="shared" si="79"/>
        <v>0</v>
      </c>
      <c r="Y103" s="38">
        <f t="shared" si="80"/>
        <v>0</v>
      </c>
      <c r="Z103" s="38">
        <f t="shared" si="109"/>
        <v>0</v>
      </c>
      <c r="AA103" s="38" t="s">
        <v>40</v>
      </c>
      <c r="AB103" s="38" t="s">
        <v>40</v>
      </c>
    </row>
    <row r="104" spans="1:28" ht="28.5" customHeight="1" thickBot="1" x14ac:dyDescent="0.3">
      <c r="A104" s="84" t="s">
        <v>230</v>
      </c>
      <c r="B104" s="85" t="s">
        <v>41</v>
      </c>
      <c r="C104" s="85">
        <v>20</v>
      </c>
      <c r="D104" s="85" t="s">
        <v>38</v>
      </c>
      <c r="E104" s="86" t="s">
        <v>231</v>
      </c>
      <c r="F104" s="87">
        <v>15202471000</v>
      </c>
      <c r="G104" s="87">
        <v>0</v>
      </c>
      <c r="H104" s="87">
        <v>0</v>
      </c>
      <c r="I104" s="46">
        <v>0</v>
      </c>
      <c r="J104" s="87">
        <v>0</v>
      </c>
      <c r="K104" s="87">
        <f t="shared" si="54"/>
        <v>0</v>
      </c>
      <c r="L104" s="87">
        <f>+F104+K104</f>
        <v>15202471000</v>
      </c>
      <c r="M104" s="88">
        <f t="shared" si="70"/>
        <v>1.9263236267624648E-3</v>
      </c>
      <c r="N104" s="87">
        <v>0</v>
      </c>
      <c r="O104" s="46">
        <v>0</v>
      </c>
      <c r="P104" s="46">
        <f>L104-O104</f>
        <v>15202471000</v>
      </c>
      <c r="Q104" s="46">
        <v>0</v>
      </c>
      <c r="R104" s="87">
        <f>+L104-Q104</f>
        <v>15202471000</v>
      </c>
      <c r="S104" s="46">
        <f>O104-Q104</f>
        <v>0</v>
      </c>
      <c r="T104" s="46">
        <v>0</v>
      </c>
      <c r="U104" s="87">
        <f>+Q104-T104</f>
        <v>0</v>
      </c>
      <c r="V104" s="46">
        <v>0</v>
      </c>
      <c r="W104" s="89">
        <f>+T104-V104</f>
        <v>0</v>
      </c>
      <c r="X104" s="49">
        <f t="shared" si="79"/>
        <v>0</v>
      </c>
      <c r="Y104" s="49">
        <f t="shared" si="80"/>
        <v>0</v>
      </c>
      <c r="Z104" s="49">
        <f t="shared" si="109"/>
        <v>0</v>
      </c>
      <c r="AA104" s="49" t="s">
        <v>40</v>
      </c>
      <c r="AB104" s="49" t="s">
        <v>40</v>
      </c>
    </row>
    <row r="105" spans="1:28" s="4" customFormat="1" ht="28.5" customHeight="1" thickBot="1" x14ac:dyDescent="0.3">
      <c r="A105" s="21" t="s">
        <v>232</v>
      </c>
      <c r="B105" s="90" t="s">
        <v>37</v>
      </c>
      <c r="C105" s="91">
        <v>11</v>
      </c>
      <c r="D105" s="90" t="s">
        <v>233</v>
      </c>
      <c r="E105" s="23" t="s">
        <v>234</v>
      </c>
      <c r="F105" s="24">
        <f t="shared" ref="F105:J107" si="114">+F107</f>
        <v>142092023709</v>
      </c>
      <c r="G105" s="24">
        <f t="shared" si="114"/>
        <v>0</v>
      </c>
      <c r="H105" s="24">
        <f t="shared" si="114"/>
        <v>0</v>
      </c>
      <c r="I105" s="24">
        <f t="shared" si="114"/>
        <v>0</v>
      </c>
      <c r="J105" s="24">
        <f t="shared" si="114"/>
        <v>0</v>
      </c>
      <c r="K105" s="24">
        <f t="shared" si="54"/>
        <v>0</v>
      </c>
      <c r="L105" s="24">
        <f>+L107</f>
        <v>142092023709</v>
      </c>
      <c r="M105" s="25">
        <f t="shared" si="70"/>
        <v>1.8004653483314589E-2</v>
      </c>
      <c r="N105" s="24">
        <f t="shared" ref="N105:W107" si="115">+N107</f>
        <v>0</v>
      </c>
      <c r="O105" s="24">
        <f t="shared" si="115"/>
        <v>0</v>
      </c>
      <c r="P105" s="24">
        <f t="shared" si="115"/>
        <v>142092023709</v>
      </c>
      <c r="Q105" s="24">
        <f t="shared" si="115"/>
        <v>0</v>
      </c>
      <c r="R105" s="24">
        <f t="shared" si="115"/>
        <v>142092023709</v>
      </c>
      <c r="S105" s="24">
        <f t="shared" si="115"/>
        <v>0</v>
      </c>
      <c r="T105" s="24">
        <f t="shared" si="115"/>
        <v>0</v>
      </c>
      <c r="U105" s="24">
        <f t="shared" si="115"/>
        <v>0</v>
      </c>
      <c r="V105" s="24">
        <f t="shared" si="115"/>
        <v>0</v>
      </c>
      <c r="W105" s="24">
        <f t="shared" si="115"/>
        <v>0</v>
      </c>
      <c r="X105" s="30">
        <f t="shared" si="79"/>
        <v>0</v>
      </c>
      <c r="Y105" s="31">
        <f t="shared" si="80"/>
        <v>0</v>
      </c>
      <c r="Z105" s="31">
        <f t="shared" si="109"/>
        <v>0</v>
      </c>
      <c r="AA105" s="31" t="s">
        <v>40</v>
      </c>
      <c r="AB105" s="32" t="s">
        <v>40</v>
      </c>
    </row>
    <row r="106" spans="1:28" s="4" customFormat="1" ht="28.5" customHeight="1" thickBot="1" x14ac:dyDescent="0.3">
      <c r="A106" s="21" t="s">
        <v>232</v>
      </c>
      <c r="B106" s="90" t="s">
        <v>37</v>
      </c>
      <c r="C106" s="91">
        <v>11</v>
      </c>
      <c r="D106" s="90" t="s">
        <v>38</v>
      </c>
      <c r="E106" s="23" t="s">
        <v>234</v>
      </c>
      <c r="F106" s="24">
        <f t="shared" si="114"/>
        <v>2577909803112</v>
      </c>
      <c r="G106" s="24">
        <f t="shared" si="114"/>
        <v>0</v>
      </c>
      <c r="H106" s="24">
        <f t="shared" si="114"/>
        <v>0</v>
      </c>
      <c r="I106" s="24">
        <f t="shared" si="114"/>
        <v>0</v>
      </c>
      <c r="J106" s="24">
        <f t="shared" si="114"/>
        <v>0</v>
      </c>
      <c r="K106" s="24">
        <f t="shared" si="54"/>
        <v>0</v>
      </c>
      <c r="L106" s="24">
        <f>+L108</f>
        <v>2577909803112</v>
      </c>
      <c r="M106" s="25">
        <f t="shared" si="70"/>
        <v>0.32665009269856321</v>
      </c>
      <c r="N106" s="24">
        <f t="shared" si="115"/>
        <v>0</v>
      </c>
      <c r="O106" s="24">
        <f t="shared" si="115"/>
        <v>0</v>
      </c>
      <c r="P106" s="24">
        <f t="shared" si="115"/>
        <v>2577909803112</v>
      </c>
      <c r="Q106" s="24">
        <f t="shared" si="115"/>
        <v>0</v>
      </c>
      <c r="R106" s="24">
        <f t="shared" si="115"/>
        <v>2577909803112</v>
      </c>
      <c r="S106" s="24">
        <f t="shared" si="115"/>
        <v>0</v>
      </c>
      <c r="T106" s="24">
        <f t="shared" si="115"/>
        <v>0</v>
      </c>
      <c r="U106" s="24">
        <f t="shared" si="115"/>
        <v>0</v>
      </c>
      <c r="V106" s="24">
        <f t="shared" si="115"/>
        <v>0</v>
      </c>
      <c r="W106" s="24">
        <f t="shared" si="115"/>
        <v>0</v>
      </c>
      <c r="X106" s="30">
        <f t="shared" si="79"/>
        <v>0</v>
      </c>
      <c r="Y106" s="31">
        <f t="shared" si="80"/>
        <v>0</v>
      </c>
      <c r="Z106" s="31">
        <f t="shared" si="109"/>
        <v>0</v>
      </c>
      <c r="AA106" s="31" t="s">
        <v>40</v>
      </c>
      <c r="AB106" s="32" t="s">
        <v>40</v>
      </c>
    </row>
    <row r="107" spans="1:28" ht="23.25" customHeight="1" x14ac:dyDescent="0.25">
      <c r="A107" s="39" t="s">
        <v>235</v>
      </c>
      <c r="B107" s="34" t="s">
        <v>37</v>
      </c>
      <c r="C107" s="34">
        <v>11</v>
      </c>
      <c r="D107" s="34" t="s">
        <v>233</v>
      </c>
      <c r="E107" s="40" t="s">
        <v>236</v>
      </c>
      <c r="F107" s="63">
        <f t="shared" si="114"/>
        <v>142092023709</v>
      </c>
      <c r="G107" s="63">
        <f t="shared" si="114"/>
        <v>0</v>
      </c>
      <c r="H107" s="63">
        <f t="shared" si="114"/>
        <v>0</v>
      </c>
      <c r="I107" s="63">
        <f t="shared" si="114"/>
        <v>0</v>
      </c>
      <c r="J107" s="63">
        <f t="shared" si="114"/>
        <v>0</v>
      </c>
      <c r="K107" s="63">
        <f t="shared" si="54"/>
        <v>0</v>
      </c>
      <c r="L107" s="63">
        <f>+L109</f>
        <v>142092023709</v>
      </c>
      <c r="M107" s="42">
        <f t="shared" si="70"/>
        <v>1.8004653483314589E-2</v>
      </c>
      <c r="N107" s="63">
        <f t="shared" si="115"/>
        <v>0</v>
      </c>
      <c r="O107" s="63">
        <f t="shared" si="115"/>
        <v>0</v>
      </c>
      <c r="P107" s="63">
        <f t="shared" si="115"/>
        <v>142092023709</v>
      </c>
      <c r="Q107" s="63">
        <f t="shared" si="115"/>
        <v>0</v>
      </c>
      <c r="R107" s="63">
        <f t="shared" si="115"/>
        <v>142092023709</v>
      </c>
      <c r="S107" s="63">
        <f t="shared" si="115"/>
        <v>0</v>
      </c>
      <c r="T107" s="63">
        <f t="shared" si="115"/>
        <v>0</v>
      </c>
      <c r="U107" s="63">
        <f t="shared" si="115"/>
        <v>0</v>
      </c>
      <c r="V107" s="63">
        <f t="shared" si="115"/>
        <v>0</v>
      </c>
      <c r="W107" s="63">
        <f t="shared" si="115"/>
        <v>0</v>
      </c>
      <c r="X107" s="243">
        <f t="shared" si="79"/>
        <v>0</v>
      </c>
      <c r="Y107" s="243">
        <f t="shared" si="80"/>
        <v>0</v>
      </c>
      <c r="Z107" s="243">
        <f t="shared" si="109"/>
        <v>0</v>
      </c>
      <c r="AA107" s="243" t="s">
        <v>40</v>
      </c>
      <c r="AB107" s="243" t="s">
        <v>40</v>
      </c>
    </row>
    <row r="108" spans="1:28" ht="23.25" customHeight="1" x14ac:dyDescent="0.25">
      <c r="A108" s="39" t="s">
        <v>235</v>
      </c>
      <c r="B108" s="83" t="s">
        <v>37</v>
      </c>
      <c r="C108" s="83">
        <v>11</v>
      </c>
      <c r="D108" s="83" t="s">
        <v>38</v>
      </c>
      <c r="E108" s="40" t="s">
        <v>236</v>
      </c>
      <c r="F108" s="63">
        <f>+F112</f>
        <v>2577909803112</v>
      </c>
      <c r="G108" s="63">
        <f>+G112</f>
        <v>0</v>
      </c>
      <c r="H108" s="63">
        <f>+H112</f>
        <v>0</v>
      </c>
      <c r="I108" s="63">
        <f>+I112</f>
        <v>0</v>
      </c>
      <c r="J108" s="63">
        <f>+J112</f>
        <v>0</v>
      </c>
      <c r="K108" s="63">
        <f t="shared" si="54"/>
        <v>0</v>
      </c>
      <c r="L108" s="63">
        <f>+L112</f>
        <v>2577909803112</v>
      </c>
      <c r="M108" s="42">
        <f t="shared" si="70"/>
        <v>0.32665009269856321</v>
      </c>
      <c r="N108" s="63">
        <f t="shared" ref="N108:W108" si="116">+N112</f>
        <v>0</v>
      </c>
      <c r="O108" s="63">
        <f t="shared" si="116"/>
        <v>0</v>
      </c>
      <c r="P108" s="63">
        <f t="shared" si="116"/>
        <v>2577909803112</v>
      </c>
      <c r="Q108" s="63">
        <f t="shared" si="116"/>
        <v>0</v>
      </c>
      <c r="R108" s="63">
        <f t="shared" si="116"/>
        <v>2577909803112</v>
      </c>
      <c r="S108" s="63">
        <f t="shared" si="116"/>
        <v>0</v>
      </c>
      <c r="T108" s="63">
        <f t="shared" si="116"/>
        <v>0</v>
      </c>
      <c r="U108" s="63">
        <f t="shared" si="116"/>
        <v>0</v>
      </c>
      <c r="V108" s="63">
        <f t="shared" si="116"/>
        <v>0</v>
      </c>
      <c r="W108" s="63">
        <f t="shared" si="116"/>
        <v>0</v>
      </c>
      <c r="X108" s="243">
        <f t="shared" si="79"/>
        <v>0</v>
      </c>
      <c r="Y108" s="243">
        <f t="shared" si="80"/>
        <v>0</v>
      </c>
      <c r="Z108" s="243">
        <f t="shared" si="109"/>
        <v>0</v>
      </c>
      <c r="AA108" s="243" t="s">
        <v>40</v>
      </c>
      <c r="AB108" s="243" t="s">
        <v>40</v>
      </c>
    </row>
    <row r="109" spans="1:28" ht="23.25" customHeight="1" x14ac:dyDescent="0.25">
      <c r="A109" s="39" t="s">
        <v>237</v>
      </c>
      <c r="B109" s="34" t="s">
        <v>37</v>
      </c>
      <c r="C109" s="34">
        <v>11</v>
      </c>
      <c r="D109" s="34" t="s">
        <v>233</v>
      </c>
      <c r="E109" s="40" t="s">
        <v>238</v>
      </c>
      <c r="F109" s="63">
        <f t="shared" ref="F109:J110" si="117">+F110</f>
        <v>142092023709</v>
      </c>
      <c r="G109" s="63">
        <f t="shared" si="117"/>
        <v>0</v>
      </c>
      <c r="H109" s="63">
        <f t="shared" si="117"/>
        <v>0</v>
      </c>
      <c r="I109" s="63">
        <f t="shared" si="117"/>
        <v>0</v>
      </c>
      <c r="J109" s="63">
        <f t="shared" si="117"/>
        <v>0</v>
      </c>
      <c r="K109" s="63">
        <f t="shared" ref="K109:K166" si="118">+G109-H109+I109-J109</f>
        <v>0</v>
      </c>
      <c r="L109" s="63">
        <f>+L110</f>
        <v>142092023709</v>
      </c>
      <c r="M109" s="42">
        <f t="shared" si="70"/>
        <v>1.8004653483314589E-2</v>
      </c>
      <c r="N109" s="63">
        <f t="shared" ref="N109:W110" si="119">+N110</f>
        <v>0</v>
      </c>
      <c r="O109" s="63">
        <f t="shared" si="119"/>
        <v>0</v>
      </c>
      <c r="P109" s="63">
        <f t="shared" si="119"/>
        <v>142092023709</v>
      </c>
      <c r="Q109" s="63">
        <f t="shared" si="119"/>
        <v>0</v>
      </c>
      <c r="R109" s="63">
        <f t="shared" si="119"/>
        <v>142092023709</v>
      </c>
      <c r="S109" s="63">
        <f t="shared" si="119"/>
        <v>0</v>
      </c>
      <c r="T109" s="63">
        <f t="shared" si="119"/>
        <v>0</v>
      </c>
      <c r="U109" s="63">
        <f t="shared" si="119"/>
        <v>0</v>
      </c>
      <c r="V109" s="63">
        <f t="shared" si="119"/>
        <v>0</v>
      </c>
      <c r="W109" s="63">
        <f t="shared" si="119"/>
        <v>0</v>
      </c>
      <c r="X109" s="243">
        <f t="shared" si="79"/>
        <v>0</v>
      </c>
      <c r="Y109" s="243">
        <f t="shared" si="80"/>
        <v>0</v>
      </c>
      <c r="Z109" s="243">
        <f t="shared" si="109"/>
        <v>0</v>
      </c>
      <c r="AA109" s="243" t="s">
        <v>40</v>
      </c>
      <c r="AB109" s="243" t="s">
        <v>40</v>
      </c>
    </row>
    <row r="110" spans="1:28" s="4" customFormat="1" ht="23.25" customHeight="1" x14ac:dyDescent="0.25">
      <c r="A110" s="39" t="s">
        <v>239</v>
      </c>
      <c r="B110" s="34" t="s">
        <v>37</v>
      </c>
      <c r="C110" s="34">
        <v>11</v>
      </c>
      <c r="D110" s="34" t="s">
        <v>233</v>
      </c>
      <c r="E110" s="40" t="s">
        <v>240</v>
      </c>
      <c r="F110" s="63">
        <f t="shared" si="117"/>
        <v>142092023709</v>
      </c>
      <c r="G110" s="63">
        <f t="shared" si="117"/>
        <v>0</v>
      </c>
      <c r="H110" s="63">
        <f t="shared" si="117"/>
        <v>0</v>
      </c>
      <c r="I110" s="63">
        <f t="shared" si="117"/>
        <v>0</v>
      </c>
      <c r="J110" s="63">
        <f t="shared" si="117"/>
        <v>0</v>
      </c>
      <c r="K110" s="63">
        <f t="shared" si="118"/>
        <v>0</v>
      </c>
      <c r="L110" s="63">
        <f>+L111</f>
        <v>142092023709</v>
      </c>
      <c r="M110" s="42">
        <f t="shared" si="70"/>
        <v>1.8004653483314589E-2</v>
      </c>
      <c r="N110" s="63">
        <f t="shared" si="119"/>
        <v>0</v>
      </c>
      <c r="O110" s="63">
        <f t="shared" si="119"/>
        <v>0</v>
      </c>
      <c r="P110" s="63">
        <f t="shared" si="119"/>
        <v>142092023709</v>
      </c>
      <c r="Q110" s="63">
        <f t="shared" si="119"/>
        <v>0</v>
      </c>
      <c r="R110" s="63">
        <f t="shared" si="119"/>
        <v>142092023709</v>
      </c>
      <c r="S110" s="63">
        <f t="shared" si="119"/>
        <v>0</v>
      </c>
      <c r="T110" s="63">
        <f t="shared" si="119"/>
        <v>0</v>
      </c>
      <c r="U110" s="63">
        <f t="shared" si="119"/>
        <v>0</v>
      </c>
      <c r="V110" s="63">
        <f t="shared" si="119"/>
        <v>0</v>
      </c>
      <c r="W110" s="63">
        <f t="shared" si="119"/>
        <v>0</v>
      </c>
      <c r="X110" s="243">
        <f t="shared" si="79"/>
        <v>0</v>
      </c>
      <c r="Y110" s="243">
        <f t="shared" si="80"/>
        <v>0</v>
      </c>
      <c r="Z110" s="243">
        <f t="shared" si="109"/>
        <v>0</v>
      </c>
      <c r="AA110" s="243" t="s">
        <v>40</v>
      </c>
      <c r="AB110" s="243" t="s">
        <v>40</v>
      </c>
    </row>
    <row r="111" spans="1:28" ht="23.25" customHeight="1" x14ac:dyDescent="0.25">
      <c r="A111" s="43" t="s">
        <v>241</v>
      </c>
      <c r="B111" s="44" t="s">
        <v>37</v>
      </c>
      <c r="C111" s="44">
        <v>11</v>
      </c>
      <c r="D111" s="44" t="s">
        <v>233</v>
      </c>
      <c r="E111" s="45" t="s">
        <v>37</v>
      </c>
      <c r="F111" s="48">
        <v>142092023709</v>
      </c>
      <c r="G111" s="48">
        <v>0</v>
      </c>
      <c r="H111" s="48">
        <v>0</v>
      </c>
      <c r="I111" s="46">
        <v>0</v>
      </c>
      <c r="J111" s="48">
        <v>0</v>
      </c>
      <c r="K111" s="48">
        <f t="shared" si="118"/>
        <v>0</v>
      </c>
      <c r="L111" s="48">
        <f>+F111+K111</f>
        <v>142092023709</v>
      </c>
      <c r="M111" s="42">
        <f t="shared" si="70"/>
        <v>1.8004653483314589E-2</v>
      </c>
      <c r="N111" s="48">
        <v>0</v>
      </c>
      <c r="O111" s="46">
        <v>0</v>
      </c>
      <c r="P111" s="89">
        <f>L111-O111</f>
        <v>142092023709</v>
      </c>
      <c r="Q111" s="46">
        <v>0</v>
      </c>
      <c r="R111" s="89">
        <f>+L111-Q111</f>
        <v>142092023709</v>
      </c>
      <c r="S111" s="46">
        <f>O111-Q111</f>
        <v>0</v>
      </c>
      <c r="T111" s="46">
        <v>0</v>
      </c>
      <c r="U111" s="89">
        <f>+Q111-T111</f>
        <v>0</v>
      </c>
      <c r="V111" s="46">
        <v>0</v>
      </c>
      <c r="W111" s="89">
        <f>+T111-V111</f>
        <v>0</v>
      </c>
      <c r="X111" s="58">
        <f t="shared" si="79"/>
        <v>0</v>
      </c>
      <c r="Y111" s="58">
        <f t="shared" si="80"/>
        <v>0</v>
      </c>
      <c r="Z111" s="58">
        <f t="shared" si="109"/>
        <v>0</v>
      </c>
      <c r="AA111" s="58" t="s">
        <v>40</v>
      </c>
      <c r="AB111" s="58" t="s">
        <v>40</v>
      </c>
    </row>
    <row r="112" spans="1:28" ht="23.25" customHeight="1" x14ac:dyDescent="0.25">
      <c r="A112" s="39" t="s">
        <v>242</v>
      </c>
      <c r="B112" s="83" t="s">
        <v>37</v>
      </c>
      <c r="C112" s="83">
        <v>11</v>
      </c>
      <c r="D112" s="83" t="s">
        <v>38</v>
      </c>
      <c r="E112" s="40" t="s">
        <v>243</v>
      </c>
      <c r="F112" s="63">
        <f>+F113</f>
        <v>2577909803112</v>
      </c>
      <c r="G112" s="63">
        <f>+G113</f>
        <v>0</v>
      </c>
      <c r="H112" s="63">
        <f>+H113</f>
        <v>0</v>
      </c>
      <c r="I112" s="63">
        <f>+I113</f>
        <v>0</v>
      </c>
      <c r="J112" s="63">
        <f>+J113</f>
        <v>0</v>
      </c>
      <c r="K112" s="63">
        <f t="shared" si="118"/>
        <v>0</v>
      </c>
      <c r="L112" s="63">
        <f>+L113</f>
        <v>2577909803112</v>
      </c>
      <c r="M112" s="42">
        <f t="shared" si="70"/>
        <v>0.32665009269856321</v>
      </c>
      <c r="N112" s="63">
        <f t="shared" ref="N112:W112" si="120">+N113</f>
        <v>0</v>
      </c>
      <c r="O112" s="63">
        <f t="shared" si="120"/>
        <v>0</v>
      </c>
      <c r="P112" s="63">
        <f t="shared" si="120"/>
        <v>2577909803112</v>
      </c>
      <c r="Q112" s="63">
        <f t="shared" si="120"/>
        <v>0</v>
      </c>
      <c r="R112" s="63">
        <f t="shared" si="120"/>
        <v>2577909803112</v>
      </c>
      <c r="S112" s="63">
        <f t="shared" si="120"/>
        <v>0</v>
      </c>
      <c r="T112" s="63">
        <f t="shared" si="120"/>
        <v>0</v>
      </c>
      <c r="U112" s="63">
        <f t="shared" si="120"/>
        <v>0</v>
      </c>
      <c r="V112" s="63">
        <f t="shared" si="120"/>
        <v>0</v>
      </c>
      <c r="W112" s="63">
        <f t="shared" si="120"/>
        <v>0</v>
      </c>
      <c r="X112" s="243">
        <f t="shared" si="79"/>
        <v>0</v>
      </c>
      <c r="Y112" s="243">
        <f t="shared" si="80"/>
        <v>0</v>
      </c>
      <c r="Z112" s="243">
        <f t="shared" si="109"/>
        <v>0</v>
      </c>
      <c r="AA112" s="243" t="s">
        <v>40</v>
      </c>
      <c r="AB112" s="243" t="s">
        <v>40</v>
      </c>
    </row>
    <row r="113" spans="1:28" ht="23.25" customHeight="1" thickBot="1" x14ac:dyDescent="0.3">
      <c r="A113" s="84" t="s">
        <v>244</v>
      </c>
      <c r="B113" s="85" t="s">
        <v>37</v>
      </c>
      <c r="C113" s="85">
        <v>11</v>
      </c>
      <c r="D113" s="85" t="s">
        <v>38</v>
      </c>
      <c r="E113" s="86" t="s">
        <v>245</v>
      </c>
      <c r="F113" s="46">
        <v>2577909803112</v>
      </c>
      <c r="G113" s="89">
        <v>0</v>
      </c>
      <c r="H113" s="89">
        <v>0</v>
      </c>
      <c r="I113" s="89">
        <v>0</v>
      </c>
      <c r="J113" s="89">
        <v>0</v>
      </c>
      <c r="K113" s="89">
        <f t="shared" si="118"/>
        <v>0</v>
      </c>
      <c r="L113" s="89">
        <f>+F113+K113</f>
        <v>2577909803112</v>
      </c>
      <c r="M113" s="88">
        <f t="shared" si="70"/>
        <v>0.32665009269856321</v>
      </c>
      <c r="N113" s="89">
        <v>0</v>
      </c>
      <c r="O113" s="46">
        <v>0</v>
      </c>
      <c r="P113" s="89">
        <f>L113-O113</f>
        <v>2577909803112</v>
      </c>
      <c r="Q113" s="46">
        <v>0</v>
      </c>
      <c r="R113" s="89">
        <f>+L113-Q113</f>
        <v>2577909803112</v>
      </c>
      <c r="S113" s="46">
        <f>O113-Q113</f>
        <v>0</v>
      </c>
      <c r="T113" s="46">
        <v>0</v>
      </c>
      <c r="U113" s="89">
        <f>+Q113-T113</f>
        <v>0</v>
      </c>
      <c r="V113" s="46">
        <v>0</v>
      </c>
      <c r="W113" s="89">
        <f>+T113-V113</f>
        <v>0</v>
      </c>
      <c r="X113" s="58">
        <f t="shared" si="79"/>
        <v>0</v>
      </c>
      <c r="Y113" s="58">
        <f t="shared" si="80"/>
        <v>0</v>
      </c>
      <c r="Z113" s="58">
        <f t="shared" si="109"/>
        <v>0</v>
      </c>
      <c r="AA113" s="58" t="s">
        <v>40</v>
      </c>
      <c r="AB113" s="58" t="s">
        <v>40</v>
      </c>
    </row>
    <row r="114" spans="1:28" s="4" customFormat="1" ht="28.5" customHeight="1" thickBot="1" x14ac:dyDescent="0.3">
      <c r="A114" s="21" t="s">
        <v>246</v>
      </c>
      <c r="B114" s="90" t="s">
        <v>37</v>
      </c>
      <c r="C114" s="91">
        <v>10</v>
      </c>
      <c r="D114" s="90" t="s">
        <v>38</v>
      </c>
      <c r="E114" s="23" t="s">
        <v>247</v>
      </c>
      <c r="F114" s="24">
        <f>+F117+F223+F245+F255+F261</f>
        <v>4895916309483</v>
      </c>
      <c r="G114" s="24">
        <f>+G117+G223+G245+G255+G261</f>
        <v>0</v>
      </c>
      <c r="H114" s="24">
        <f>+H117+H223+H245+H255+H261</f>
        <v>0</v>
      </c>
      <c r="I114" s="24">
        <f>+I117+I223+I245+I255+I261</f>
        <v>0</v>
      </c>
      <c r="J114" s="24">
        <f>+J117+J223+J245+J255+J261</f>
        <v>0</v>
      </c>
      <c r="K114" s="24">
        <f t="shared" si="118"/>
        <v>0</v>
      </c>
      <c r="L114" s="24">
        <f>+L117+L223+L245+L255+L261</f>
        <v>4895916309483</v>
      </c>
      <c r="M114" s="25">
        <f t="shared" si="70"/>
        <v>0.62036752193829503</v>
      </c>
      <c r="N114" s="24">
        <f t="shared" ref="N114:W114" si="121">+N117+N223+N245+N255+N261</f>
        <v>0</v>
      </c>
      <c r="O114" s="24">
        <f t="shared" si="121"/>
        <v>3744003898798.7197</v>
      </c>
      <c r="P114" s="24">
        <f t="shared" si="121"/>
        <v>1151912410684.28</v>
      </c>
      <c r="Q114" s="24">
        <f t="shared" si="121"/>
        <v>3740061874649.2197</v>
      </c>
      <c r="R114" s="24">
        <f t="shared" si="121"/>
        <v>1155854434833.78</v>
      </c>
      <c r="S114" s="24">
        <f t="shared" si="121"/>
        <v>3942024149.5</v>
      </c>
      <c r="T114" s="24">
        <f t="shared" si="121"/>
        <v>487929282.41999996</v>
      </c>
      <c r="U114" s="24">
        <f t="shared" si="121"/>
        <v>3739573945366.7998</v>
      </c>
      <c r="V114" s="24">
        <f t="shared" si="121"/>
        <v>429890268.41999996</v>
      </c>
      <c r="W114" s="24">
        <f t="shared" si="121"/>
        <v>58039014</v>
      </c>
      <c r="X114" s="30">
        <f t="shared" si="79"/>
        <v>0.7639145847744615</v>
      </c>
      <c r="Y114" s="244">
        <f t="shared" si="80"/>
        <v>9.9660462225410146E-5</v>
      </c>
      <c r="Z114" s="31">
        <f t="shared" si="109"/>
        <v>8.780588581290426E-5</v>
      </c>
      <c r="AA114" s="31">
        <f t="shared" ref="AA114:AA177" si="122">+T114/Q114</f>
        <v>1.3046021664167329E-4</v>
      </c>
      <c r="AB114" s="32">
        <f t="shared" ref="AB114:AB118" si="123">+V114/T114</f>
        <v>0.88105035690389011</v>
      </c>
    </row>
    <row r="115" spans="1:28" s="4" customFormat="1" ht="28.5" customHeight="1" thickBot="1" x14ac:dyDescent="0.3">
      <c r="A115" s="21" t="s">
        <v>246</v>
      </c>
      <c r="B115" s="90" t="s">
        <v>37</v>
      </c>
      <c r="C115" s="91">
        <v>13</v>
      </c>
      <c r="D115" s="90" t="s">
        <v>38</v>
      </c>
      <c r="E115" s="23" t="s">
        <v>247</v>
      </c>
      <c r="F115" s="24">
        <f>+F262</f>
        <v>15000000000</v>
      </c>
      <c r="G115" s="24">
        <f>+G262</f>
        <v>0</v>
      </c>
      <c r="H115" s="24">
        <f>+H262</f>
        <v>0</v>
      </c>
      <c r="I115" s="24">
        <f>+I262</f>
        <v>0</v>
      </c>
      <c r="J115" s="24">
        <f>+J262</f>
        <v>0</v>
      </c>
      <c r="K115" s="24">
        <f t="shared" si="118"/>
        <v>0</v>
      </c>
      <c r="L115" s="24">
        <f>+L262</f>
        <v>15000000000</v>
      </c>
      <c r="M115" s="25">
        <f t="shared" si="70"/>
        <v>1.9006682796130295E-3</v>
      </c>
      <c r="N115" s="24">
        <f t="shared" ref="N115:W115" si="124">+N262</f>
        <v>0</v>
      </c>
      <c r="O115" s="24">
        <f t="shared" si="124"/>
        <v>6405089410</v>
      </c>
      <c r="P115" s="24">
        <f t="shared" si="124"/>
        <v>8594910590</v>
      </c>
      <c r="Q115" s="24">
        <f t="shared" si="124"/>
        <v>6405089410</v>
      </c>
      <c r="R115" s="24">
        <f t="shared" si="124"/>
        <v>8594910590</v>
      </c>
      <c r="S115" s="24">
        <f t="shared" si="124"/>
        <v>0</v>
      </c>
      <c r="T115" s="24">
        <f t="shared" si="124"/>
        <v>0</v>
      </c>
      <c r="U115" s="24">
        <f t="shared" si="124"/>
        <v>6405089410</v>
      </c>
      <c r="V115" s="24">
        <f t="shared" si="124"/>
        <v>0</v>
      </c>
      <c r="W115" s="24">
        <f t="shared" si="124"/>
        <v>0</v>
      </c>
      <c r="X115" s="26">
        <f t="shared" si="79"/>
        <v>0.42700596066666668</v>
      </c>
      <c r="Y115" s="244">
        <f t="shared" si="80"/>
        <v>0</v>
      </c>
      <c r="Z115" s="27">
        <f t="shared" si="109"/>
        <v>0</v>
      </c>
      <c r="AA115" s="27">
        <f t="shared" si="122"/>
        <v>0</v>
      </c>
      <c r="AB115" s="28" t="s">
        <v>40</v>
      </c>
    </row>
    <row r="116" spans="1:28" s="4" customFormat="1" ht="28.5" customHeight="1" thickBot="1" x14ac:dyDescent="0.3">
      <c r="A116" s="21" t="s">
        <v>246</v>
      </c>
      <c r="B116" s="90" t="s">
        <v>41</v>
      </c>
      <c r="C116" s="91">
        <v>20</v>
      </c>
      <c r="D116" s="90" t="s">
        <v>38</v>
      </c>
      <c r="E116" s="23" t="s">
        <v>247</v>
      </c>
      <c r="F116" s="24">
        <f>+F233+F263</f>
        <v>147104900000</v>
      </c>
      <c r="G116" s="24">
        <f>+G233+G263</f>
        <v>0</v>
      </c>
      <c r="H116" s="24">
        <f>+H233+H263</f>
        <v>0</v>
      </c>
      <c r="I116" s="24">
        <f>+I233+I263</f>
        <v>0</v>
      </c>
      <c r="J116" s="24">
        <f>+J233+J263</f>
        <v>0</v>
      </c>
      <c r="K116" s="24">
        <f t="shared" si="118"/>
        <v>0</v>
      </c>
      <c r="L116" s="24">
        <f>+L233+L263</f>
        <v>147104900000</v>
      </c>
      <c r="M116" s="25">
        <f t="shared" si="70"/>
        <v>1.8639841147043115E-2</v>
      </c>
      <c r="N116" s="24">
        <f t="shared" ref="N116:W116" si="125">+N233+N263</f>
        <v>0</v>
      </c>
      <c r="O116" s="24">
        <f t="shared" si="125"/>
        <v>114081049884</v>
      </c>
      <c r="P116" s="24">
        <f t="shared" si="125"/>
        <v>33023850116</v>
      </c>
      <c r="Q116" s="24">
        <f t="shared" si="125"/>
        <v>82649752905</v>
      </c>
      <c r="R116" s="24">
        <f t="shared" si="125"/>
        <v>64455147095</v>
      </c>
      <c r="S116" s="24">
        <f t="shared" si="125"/>
        <v>31431296979</v>
      </c>
      <c r="T116" s="24">
        <f>+T233+T263</f>
        <v>52959028801</v>
      </c>
      <c r="U116" s="24">
        <f t="shared" si="125"/>
        <v>29690724104</v>
      </c>
      <c r="V116" s="24">
        <f t="shared" si="125"/>
        <v>815402905</v>
      </c>
      <c r="W116" s="24">
        <f t="shared" si="125"/>
        <v>52143625896</v>
      </c>
      <c r="X116" s="30">
        <f t="shared" si="79"/>
        <v>0.56184228332978714</v>
      </c>
      <c r="Y116" s="31">
        <f t="shared" si="80"/>
        <v>0.36000859795288942</v>
      </c>
      <c r="Z116" s="31">
        <f t="shared" si="109"/>
        <v>5.543003020293682E-3</v>
      </c>
      <c r="AA116" s="31">
        <f t="shared" si="122"/>
        <v>0.64076451458811534</v>
      </c>
      <c r="AB116" s="32">
        <f t="shared" si="123"/>
        <v>1.5396862885533187E-2</v>
      </c>
    </row>
    <row r="117" spans="1:28" ht="24" customHeight="1" x14ac:dyDescent="0.25">
      <c r="A117" s="33" t="s">
        <v>248</v>
      </c>
      <c r="B117" s="93" t="s">
        <v>37</v>
      </c>
      <c r="C117" s="93">
        <v>10</v>
      </c>
      <c r="D117" s="93" t="s">
        <v>38</v>
      </c>
      <c r="E117" s="35" t="s">
        <v>249</v>
      </c>
      <c r="F117" s="94">
        <f>+F118</f>
        <v>4811194871576</v>
      </c>
      <c r="G117" s="94">
        <f>+G118</f>
        <v>0</v>
      </c>
      <c r="H117" s="94">
        <f>+H118</f>
        <v>0</v>
      </c>
      <c r="I117" s="94">
        <f>+I118</f>
        <v>0</v>
      </c>
      <c r="J117" s="94">
        <f>+J118</f>
        <v>0</v>
      </c>
      <c r="K117" s="94">
        <f t="shared" si="118"/>
        <v>0</v>
      </c>
      <c r="L117" s="94">
        <f>+L118</f>
        <v>4811194871576</v>
      </c>
      <c r="M117" s="37">
        <f t="shared" si="70"/>
        <v>0.60963236529609244</v>
      </c>
      <c r="N117" s="94">
        <f t="shared" ref="N117:W117" si="126">+N118</f>
        <v>0</v>
      </c>
      <c r="O117" s="94">
        <f t="shared" si="126"/>
        <v>3677099671689.6899</v>
      </c>
      <c r="P117" s="94">
        <f t="shared" si="126"/>
        <v>1134095199886.3101</v>
      </c>
      <c r="Q117" s="94">
        <f t="shared" si="126"/>
        <v>3676296434521.6899</v>
      </c>
      <c r="R117" s="94">
        <f t="shared" si="126"/>
        <v>1134898437054.3101</v>
      </c>
      <c r="S117" s="94">
        <f t="shared" si="126"/>
        <v>803237168</v>
      </c>
      <c r="T117" s="94">
        <f t="shared" si="126"/>
        <v>213836027.38999999</v>
      </c>
      <c r="U117" s="94">
        <f t="shared" si="126"/>
        <v>3676082598494.2998</v>
      </c>
      <c r="V117" s="94">
        <f t="shared" si="126"/>
        <v>189757869.38999999</v>
      </c>
      <c r="W117" s="94">
        <f t="shared" si="126"/>
        <v>24078158</v>
      </c>
      <c r="X117" s="38">
        <f t="shared" si="79"/>
        <v>0.76411297664138222</v>
      </c>
      <c r="Y117" s="148">
        <f t="shared" si="80"/>
        <v>4.4445513660924287E-5</v>
      </c>
      <c r="Z117" s="38">
        <f t="shared" si="109"/>
        <v>3.9440902822512593E-5</v>
      </c>
      <c r="AA117" s="38">
        <f t="shared" si="122"/>
        <v>5.8166154769785711E-5</v>
      </c>
      <c r="AB117" s="38">
        <f t="shared" si="123"/>
        <v>0.88739896502058746</v>
      </c>
    </row>
    <row r="118" spans="1:28" ht="24" customHeight="1" x14ac:dyDescent="0.25">
      <c r="A118" s="39" t="s">
        <v>250</v>
      </c>
      <c r="B118" s="34" t="s">
        <v>37</v>
      </c>
      <c r="C118" s="34">
        <v>10</v>
      </c>
      <c r="D118" s="34" t="s">
        <v>38</v>
      </c>
      <c r="E118" s="40" t="s">
        <v>251</v>
      </c>
      <c r="F118" s="62">
        <f>+F119+F123+F127+F131+F135+F139+F143+F147+F151+F155+F159+F163+F167+F171+F175+F179+F183+F187+F191+F195+F199+F203+F207+F211+F215+F219</f>
        <v>4811194871576</v>
      </c>
      <c r="G118" s="62">
        <f>+G119+G123+G127+G131+G135+G139+G143+G147+G151+G155+G159+G163+G167+G171+G175+G179+G183+G187+G191+G195+G199+G203+G207+G211+G215+G219</f>
        <v>0</v>
      </c>
      <c r="H118" s="62">
        <f>+H119+H123+H127+H131+H135+H139+H143+H147+H151+H155+H159+H163+H167+H171+H175+H179+H183+H187+H191+H195+H199+H203+H207+H211+H215+H219</f>
        <v>0</v>
      </c>
      <c r="I118" s="62">
        <f>+I119+I123+I127+I131+I135+I139+I143+I147+I151+I155+I159+I163+I167+I171+I175+I179+I183+I187+I191+I195+I199+I203+I207+I211+I215+I219</f>
        <v>0</v>
      </c>
      <c r="J118" s="62">
        <f>+J119+J123+J127+J131+J135+J139+J143+J147+J151+J155+J159+J163+J167+J171+J175+J179+J183+J187+J191+J195+J199+J203+J207+J211+J215+J219</f>
        <v>0</v>
      </c>
      <c r="K118" s="62">
        <f t="shared" si="118"/>
        <v>0</v>
      </c>
      <c r="L118" s="62">
        <f>+L119+L123+L127+L131+L135+L139+L143+L147+L151+L155+L159+L163+L167+L171+L175+L179+L183+L187+L191+L195+L199+L203+L207+L211+L215+L219</f>
        <v>4811194871576</v>
      </c>
      <c r="M118" s="42">
        <f t="shared" si="70"/>
        <v>0.60963236529609244</v>
      </c>
      <c r="N118" s="62">
        <f t="shared" ref="N118:W118" si="127">+N119+N123+N127+N131+N135+N139+N143+N147+N151+N155+N159+N163+N167+N171+N175+N179+N183+N187+N191+N195+N199+N203+N207+N211+N215+N219</f>
        <v>0</v>
      </c>
      <c r="O118" s="62">
        <f t="shared" si="127"/>
        <v>3677099671689.6899</v>
      </c>
      <c r="P118" s="62">
        <f t="shared" si="127"/>
        <v>1134095199886.3101</v>
      </c>
      <c r="Q118" s="62">
        <f t="shared" si="127"/>
        <v>3676296434521.6899</v>
      </c>
      <c r="R118" s="62">
        <f t="shared" si="127"/>
        <v>1134898437054.3101</v>
      </c>
      <c r="S118" s="62">
        <f t="shared" si="127"/>
        <v>803237168</v>
      </c>
      <c r="T118" s="62">
        <f t="shared" si="127"/>
        <v>213836027.38999999</v>
      </c>
      <c r="U118" s="62">
        <f t="shared" si="127"/>
        <v>3676082598494.2998</v>
      </c>
      <c r="V118" s="62">
        <f t="shared" si="127"/>
        <v>189757869.38999999</v>
      </c>
      <c r="W118" s="62">
        <f t="shared" si="127"/>
        <v>24078158</v>
      </c>
      <c r="X118" s="38">
        <f t="shared" si="79"/>
        <v>0.76411297664138222</v>
      </c>
      <c r="Y118" s="148">
        <f t="shared" si="80"/>
        <v>4.4445513660924287E-5</v>
      </c>
      <c r="Z118" s="38">
        <f t="shared" si="109"/>
        <v>3.9440902822512593E-5</v>
      </c>
      <c r="AA118" s="38">
        <f t="shared" si="122"/>
        <v>5.8166154769785711E-5</v>
      </c>
      <c r="AB118" s="38">
        <f t="shared" si="123"/>
        <v>0.88739896502058746</v>
      </c>
    </row>
    <row r="119" spans="1:28" ht="54" customHeight="1" x14ac:dyDescent="0.25">
      <c r="A119" s="39" t="s">
        <v>252</v>
      </c>
      <c r="B119" s="34" t="s">
        <v>37</v>
      </c>
      <c r="C119" s="34">
        <v>10</v>
      </c>
      <c r="D119" s="34" t="s">
        <v>38</v>
      </c>
      <c r="E119" s="40" t="s">
        <v>253</v>
      </c>
      <c r="F119" s="62">
        <f t="shared" ref="F119:J121" si="128">+F120</f>
        <v>214344555873</v>
      </c>
      <c r="G119" s="62">
        <f t="shared" si="128"/>
        <v>0</v>
      </c>
      <c r="H119" s="62">
        <f t="shared" si="128"/>
        <v>0</v>
      </c>
      <c r="I119" s="62">
        <f t="shared" si="128"/>
        <v>0</v>
      </c>
      <c r="J119" s="62">
        <f t="shared" si="128"/>
        <v>0</v>
      </c>
      <c r="K119" s="62">
        <f t="shared" si="118"/>
        <v>0</v>
      </c>
      <c r="L119" s="62">
        <f>+L120</f>
        <v>214344555873</v>
      </c>
      <c r="M119" s="42">
        <f t="shared" si="70"/>
        <v>2.7159859883703584E-2</v>
      </c>
      <c r="N119" s="62">
        <f t="shared" ref="N119:W121" si="129">+N120</f>
        <v>0</v>
      </c>
      <c r="O119" s="62">
        <f t="shared" si="129"/>
        <v>189713379685</v>
      </c>
      <c r="P119" s="62">
        <f t="shared" si="129"/>
        <v>24631176188</v>
      </c>
      <c r="Q119" s="62">
        <f t="shared" si="129"/>
        <v>189713379685</v>
      </c>
      <c r="R119" s="62">
        <f t="shared" si="129"/>
        <v>24631176188</v>
      </c>
      <c r="S119" s="62">
        <f t="shared" si="129"/>
        <v>0</v>
      </c>
      <c r="T119" s="62">
        <f t="shared" si="129"/>
        <v>0</v>
      </c>
      <c r="U119" s="62">
        <f t="shared" si="129"/>
        <v>189713379685</v>
      </c>
      <c r="V119" s="62">
        <f t="shared" si="129"/>
        <v>0</v>
      </c>
      <c r="W119" s="62">
        <f t="shared" si="129"/>
        <v>0</v>
      </c>
      <c r="X119" s="38">
        <f t="shared" si="79"/>
        <v>0.88508606580801585</v>
      </c>
      <c r="Y119" s="38">
        <f t="shared" si="80"/>
        <v>0</v>
      </c>
      <c r="Z119" s="38">
        <f t="shared" si="109"/>
        <v>0</v>
      </c>
      <c r="AA119" s="38">
        <f t="shared" si="122"/>
        <v>0</v>
      </c>
      <c r="AB119" s="38" t="s">
        <v>40</v>
      </c>
    </row>
    <row r="120" spans="1:28" ht="54" customHeight="1" x14ac:dyDescent="0.25">
      <c r="A120" s="39" t="s">
        <v>254</v>
      </c>
      <c r="B120" s="34" t="s">
        <v>37</v>
      </c>
      <c r="C120" s="34">
        <v>10</v>
      </c>
      <c r="D120" s="34" t="s">
        <v>38</v>
      </c>
      <c r="E120" s="40" t="s">
        <v>253</v>
      </c>
      <c r="F120" s="62">
        <f t="shared" si="128"/>
        <v>214344555873</v>
      </c>
      <c r="G120" s="62">
        <f t="shared" si="128"/>
        <v>0</v>
      </c>
      <c r="H120" s="62">
        <f t="shared" si="128"/>
        <v>0</v>
      </c>
      <c r="I120" s="62">
        <f t="shared" si="128"/>
        <v>0</v>
      </c>
      <c r="J120" s="62">
        <f t="shared" si="128"/>
        <v>0</v>
      </c>
      <c r="K120" s="62">
        <f t="shared" si="118"/>
        <v>0</v>
      </c>
      <c r="L120" s="62">
        <f>+L121</f>
        <v>214344555873</v>
      </c>
      <c r="M120" s="42">
        <f t="shared" si="70"/>
        <v>2.7159859883703584E-2</v>
      </c>
      <c r="N120" s="62">
        <f t="shared" si="129"/>
        <v>0</v>
      </c>
      <c r="O120" s="62">
        <f t="shared" si="129"/>
        <v>189713379685</v>
      </c>
      <c r="P120" s="62">
        <f t="shared" si="129"/>
        <v>24631176188</v>
      </c>
      <c r="Q120" s="62">
        <f t="shared" si="129"/>
        <v>189713379685</v>
      </c>
      <c r="R120" s="62">
        <f t="shared" si="129"/>
        <v>24631176188</v>
      </c>
      <c r="S120" s="62">
        <f t="shared" si="129"/>
        <v>0</v>
      </c>
      <c r="T120" s="62">
        <f t="shared" si="129"/>
        <v>0</v>
      </c>
      <c r="U120" s="62">
        <f t="shared" si="129"/>
        <v>189713379685</v>
      </c>
      <c r="V120" s="62">
        <f t="shared" si="129"/>
        <v>0</v>
      </c>
      <c r="W120" s="62">
        <f t="shared" si="129"/>
        <v>0</v>
      </c>
      <c r="X120" s="38">
        <f t="shared" si="79"/>
        <v>0.88508606580801585</v>
      </c>
      <c r="Y120" s="38">
        <f t="shared" si="80"/>
        <v>0</v>
      </c>
      <c r="Z120" s="38">
        <f t="shared" si="109"/>
        <v>0</v>
      </c>
      <c r="AA120" s="38">
        <f t="shared" si="122"/>
        <v>0</v>
      </c>
      <c r="AB120" s="38" t="s">
        <v>40</v>
      </c>
    </row>
    <row r="121" spans="1:28" ht="30" customHeight="1" x14ac:dyDescent="0.25">
      <c r="A121" s="39" t="s">
        <v>255</v>
      </c>
      <c r="B121" s="34" t="s">
        <v>37</v>
      </c>
      <c r="C121" s="34">
        <v>10</v>
      </c>
      <c r="D121" s="34" t="s">
        <v>38</v>
      </c>
      <c r="E121" s="40" t="s">
        <v>256</v>
      </c>
      <c r="F121" s="62">
        <f t="shared" si="128"/>
        <v>214344555873</v>
      </c>
      <c r="G121" s="62">
        <f t="shared" si="128"/>
        <v>0</v>
      </c>
      <c r="H121" s="62">
        <f t="shared" si="128"/>
        <v>0</v>
      </c>
      <c r="I121" s="62">
        <f t="shared" si="128"/>
        <v>0</v>
      </c>
      <c r="J121" s="62">
        <f t="shared" si="128"/>
        <v>0</v>
      </c>
      <c r="K121" s="62">
        <f t="shared" si="118"/>
        <v>0</v>
      </c>
      <c r="L121" s="62">
        <f>+L122</f>
        <v>214344555873</v>
      </c>
      <c r="M121" s="42">
        <f t="shared" si="70"/>
        <v>2.7159859883703584E-2</v>
      </c>
      <c r="N121" s="62">
        <f t="shared" si="129"/>
        <v>0</v>
      </c>
      <c r="O121" s="62">
        <f t="shared" si="129"/>
        <v>189713379685</v>
      </c>
      <c r="P121" s="62">
        <f t="shared" si="129"/>
        <v>24631176188</v>
      </c>
      <c r="Q121" s="62">
        <f t="shared" si="129"/>
        <v>189713379685</v>
      </c>
      <c r="R121" s="62">
        <f t="shared" si="129"/>
        <v>24631176188</v>
      </c>
      <c r="S121" s="62">
        <f t="shared" si="129"/>
        <v>0</v>
      </c>
      <c r="T121" s="62">
        <f t="shared" si="129"/>
        <v>0</v>
      </c>
      <c r="U121" s="62">
        <f t="shared" si="129"/>
        <v>189713379685</v>
      </c>
      <c r="V121" s="62">
        <f t="shared" si="129"/>
        <v>0</v>
      </c>
      <c r="W121" s="62">
        <f t="shared" si="129"/>
        <v>0</v>
      </c>
      <c r="X121" s="38">
        <f t="shared" si="79"/>
        <v>0.88508606580801585</v>
      </c>
      <c r="Y121" s="38">
        <f t="shared" si="80"/>
        <v>0</v>
      </c>
      <c r="Z121" s="38">
        <f t="shared" si="109"/>
        <v>0</v>
      </c>
      <c r="AA121" s="38">
        <f t="shared" si="122"/>
        <v>0</v>
      </c>
      <c r="AB121" s="38" t="s">
        <v>40</v>
      </c>
    </row>
    <row r="122" spans="1:28" ht="30" customHeight="1" x14ac:dyDescent="0.25">
      <c r="A122" s="43" t="s">
        <v>257</v>
      </c>
      <c r="B122" s="44" t="s">
        <v>37</v>
      </c>
      <c r="C122" s="44">
        <v>10</v>
      </c>
      <c r="D122" s="44" t="s">
        <v>38</v>
      </c>
      <c r="E122" s="45" t="s">
        <v>258</v>
      </c>
      <c r="F122" s="46">
        <v>214344555873</v>
      </c>
      <c r="G122" s="46">
        <v>0</v>
      </c>
      <c r="H122" s="46">
        <v>0</v>
      </c>
      <c r="I122" s="46">
        <v>0</v>
      </c>
      <c r="J122" s="46">
        <v>0</v>
      </c>
      <c r="K122" s="46">
        <f t="shared" si="118"/>
        <v>0</v>
      </c>
      <c r="L122" s="46">
        <f>+F122+K122</f>
        <v>214344555873</v>
      </c>
      <c r="M122" s="51">
        <f t="shared" si="70"/>
        <v>2.7159859883703584E-2</v>
      </c>
      <c r="N122" s="46">
        <v>0</v>
      </c>
      <c r="O122" s="46">
        <v>189713379685</v>
      </c>
      <c r="P122" s="46">
        <f>L122-O122</f>
        <v>24631176188</v>
      </c>
      <c r="Q122" s="46">
        <v>189713379685</v>
      </c>
      <c r="R122" s="46">
        <f>+L122-Q122</f>
        <v>24631176188</v>
      </c>
      <c r="S122" s="46">
        <f>O122-Q122</f>
        <v>0</v>
      </c>
      <c r="T122" s="46">
        <v>0</v>
      </c>
      <c r="U122" s="46">
        <f>+Q122-T122</f>
        <v>189713379685</v>
      </c>
      <c r="V122" s="46">
        <v>0</v>
      </c>
      <c r="W122" s="89">
        <f>+T122-V122</f>
        <v>0</v>
      </c>
      <c r="X122" s="49">
        <f t="shared" si="79"/>
        <v>0.88508606580801585</v>
      </c>
      <c r="Y122" s="49">
        <f t="shared" si="80"/>
        <v>0</v>
      </c>
      <c r="Z122" s="49">
        <f t="shared" si="109"/>
        <v>0</v>
      </c>
      <c r="AA122" s="49">
        <f t="shared" si="122"/>
        <v>0</v>
      </c>
      <c r="AB122" s="49" t="s">
        <v>40</v>
      </c>
    </row>
    <row r="123" spans="1:28" ht="49.5" customHeight="1" x14ac:dyDescent="0.25">
      <c r="A123" s="39" t="s">
        <v>259</v>
      </c>
      <c r="B123" s="34" t="s">
        <v>37</v>
      </c>
      <c r="C123" s="34">
        <v>10</v>
      </c>
      <c r="D123" s="34" t="s">
        <v>38</v>
      </c>
      <c r="E123" s="40" t="s">
        <v>260</v>
      </c>
      <c r="F123" s="62">
        <f t="shared" ref="F123:J125" si="130">+F124</f>
        <v>3195851089</v>
      </c>
      <c r="G123" s="62">
        <f t="shared" si="130"/>
        <v>0</v>
      </c>
      <c r="H123" s="62">
        <f t="shared" si="130"/>
        <v>0</v>
      </c>
      <c r="I123" s="62">
        <f t="shared" si="130"/>
        <v>0</v>
      </c>
      <c r="J123" s="62">
        <f t="shared" si="130"/>
        <v>0</v>
      </c>
      <c r="K123" s="62">
        <f t="shared" si="118"/>
        <v>0</v>
      </c>
      <c r="L123" s="62">
        <f>+L124</f>
        <v>3195851089</v>
      </c>
      <c r="M123" s="42">
        <f t="shared" si="70"/>
        <v>4.0495018608193714E-4</v>
      </c>
      <c r="N123" s="62">
        <f t="shared" ref="N123:W125" si="131">+N124</f>
        <v>0</v>
      </c>
      <c r="O123" s="62">
        <f t="shared" si="131"/>
        <v>3195851089</v>
      </c>
      <c r="P123" s="62">
        <f t="shared" si="131"/>
        <v>0</v>
      </c>
      <c r="Q123" s="62">
        <f t="shared" si="131"/>
        <v>3195851089</v>
      </c>
      <c r="R123" s="62">
        <f t="shared" si="131"/>
        <v>0</v>
      </c>
      <c r="S123" s="62">
        <f t="shared" si="131"/>
        <v>0</v>
      </c>
      <c r="T123" s="62">
        <f t="shared" si="131"/>
        <v>0</v>
      </c>
      <c r="U123" s="62">
        <f t="shared" si="131"/>
        <v>3195851089</v>
      </c>
      <c r="V123" s="62">
        <f t="shared" si="131"/>
        <v>0</v>
      </c>
      <c r="W123" s="62">
        <f t="shared" si="131"/>
        <v>0</v>
      </c>
      <c r="X123" s="38">
        <f t="shared" si="79"/>
        <v>1</v>
      </c>
      <c r="Y123" s="38">
        <f t="shared" si="80"/>
        <v>0</v>
      </c>
      <c r="Z123" s="38">
        <f t="shared" si="109"/>
        <v>0</v>
      </c>
      <c r="AA123" s="38">
        <f t="shared" si="122"/>
        <v>0</v>
      </c>
      <c r="AB123" s="38" t="s">
        <v>40</v>
      </c>
    </row>
    <row r="124" spans="1:28" ht="49.5" customHeight="1" x14ac:dyDescent="0.25">
      <c r="A124" s="39" t="s">
        <v>261</v>
      </c>
      <c r="B124" s="34" t="s">
        <v>37</v>
      </c>
      <c r="C124" s="34">
        <v>10</v>
      </c>
      <c r="D124" s="34" t="s">
        <v>38</v>
      </c>
      <c r="E124" s="96" t="s">
        <v>260</v>
      </c>
      <c r="F124" s="62">
        <f t="shared" si="130"/>
        <v>3195851089</v>
      </c>
      <c r="G124" s="62">
        <f t="shared" si="130"/>
        <v>0</v>
      </c>
      <c r="H124" s="62">
        <f t="shared" si="130"/>
        <v>0</v>
      </c>
      <c r="I124" s="62">
        <f t="shared" si="130"/>
        <v>0</v>
      </c>
      <c r="J124" s="62">
        <f t="shared" si="130"/>
        <v>0</v>
      </c>
      <c r="K124" s="62">
        <f t="shared" si="118"/>
        <v>0</v>
      </c>
      <c r="L124" s="62">
        <f>+L125</f>
        <v>3195851089</v>
      </c>
      <c r="M124" s="42">
        <f t="shared" si="70"/>
        <v>4.0495018608193714E-4</v>
      </c>
      <c r="N124" s="62">
        <f t="shared" si="131"/>
        <v>0</v>
      </c>
      <c r="O124" s="62">
        <f t="shared" si="131"/>
        <v>3195851089</v>
      </c>
      <c r="P124" s="62">
        <f t="shared" si="131"/>
        <v>0</v>
      </c>
      <c r="Q124" s="62">
        <f t="shared" si="131"/>
        <v>3195851089</v>
      </c>
      <c r="R124" s="62">
        <f t="shared" si="131"/>
        <v>0</v>
      </c>
      <c r="S124" s="62">
        <f t="shared" si="131"/>
        <v>0</v>
      </c>
      <c r="T124" s="62">
        <f t="shared" si="131"/>
        <v>0</v>
      </c>
      <c r="U124" s="62">
        <f t="shared" si="131"/>
        <v>3195851089</v>
      </c>
      <c r="V124" s="62">
        <f t="shared" si="131"/>
        <v>0</v>
      </c>
      <c r="W124" s="62">
        <f t="shared" si="131"/>
        <v>0</v>
      </c>
      <c r="X124" s="38">
        <f t="shared" si="79"/>
        <v>1</v>
      </c>
      <c r="Y124" s="38">
        <f t="shared" si="80"/>
        <v>0</v>
      </c>
      <c r="Z124" s="38">
        <f t="shared" si="109"/>
        <v>0</v>
      </c>
      <c r="AA124" s="38">
        <f t="shared" si="122"/>
        <v>0</v>
      </c>
      <c r="AB124" s="38" t="s">
        <v>40</v>
      </c>
    </row>
    <row r="125" spans="1:28" ht="32.25" customHeight="1" x14ac:dyDescent="0.25">
      <c r="A125" s="39" t="s">
        <v>262</v>
      </c>
      <c r="B125" s="34" t="s">
        <v>37</v>
      </c>
      <c r="C125" s="34">
        <v>10</v>
      </c>
      <c r="D125" s="34" t="s">
        <v>38</v>
      </c>
      <c r="E125" s="40" t="s">
        <v>256</v>
      </c>
      <c r="F125" s="62">
        <f t="shared" si="130"/>
        <v>3195851089</v>
      </c>
      <c r="G125" s="62">
        <f t="shared" si="130"/>
        <v>0</v>
      </c>
      <c r="H125" s="62">
        <f t="shared" si="130"/>
        <v>0</v>
      </c>
      <c r="I125" s="62">
        <f t="shared" si="130"/>
        <v>0</v>
      </c>
      <c r="J125" s="62">
        <f t="shared" si="130"/>
        <v>0</v>
      </c>
      <c r="K125" s="62">
        <f t="shared" si="118"/>
        <v>0</v>
      </c>
      <c r="L125" s="62">
        <f>+L126</f>
        <v>3195851089</v>
      </c>
      <c r="M125" s="42">
        <f t="shared" si="70"/>
        <v>4.0495018608193714E-4</v>
      </c>
      <c r="N125" s="62">
        <f t="shared" si="131"/>
        <v>0</v>
      </c>
      <c r="O125" s="62">
        <f t="shared" si="131"/>
        <v>3195851089</v>
      </c>
      <c r="P125" s="62">
        <f t="shared" si="131"/>
        <v>0</v>
      </c>
      <c r="Q125" s="62">
        <f t="shared" si="131"/>
        <v>3195851089</v>
      </c>
      <c r="R125" s="62">
        <f t="shared" si="131"/>
        <v>0</v>
      </c>
      <c r="S125" s="62">
        <f t="shared" si="131"/>
        <v>0</v>
      </c>
      <c r="T125" s="62">
        <f t="shared" si="131"/>
        <v>0</v>
      </c>
      <c r="U125" s="62">
        <f t="shared" si="131"/>
        <v>3195851089</v>
      </c>
      <c r="V125" s="62">
        <f t="shared" si="131"/>
        <v>0</v>
      </c>
      <c r="W125" s="62">
        <f t="shared" si="131"/>
        <v>0</v>
      </c>
      <c r="X125" s="38">
        <f t="shared" si="79"/>
        <v>1</v>
      </c>
      <c r="Y125" s="38">
        <f t="shared" si="80"/>
        <v>0</v>
      </c>
      <c r="Z125" s="38">
        <f t="shared" si="109"/>
        <v>0</v>
      </c>
      <c r="AA125" s="38">
        <f t="shared" si="122"/>
        <v>0</v>
      </c>
      <c r="AB125" s="38" t="s">
        <v>40</v>
      </c>
    </row>
    <row r="126" spans="1:28" ht="30" customHeight="1" x14ac:dyDescent="0.25">
      <c r="A126" s="43" t="s">
        <v>263</v>
      </c>
      <c r="B126" s="44" t="s">
        <v>37</v>
      </c>
      <c r="C126" s="44">
        <v>10</v>
      </c>
      <c r="D126" s="44" t="s">
        <v>38</v>
      </c>
      <c r="E126" s="45" t="s">
        <v>258</v>
      </c>
      <c r="F126" s="46">
        <v>3195851089</v>
      </c>
      <c r="G126" s="46">
        <v>0</v>
      </c>
      <c r="H126" s="46">
        <v>0</v>
      </c>
      <c r="I126" s="46">
        <v>0</v>
      </c>
      <c r="J126" s="46">
        <v>0</v>
      </c>
      <c r="K126" s="46">
        <f t="shared" si="118"/>
        <v>0</v>
      </c>
      <c r="L126" s="46">
        <f>+F126+K126</f>
        <v>3195851089</v>
      </c>
      <c r="M126" s="51">
        <f t="shared" si="70"/>
        <v>4.0495018608193714E-4</v>
      </c>
      <c r="N126" s="46">
        <v>0</v>
      </c>
      <c r="O126" s="46">
        <v>3195851089</v>
      </c>
      <c r="P126" s="46">
        <f>L126-O126</f>
        <v>0</v>
      </c>
      <c r="Q126" s="46">
        <v>3195851089</v>
      </c>
      <c r="R126" s="46">
        <f>+L126-Q126</f>
        <v>0</v>
      </c>
      <c r="S126" s="46">
        <f>O126-Q126</f>
        <v>0</v>
      </c>
      <c r="T126" s="46">
        <v>0</v>
      </c>
      <c r="U126" s="46">
        <f>+Q126-T126</f>
        <v>3195851089</v>
      </c>
      <c r="V126" s="46">
        <v>0</v>
      </c>
      <c r="W126" s="89">
        <f>+T126-V126</f>
        <v>0</v>
      </c>
      <c r="X126" s="49">
        <f t="shared" si="79"/>
        <v>1</v>
      </c>
      <c r="Y126" s="49">
        <f t="shared" si="80"/>
        <v>0</v>
      </c>
      <c r="Z126" s="49">
        <f t="shared" si="109"/>
        <v>0</v>
      </c>
      <c r="AA126" s="49">
        <f t="shared" si="122"/>
        <v>0</v>
      </c>
      <c r="AB126" s="49" t="s">
        <v>40</v>
      </c>
    </row>
    <row r="127" spans="1:28" ht="87" customHeight="1" x14ac:dyDescent="0.25">
      <c r="A127" s="39" t="s">
        <v>264</v>
      </c>
      <c r="B127" s="34" t="s">
        <v>37</v>
      </c>
      <c r="C127" s="34">
        <v>10</v>
      </c>
      <c r="D127" s="34" t="s">
        <v>38</v>
      </c>
      <c r="E127" s="40" t="s">
        <v>265</v>
      </c>
      <c r="F127" s="62">
        <f t="shared" ref="F127:J129" si="132">+F128</f>
        <v>251619519992</v>
      </c>
      <c r="G127" s="62">
        <f t="shared" si="132"/>
        <v>0</v>
      </c>
      <c r="H127" s="62">
        <f t="shared" si="132"/>
        <v>0</v>
      </c>
      <c r="I127" s="62">
        <f t="shared" si="132"/>
        <v>0</v>
      </c>
      <c r="J127" s="62">
        <f t="shared" si="132"/>
        <v>0</v>
      </c>
      <c r="K127" s="62">
        <f t="shared" si="118"/>
        <v>0</v>
      </c>
      <c r="L127" s="62">
        <f>+L128</f>
        <v>251619519992</v>
      </c>
      <c r="M127" s="42">
        <f t="shared" ref="M127:M190" si="133">L127/$L$295</f>
        <v>3.1883016012016728E-2</v>
      </c>
      <c r="N127" s="62">
        <f t="shared" ref="N127:W129" si="134">+N128</f>
        <v>0</v>
      </c>
      <c r="O127" s="62">
        <f t="shared" si="134"/>
        <v>218925372998</v>
      </c>
      <c r="P127" s="62">
        <f t="shared" si="134"/>
        <v>32694146994</v>
      </c>
      <c r="Q127" s="62">
        <f t="shared" si="134"/>
        <v>218925372998</v>
      </c>
      <c r="R127" s="62">
        <f t="shared" si="134"/>
        <v>32694146994</v>
      </c>
      <c r="S127" s="62">
        <f t="shared" si="134"/>
        <v>0</v>
      </c>
      <c r="T127" s="62">
        <f t="shared" si="134"/>
        <v>0</v>
      </c>
      <c r="U127" s="62">
        <f t="shared" si="134"/>
        <v>218925372998</v>
      </c>
      <c r="V127" s="62">
        <f t="shared" si="134"/>
        <v>0</v>
      </c>
      <c r="W127" s="62">
        <f t="shared" si="134"/>
        <v>0</v>
      </c>
      <c r="X127" s="38">
        <f t="shared" si="79"/>
        <v>0.87006514043489358</v>
      </c>
      <c r="Y127" s="38">
        <f t="shared" si="80"/>
        <v>0</v>
      </c>
      <c r="Z127" s="38">
        <f t="shared" si="109"/>
        <v>0</v>
      </c>
      <c r="AA127" s="38">
        <f t="shared" si="122"/>
        <v>0</v>
      </c>
      <c r="AB127" s="38" t="s">
        <v>40</v>
      </c>
    </row>
    <row r="128" spans="1:28" ht="84" customHeight="1" x14ac:dyDescent="0.25">
      <c r="A128" s="39" t="s">
        <v>266</v>
      </c>
      <c r="B128" s="34" t="s">
        <v>37</v>
      </c>
      <c r="C128" s="34">
        <v>10</v>
      </c>
      <c r="D128" s="34" t="s">
        <v>38</v>
      </c>
      <c r="E128" s="40" t="s">
        <v>265</v>
      </c>
      <c r="F128" s="62">
        <f t="shared" si="132"/>
        <v>251619519992</v>
      </c>
      <c r="G128" s="62">
        <f t="shared" si="132"/>
        <v>0</v>
      </c>
      <c r="H128" s="62">
        <f t="shared" si="132"/>
        <v>0</v>
      </c>
      <c r="I128" s="62">
        <f t="shared" si="132"/>
        <v>0</v>
      </c>
      <c r="J128" s="62">
        <f t="shared" si="132"/>
        <v>0</v>
      </c>
      <c r="K128" s="62">
        <f t="shared" si="118"/>
        <v>0</v>
      </c>
      <c r="L128" s="62">
        <f>+L129</f>
        <v>251619519992</v>
      </c>
      <c r="M128" s="42">
        <f t="shared" si="133"/>
        <v>3.1883016012016728E-2</v>
      </c>
      <c r="N128" s="62">
        <f t="shared" si="134"/>
        <v>0</v>
      </c>
      <c r="O128" s="62">
        <f t="shared" si="134"/>
        <v>218925372998</v>
      </c>
      <c r="P128" s="62">
        <f t="shared" si="134"/>
        <v>32694146994</v>
      </c>
      <c r="Q128" s="62">
        <f t="shared" si="134"/>
        <v>218925372998</v>
      </c>
      <c r="R128" s="62">
        <f t="shared" si="134"/>
        <v>32694146994</v>
      </c>
      <c r="S128" s="62">
        <f t="shared" si="134"/>
        <v>0</v>
      </c>
      <c r="T128" s="62">
        <f t="shared" si="134"/>
        <v>0</v>
      </c>
      <c r="U128" s="62">
        <f t="shared" si="134"/>
        <v>218925372998</v>
      </c>
      <c r="V128" s="62">
        <f t="shared" si="134"/>
        <v>0</v>
      </c>
      <c r="W128" s="62">
        <f t="shared" si="134"/>
        <v>0</v>
      </c>
      <c r="X128" s="38">
        <f t="shared" si="79"/>
        <v>0.87006514043489358</v>
      </c>
      <c r="Y128" s="38">
        <f t="shared" si="80"/>
        <v>0</v>
      </c>
      <c r="Z128" s="38">
        <f t="shared" si="109"/>
        <v>0</v>
      </c>
      <c r="AA128" s="38">
        <f t="shared" si="122"/>
        <v>0</v>
      </c>
      <c r="AB128" s="38" t="s">
        <v>40</v>
      </c>
    </row>
    <row r="129" spans="1:28" ht="32.25" customHeight="1" x14ac:dyDescent="0.25">
      <c r="A129" s="39" t="s">
        <v>267</v>
      </c>
      <c r="B129" s="34" t="s">
        <v>37</v>
      </c>
      <c r="C129" s="34">
        <v>10</v>
      </c>
      <c r="D129" s="34" t="s">
        <v>38</v>
      </c>
      <c r="E129" s="40" t="s">
        <v>268</v>
      </c>
      <c r="F129" s="62">
        <f t="shared" si="132"/>
        <v>251619519992</v>
      </c>
      <c r="G129" s="62">
        <f t="shared" si="132"/>
        <v>0</v>
      </c>
      <c r="H129" s="62">
        <f t="shared" si="132"/>
        <v>0</v>
      </c>
      <c r="I129" s="62">
        <f t="shared" si="132"/>
        <v>0</v>
      </c>
      <c r="J129" s="62">
        <f t="shared" si="132"/>
        <v>0</v>
      </c>
      <c r="K129" s="62">
        <f t="shared" si="118"/>
        <v>0</v>
      </c>
      <c r="L129" s="62">
        <f>+L130</f>
        <v>251619519992</v>
      </c>
      <c r="M129" s="42">
        <f t="shared" si="133"/>
        <v>3.1883016012016728E-2</v>
      </c>
      <c r="N129" s="62">
        <f t="shared" si="134"/>
        <v>0</v>
      </c>
      <c r="O129" s="62">
        <f t="shared" si="134"/>
        <v>218925372998</v>
      </c>
      <c r="P129" s="62">
        <f t="shared" si="134"/>
        <v>32694146994</v>
      </c>
      <c r="Q129" s="62">
        <f t="shared" si="134"/>
        <v>218925372998</v>
      </c>
      <c r="R129" s="62">
        <f t="shared" si="134"/>
        <v>32694146994</v>
      </c>
      <c r="S129" s="62">
        <f t="shared" si="134"/>
        <v>0</v>
      </c>
      <c r="T129" s="62">
        <f t="shared" si="134"/>
        <v>0</v>
      </c>
      <c r="U129" s="62">
        <f t="shared" si="134"/>
        <v>218925372998</v>
      </c>
      <c r="V129" s="62">
        <f t="shared" si="134"/>
        <v>0</v>
      </c>
      <c r="W129" s="62">
        <f t="shared" si="134"/>
        <v>0</v>
      </c>
      <c r="X129" s="38">
        <f t="shared" si="79"/>
        <v>0.87006514043489358</v>
      </c>
      <c r="Y129" s="38">
        <f t="shared" si="80"/>
        <v>0</v>
      </c>
      <c r="Z129" s="38">
        <f t="shared" si="109"/>
        <v>0</v>
      </c>
      <c r="AA129" s="38">
        <f t="shared" si="122"/>
        <v>0</v>
      </c>
      <c r="AB129" s="38" t="s">
        <v>40</v>
      </c>
    </row>
    <row r="130" spans="1:28" ht="30" customHeight="1" x14ac:dyDescent="0.25">
      <c r="A130" s="43" t="s">
        <v>269</v>
      </c>
      <c r="B130" s="44" t="s">
        <v>37</v>
      </c>
      <c r="C130" s="44">
        <v>10</v>
      </c>
      <c r="D130" s="44" t="s">
        <v>38</v>
      </c>
      <c r="E130" s="45" t="s">
        <v>258</v>
      </c>
      <c r="F130" s="46">
        <v>251619519992</v>
      </c>
      <c r="G130" s="46">
        <v>0</v>
      </c>
      <c r="H130" s="46">
        <v>0</v>
      </c>
      <c r="I130" s="46">
        <v>0</v>
      </c>
      <c r="J130" s="46">
        <v>0</v>
      </c>
      <c r="K130" s="46">
        <f t="shared" si="118"/>
        <v>0</v>
      </c>
      <c r="L130" s="46">
        <f>+F130+K130</f>
        <v>251619519992</v>
      </c>
      <c r="M130" s="51">
        <f t="shared" si="133"/>
        <v>3.1883016012016728E-2</v>
      </c>
      <c r="N130" s="46">
        <v>0</v>
      </c>
      <c r="O130" s="46">
        <v>218925372998</v>
      </c>
      <c r="P130" s="46">
        <f>L130-O130</f>
        <v>32694146994</v>
      </c>
      <c r="Q130" s="46">
        <v>218925372998</v>
      </c>
      <c r="R130" s="46">
        <f>+L130-Q130</f>
        <v>32694146994</v>
      </c>
      <c r="S130" s="46">
        <f>O130-Q130</f>
        <v>0</v>
      </c>
      <c r="T130" s="46">
        <v>0</v>
      </c>
      <c r="U130" s="46">
        <f>+Q130-T130</f>
        <v>218925372998</v>
      </c>
      <c r="V130" s="46">
        <v>0</v>
      </c>
      <c r="W130" s="89">
        <f>+T130-V130</f>
        <v>0</v>
      </c>
      <c r="X130" s="49">
        <f t="shared" si="79"/>
        <v>0.87006514043489358</v>
      </c>
      <c r="Y130" s="49">
        <f t="shared" si="80"/>
        <v>0</v>
      </c>
      <c r="Z130" s="49">
        <f t="shared" si="109"/>
        <v>0</v>
      </c>
      <c r="AA130" s="49">
        <f t="shared" si="122"/>
        <v>0</v>
      </c>
      <c r="AB130" s="49" t="s">
        <v>40</v>
      </c>
    </row>
    <row r="131" spans="1:28" ht="80.25" customHeight="1" x14ac:dyDescent="0.25">
      <c r="A131" s="39" t="s">
        <v>270</v>
      </c>
      <c r="B131" s="34" t="s">
        <v>37</v>
      </c>
      <c r="C131" s="34">
        <v>10</v>
      </c>
      <c r="D131" s="34" t="s">
        <v>38</v>
      </c>
      <c r="E131" s="96" t="s">
        <v>271</v>
      </c>
      <c r="F131" s="62">
        <f t="shared" ref="F131:J133" si="135">+F132</f>
        <v>189200764831</v>
      </c>
      <c r="G131" s="62">
        <f t="shared" si="135"/>
        <v>0</v>
      </c>
      <c r="H131" s="62">
        <f t="shared" si="135"/>
        <v>0</v>
      </c>
      <c r="I131" s="62">
        <f t="shared" si="135"/>
        <v>0</v>
      </c>
      <c r="J131" s="62">
        <f t="shared" si="135"/>
        <v>0</v>
      </c>
      <c r="K131" s="62">
        <f t="shared" si="118"/>
        <v>0</v>
      </c>
      <c r="L131" s="62">
        <f>+L132</f>
        <v>189200764831</v>
      </c>
      <c r="M131" s="42">
        <f t="shared" si="133"/>
        <v>2.397385947952041E-2</v>
      </c>
      <c r="N131" s="62">
        <f t="shared" ref="N131:W133" si="136">+N132</f>
        <v>0</v>
      </c>
      <c r="O131" s="62">
        <f t="shared" si="136"/>
        <v>167458960592</v>
      </c>
      <c r="P131" s="62">
        <f t="shared" si="136"/>
        <v>21741804239</v>
      </c>
      <c r="Q131" s="62">
        <f t="shared" si="136"/>
        <v>167458960592</v>
      </c>
      <c r="R131" s="62">
        <f t="shared" si="136"/>
        <v>21741804239</v>
      </c>
      <c r="S131" s="62">
        <f t="shared" si="136"/>
        <v>0</v>
      </c>
      <c r="T131" s="62">
        <f t="shared" si="136"/>
        <v>0</v>
      </c>
      <c r="U131" s="62">
        <f t="shared" si="136"/>
        <v>167458960592</v>
      </c>
      <c r="V131" s="62">
        <f t="shared" si="136"/>
        <v>0</v>
      </c>
      <c r="W131" s="62">
        <f t="shared" si="136"/>
        <v>0</v>
      </c>
      <c r="X131" s="38">
        <f t="shared" si="79"/>
        <v>0.88508606580728966</v>
      </c>
      <c r="Y131" s="38">
        <f t="shared" si="80"/>
        <v>0</v>
      </c>
      <c r="Z131" s="38">
        <f t="shared" si="109"/>
        <v>0</v>
      </c>
      <c r="AA131" s="38">
        <f t="shared" si="122"/>
        <v>0</v>
      </c>
      <c r="AB131" s="38" t="s">
        <v>40</v>
      </c>
    </row>
    <row r="132" spans="1:28" ht="80.25" customHeight="1" x14ac:dyDescent="0.25">
      <c r="A132" s="39" t="s">
        <v>272</v>
      </c>
      <c r="B132" s="34" t="s">
        <v>37</v>
      </c>
      <c r="C132" s="34">
        <v>10</v>
      </c>
      <c r="D132" s="34" t="s">
        <v>38</v>
      </c>
      <c r="E132" s="96" t="s">
        <v>271</v>
      </c>
      <c r="F132" s="62">
        <f t="shared" si="135"/>
        <v>189200764831</v>
      </c>
      <c r="G132" s="62">
        <f t="shared" si="135"/>
        <v>0</v>
      </c>
      <c r="H132" s="62">
        <f t="shared" si="135"/>
        <v>0</v>
      </c>
      <c r="I132" s="62">
        <f t="shared" si="135"/>
        <v>0</v>
      </c>
      <c r="J132" s="62">
        <f t="shared" si="135"/>
        <v>0</v>
      </c>
      <c r="K132" s="62">
        <f t="shared" si="118"/>
        <v>0</v>
      </c>
      <c r="L132" s="62">
        <f>+L133</f>
        <v>189200764831</v>
      </c>
      <c r="M132" s="42">
        <f t="shared" si="133"/>
        <v>2.397385947952041E-2</v>
      </c>
      <c r="N132" s="62">
        <f t="shared" si="136"/>
        <v>0</v>
      </c>
      <c r="O132" s="62">
        <f t="shared" si="136"/>
        <v>167458960592</v>
      </c>
      <c r="P132" s="62">
        <f t="shared" si="136"/>
        <v>21741804239</v>
      </c>
      <c r="Q132" s="62">
        <f t="shared" si="136"/>
        <v>167458960592</v>
      </c>
      <c r="R132" s="62">
        <f t="shared" si="136"/>
        <v>21741804239</v>
      </c>
      <c r="S132" s="62">
        <f t="shared" si="136"/>
        <v>0</v>
      </c>
      <c r="T132" s="62">
        <f t="shared" si="136"/>
        <v>0</v>
      </c>
      <c r="U132" s="62">
        <f t="shared" si="136"/>
        <v>167458960592</v>
      </c>
      <c r="V132" s="62">
        <f t="shared" si="136"/>
        <v>0</v>
      </c>
      <c r="W132" s="62">
        <f t="shared" si="136"/>
        <v>0</v>
      </c>
      <c r="X132" s="38">
        <f t="shared" si="79"/>
        <v>0.88508606580728966</v>
      </c>
      <c r="Y132" s="38">
        <f t="shared" si="80"/>
        <v>0</v>
      </c>
      <c r="Z132" s="38">
        <f t="shared" si="109"/>
        <v>0</v>
      </c>
      <c r="AA132" s="38">
        <f t="shared" si="122"/>
        <v>0</v>
      </c>
      <c r="AB132" s="38" t="s">
        <v>40</v>
      </c>
    </row>
    <row r="133" spans="1:28" ht="28.5" customHeight="1" x14ac:dyDescent="0.25">
      <c r="A133" s="39" t="s">
        <v>273</v>
      </c>
      <c r="B133" s="34" t="s">
        <v>37</v>
      </c>
      <c r="C133" s="34">
        <v>10</v>
      </c>
      <c r="D133" s="34" t="s">
        <v>38</v>
      </c>
      <c r="E133" s="40" t="s">
        <v>268</v>
      </c>
      <c r="F133" s="62">
        <f t="shared" si="135"/>
        <v>189200764831</v>
      </c>
      <c r="G133" s="62">
        <f t="shared" si="135"/>
        <v>0</v>
      </c>
      <c r="H133" s="62">
        <f t="shared" si="135"/>
        <v>0</v>
      </c>
      <c r="I133" s="62">
        <f t="shared" si="135"/>
        <v>0</v>
      </c>
      <c r="J133" s="62">
        <f t="shared" si="135"/>
        <v>0</v>
      </c>
      <c r="K133" s="62">
        <f t="shared" si="118"/>
        <v>0</v>
      </c>
      <c r="L133" s="62">
        <f>+L134</f>
        <v>189200764831</v>
      </c>
      <c r="M133" s="42">
        <f t="shared" si="133"/>
        <v>2.397385947952041E-2</v>
      </c>
      <c r="N133" s="62">
        <f t="shared" si="136"/>
        <v>0</v>
      </c>
      <c r="O133" s="62">
        <f t="shared" si="136"/>
        <v>167458960592</v>
      </c>
      <c r="P133" s="62">
        <f t="shared" si="136"/>
        <v>21741804239</v>
      </c>
      <c r="Q133" s="62">
        <f t="shared" si="136"/>
        <v>167458960592</v>
      </c>
      <c r="R133" s="62">
        <f t="shared" si="136"/>
        <v>21741804239</v>
      </c>
      <c r="S133" s="62">
        <f t="shared" si="136"/>
        <v>0</v>
      </c>
      <c r="T133" s="62">
        <f t="shared" si="136"/>
        <v>0</v>
      </c>
      <c r="U133" s="62">
        <f t="shared" si="136"/>
        <v>167458960592</v>
      </c>
      <c r="V133" s="62">
        <f t="shared" si="136"/>
        <v>0</v>
      </c>
      <c r="W133" s="62">
        <f t="shared" si="136"/>
        <v>0</v>
      </c>
      <c r="X133" s="38">
        <f t="shared" si="79"/>
        <v>0.88508606580728966</v>
      </c>
      <c r="Y133" s="38">
        <f t="shared" si="80"/>
        <v>0</v>
      </c>
      <c r="Z133" s="38">
        <f t="shared" si="109"/>
        <v>0</v>
      </c>
      <c r="AA133" s="38">
        <f t="shared" si="122"/>
        <v>0</v>
      </c>
      <c r="AB133" s="38" t="s">
        <v>40</v>
      </c>
    </row>
    <row r="134" spans="1:28" ht="30" customHeight="1" x14ac:dyDescent="0.25">
      <c r="A134" s="43" t="s">
        <v>274</v>
      </c>
      <c r="B134" s="44" t="s">
        <v>37</v>
      </c>
      <c r="C134" s="44">
        <v>10</v>
      </c>
      <c r="D134" s="44" t="s">
        <v>38</v>
      </c>
      <c r="E134" s="45" t="s">
        <v>258</v>
      </c>
      <c r="F134" s="46">
        <v>189200764831</v>
      </c>
      <c r="G134" s="46">
        <v>0</v>
      </c>
      <c r="H134" s="46">
        <v>0</v>
      </c>
      <c r="I134" s="46">
        <v>0</v>
      </c>
      <c r="J134" s="46">
        <v>0</v>
      </c>
      <c r="K134" s="46">
        <f t="shared" si="118"/>
        <v>0</v>
      </c>
      <c r="L134" s="46">
        <f>+F134+K134</f>
        <v>189200764831</v>
      </c>
      <c r="M134" s="51">
        <f t="shared" si="133"/>
        <v>2.397385947952041E-2</v>
      </c>
      <c r="N134" s="46">
        <v>0</v>
      </c>
      <c r="O134" s="46">
        <v>167458960592</v>
      </c>
      <c r="P134" s="46">
        <f>L134-O134</f>
        <v>21741804239</v>
      </c>
      <c r="Q134" s="46">
        <v>167458960592</v>
      </c>
      <c r="R134" s="46">
        <f>+L134-Q134</f>
        <v>21741804239</v>
      </c>
      <c r="S134" s="46">
        <f>O134-Q134</f>
        <v>0</v>
      </c>
      <c r="T134" s="46">
        <v>0</v>
      </c>
      <c r="U134" s="46">
        <f>+Q134-T134</f>
        <v>167458960592</v>
      </c>
      <c r="V134" s="46">
        <v>0</v>
      </c>
      <c r="W134" s="89">
        <f>+T134-V134</f>
        <v>0</v>
      </c>
      <c r="X134" s="49">
        <f t="shared" si="79"/>
        <v>0.88508606580728966</v>
      </c>
      <c r="Y134" s="49">
        <f t="shared" si="80"/>
        <v>0</v>
      </c>
      <c r="Z134" s="49">
        <f t="shared" si="109"/>
        <v>0</v>
      </c>
      <c r="AA134" s="49">
        <f t="shared" si="122"/>
        <v>0</v>
      </c>
      <c r="AB134" s="49" t="s">
        <v>40</v>
      </c>
    </row>
    <row r="135" spans="1:28" ht="61.5" customHeight="1" x14ac:dyDescent="0.25">
      <c r="A135" s="39" t="s">
        <v>275</v>
      </c>
      <c r="B135" s="34" t="s">
        <v>37</v>
      </c>
      <c r="C135" s="34">
        <v>10</v>
      </c>
      <c r="D135" s="34" t="s">
        <v>38</v>
      </c>
      <c r="E135" s="40" t="s">
        <v>276</v>
      </c>
      <c r="F135" s="62">
        <f t="shared" ref="F135:J137" si="137">+F136</f>
        <v>274975644415</v>
      </c>
      <c r="G135" s="62">
        <f t="shared" si="137"/>
        <v>0</v>
      </c>
      <c r="H135" s="62">
        <f t="shared" si="137"/>
        <v>0</v>
      </c>
      <c r="I135" s="62">
        <f t="shared" si="137"/>
        <v>0</v>
      </c>
      <c r="J135" s="62">
        <f t="shared" si="137"/>
        <v>0</v>
      </c>
      <c r="K135" s="62">
        <f t="shared" si="118"/>
        <v>0</v>
      </c>
      <c r="L135" s="62">
        <f>+L136</f>
        <v>274975644415</v>
      </c>
      <c r="M135" s="42">
        <f t="shared" si="133"/>
        <v>3.4842499000382811E-2</v>
      </c>
      <c r="N135" s="62">
        <f t="shared" ref="N135:W137" si="138">+N136</f>
        <v>0</v>
      </c>
      <c r="O135" s="62">
        <f t="shared" si="138"/>
        <v>224181653018</v>
      </c>
      <c r="P135" s="62">
        <f t="shared" si="138"/>
        <v>50793991397</v>
      </c>
      <c r="Q135" s="62">
        <f t="shared" si="138"/>
        <v>224181653018</v>
      </c>
      <c r="R135" s="62">
        <f t="shared" si="138"/>
        <v>50793991397</v>
      </c>
      <c r="S135" s="62">
        <f t="shared" si="138"/>
        <v>0</v>
      </c>
      <c r="T135" s="62">
        <f t="shared" si="138"/>
        <v>0</v>
      </c>
      <c r="U135" s="62">
        <f t="shared" si="138"/>
        <v>224181653018</v>
      </c>
      <c r="V135" s="62">
        <f t="shared" si="138"/>
        <v>0</v>
      </c>
      <c r="W135" s="62">
        <f t="shared" si="138"/>
        <v>0</v>
      </c>
      <c r="X135" s="38">
        <f t="shared" si="79"/>
        <v>0.81527821671238465</v>
      </c>
      <c r="Y135" s="38">
        <f t="shared" ref="Y135:Y198" si="139">+T135/L135</f>
        <v>0</v>
      </c>
      <c r="Z135" s="38">
        <f t="shared" si="109"/>
        <v>0</v>
      </c>
      <c r="AA135" s="38">
        <f t="shared" si="122"/>
        <v>0</v>
      </c>
      <c r="AB135" s="38" t="s">
        <v>40</v>
      </c>
    </row>
    <row r="136" spans="1:28" ht="61.5" customHeight="1" x14ac:dyDescent="0.25">
      <c r="A136" s="39" t="s">
        <v>277</v>
      </c>
      <c r="B136" s="34" t="s">
        <v>37</v>
      </c>
      <c r="C136" s="34">
        <v>10</v>
      </c>
      <c r="D136" s="34" t="s">
        <v>38</v>
      </c>
      <c r="E136" s="96" t="s">
        <v>276</v>
      </c>
      <c r="F136" s="62">
        <f t="shared" si="137"/>
        <v>274975644415</v>
      </c>
      <c r="G136" s="62">
        <f t="shared" si="137"/>
        <v>0</v>
      </c>
      <c r="H136" s="62">
        <f t="shared" si="137"/>
        <v>0</v>
      </c>
      <c r="I136" s="62">
        <f t="shared" si="137"/>
        <v>0</v>
      </c>
      <c r="J136" s="62">
        <f t="shared" si="137"/>
        <v>0</v>
      </c>
      <c r="K136" s="62">
        <f t="shared" si="118"/>
        <v>0</v>
      </c>
      <c r="L136" s="62">
        <f>+L137</f>
        <v>274975644415</v>
      </c>
      <c r="M136" s="42">
        <f t="shared" si="133"/>
        <v>3.4842499000382811E-2</v>
      </c>
      <c r="N136" s="62">
        <f t="shared" si="138"/>
        <v>0</v>
      </c>
      <c r="O136" s="62">
        <f t="shared" si="138"/>
        <v>224181653018</v>
      </c>
      <c r="P136" s="62">
        <f t="shared" si="138"/>
        <v>50793991397</v>
      </c>
      <c r="Q136" s="62">
        <f t="shared" si="138"/>
        <v>224181653018</v>
      </c>
      <c r="R136" s="62">
        <f t="shared" si="138"/>
        <v>50793991397</v>
      </c>
      <c r="S136" s="62">
        <f t="shared" si="138"/>
        <v>0</v>
      </c>
      <c r="T136" s="62">
        <f t="shared" si="138"/>
        <v>0</v>
      </c>
      <c r="U136" s="62">
        <f t="shared" si="138"/>
        <v>224181653018</v>
      </c>
      <c r="V136" s="62">
        <f t="shared" si="138"/>
        <v>0</v>
      </c>
      <c r="W136" s="62">
        <f t="shared" si="138"/>
        <v>0</v>
      </c>
      <c r="X136" s="38">
        <f t="shared" ref="X136:X199" si="140">+Q136/L136</f>
        <v>0.81527821671238465</v>
      </c>
      <c r="Y136" s="38">
        <f t="shared" si="139"/>
        <v>0</v>
      </c>
      <c r="Z136" s="38">
        <f t="shared" si="109"/>
        <v>0</v>
      </c>
      <c r="AA136" s="38">
        <f t="shared" si="122"/>
        <v>0</v>
      </c>
      <c r="AB136" s="38" t="s">
        <v>40</v>
      </c>
    </row>
    <row r="137" spans="1:28" ht="35.25" customHeight="1" x14ac:dyDescent="0.25">
      <c r="A137" s="39" t="s">
        <v>278</v>
      </c>
      <c r="B137" s="34" t="s">
        <v>37</v>
      </c>
      <c r="C137" s="34">
        <v>10</v>
      </c>
      <c r="D137" s="34" t="s">
        <v>38</v>
      </c>
      <c r="E137" s="40" t="s">
        <v>268</v>
      </c>
      <c r="F137" s="62">
        <f t="shared" si="137"/>
        <v>274975644415</v>
      </c>
      <c r="G137" s="62">
        <f t="shared" si="137"/>
        <v>0</v>
      </c>
      <c r="H137" s="62">
        <f t="shared" si="137"/>
        <v>0</v>
      </c>
      <c r="I137" s="62">
        <f t="shared" si="137"/>
        <v>0</v>
      </c>
      <c r="J137" s="62">
        <f t="shared" si="137"/>
        <v>0</v>
      </c>
      <c r="K137" s="62">
        <f t="shared" si="118"/>
        <v>0</v>
      </c>
      <c r="L137" s="62">
        <f>+L138</f>
        <v>274975644415</v>
      </c>
      <c r="M137" s="42">
        <f t="shared" si="133"/>
        <v>3.4842499000382811E-2</v>
      </c>
      <c r="N137" s="62">
        <f t="shared" si="138"/>
        <v>0</v>
      </c>
      <c r="O137" s="62">
        <f t="shared" si="138"/>
        <v>224181653018</v>
      </c>
      <c r="P137" s="62">
        <f t="shared" si="138"/>
        <v>50793991397</v>
      </c>
      <c r="Q137" s="62">
        <f t="shared" si="138"/>
        <v>224181653018</v>
      </c>
      <c r="R137" s="62">
        <f t="shared" si="138"/>
        <v>50793991397</v>
      </c>
      <c r="S137" s="62">
        <f t="shared" si="138"/>
        <v>0</v>
      </c>
      <c r="T137" s="62">
        <f t="shared" si="138"/>
        <v>0</v>
      </c>
      <c r="U137" s="62">
        <f t="shared" si="138"/>
        <v>224181653018</v>
      </c>
      <c r="V137" s="62">
        <f t="shared" si="138"/>
        <v>0</v>
      </c>
      <c r="W137" s="62">
        <f t="shared" si="138"/>
        <v>0</v>
      </c>
      <c r="X137" s="38">
        <f t="shared" si="140"/>
        <v>0.81527821671238465</v>
      </c>
      <c r="Y137" s="38">
        <f t="shared" si="139"/>
        <v>0</v>
      </c>
      <c r="Z137" s="38">
        <f t="shared" si="109"/>
        <v>0</v>
      </c>
      <c r="AA137" s="38">
        <f t="shared" si="122"/>
        <v>0</v>
      </c>
      <c r="AB137" s="38" t="s">
        <v>40</v>
      </c>
    </row>
    <row r="138" spans="1:28" ht="30" customHeight="1" x14ac:dyDescent="0.25">
      <c r="A138" s="43" t="s">
        <v>279</v>
      </c>
      <c r="B138" s="44" t="s">
        <v>37</v>
      </c>
      <c r="C138" s="44">
        <v>10</v>
      </c>
      <c r="D138" s="44" t="s">
        <v>38</v>
      </c>
      <c r="E138" s="45" t="s">
        <v>258</v>
      </c>
      <c r="F138" s="46">
        <v>274975644415</v>
      </c>
      <c r="G138" s="46">
        <v>0</v>
      </c>
      <c r="H138" s="46">
        <v>0</v>
      </c>
      <c r="I138" s="46">
        <v>0</v>
      </c>
      <c r="J138" s="46">
        <v>0</v>
      </c>
      <c r="K138" s="46">
        <f t="shared" si="118"/>
        <v>0</v>
      </c>
      <c r="L138" s="46">
        <f>+F138+K138</f>
        <v>274975644415</v>
      </c>
      <c r="M138" s="51">
        <f t="shared" si="133"/>
        <v>3.4842499000382811E-2</v>
      </c>
      <c r="N138" s="46">
        <v>0</v>
      </c>
      <c r="O138" s="46">
        <v>224181653018</v>
      </c>
      <c r="P138" s="46">
        <f>L138-O138</f>
        <v>50793991397</v>
      </c>
      <c r="Q138" s="46">
        <v>224181653018</v>
      </c>
      <c r="R138" s="46">
        <f>+L138-Q138</f>
        <v>50793991397</v>
      </c>
      <c r="S138" s="46">
        <f>O138-Q138</f>
        <v>0</v>
      </c>
      <c r="T138" s="46">
        <v>0</v>
      </c>
      <c r="U138" s="46">
        <f>+Q138-T138</f>
        <v>224181653018</v>
      </c>
      <c r="V138" s="46">
        <v>0</v>
      </c>
      <c r="W138" s="89">
        <f>+T138-V138</f>
        <v>0</v>
      </c>
      <c r="X138" s="49">
        <f t="shared" si="140"/>
        <v>0.81527821671238465</v>
      </c>
      <c r="Y138" s="49">
        <f t="shared" si="139"/>
        <v>0</v>
      </c>
      <c r="Z138" s="49">
        <f t="shared" si="109"/>
        <v>0</v>
      </c>
      <c r="AA138" s="49">
        <f t="shared" si="122"/>
        <v>0</v>
      </c>
      <c r="AB138" s="49" t="s">
        <v>40</v>
      </c>
    </row>
    <row r="139" spans="1:28" ht="81.75" customHeight="1" x14ac:dyDescent="0.25">
      <c r="A139" s="39" t="s">
        <v>280</v>
      </c>
      <c r="B139" s="34" t="s">
        <v>37</v>
      </c>
      <c r="C139" s="34">
        <v>10</v>
      </c>
      <c r="D139" s="34" t="s">
        <v>38</v>
      </c>
      <c r="E139" s="40" t="s">
        <v>281</v>
      </c>
      <c r="F139" s="62">
        <f t="shared" ref="F139:J141" si="141">+F140</f>
        <v>266893075907</v>
      </c>
      <c r="G139" s="62">
        <f t="shared" si="141"/>
        <v>0</v>
      </c>
      <c r="H139" s="62">
        <f t="shared" si="141"/>
        <v>0</v>
      </c>
      <c r="I139" s="62">
        <f t="shared" si="141"/>
        <v>0</v>
      </c>
      <c r="J139" s="62">
        <f t="shared" si="141"/>
        <v>0</v>
      </c>
      <c r="K139" s="62">
        <f t="shared" si="118"/>
        <v>0</v>
      </c>
      <c r="L139" s="62">
        <f>+L140</f>
        <v>266893075907</v>
      </c>
      <c r="M139" s="42">
        <f t="shared" si="133"/>
        <v>3.3818346894985828E-2</v>
      </c>
      <c r="N139" s="62">
        <f t="shared" ref="N139:W141" si="142">+N140</f>
        <v>0</v>
      </c>
      <c r="O139" s="62">
        <f t="shared" si="142"/>
        <v>195519818885</v>
      </c>
      <c r="P139" s="62">
        <f t="shared" si="142"/>
        <v>71373257022</v>
      </c>
      <c r="Q139" s="62">
        <f t="shared" si="142"/>
        <v>195519818885</v>
      </c>
      <c r="R139" s="62">
        <f t="shared" si="142"/>
        <v>71373257022</v>
      </c>
      <c r="S139" s="62">
        <f t="shared" si="142"/>
        <v>0</v>
      </c>
      <c r="T139" s="62">
        <f t="shared" si="142"/>
        <v>0</v>
      </c>
      <c r="U139" s="62">
        <f t="shared" si="142"/>
        <v>195519818885</v>
      </c>
      <c r="V139" s="62">
        <f t="shared" si="142"/>
        <v>0</v>
      </c>
      <c r="W139" s="62">
        <f t="shared" si="142"/>
        <v>0</v>
      </c>
      <c r="X139" s="38">
        <f t="shared" si="140"/>
        <v>0.73257733727468333</v>
      </c>
      <c r="Y139" s="38">
        <f t="shared" si="139"/>
        <v>0</v>
      </c>
      <c r="Z139" s="38">
        <f t="shared" si="109"/>
        <v>0</v>
      </c>
      <c r="AA139" s="38">
        <f t="shared" si="122"/>
        <v>0</v>
      </c>
      <c r="AB139" s="38" t="s">
        <v>40</v>
      </c>
    </row>
    <row r="140" spans="1:28" ht="78.75" customHeight="1" x14ac:dyDescent="0.25">
      <c r="A140" s="39" t="s">
        <v>282</v>
      </c>
      <c r="B140" s="34" t="s">
        <v>37</v>
      </c>
      <c r="C140" s="34">
        <v>10</v>
      </c>
      <c r="D140" s="34" t="s">
        <v>38</v>
      </c>
      <c r="E140" s="40" t="s">
        <v>281</v>
      </c>
      <c r="F140" s="62">
        <f t="shared" si="141"/>
        <v>266893075907</v>
      </c>
      <c r="G140" s="62">
        <f t="shared" si="141"/>
        <v>0</v>
      </c>
      <c r="H140" s="62">
        <f t="shared" si="141"/>
        <v>0</v>
      </c>
      <c r="I140" s="62">
        <f t="shared" si="141"/>
        <v>0</v>
      </c>
      <c r="J140" s="62">
        <f t="shared" si="141"/>
        <v>0</v>
      </c>
      <c r="K140" s="62">
        <f t="shared" si="118"/>
        <v>0</v>
      </c>
      <c r="L140" s="62">
        <f>+L141</f>
        <v>266893075907</v>
      </c>
      <c r="M140" s="42">
        <f t="shared" si="133"/>
        <v>3.3818346894985828E-2</v>
      </c>
      <c r="N140" s="62">
        <f t="shared" si="142"/>
        <v>0</v>
      </c>
      <c r="O140" s="62">
        <f t="shared" si="142"/>
        <v>195519818885</v>
      </c>
      <c r="P140" s="62">
        <f t="shared" si="142"/>
        <v>71373257022</v>
      </c>
      <c r="Q140" s="62">
        <f t="shared" si="142"/>
        <v>195519818885</v>
      </c>
      <c r="R140" s="62">
        <f t="shared" si="142"/>
        <v>71373257022</v>
      </c>
      <c r="S140" s="62">
        <f t="shared" si="142"/>
        <v>0</v>
      </c>
      <c r="T140" s="62">
        <f t="shared" si="142"/>
        <v>0</v>
      </c>
      <c r="U140" s="62">
        <f t="shared" si="142"/>
        <v>195519818885</v>
      </c>
      <c r="V140" s="62">
        <f t="shared" si="142"/>
        <v>0</v>
      </c>
      <c r="W140" s="62">
        <f t="shared" si="142"/>
        <v>0</v>
      </c>
      <c r="X140" s="38">
        <f t="shared" si="140"/>
        <v>0.73257733727468333</v>
      </c>
      <c r="Y140" s="38">
        <f t="shared" si="139"/>
        <v>0</v>
      </c>
      <c r="Z140" s="38">
        <f t="shared" si="109"/>
        <v>0</v>
      </c>
      <c r="AA140" s="38">
        <f t="shared" si="122"/>
        <v>0</v>
      </c>
      <c r="AB140" s="38" t="s">
        <v>40</v>
      </c>
    </row>
    <row r="141" spans="1:28" ht="40.5" customHeight="1" x14ac:dyDescent="0.25">
      <c r="A141" s="39" t="s">
        <v>283</v>
      </c>
      <c r="B141" s="34" t="s">
        <v>37</v>
      </c>
      <c r="C141" s="34">
        <v>10</v>
      </c>
      <c r="D141" s="34" t="s">
        <v>38</v>
      </c>
      <c r="E141" s="40" t="s">
        <v>268</v>
      </c>
      <c r="F141" s="62">
        <f t="shared" si="141"/>
        <v>266893075907</v>
      </c>
      <c r="G141" s="62">
        <f t="shared" si="141"/>
        <v>0</v>
      </c>
      <c r="H141" s="62">
        <f t="shared" si="141"/>
        <v>0</v>
      </c>
      <c r="I141" s="62">
        <f t="shared" si="141"/>
        <v>0</v>
      </c>
      <c r="J141" s="62">
        <f t="shared" si="141"/>
        <v>0</v>
      </c>
      <c r="K141" s="62">
        <f t="shared" si="118"/>
        <v>0</v>
      </c>
      <c r="L141" s="62">
        <f>+L142</f>
        <v>266893075907</v>
      </c>
      <c r="M141" s="42">
        <f t="shared" si="133"/>
        <v>3.3818346894985828E-2</v>
      </c>
      <c r="N141" s="62">
        <f t="shared" si="142"/>
        <v>0</v>
      </c>
      <c r="O141" s="62">
        <f t="shared" si="142"/>
        <v>195519818885</v>
      </c>
      <c r="P141" s="62">
        <f t="shared" si="142"/>
        <v>71373257022</v>
      </c>
      <c r="Q141" s="62">
        <f t="shared" si="142"/>
        <v>195519818885</v>
      </c>
      <c r="R141" s="62">
        <f t="shared" si="142"/>
        <v>71373257022</v>
      </c>
      <c r="S141" s="62">
        <f t="shared" si="142"/>
        <v>0</v>
      </c>
      <c r="T141" s="62">
        <f t="shared" si="142"/>
        <v>0</v>
      </c>
      <c r="U141" s="62">
        <f t="shared" si="142"/>
        <v>195519818885</v>
      </c>
      <c r="V141" s="62">
        <f t="shared" si="142"/>
        <v>0</v>
      </c>
      <c r="W141" s="62">
        <f t="shared" si="142"/>
        <v>0</v>
      </c>
      <c r="X141" s="38">
        <f t="shared" si="140"/>
        <v>0.73257733727468333</v>
      </c>
      <c r="Y141" s="38">
        <f t="shared" si="139"/>
        <v>0</v>
      </c>
      <c r="Z141" s="38">
        <f t="shared" si="109"/>
        <v>0</v>
      </c>
      <c r="AA141" s="38">
        <f t="shared" si="122"/>
        <v>0</v>
      </c>
      <c r="AB141" s="38" t="s">
        <v>40</v>
      </c>
    </row>
    <row r="142" spans="1:28" ht="30" customHeight="1" x14ac:dyDescent="0.25">
      <c r="A142" s="43" t="s">
        <v>284</v>
      </c>
      <c r="B142" s="44" t="s">
        <v>37</v>
      </c>
      <c r="C142" s="44">
        <v>10</v>
      </c>
      <c r="D142" s="44" t="s">
        <v>38</v>
      </c>
      <c r="E142" s="45" t="s">
        <v>258</v>
      </c>
      <c r="F142" s="46">
        <v>266893075907</v>
      </c>
      <c r="G142" s="46">
        <v>0</v>
      </c>
      <c r="H142" s="46">
        <v>0</v>
      </c>
      <c r="I142" s="46">
        <v>0</v>
      </c>
      <c r="J142" s="46">
        <v>0</v>
      </c>
      <c r="K142" s="46">
        <f t="shared" si="118"/>
        <v>0</v>
      </c>
      <c r="L142" s="46">
        <f>+F142+K142</f>
        <v>266893075907</v>
      </c>
      <c r="M142" s="51">
        <f t="shared" si="133"/>
        <v>3.3818346894985828E-2</v>
      </c>
      <c r="N142" s="46">
        <v>0</v>
      </c>
      <c r="O142" s="46">
        <v>195519818885</v>
      </c>
      <c r="P142" s="46">
        <f>L142-O142</f>
        <v>71373257022</v>
      </c>
      <c r="Q142" s="46">
        <v>195519818885</v>
      </c>
      <c r="R142" s="46">
        <f>+L142-Q142</f>
        <v>71373257022</v>
      </c>
      <c r="S142" s="46">
        <f>O142-Q142</f>
        <v>0</v>
      </c>
      <c r="T142" s="46">
        <v>0</v>
      </c>
      <c r="U142" s="46">
        <f>+Q142-T142</f>
        <v>195519818885</v>
      </c>
      <c r="V142" s="46">
        <v>0</v>
      </c>
      <c r="W142" s="48">
        <f>+T142-V142</f>
        <v>0</v>
      </c>
      <c r="X142" s="49">
        <f t="shared" si="140"/>
        <v>0.73257733727468333</v>
      </c>
      <c r="Y142" s="49">
        <f t="shared" si="139"/>
        <v>0</v>
      </c>
      <c r="Z142" s="49">
        <f t="shared" si="109"/>
        <v>0</v>
      </c>
      <c r="AA142" s="49">
        <f t="shared" si="122"/>
        <v>0</v>
      </c>
      <c r="AB142" s="49" t="s">
        <v>40</v>
      </c>
    </row>
    <row r="143" spans="1:28" ht="72.75" customHeight="1" x14ac:dyDescent="0.25">
      <c r="A143" s="39" t="s">
        <v>285</v>
      </c>
      <c r="B143" s="34" t="s">
        <v>37</v>
      </c>
      <c r="C143" s="34">
        <v>10</v>
      </c>
      <c r="D143" s="34" t="s">
        <v>38</v>
      </c>
      <c r="E143" s="40" t="s">
        <v>286</v>
      </c>
      <c r="F143" s="62">
        <f t="shared" ref="F143:J145" si="143">+F144</f>
        <v>192137774875</v>
      </c>
      <c r="G143" s="62">
        <f t="shared" si="143"/>
        <v>0</v>
      </c>
      <c r="H143" s="62">
        <f t="shared" si="143"/>
        <v>0</v>
      </c>
      <c r="I143" s="62">
        <f t="shared" si="143"/>
        <v>0</v>
      </c>
      <c r="J143" s="62">
        <f t="shared" si="143"/>
        <v>0</v>
      </c>
      <c r="K143" s="62">
        <f t="shared" si="118"/>
        <v>0</v>
      </c>
      <c r="L143" s="62">
        <f>+L144</f>
        <v>192137774875</v>
      </c>
      <c r="M143" s="42">
        <f t="shared" si="133"/>
        <v>2.4346011601356122E-2</v>
      </c>
      <c r="N143" s="62">
        <f t="shared" ref="N143:W145" si="144">+N144</f>
        <v>0</v>
      </c>
      <c r="O143" s="62">
        <f t="shared" si="144"/>
        <v>121374341606</v>
      </c>
      <c r="P143" s="62">
        <f t="shared" si="144"/>
        <v>70763433269</v>
      </c>
      <c r="Q143" s="62">
        <f t="shared" si="144"/>
        <v>121374341606</v>
      </c>
      <c r="R143" s="62">
        <f t="shared" si="144"/>
        <v>70763433269</v>
      </c>
      <c r="S143" s="62">
        <f t="shared" si="144"/>
        <v>0</v>
      </c>
      <c r="T143" s="62">
        <f t="shared" si="144"/>
        <v>0</v>
      </c>
      <c r="U143" s="62">
        <f t="shared" si="144"/>
        <v>121374341606</v>
      </c>
      <c r="V143" s="62">
        <f t="shared" si="144"/>
        <v>0</v>
      </c>
      <c r="W143" s="62">
        <f t="shared" si="144"/>
        <v>0</v>
      </c>
      <c r="X143" s="38">
        <f t="shared" si="140"/>
        <v>0.63170473211196021</v>
      </c>
      <c r="Y143" s="38">
        <f t="shared" si="139"/>
        <v>0</v>
      </c>
      <c r="Z143" s="38">
        <f t="shared" si="109"/>
        <v>0</v>
      </c>
      <c r="AA143" s="38">
        <f t="shared" si="122"/>
        <v>0</v>
      </c>
      <c r="AB143" s="38" t="s">
        <v>40</v>
      </c>
    </row>
    <row r="144" spans="1:28" ht="72.75" customHeight="1" x14ac:dyDescent="0.25">
      <c r="A144" s="39" t="s">
        <v>287</v>
      </c>
      <c r="B144" s="34" t="s">
        <v>37</v>
      </c>
      <c r="C144" s="34">
        <v>10</v>
      </c>
      <c r="D144" s="34" t="s">
        <v>38</v>
      </c>
      <c r="E144" s="96" t="s">
        <v>286</v>
      </c>
      <c r="F144" s="62">
        <f t="shared" si="143"/>
        <v>192137774875</v>
      </c>
      <c r="G144" s="62">
        <f t="shared" si="143"/>
        <v>0</v>
      </c>
      <c r="H144" s="62">
        <f t="shared" si="143"/>
        <v>0</v>
      </c>
      <c r="I144" s="62">
        <f t="shared" si="143"/>
        <v>0</v>
      </c>
      <c r="J144" s="62">
        <f t="shared" si="143"/>
        <v>0</v>
      </c>
      <c r="K144" s="62">
        <f t="shared" si="118"/>
        <v>0</v>
      </c>
      <c r="L144" s="62">
        <f>+L145</f>
        <v>192137774875</v>
      </c>
      <c r="M144" s="42">
        <f t="shared" si="133"/>
        <v>2.4346011601356122E-2</v>
      </c>
      <c r="N144" s="62">
        <f t="shared" si="144"/>
        <v>0</v>
      </c>
      <c r="O144" s="62">
        <f t="shared" si="144"/>
        <v>121374341606</v>
      </c>
      <c r="P144" s="62">
        <f t="shared" si="144"/>
        <v>70763433269</v>
      </c>
      <c r="Q144" s="62">
        <f t="shared" si="144"/>
        <v>121374341606</v>
      </c>
      <c r="R144" s="62">
        <f t="shared" si="144"/>
        <v>70763433269</v>
      </c>
      <c r="S144" s="62">
        <f t="shared" si="144"/>
        <v>0</v>
      </c>
      <c r="T144" s="62">
        <f t="shared" si="144"/>
        <v>0</v>
      </c>
      <c r="U144" s="62">
        <f t="shared" si="144"/>
        <v>121374341606</v>
      </c>
      <c r="V144" s="62">
        <f t="shared" si="144"/>
        <v>0</v>
      </c>
      <c r="W144" s="62">
        <f t="shared" si="144"/>
        <v>0</v>
      </c>
      <c r="X144" s="38">
        <f t="shared" si="140"/>
        <v>0.63170473211196021</v>
      </c>
      <c r="Y144" s="38">
        <f t="shared" si="139"/>
        <v>0</v>
      </c>
      <c r="Z144" s="38">
        <f t="shared" si="109"/>
        <v>0</v>
      </c>
      <c r="AA144" s="38">
        <f t="shared" si="122"/>
        <v>0</v>
      </c>
      <c r="AB144" s="38" t="s">
        <v>40</v>
      </c>
    </row>
    <row r="145" spans="1:28" ht="32.25" customHeight="1" x14ac:dyDescent="0.25">
      <c r="A145" s="39" t="s">
        <v>288</v>
      </c>
      <c r="B145" s="34" t="s">
        <v>37</v>
      </c>
      <c r="C145" s="34">
        <v>10</v>
      </c>
      <c r="D145" s="34" t="s">
        <v>38</v>
      </c>
      <c r="E145" s="40" t="s">
        <v>268</v>
      </c>
      <c r="F145" s="62">
        <f t="shared" si="143"/>
        <v>192137774875</v>
      </c>
      <c r="G145" s="62">
        <f t="shared" si="143"/>
        <v>0</v>
      </c>
      <c r="H145" s="62">
        <f t="shared" si="143"/>
        <v>0</v>
      </c>
      <c r="I145" s="62">
        <f t="shared" si="143"/>
        <v>0</v>
      </c>
      <c r="J145" s="62">
        <f t="shared" si="143"/>
        <v>0</v>
      </c>
      <c r="K145" s="62">
        <f t="shared" si="118"/>
        <v>0</v>
      </c>
      <c r="L145" s="62">
        <f>+L146</f>
        <v>192137774875</v>
      </c>
      <c r="M145" s="42">
        <f t="shared" si="133"/>
        <v>2.4346011601356122E-2</v>
      </c>
      <c r="N145" s="62">
        <f t="shared" si="144"/>
        <v>0</v>
      </c>
      <c r="O145" s="62">
        <f t="shared" si="144"/>
        <v>121374341606</v>
      </c>
      <c r="P145" s="62">
        <f t="shared" si="144"/>
        <v>70763433269</v>
      </c>
      <c r="Q145" s="62">
        <f t="shared" si="144"/>
        <v>121374341606</v>
      </c>
      <c r="R145" s="62">
        <f t="shared" si="144"/>
        <v>70763433269</v>
      </c>
      <c r="S145" s="62">
        <f t="shared" si="144"/>
        <v>0</v>
      </c>
      <c r="T145" s="62">
        <f t="shared" si="144"/>
        <v>0</v>
      </c>
      <c r="U145" s="62">
        <f t="shared" si="144"/>
        <v>121374341606</v>
      </c>
      <c r="V145" s="62">
        <f t="shared" si="144"/>
        <v>0</v>
      </c>
      <c r="W145" s="62">
        <f t="shared" si="144"/>
        <v>0</v>
      </c>
      <c r="X145" s="38">
        <f t="shared" si="140"/>
        <v>0.63170473211196021</v>
      </c>
      <c r="Y145" s="38">
        <f t="shared" si="139"/>
        <v>0</v>
      </c>
      <c r="Z145" s="38">
        <f t="shared" si="109"/>
        <v>0</v>
      </c>
      <c r="AA145" s="38">
        <f t="shared" si="122"/>
        <v>0</v>
      </c>
      <c r="AB145" s="38" t="s">
        <v>40</v>
      </c>
    </row>
    <row r="146" spans="1:28" ht="30" customHeight="1" x14ac:dyDescent="0.25">
      <c r="A146" s="43" t="s">
        <v>289</v>
      </c>
      <c r="B146" s="44" t="s">
        <v>37</v>
      </c>
      <c r="C146" s="44">
        <v>10</v>
      </c>
      <c r="D146" s="44" t="s">
        <v>38</v>
      </c>
      <c r="E146" s="45" t="s">
        <v>258</v>
      </c>
      <c r="F146" s="46">
        <v>192137774875</v>
      </c>
      <c r="G146" s="46">
        <v>0</v>
      </c>
      <c r="H146" s="46">
        <v>0</v>
      </c>
      <c r="I146" s="46">
        <v>0</v>
      </c>
      <c r="J146" s="46">
        <v>0</v>
      </c>
      <c r="K146" s="46">
        <f t="shared" si="118"/>
        <v>0</v>
      </c>
      <c r="L146" s="46">
        <f>+F146+K146</f>
        <v>192137774875</v>
      </c>
      <c r="M146" s="51">
        <f t="shared" si="133"/>
        <v>2.4346011601356122E-2</v>
      </c>
      <c r="N146" s="46">
        <v>0</v>
      </c>
      <c r="O146" s="46">
        <v>121374341606</v>
      </c>
      <c r="P146" s="46">
        <f>L146-O146</f>
        <v>70763433269</v>
      </c>
      <c r="Q146" s="46">
        <v>121374341606</v>
      </c>
      <c r="R146" s="46">
        <f>+L146-Q146</f>
        <v>70763433269</v>
      </c>
      <c r="S146" s="46">
        <f>O146-Q146</f>
        <v>0</v>
      </c>
      <c r="T146" s="46">
        <v>0</v>
      </c>
      <c r="U146" s="46">
        <f>+Q146-T146</f>
        <v>121374341606</v>
      </c>
      <c r="V146" s="46">
        <v>0</v>
      </c>
      <c r="W146" s="48">
        <f>+T146-V146</f>
        <v>0</v>
      </c>
      <c r="X146" s="49">
        <f t="shared" si="140"/>
        <v>0.63170473211196021</v>
      </c>
      <c r="Y146" s="49">
        <f t="shared" si="139"/>
        <v>0</v>
      </c>
      <c r="Z146" s="49">
        <f t="shared" si="109"/>
        <v>0</v>
      </c>
      <c r="AA146" s="49">
        <f t="shared" si="122"/>
        <v>0</v>
      </c>
      <c r="AB146" s="49" t="s">
        <v>40</v>
      </c>
    </row>
    <row r="147" spans="1:28" ht="87" customHeight="1" x14ac:dyDescent="0.25">
      <c r="A147" s="39" t="s">
        <v>290</v>
      </c>
      <c r="B147" s="34" t="s">
        <v>37</v>
      </c>
      <c r="C147" s="34">
        <v>10</v>
      </c>
      <c r="D147" s="34" t="s">
        <v>38</v>
      </c>
      <c r="E147" s="40" t="s">
        <v>291</v>
      </c>
      <c r="F147" s="62">
        <f t="shared" ref="F147:J149" si="145">+F148</f>
        <v>207433599602</v>
      </c>
      <c r="G147" s="62">
        <f t="shared" si="145"/>
        <v>0</v>
      </c>
      <c r="H147" s="62">
        <f t="shared" si="145"/>
        <v>0</v>
      </c>
      <c r="I147" s="62">
        <f t="shared" si="145"/>
        <v>0</v>
      </c>
      <c r="J147" s="62">
        <f t="shared" si="145"/>
        <v>0</v>
      </c>
      <c r="K147" s="62">
        <f t="shared" si="118"/>
        <v>0</v>
      </c>
      <c r="L147" s="62">
        <f>+L148</f>
        <v>207433599602</v>
      </c>
      <c r="M147" s="42">
        <f t="shared" si="133"/>
        <v>2.6284164192631423E-2</v>
      </c>
      <c r="N147" s="62">
        <f t="shared" ref="N147:W149" si="146">+N148</f>
        <v>0</v>
      </c>
      <c r="O147" s="62">
        <f t="shared" si="146"/>
        <v>129511913718</v>
      </c>
      <c r="P147" s="62">
        <f t="shared" si="146"/>
        <v>77921685884</v>
      </c>
      <c r="Q147" s="62">
        <f t="shared" si="146"/>
        <v>129511913718</v>
      </c>
      <c r="R147" s="62">
        <f t="shared" si="146"/>
        <v>77921685884</v>
      </c>
      <c r="S147" s="62">
        <f t="shared" si="146"/>
        <v>0</v>
      </c>
      <c r="T147" s="62">
        <f t="shared" si="146"/>
        <v>0</v>
      </c>
      <c r="U147" s="62">
        <f t="shared" si="146"/>
        <v>129511913718</v>
      </c>
      <c r="V147" s="62">
        <f t="shared" si="146"/>
        <v>0</v>
      </c>
      <c r="W147" s="62">
        <f t="shared" si="146"/>
        <v>0</v>
      </c>
      <c r="X147" s="38">
        <f t="shared" si="140"/>
        <v>0.62435359539868529</v>
      </c>
      <c r="Y147" s="38">
        <f t="shared" si="139"/>
        <v>0</v>
      </c>
      <c r="Z147" s="38">
        <f t="shared" si="109"/>
        <v>0</v>
      </c>
      <c r="AA147" s="38">
        <f t="shared" si="122"/>
        <v>0</v>
      </c>
      <c r="AB147" s="38" t="s">
        <v>40</v>
      </c>
    </row>
    <row r="148" spans="1:28" ht="85.5" customHeight="1" x14ac:dyDescent="0.25">
      <c r="A148" s="39" t="s">
        <v>292</v>
      </c>
      <c r="B148" s="34" t="s">
        <v>37</v>
      </c>
      <c r="C148" s="34">
        <v>10</v>
      </c>
      <c r="D148" s="34" t="s">
        <v>38</v>
      </c>
      <c r="E148" s="96" t="s">
        <v>291</v>
      </c>
      <c r="F148" s="62">
        <f t="shared" si="145"/>
        <v>207433599602</v>
      </c>
      <c r="G148" s="62">
        <f t="shared" si="145"/>
        <v>0</v>
      </c>
      <c r="H148" s="62">
        <f t="shared" si="145"/>
        <v>0</v>
      </c>
      <c r="I148" s="62">
        <f t="shared" si="145"/>
        <v>0</v>
      </c>
      <c r="J148" s="62">
        <f t="shared" si="145"/>
        <v>0</v>
      </c>
      <c r="K148" s="62">
        <f t="shared" si="118"/>
        <v>0</v>
      </c>
      <c r="L148" s="62">
        <f>+L149</f>
        <v>207433599602</v>
      </c>
      <c r="M148" s="42">
        <f t="shared" si="133"/>
        <v>2.6284164192631423E-2</v>
      </c>
      <c r="N148" s="62">
        <f t="shared" si="146"/>
        <v>0</v>
      </c>
      <c r="O148" s="62">
        <f t="shared" si="146"/>
        <v>129511913718</v>
      </c>
      <c r="P148" s="62">
        <f t="shared" si="146"/>
        <v>77921685884</v>
      </c>
      <c r="Q148" s="62">
        <f t="shared" si="146"/>
        <v>129511913718</v>
      </c>
      <c r="R148" s="62">
        <f t="shared" si="146"/>
        <v>77921685884</v>
      </c>
      <c r="S148" s="62">
        <f t="shared" si="146"/>
        <v>0</v>
      </c>
      <c r="T148" s="62">
        <f t="shared" si="146"/>
        <v>0</v>
      </c>
      <c r="U148" s="62">
        <f t="shared" si="146"/>
        <v>129511913718</v>
      </c>
      <c r="V148" s="62">
        <f t="shared" si="146"/>
        <v>0</v>
      </c>
      <c r="W148" s="62">
        <f t="shared" si="146"/>
        <v>0</v>
      </c>
      <c r="X148" s="38">
        <f t="shared" si="140"/>
        <v>0.62435359539868529</v>
      </c>
      <c r="Y148" s="38">
        <f t="shared" si="139"/>
        <v>0</v>
      </c>
      <c r="Z148" s="38">
        <f t="shared" si="109"/>
        <v>0</v>
      </c>
      <c r="AA148" s="38">
        <f t="shared" si="122"/>
        <v>0</v>
      </c>
      <c r="AB148" s="38" t="s">
        <v>40</v>
      </c>
    </row>
    <row r="149" spans="1:28" ht="31.5" customHeight="1" x14ac:dyDescent="0.25">
      <c r="A149" s="39" t="s">
        <v>293</v>
      </c>
      <c r="B149" s="34" t="s">
        <v>37</v>
      </c>
      <c r="C149" s="34">
        <v>10</v>
      </c>
      <c r="D149" s="34" t="s">
        <v>38</v>
      </c>
      <c r="E149" s="40" t="s">
        <v>268</v>
      </c>
      <c r="F149" s="62">
        <f t="shared" si="145"/>
        <v>207433599602</v>
      </c>
      <c r="G149" s="62">
        <f t="shared" si="145"/>
        <v>0</v>
      </c>
      <c r="H149" s="62">
        <f t="shared" si="145"/>
        <v>0</v>
      </c>
      <c r="I149" s="62">
        <f t="shared" si="145"/>
        <v>0</v>
      </c>
      <c r="J149" s="62">
        <f t="shared" si="145"/>
        <v>0</v>
      </c>
      <c r="K149" s="62">
        <f t="shared" si="118"/>
        <v>0</v>
      </c>
      <c r="L149" s="62">
        <f>+L150</f>
        <v>207433599602</v>
      </c>
      <c r="M149" s="42">
        <f t="shared" si="133"/>
        <v>2.6284164192631423E-2</v>
      </c>
      <c r="N149" s="62">
        <f t="shared" si="146"/>
        <v>0</v>
      </c>
      <c r="O149" s="62">
        <f t="shared" si="146"/>
        <v>129511913718</v>
      </c>
      <c r="P149" s="62">
        <f t="shared" si="146"/>
        <v>77921685884</v>
      </c>
      <c r="Q149" s="62">
        <f t="shared" si="146"/>
        <v>129511913718</v>
      </c>
      <c r="R149" s="62">
        <f t="shared" si="146"/>
        <v>77921685884</v>
      </c>
      <c r="S149" s="62">
        <f t="shared" si="146"/>
        <v>0</v>
      </c>
      <c r="T149" s="62">
        <f t="shared" si="146"/>
        <v>0</v>
      </c>
      <c r="U149" s="62">
        <f t="shared" si="146"/>
        <v>129511913718</v>
      </c>
      <c r="V149" s="62">
        <f t="shared" si="146"/>
        <v>0</v>
      </c>
      <c r="W149" s="62">
        <f t="shared" si="146"/>
        <v>0</v>
      </c>
      <c r="X149" s="38">
        <f t="shared" si="140"/>
        <v>0.62435359539868529</v>
      </c>
      <c r="Y149" s="38">
        <f t="shared" si="139"/>
        <v>0</v>
      </c>
      <c r="Z149" s="38">
        <f t="shared" si="109"/>
        <v>0</v>
      </c>
      <c r="AA149" s="38">
        <f t="shared" si="122"/>
        <v>0</v>
      </c>
      <c r="AB149" s="38" t="s">
        <v>40</v>
      </c>
    </row>
    <row r="150" spans="1:28" ht="30" customHeight="1" x14ac:dyDescent="0.25">
      <c r="A150" s="43" t="s">
        <v>294</v>
      </c>
      <c r="B150" s="44" t="s">
        <v>37</v>
      </c>
      <c r="C150" s="44">
        <v>10</v>
      </c>
      <c r="D150" s="44" t="s">
        <v>38</v>
      </c>
      <c r="E150" s="45" t="s">
        <v>258</v>
      </c>
      <c r="F150" s="46">
        <v>207433599602</v>
      </c>
      <c r="G150" s="46">
        <v>0</v>
      </c>
      <c r="H150" s="46">
        <v>0</v>
      </c>
      <c r="I150" s="46">
        <v>0</v>
      </c>
      <c r="J150" s="46">
        <v>0</v>
      </c>
      <c r="K150" s="46">
        <f t="shared" si="118"/>
        <v>0</v>
      </c>
      <c r="L150" s="46">
        <f>+F150+K150</f>
        <v>207433599602</v>
      </c>
      <c r="M150" s="51">
        <f t="shared" si="133"/>
        <v>2.6284164192631423E-2</v>
      </c>
      <c r="N150" s="46">
        <v>0</v>
      </c>
      <c r="O150" s="46">
        <v>129511913718</v>
      </c>
      <c r="P150" s="46">
        <f>L150-O150</f>
        <v>77921685884</v>
      </c>
      <c r="Q150" s="46">
        <v>129511913718</v>
      </c>
      <c r="R150" s="46">
        <f>+L150-Q150</f>
        <v>77921685884</v>
      </c>
      <c r="S150" s="46">
        <f>O150-Q150</f>
        <v>0</v>
      </c>
      <c r="T150" s="46">
        <v>0</v>
      </c>
      <c r="U150" s="46">
        <f>+Q150-T150</f>
        <v>129511913718</v>
      </c>
      <c r="V150" s="46">
        <v>0</v>
      </c>
      <c r="W150" s="48">
        <f>+T150-V150</f>
        <v>0</v>
      </c>
      <c r="X150" s="49">
        <f t="shared" si="140"/>
        <v>0.62435359539868529</v>
      </c>
      <c r="Y150" s="49">
        <f t="shared" si="139"/>
        <v>0</v>
      </c>
      <c r="Z150" s="49">
        <f t="shared" si="109"/>
        <v>0</v>
      </c>
      <c r="AA150" s="49">
        <f t="shared" si="122"/>
        <v>0</v>
      </c>
      <c r="AB150" s="49" t="s">
        <v>40</v>
      </c>
    </row>
    <row r="151" spans="1:28" ht="65.25" customHeight="1" x14ac:dyDescent="0.25">
      <c r="A151" s="39" t="s">
        <v>295</v>
      </c>
      <c r="B151" s="34" t="s">
        <v>37</v>
      </c>
      <c r="C151" s="34">
        <v>10</v>
      </c>
      <c r="D151" s="34" t="s">
        <v>38</v>
      </c>
      <c r="E151" s="40" t="s">
        <v>296</v>
      </c>
      <c r="F151" s="62">
        <f t="shared" ref="F151:J153" si="147">+F152</f>
        <v>231731619930</v>
      </c>
      <c r="G151" s="62">
        <f t="shared" si="147"/>
        <v>0</v>
      </c>
      <c r="H151" s="62">
        <f t="shared" si="147"/>
        <v>0</v>
      </c>
      <c r="I151" s="62">
        <f t="shared" si="147"/>
        <v>0</v>
      </c>
      <c r="J151" s="62">
        <f t="shared" si="147"/>
        <v>0</v>
      </c>
      <c r="K151" s="62">
        <f t="shared" si="118"/>
        <v>0</v>
      </c>
      <c r="L151" s="62">
        <f>+L152</f>
        <v>231731619930</v>
      </c>
      <c r="M151" s="42">
        <f t="shared" si="133"/>
        <v>2.9362995958952899E-2</v>
      </c>
      <c r="N151" s="62">
        <f t="shared" ref="N151:W153" si="148">+N152</f>
        <v>0</v>
      </c>
      <c r="O151" s="62">
        <f t="shared" si="148"/>
        <v>142803800035</v>
      </c>
      <c r="P151" s="62">
        <f t="shared" si="148"/>
        <v>88927819895</v>
      </c>
      <c r="Q151" s="62">
        <f t="shared" si="148"/>
        <v>142803800035</v>
      </c>
      <c r="R151" s="62">
        <f t="shared" si="148"/>
        <v>88927819895</v>
      </c>
      <c r="S151" s="62">
        <f t="shared" si="148"/>
        <v>0</v>
      </c>
      <c r="T151" s="62">
        <f t="shared" si="148"/>
        <v>0</v>
      </c>
      <c r="U151" s="62">
        <f t="shared" si="148"/>
        <v>142803800035</v>
      </c>
      <c r="V151" s="62">
        <f t="shared" si="148"/>
        <v>0</v>
      </c>
      <c r="W151" s="62">
        <f t="shared" si="148"/>
        <v>0</v>
      </c>
      <c r="X151" s="38">
        <f t="shared" si="140"/>
        <v>0.61624650135418402</v>
      </c>
      <c r="Y151" s="38">
        <f t="shared" si="139"/>
        <v>0</v>
      </c>
      <c r="Z151" s="38">
        <f t="shared" si="109"/>
        <v>0</v>
      </c>
      <c r="AA151" s="38">
        <f t="shared" si="122"/>
        <v>0</v>
      </c>
      <c r="AB151" s="38" t="s">
        <v>40</v>
      </c>
    </row>
    <row r="152" spans="1:28" ht="63.75" customHeight="1" x14ac:dyDescent="0.25">
      <c r="A152" s="39" t="s">
        <v>297</v>
      </c>
      <c r="B152" s="34" t="s">
        <v>37</v>
      </c>
      <c r="C152" s="34">
        <v>10</v>
      </c>
      <c r="D152" s="34" t="s">
        <v>38</v>
      </c>
      <c r="E152" s="96" t="s">
        <v>296</v>
      </c>
      <c r="F152" s="62">
        <f t="shared" si="147"/>
        <v>231731619930</v>
      </c>
      <c r="G152" s="62">
        <f t="shared" si="147"/>
        <v>0</v>
      </c>
      <c r="H152" s="62">
        <f t="shared" si="147"/>
        <v>0</v>
      </c>
      <c r="I152" s="62">
        <f t="shared" si="147"/>
        <v>0</v>
      </c>
      <c r="J152" s="62">
        <f t="shared" si="147"/>
        <v>0</v>
      </c>
      <c r="K152" s="62">
        <f t="shared" si="118"/>
        <v>0</v>
      </c>
      <c r="L152" s="62">
        <f>+L153</f>
        <v>231731619930</v>
      </c>
      <c r="M152" s="42">
        <f t="shared" si="133"/>
        <v>2.9362995958952899E-2</v>
      </c>
      <c r="N152" s="62">
        <f t="shared" si="148"/>
        <v>0</v>
      </c>
      <c r="O152" s="62">
        <f t="shared" si="148"/>
        <v>142803800035</v>
      </c>
      <c r="P152" s="62">
        <f t="shared" si="148"/>
        <v>88927819895</v>
      </c>
      <c r="Q152" s="62">
        <f t="shared" si="148"/>
        <v>142803800035</v>
      </c>
      <c r="R152" s="62">
        <f t="shared" si="148"/>
        <v>88927819895</v>
      </c>
      <c r="S152" s="62">
        <f t="shared" si="148"/>
        <v>0</v>
      </c>
      <c r="T152" s="62">
        <f t="shared" si="148"/>
        <v>0</v>
      </c>
      <c r="U152" s="62">
        <f t="shared" si="148"/>
        <v>142803800035</v>
      </c>
      <c r="V152" s="62">
        <f t="shared" si="148"/>
        <v>0</v>
      </c>
      <c r="W152" s="62">
        <f t="shared" si="148"/>
        <v>0</v>
      </c>
      <c r="X152" s="38">
        <f t="shared" si="140"/>
        <v>0.61624650135418402</v>
      </c>
      <c r="Y152" s="38">
        <f t="shared" si="139"/>
        <v>0</v>
      </c>
      <c r="Z152" s="38">
        <f t="shared" si="109"/>
        <v>0</v>
      </c>
      <c r="AA152" s="38">
        <f t="shared" si="122"/>
        <v>0</v>
      </c>
      <c r="AB152" s="38" t="s">
        <v>40</v>
      </c>
    </row>
    <row r="153" spans="1:28" ht="38.25" customHeight="1" x14ac:dyDescent="0.25">
      <c r="A153" s="39" t="s">
        <v>298</v>
      </c>
      <c r="B153" s="34" t="s">
        <v>37</v>
      </c>
      <c r="C153" s="34">
        <v>10</v>
      </c>
      <c r="D153" s="34" t="s">
        <v>38</v>
      </c>
      <c r="E153" s="40" t="s">
        <v>268</v>
      </c>
      <c r="F153" s="62">
        <f t="shared" si="147"/>
        <v>231731619930</v>
      </c>
      <c r="G153" s="62">
        <f t="shared" si="147"/>
        <v>0</v>
      </c>
      <c r="H153" s="62">
        <f t="shared" si="147"/>
        <v>0</v>
      </c>
      <c r="I153" s="62">
        <f t="shared" si="147"/>
        <v>0</v>
      </c>
      <c r="J153" s="62">
        <f t="shared" si="147"/>
        <v>0</v>
      </c>
      <c r="K153" s="62">
        <f t="shared" si="118"/>
        <v>0</v>
      </c>
      <c r="L153" s="62">
        <f>+L154</f>
        <v>231731619930</v>
      </c>
      <c r="M153" s="42">
        <f t="shared" si="133"/>
        <v>2.9362995958952899E-2</v>
      </c>
      <c r="N153" s="62">
        <f t="shared" si="148"/>
        <v>0</v>
      </c>
      <c r="O153" s="62">
        <f t="shared" si="148"/>
        <v>142803800035</v>
      </c>
      <c r="P153" s="62">
        <f t="shared" si="148"/>
        <v>88927819895</v>
      </c>
      <c r="Q153" s="62">
        <f t="shared" si="148"/>
        <v>142803800035</v>
      </c>
      <c r="R153" s="62">
        <f t="shared" si="148"/>
        <v>88927819895</v>
      </c>
      <c r="S153" s="62">
        <f t="shared" si="148"/>
        <v>0</v>
      </c>
      <c r="T153" s="62">
        <f t="shared" si="148"/>
        <v>0</v>
      </c>
      <c r="U153" s="62">
        <f t="shared" si="148"/>
        <v>142803800035</v>
      </c>
      <c r="V153" s="62">
        <f t="shared" si="148"/>
        <v>0</v>
      </c>
      <c r="W153" s="62">
        <f t="shared" si="148"/>
        <v>0</v>
      </c>
      <c r="X153" s="38">
        <f t="shared" si="140"/>
        <v>0.61624650135418402</v>
      </c>
      <c r="Y153" s="38">
        <f t="shared" si="139"/>
        <v>0</v>
      </c>
      <c r="Z153" s="38">
        <f t="shared" si="109"/>
        <v>0</v>
      </c>
      <c r="AA153" s="38">
        <f t="shared" si="122"/>
        <v>0</v>
      </c>
      <c r="AB153" s="38" t="s">
        <v>40</v>
      </c>
    </row>
    <row r="154" spans="1:28" ht="30" customHeight="1" x14ac:dyDescent="0.25">
      <c r="A154" s="43" t="s">
        <v>299</v>
      </c>
      <c r="B154" s="44" t="s">
        <v>37</v>
      </c>
      <c r="C154" s="44">
        <v>10</v>
      </c>
      <c r="D154" s="44" t="s">
        <v>38</v>
      </c>
      <c r="E154" s="45" t="s">
        <v>258</v>
      </c>
      <c r="F154" s="46">
        <v>231731619930</v>
      </c>
      <c r="G154" s="46">
        <v>0</v>
      </c>
      <c r="H154" s="46">
        <v>0</v>
      </c>
      <c r="I154" s="46">
        <v>0</v>
      </c>
      <c r="J154" s="46">
        <v>0</v>
      </c>
      <c r="K154" s="46">
        <f t="shared" si="118"/>
        <v>0</v>
      </c>
      <c r="L154" s="46">
        <f>+F154+K154</f>
        <v>231731619930</v>
      </c>
      <c r="M154" s="51">
        <f t="shared" si="133"/>
        <v>2.9362995958952899E-2</v>
      </c>
      <c r="N154" s="46">
        <v>0</v>
      </c>
      <c r="O154" s="46">
        <v>142803800035</v>
      </c>
      <c r="P154" s="46">
        <f>L154-O154</f>
        <v>88927819895</v>
      </c>
      <c r="Q154" s="46">
        <v>142803800035</v>
      </c>
      <c r="R154" s="46">
        <f>+L154-Q154</f>
        <v>88927819895</v>
      </c>
      <c r="S154" s="46">
        <f>O154-Q154</f>
        <v>0</v>
      </c>
      <c r="T154" s="46">
        <v>0</v>
      </c>
      <c r="U154" s="46">
        <f>+Q154-T154</f>
        <v>142803800035</v>
      </c>
      <c r="V154" s="46">
        <v>0</v>
      </c>
      <c r="W154" s="48">
        <f>+T154-V154</f>
        <v>0</v>
      </c>
      <c r="X154" s="49">
        <f t="shared" si="140"/>
        <v>0.61624650135418402</v>
      </c>
      <c r="Y154" s="49">
        <f t="shared" si="139"/>
        <v>0</v>
      </c>
      <c r="Z154" s="49">
        <f t="shared" si="109"/>
        <v>0</v>
      </c>
      <c r="AA154" s="49">
        <f t="shared" si="122"/>
        <v>0</v>
      </c>
      <c r="AB154" s="49" t="s">
        <v>40</v>
      </c>
    </row>
    <row r="155" spans="1:28" ht="49.5" customHeight="1" x14ac:dyDescent="0.25">
      <c r="A155" s="97" t="s">
        <v>300</v>
      </c>
      <c r="B155" s="34" t="s">
        <v>37</v>
      </c>
      <c r="C155" s="34">
        <v>10</v>
      </c>
      <c r="D155" s="34" t="s">
        <v>38</v>
      </c>
      <c r="E155" s="40" t="s">
        <v>301</v>
      </c>
      <c r="F155" s="62">
        <f t="shared" ref="F155:J156" si="149">+F156</f>
        <v>12761000000</v>
      </c>
      <c r="G155" s="62">
        <f t="shared" si="149"/>
        <v>0</v>
      </c>
      <c r="H155" s="62">
        <f t="shared" si="149"/>
        <v>0</v>
      </c>
      <c r="I155" s="62">
        <f t="shared" si="149"/>
        <v>0</v>
      </c>
      <c r="J155" s="62">
        <f t="shared" si="149"/>
        <v>0</v>
      </c>
      <c r="K155" s="62">
        <f t="shared" si="118"/>
        <v>0</v>
      </c>
      <c r="L155" s="62">
        <f>+L156</f>
        <v>12761000000</v>
      </c>
      <c r="M155" s="42">
        <f t="shared" si="133"/>
        <v>1.6169618610761246E-3</v>
      </c>
      <c r="N155" s="62">
        <f t="shared" ref="N155:W156" si="150">+N156</f>
        <v>0</v>
      </c>
      <c r="O155" s="62">
        <f t="shared" si="150"/>
        <v>8930767250</v>
      </c>
      <c r="P155" s="62">
        <f t="shared" si="150"/>
        <v>3830232750</v>
      </c>
      <c r="Q155" s="62">
        <f t="shared" si="150"/>
        <v>8127530082</v>
      </c>
      <c r="R155" s="62">
        <f t="shared" si="150"/>
        <v>4633469918</v>
      </c>
      <c r="S155" s="62">
        <f t="shared" si="150"/>
        <v>803237168</v>
      </c>
      <c r="T155" s="62">
        <f t="shared" si="150"/>
        <v>213720241.69999999</v>
      </c>
      <c r="U155" s="62">
        <f t="shared" si="150"/>
        <v>7913809840.3000002</v>
      </c>
      <c r="V155" s="62">
        <f t="shared" si="150"/>
        <v>189642083.69999999</v>
      </c>
      <c r="W155" s="62">
        <f t="shared" si="150"/>
        <v>24078158</v>
      </c>
      <c r="X155" s="38">
        <f t="shared" si="140"/>
        <v>0.63690385408667027</v>
      </c>
      <c r="Y155" s="38">
        <f t="shared" si="139"/>
        <v>1.674792270981898E-2</v>
      </c>
      <c r="Z155" s="38">
        <f t="shared" si="109"/>
        <v>1.4861067604419716E-2</v>
      </c>
      <c r="AA155" s="38">
        <f t="shared" si="122"/>
        <v>2.6295841361857909E-2</v>
      </c>
      <c r="AB155" s="38">
        <f t="shared" ref="AB155:AB158" si="151">+V155/T155</f>
        <v>0.88733796196151316</v>
      </c>
    </row>
    <row r="156" spans="1:28" ht="49.5" customHeight="1" x14ac:dyDescent="0.25">
      <c r="A156" s="39" t="s">
        <v>302</v>
      </c>
      <c r="B156" s="34" t="s">
        <v>37</v>
      </c>
      <c r="C156" s="34">
        <v>10</v>
      </c>
      <c r="D156" s="34" t="s">
        <v>38</v>
      </c>
      <c r="E156" s="40" t="s">
        <v>301</v>
      </c>
      <c r="F156" s="62">
        <f t="shared" si="149"/>
        <v>12761000000</v>
      </c>
      <c r="G156" s="62">
        <f t="shared" si="149"/>
        <v>0</v>
      </c>
      <c r="H156" s="62">
        <f t="shared" si="149"/>
        <v>0</v>
      </c>
      <c r="I156" s="62">
        <f t="shared" si="149"/>
        <v>0</v>
      </c>
      <c r="J156" s="62">
        <f t="shared" si="149"/>
        <v>0</v>
      </c>
      <c r="K156" s="62">
        <f t="shared" si="118"/>
        <v>0</v>
      </c>
      <c r="L156" s="62">
        <f>+L157</f>
        <v>12761000000</v>
      </c>
      <c r="M156" s="42">
        <f t="shared" si="133"/>
        <v>1.6169618610761246E-3</v>
      </c>
      <c r="N156" s="62">
        <f t="shared" si="150"/>
        <v>0</v>
      </c>
      <c r="O156" s="62">
        <f t="shared" si="150"/>
        <v>8930767250</v>
      </c>
      <c r="P156" s="62">
        <f t="shared" si="150"/>
        <v>3830232750</v>
      </c>
      <c r="Q156" s="62">
        <f t="shared" si="150"/>
        <v>8127530082</v>
      </c>
      <c r="R156" s="62">
        <f t="shared" si="150"/>
        <v>4633469918</v>
      </c>
      <c r="S156" s="62">
        <f t="shared" si="150"/>
        <v>803237168</v>
      </c>
      <c r="T156" s="62">
        <f t="shared" si="150"/>
        <v>213720241.69999999</v>
      </c>
      <c r="U156" s="62">
        <f t="shared" si="150"/>
        <v>7913809840.3000002</v>
      </c>
      <c r="V156" s="62">
        <f t="shared" si="150"/>
        <v>189642083.69999999</v>
      </c>
      <c r="W156" s="62">
        <f t="shared" si="150"/>
        <v>24078158</v>
      </c>
      <c r="X156" s="38">
        <f t="shared" si="140"/>
        <v>0.63690385408667027</v>
      </c>
      <c r="Y156" s="38">
        <f t="shared" si="139"/>
        <v>1.674792270981898E-2</v>
      </c>
      <c r="Z156" s="38">
        <f t="shared" si="109"/>
        <v>1.4861067604419716E-2</v>
      </c>
      <c r="AA156" s="38">
        <f t="shared" si="122"/>
        <v>2.6295841361857909E-2</v>
      </c>
      <c r="AB156" s="38">
        <f t="shared" si="151"/>
        <v>0.88733796196151316</v>
      </c>
    </row>
    <row r="157" spans="1:28" ht="49.5" customHeight="1" x14ac:dyDescent="0.25">
      <c r="A157" s="39" t="s">
        <v>303</v>
      </c>
      <c r="B157" s="34" t="s">
        <v>37</v>
      </c>
      <c r="C157" s="34">
        <v>10</v>
      </c>
      <c r="D157" s="34" t="s">
        <v>38</v>
      </c>
      <c r="E157" s="40" t="s">
        <v>304</v>
      </c>
      <c r="F157" s="62">
        <f>SUM(F158:F158)</f>
        <v>12761000000</v>
      </c>
      <c r="G157" s="62">
        <f>SUM(G158:G158)</f>
        <v>0</v>
      </c>
      <c r="H157" s="62">
        <f>SUM(H158:H158)</f>
        <v>0</v>
      </c>
      <c r="I157" s="62">
        <f>SUM(I158:I158)</f>
        <v>0</v>
      </c>
      <c r="J157" s="62">
        <f>SUM(J158:J158)</f>
        <v>0</v>
      </c>
      <c r="K157" s="62">
        <f t="shared" si="118"/>
        <v>0</v>
      </c>
      <c r="L157" s="62">
        <f>SUM(L158:L158)</f>
        <v>12761000000</v>
      </c>
      <c r="M157" s="42">
        <f t="shared" si="133"/>
        <v>1.6169618610761246E-3</v>
      </c>
      <c r="N157" s="62">
        <f t="shared" ref="N157:W157" si="152">SUM(N158:N158)</f>
        <v>0</v>
      </c>
      <c r="O157" s="62">
        <f t="shared" si="152"/>
        <v>8930767250</v>
      </c>
      <c r="P157" s="62">
        <f t="shared" si="152"/>
        <v>3830232750</v>
      </c>
      <c r="Q157" s="62">
        <f t="shared" si="152"/>
        <v>8127530082</v>
      </c>
      <c r="R157" s="62">
        <f t="shared" si="152"/>
        <v>4633469918</v>
      </c>
      <c r="S157" s="62">
        <f t="shared" si="152"/>
        <v>803237168</v>
      </c>
      <c r="T157" s="62">
        <f t="shared" si="152"/>
        <v>213720241.69999999</v>
      </c>
      <c r="U157" s="62">
        <f t="shared" si="152"/>
        <v>7913809840.3000002</v>
      </c>
      <c r="V157" s="62">
        <f t="shared" si="152"/>
        <v>189642083.69999999</v>
      </c>
      <c r="W157" s="62">
        <f t="shared" si="152"/>
        <v>24078158</v>
      </c>
      <c r="X157" s="38">
        <f t="shared" si="140"/>
        <v>0.63690385408667027</v>
      </c>
      <c r="Y157" s="38">
        <f t="shared" si="139"/>
        <v>1.674792270981898E-2</v>
      </c>
      <c r="Z157" s="38">
        <f t="shared" si="109"/>
        <v>1.4861067604419716E-2</v>
      </c>
      <c r="AA157" s="38">
        <f t="shared" si="122"/>
        <v>2.6295841361857909E-2</v>
      </c>
      <c r="AB157" s="38">
        <f t="shared" si="151"/>
        <v>0.88733796196151316</v>
      </c>
    </row>
    <row r="158" spans="1:28" ht="30" customHeight="1" x14ac:dyDescent="0.25">
      <c r="A158" s="43" t="s">
        <v>305</v>
      </c>
      <c r="B158" s="44" t="s">
        <v>37</v>
      </c>
      <c r="C158" s="44">
        <v>10</v>
      </c>
      <c r="D158" s="44" t="s">
        <v>38</v>
      </c>
      <c r="E158" s="45" t="s">
        <v>258</v>
      </c>
      <c r="F158" s="46">
        <v>12761000000</v>
      </c>
      <c r="G158" s="46">
        <v>0</v>
      </c>
      <c r="H158" s="46">
        <v>0</v>
      </c>
      <c r="I158" s="46">
        <v>0</v>
      </c>
      <c r="J158" s="46">
        <v>0</v>
      </c>
      <c r="K158" s="46">
        <f t="shared" si="118"/>
        <v>0</v>
      </c>
      <c r="L158" s="46">
        <f>+F158+K158</f>
        <v>12761000000</v>
      </c>
      <c r="M158" s="51">
        <f t="shared" si="133"/>
        <v>1.6169618610761246E-3</v>
      </c>
      <c r="N158" s="46">
        <v>0</v>
      </c>
      <c r="O158" s="56">
        <v>8930767250</v>
      </c>
      <c r="P158" s="46">
        <f>L158-O158</f>
        <v>3830232750</v>
      </c>
      <c r="Q158" s="46">
        <v>8127530082</v>
      </c>
      <c r="R158" s="46">
        <f>+L158-Q158</f>
        <v>4633469918</v>
      </c>
      <c r="S158" s="46">
        <f>O158-Q158</f>
        <v>803237168</v>
      </c>
      <c r="T158" s="46">
        <v>213720241.69999999</v>
      </c>
      <c r="U158" s="46">
        <f>+Q158-T158</f>
        <v>7913809840.3000002</v>
      </c>
      <c r="V158" s="46">
        <v>189642083.69999999</v>
      </c>
      <c r="W158" s="48">
        <f>+T158-V158</f>
        <v>24078158</v>
      </c>
      <c r="X158" s="49">
        <f t="shared" si="140"/>
        <v>0.63690385408667027</v>
      </c>
      <c r="Y158" s="49">
        <f t="shared" si="139"/>
        <v>1.674792270981898E-2</v>
      </c>
      <c r="Z158" s="49">
        <f t="shared" si="109"/>
        <v>1.4861067604419716E-2</v>
      </c>
      <c r="AA158" s="49">
        <f t="shared" si="122"/>
        <v>2.6295841361857909E-2</v>
      </c>
      <c r="AB158" s="49">
        <f t="shared" si="151"/>
        <v>0.88733796196151316</v>
      </c>
    </row>
    <row r="159" spans="1:28" ht="69.75" customHeight="1" x14ac:dyDescent="0.25">
      <c r="A159" s="39" t="s">
        <v>306</v>
      </c>
      <c r="B159" s="34" t="s">
        <v>37</v>
      </c>
      <c r="C159" s="34">
        <v>10</v>
      </c>
      <c r="D159" s="34" t="s">
        <v>38</v>
      </c>
      <c r="E159" s="40" t="s">
        <v>307</v>
      </c>
      <c r="F159" s="62">
        <f t="shared" ref="F159:J161" si="153">+F160</f>
        <v>246157631169</v>
      </c>
      <c r="G159" s="62">
        <f t="shared" si="153"/>
        <v>0</v>
      </c>
      <c r="H159" s="62">
        <f t="shared" si="153"/>
        <v>0</v>
      </c>
      <c r="I159" s="62">
        <f t="shared" si="153"/>
        <v>0</v>
      </c>
      <c r="J159" s="62">
        <f t="shared" si="153"/>
        <v>0</v>
      </c>
      <c r="K159" s="62">
        <f t="shared" si="118"/>
        <v>0</v>
      </c>
      <c r="L159" s="62">
        <f>+L160</f>
        <v>246157631169</v>
      </c>
      <c r="M159" s="42">
        <f t="shared" si="133"/>
        <v>3.1190933423173459E-2</v>
      </c>
      <c r="N159" s="62">
        <f t="shared" ref="N159:W161" si="154">+N160</f>
        <v>0</v>
      </c>
      <c r="O159" s="62">
        <f t="shared" si="154"/>
        <v>181243825733</v>
      </c>
      <c r="P159" s="62">
        <f t="shared" si="154"/>
        <v>64913805436</v>
      </c>
      <c r="Q159" s="62">
        <f t="shared" si="154"/>
        <v>181243825733</v>
      </c>
      <c r="R159" s="62">
        <f t="shared" si="154"/>
        <v>64913805436</v>
      </c>
      <c r="S159" s="62">
        <f t="shared" si="154"/>
        <v>0</v>
      </c>
      <c r="T159" s="62">
        <f t="shared" si="154"/>
        <v>0</v>
      </c>
      <c r="U159" s="62">
        <f t="shared" si="154"/>
        <v>181243825733</v>
      </c>
      <c r="V159" s="62">
        <f t="shared" si="154"/>
        <v>0</v>
      </c>
      <c r="W159" s="62">
        <f t="shared" si="154"/>
        <v>0</v>
      </c>
      <c r="X159" s="38">
        <f t="shared" si="140"/>
        <v>0.73629172035932822</v>
      </c>
      <c r="Y159" s="38">
        <f t="shared" si="139"/>
        <v>0</v>
      </c>
      <c r="Z159" s="38">
        <f t="shared" si="109"/>
        <v>0</v>
      </c>
      <c r="AA159" s="38">
        <f t="shared" si="122"/>
        <v>0</v>
      </c>
      <c r="AB159" s="38" t="s">
        <v>40</v>
      </c>
    </row>
    <row r="160" spans="1:28" ht="70.5" customHeight="1" x14ac:dyDescent="0.25">
      <c r="A160" s="39" t="s">
        <v>308</v>
      </c>
      <c r="B160" s="34" t="s">
        <v>37</v>
      </c>
      <c r="C160" s="34">
        <v>10</v>
      </c>
      <c r="D160" s="34" t="s">
        <v>38</v>
      </c>
      <c r="E160" s="96" t="s">
        <v>307</v>
      </c>
      <c r="F160" s="62">
        <f t="shared" si="153"/>
        <v>246157631169</v>
      </c>
      <c r="G160" s="62">
        <f t="shared" si="153"/>
        <v>0</v>
      </c>
      <c r="H160" s="62">
        <f t="shared" si="153"/>
        <v>0</v>
      </c>
      <c r="I160" s="62">
        <f t="shared" si="153"/>
        <v>0</v>
      </c>
      <c r="J160" s="62">
        <f t="shared" si="153"/>
        <v>0</v>
      </c>
      <c r="K160" s="62">
        <f t="shared" si="118"/>
        <v>0</v>
      </c>
      <c r="L160" s="62">
        <f>+L161</f>
        <v>246157631169</v>
      </c>
      <c r="M160" s="42">
        <f t="shared" si="133"/>
        <v>3.1190933423173459E-2</v>
      </c>
      <c r="N160" s="62">
        <f t="shared" si="154"/>
        <v>0</v>
      </c>
      <c r="O160" s="62">
        <f t="shared" si="154"/>
        <v>181243825733</v>
      </c>
      <c r="P160" s="62">
        <f t="shared" si="154"/>
        <v>64913805436</v>
      </c>
      <c r="Q160" s="62">
        <f t="shared" si="154"/>
        <v>181243825733</v>
      </c>
      <c r="R160" s="62">
        <f t="shared" si="154"/>
        <v>64913805436</v>
      </c>
      <c r="S160" s="62">
        <f t="shared" si="154"/>
        <v>0</v>
      </c>
      <c r="T160" s="62">
        <f t="shared" si="154"/>
        <v>0</v>
      </c>
      <c r="U160" s="62">
        <f t="shared" si="154"/>
        <v>181243825733</v>
      </c>
      <c r="V160" s="62">
        <f t="shared" si="154"/>
        <v>0</v>
      </c>
      <c r="W160" s="62">
        <f t="shared" si="154"/>
        <v>0</v>
      </c>
      <c r="X160" s="38">
        <f t="shared" si="140"/>
        <v>0.73629172035932822</v>
      </c>
      <c r="Y160" s="38">
        <f t="shared" si="139"/>
        <v>0</v>
      </c>
      <c r="Z160" s="38">
        <f t="shared" ref="Z160:Z223" si="155">+V160/L160</f>
        <v>0</v>
      </c>
      <c r="AA160" s="38">
        <f t="shared" si="122"/>
        <v>0</v>
      </c>
      <c r="AB160" s="38" t="s">
        <v>40</v>
      </c>
    </row>
    <row r="161" spans="1:28" ht="29.25" customHeight="1" x14ac:dyDescent="0.25">
      <c r="A161" s="39" t="s">
        <v>309</v>
      </c>
      <c r="B161" s="34" t="s">
        <v>37</v>
      </c>
      <c r="C161" s="34">
        <v>10</v>
      </c>
      <c r="D161" s="34" t="s">
        <v>38</v>
      </c>
      <c r="E161" s="40" t="s">
        <v>268</v>
      </c>
      <c r="F161" s="62">
        <f t="shared" si="153"/>
        <v>246157631169</v>
      </c>
      <c r="G161" s="62">
        <f t="shared" si="153"/>
        <v>0</v>
      </c>
      <c r="H161" s="62">
        <f t="shared" si="153"/>
        <v>0</v>
      </c>
      <c r="I161" s="62">
        <f t="shared" si="153"/>
        <v>0</v>
      </c>
      <c r="J161" s="62">
        <f t="shared" si="153"/>
        <v>0</v>
      </c>
      <c r="K161" s="62">
        <f t="shared" si="118"/>
        <v>0</v>
      </c>
      <c r="L161" s="62">
        <f>+L162</f>
        <v>246157631169</v>
      </c>
      <c r="M161" s="42">
        <f t="shared" si="133"/>
        <v>3.1190933423173459E-2</v>
      </c>
      <c r="N161" s="62">
        <f t="shared" si="154"/>
        <v>0</v>
      </c>
      <c r="O161" s="62">
        <f t="shared" si="154"/>
        <v>181243825733</v>
      </c>
      <c r="P161" s="62">
        <f t="shared" si="154"/>
        <v>64913805436</v>
      </c>
      <c r="Q161" s="62">
        <f t="shared" si="154"/>
        <v>181243825733</v>
      </c>
      <c r="R161" s="62">
        <f t="shared" si="154"/>
        <v>64913805436</v>
      </c>
      <c r="S161" s="62">
        <f t="shared" si="154"/>
        <v>0</v>
      </c>
      <c r="T161" s="62">
        <f t="shared" si="154"/>
        <v>0</v>
      </c>
      <c r="U161" s="62">
        <f t="shared" si="154"/>
        <v>181243825733</v>
      </c>
      <c r="V161" s="62">
        <f t="shared" si="154"/>
        <v>0</v>
      </c>
      <c r="W161" s="62">
        <f t="shared" si="154"/>
        <v>0</v>
      </c>
      <c r="X161" s="38">
        <f t="shared" si="140"/>
        <v>0.73629172035932822</v>
      </c>
      <c r="Y161" s="38">
        <f t="shared" si="139"/>
        <v>0</v>
      </c>
      <c r="Z161" s="38">
        <f t="shared" si="155"/>
        <v>0</v>
      </c>
      <c r="AA161" s="38">
        <f t="shared" si="122"/>
        <v>0</v>
      </c>
      <c r="AB161" s="38" t="s">
        <v>40</v>
      </c>
    </row>
    <row r="162" spans="1:28" ht="30" customHeight="1" x14ac:dyDescent="0.25">
      <c r="A162" s="43" t="s">
        <v>310</v>
      </c>
      <c r="B162" s="44" t="s">
        <v>37</v>
      </c>
      <c r="C162" s="44">
        <v>10</v>
      </c>
      <c r="D162" s="44" t="s">
        <v>38</v>
      </c>
      <c r="E162" s="45" t="s">
        <v>258</v>
      </c>
      <c r="F162" s="46">
        <v>246157631169</v>
      </c>
      <c r="G162" s="46">
        <v>0</v>
      </c>
      <c r="H162" s="46">
        <v>0</v>
      </c>
      <c r="I162" s="46">
        <v>0</v>
      </c>
      <c r="J162" s="46">
        <v>0</v>
      </c>
      <c r="K162" s="46">
        <f t="shared" si="118"/>
        <v>0</v>
      </c>
      <c r="L162" s="46">
        <f>+F162+K162</f>
        <v>246157631169</v>
      </c>
      <c r="M162" s="42">
        <f t="shared" si="133"/>
        <v>3.1190933423173459E-2</v>
      </c>
      <c r="N162" s="46">
        <v>0</v>
      </c>
      <c r="O162" s="46">
        <v>181243825733</v>
      </c>
      <c r="P162" s="46">
        <f>L162-O162</f>
        <v>64913805436</v>
      </c>
      <c r="Q162" s="46">
        <v>181243825733</v>
      </c>
      <c r="R162" s="46">
        <f>+L162-Q162</f>
        <v>64913805436</v>
      </c>
      <c r="S162" s="46">
        <f>O162-Q162</f>
        <v>0</v>
      </c>
      <c r="T162" s="46">
        <v>0</v>
      </c>
      <c r="U162" s="46">
        <f>+Q162-T162</f>
        <v>181243825733</v>
      </c>
      <c r="V162" s="46">
        <v>0</v>
      </c>
      <c r="W162" s="48">
        <f>+T162-V162</f>
        <v>0</v>
      </c>
      <c r="X162" s="49">
        <f t="shared" si="140"/>
        <v>0.73629172035932822</v>
      </c>
      <c r="Y162" s="49">
        <f t="shared" si="139"/>
        <v>0</v>
      </c>
      <c r="Z162" s="49">
        <f t="shared" si="155"/>
        <v>0</v>
      </c>
      <c r="AA162" s="49">
        <f t="shared" si="122"/>
        <v>0</v>
      </c>
      <c r="AB162" s="49" t="s">
        <v>40</v>
      </c>
    </row>
    <row r="163" spans="1:28" ht="49.5" customHeight="1" x14ac:dyDescent="0.25">
      <c r="A163" s="39" t="s">
        <v>311</v>
      </c>
      <c r="B163" s="34" t="s">
        <v>37</v>
      </c>
      <c r="C163" s="34">
        <v>10</v>
      </c>
      <c r="D163" s="34" t="s">
        <v>38</v>
      </c>
      <c r="E163" s="40" t="s">
        <v>312</v>
      </c>
      <c r="F163" s="62">
        <f t="shared" ref="F163:J165" si="156">+F164</f>
        <v>283126047866</v>
      </c>
      <c r="G163" s="62">
        <f t="shared" si="156"/>
        <v>0</v>
      </c>
      <c r="H163" s="62">
        <f t="shared" si="156"/>
        <v>0</v>
      </c>
      <c r="I163" s="62">
        <f t="shared" si="156"/>
        <v>0</v>
      </c>
      <c r="J163" s="62">
        <f t="shared" si="156"/>
        <v>0</v>
      </c>
      <c r="K163" s="62">
        <f t="shared" si="118"/>
        <v>0</v>
      </c>
      <c r="L163" s="62">
        <f>+L164</f>
        <v>283126047866</v>
      </c>
      <c r="M163" s="42">
        <f t="shared" si="133"/>
        <v>3.5875246554073766E-2</v>
      </c>
      <c r="N163" s="62">
        <f t="shared" ref="N163:W165" si="157">+N164</f>
        <v>0</v>
      </c>
      <c r="O163" s="62">
        <f t="shared" si="157"/>
        <v>217578018008</v>
      </c>
      <c r="P163" s="62">
        <f t="shared" si="157"/>
        <v>65548029858</v>
      </c>
      <c r="Q163" s="62">
        <f t="shared" si="157"/>
        <v>217578018008</v>
      </c>
      <c r="R163" s="62">
        <f t="shared" si="157"/>
        <v>65548029858</v>
      </c>
      <c r="S163" s="62">
        <f t="shared" si="157"/>
        <v>0</v>
      </c>
      <c r="T163" s="62">
        <f t="shared" si="157"/>
        <v>0</v>
      </c>
      <c r="U163" s="62">
        <f t="shared" si="157"/>
        <v>217578018008</v>
      </c>
      <c r="V163" s="62">
        <f t="shared" si="157"/>
        <v>0</v>
      </c>
      <c r="W163" s="62">
        <f t="shared" si="157"/>
        <v>0</v>
      </c>
      <c r="X163" s="38">
        <f t="shared" si="140"/>
        <v>0.76848463660601418</v>
      </c>
      <c r="Y163" s="38">
        <f t="shared" si="139"/>
        <v>0</v>
      </c>
      <c r="Z163" s="38">
        <f t="shared" si="155"/>
        <v>0</v>
      </c>
      <c r="AA163" s="38">
        <f t="shared" si="122"/>
        <v>0</v>
      </c>
      <c r="AB163" s="38" t="s">
        <v>40</v>
      </c>
    </row>
    <row r="164" spans="1:28" ht="49.5" customHeight="1" x14ac:dyDescent="0.25">
      <c r="A164" s="39" t="s">
        <v>313</v>
      </c>
      <c r="B164" s="34" t="s">
        <v>37</v>
      </c>
      <c r="C164" s="34">
        <v>10</v>
      </c>
      <c r="D164" s="34" t="s">
        <v>38</v>
      </c>
      <c r="E164" s="40" t="s">
        <v>312</v>
      </c>
      <c r="F164" s="62">
        <f t="shared" si="156"/>
        <v>283126047866</v>
      </c>
      <c r="G164" s="62">
        <f t="shared" si="156"/>
        <v>0</v>
      </c>
      <c r="H164" s="62">
        <f t="shared" si="156"/>
        <v>0</v>
      </c>
      <c r="I164" s="62">
        <f t="shared" si="156"/>
        <v>0</v>
      </c>
      <c r="J164" s="62">
        <f t="shared" si="156"/>
        <v>0</v>
      </c>
      <c r="K164" s="62">
        <f t="shared" si="118"/>
        <v>0</v>
      </c>
      <c r="L164" s="62">
        <f>+L165</f>
        <v>283126047866</v>
      </c>
      <c r="M164" s="42">
        <f t="shared" si="133"/>
        <v>3.5875246554073766E-2</v>
      </c>
      <c r="N164" s="62">
        <f t="shared" si="157"/>
        <v>0</v>
      </c>
      <c r="O164" s="62">
        <f t="shared" si="157"/>
        <v>217578018008</v>
      </c>
      <c r="P164" s="62">
        <f t="shared" si="157"/>
        <v>65548029858</v>
      </c>
      <c r="Q164" s="62">
        <f t="shared" si="157"/>
        <v>217578018008</v>
      </c>
      <c r="R164" s="62">
        <f t="shared" si="157"/>
        <v>65548029858</v>
      </c>
      <c r="S164" s="62">
        <f t="shared" si="157"/>
        <v>0</v>
      </c>
      <c r="T164" s="62">
        <f t="shared" si="157"/>
        <v>0</v>
      </c>
      <c r="U164" s="62">
        <f t="shared" si="157"/>
        <v>217578018008</v>
      </c>
      <c r="V164" s="62">
        <f t="shared" si="157"/>
        <v>0</v>
      </c>
      <c r="W164" s="62">
        <f t="shared" si="157"/>
        <v>0</v>
      </c>
      <c r="X164" s="38">
        <f t="shared" si="140"/>
        <v>0.76848463660601418</v>
      </c>
      <c r="Y164" s="38">
        <f t="shared" si="139"/>
        <v>0</v>
      </c>
      <c r="Z164" s="38">
        <f t="shared" si="155"/>
        <v>0</v>
      </c>
      <c r="AA164" s="38">
        <f t="shared" si="122"/>
        <v>0</v>
      </c>
      <c r="AB164" s="38" t="s">
        <v>40</v>
      </c>
    </row>
    <row r="165" spans="1:28" ht="32.25" customHeight="1" x14ac:dyDescent="0.25">
      <c r="A165" s="39" t="s">
        <v>314</v>
      </c>
      <c r="B165" s="34" t="s">
        <v>37</v>
      </c>
      <c r="C165" s="34">
        <v>10</v>
      </c>
      <c r="D165" s="34" t="s">
        <v>38</v>
      </c>
      <c r="E165" s="40" t="s">
        <v>268</v>
      </c>
      <c r="F165" s="62">
        <f t="shared" si="156"/>
        <v>283126047866</v>
      </c>
      <c r="G165" s="62">
        <f t="shared" si="156"/>
        <v>0</v>
      </c>
      <c r="H165" s="62">
        <f t="shared" si="156"/>
        <v>0</v>
      </c>
      <c r="I165" s="62">
        <f t="shared" si="156"/>
        <v>0</v>
      </c>
      <c r="J165" s="62">
        <f t="shared" si="156"/>
        <v>0</v>
      </c>
      <c r="K165" s="62">
        <f t="shared" si="118"/>
        <v>0</v>
      </c>
      <c r="L165" s="62">
        <f>+L166</f>
        <v>283126047866</v>
      </c>
      <c r="M165" s="42">
        <f t="shared" si="133"/>
        <v>3.5875246554073766E-2</v>
      </c>
      <c r="N165" s="62">
        <f t="shared" si="157"/>
        <v>0</v>
      </c>
      <c r="O165" s="62">
        <f t="shared" si="157"/>
        <v>217578018008</v>
      </c>
      <c r="P165" s="62">
        <f t="shared" si="157"/>
        <v>65548029858</v>
      </c>
      <c r="Q165" s="62">
        <f t="shared" si="157"/>
        <v>217578018008</v>
      </c>
      <c r="R165" s="62">
        <f t="shared" si="157"/>
        <v>65548029858</v>
      </c>
      <c r="S165" s="62">
        <f t="shared" si="157"/>
        <v>0</v>
      </c>
      <c r="T165" s="62">
        <f t="shared" si="157"/>
        <v>0</v>
      </c>
      <c r="U165" s="62">
        <f t="shared" si="157"/>
        <v>217578018008</v>
      </c>
      <c r="V165" s="62">
        <f t="shared" si="157"/>
        <v>0</v>
      </c>
      <c r="W165" s="62">
        <f t="shared" si="157"/>
        <v>0</v>
      </c>
      <c r="X165" s="38">
        <f t="shared" si="140"/>
        <v>0.76848463660601418</v>
      </c>
      <c r="Y165" s="38">
        <f t="shared" si="139"/>
        <v>0</v>
      </c>
      <c r="Z165" s="38">
        <f t="shared" si="155"/>
        <v>0</v>
      </c>
      <c r="AA165" s="38">
        <f t="shared" si="122"/>
        <v>0</v>
      </c>
      <c r="AB165" s="38" t="s">
        <v>40</v>
      </c>
    </row>
    <row r="166" spans="1:28" ht="30" customHeight="1" x14ac:dyDescent="0.25">
      <c r="A166" s="43" t="s">
        <v>315</v>
      </c>
      <c r="B166" s="44" t="s">
        <v>37</v>
      </c>
      <c r="C166" s="44">
        <v>10</v>
      </c>
      <c r="D166" s="44" t="s">
        <v>38</v>
      </c>
      <c r="E166" s="45" t="s">
        <v>258</v>
      </c>
      <c r="F166" s="46">
        <v>283126047866</v>
      </c>
      <c r="G166" s="46">
        <v>0</v>
      </c>
      <c r="H166" s="46">
        <v>0</v>
      </c>
      <c r="I166" s="46">
        <v>0</v>
      </c>
      <c r="J166" s="46">
        <v>0</v>
      </c>
      <c r="K166" s="46">
        <f t="shared" si="118"/>
        <v>0</v>
      </c>
      <c r="L166" s="46">
        <f>+F166+K166</f>
        <v>283126047866</v>
      </c>
      <c r="M166" s="51">
        <f t="shared" si="133"/>
        <v>3.5875246554073766E-2</v>
      </c>
      <c r="N166" s="46">
        <v>0</v>
      </c>
      <c r="O166" s="46">
        <v>217578018008</v>
      </c>
      <c r="P166" s="46">
        <f>L166-O166</f>
        <v>65548029858</v>
      </c>
      <c r="Q166" s="46">
        <v>217578018008</v>
      </c>
      <c r="R166" s="46">
        <f>+L166-Q166</f>
        <v>65548029858</v>
      </c>
      <c r="S166" s="46">
        <f>O166-Q166</f>
        <v>0</v>
      </c>
      <c r="T166" s="46">
        <v>0</v>
      </c>
      <c r="U166" s="46">
        <f>+Q166-T166</f>
        <v>217578018008</v>
      </c>
      <c r="V166" s="46">
        <v>0</v>
      </c>
      <c r="W166" s="48">
        <f>+T166-V166</f>
        <v>0</v>
      </c>
      <c r="X166" s="49">
        <f t="shared" si="140"/>
        <v>0.76848463660601418</v>
      </c>
      <c r="Y166" s="49">
        <f t="shared" si="139"/>
        <v>0</v>
      </c>
      <c r="Z166" s="49">
        <f t="shared" si="155"/>
        <v>0</v>
      </c>
      <c r="AA166" s="49">
        <f t="shared" si="122"/>
        <v>0</v>
      </c>
      <c r="AB166" s="49" t="s">
        <v>40</v>
      </c>
    </row>
    <row r="167" spans="1:28" ht="66.75" customHeight="1" x14ac:dyDescent="0.25">
      <c r="A167" s="39" t="s">
        <v>316</v>
      </c>
      <c r="B167" s="34" t="s">
        <v>37</v>
      </c>
      <c r="C167" s="34">
        <v>10</v>
      </c>
      <c r="D167" s="34" t="s">
        <v>38</v>
      </c>
      <c r="E167" s="40" t="s">
        <v>317</v>
      </c>
      <c r="F167" s="62">
        <f t="shared" ref="F167:L169" si="158">+F168</f>
        <v>143699497948</v>
      </c>
      <c r="G167" s="62">
        <f t="shared" si="158"/>
        <v>0</v>
      </c>
      <c r="H167" s="62">
        <f t="shared" si="158"/>
        <v>0</v>
      </c>
      <c r="I167" s="62">
        <f t="shared" si="158"/>
        <v>0</v>
      </c>
      <c r="J167" s="62">
        <f t="shared" si="158"/>
        <v>0</v>
      </c>
      <c r="K167" s="62">
        <f t="shared" si="158"/>
        <v>0</v>
      </c>
      <c r="L167" s="62">
        <f t="shared" si="158"/>
        <v>143699497948</v>
      </c>
      <c r="M167" s="42">
        <f t="shared" si="133"/>
        <v>1.8208338503072082E-2</v>
      </c>
      <c r="N167" s="62">
        <f t="shared" ref="N167:W169" si="159">+N168</f>
        <v>0</v>
      </c>
      <c r="O167" s="62">
        <f t="shared" si="159"/>
        <v>127207862717</v>
      </c>
      <c r="P167" s="62">
        <f t="shared" si="159"/>
        <v>16491635231</v>
      </c>
      <c r="Q167" s="62">
        <f t="shared" si="159"/>
        <v>127207862717</v>
      </c>
      <c r="R167" s="62">
        <f t="shared" si="159"/>
        <v>16491635231</v>
      </c>
      <c r="S167" s="62">
        <f t="shared" si="159"/>
        <v>0</v>
      </c>
      <c r="T167" s="62">
        <f t="shared" si="159"/>
        <v>0</v>
      </c>
      <c r="U167" s="62">
        <f t="shared" si="159"/>
        <v>127207862717</v>
      </c>
      <c r="V167" s="62">
        <f t="shared" si="159"/>
        <v>0</v>
      </c>
      <c r="W167" s="62">
        <f t="shared" si="159"/>
        <v>0</v>
      </c>
      <c r="X167" s="38">
        <f t="shared" si="140"/>
        <v>0.88523526201206515</v>
      </c>
      <c r="Y167" s="38">
        <f t="shared" si="139"/>
        <v>0</v>
      </c>
      <c r="Z167" s="38">
        <f t="shared" si="155"/>
        <v>0</v>
      </c>
      <c r="AA167" s="38">
        <f t="shared" si="122"/>
        <v>0</v>
      </c>
      <c r="AB167" s="38" t="s">
        <v>40</v>
      </c>
    </row>
    <row r="168" spans="1:28" ht="66.75" customHeight="1" x14ac:dyDescent="0.25">
      <c r="A168" s="39" t="s">
        <v>318</v>
      </c>
      <c r="B168" s="34" t="s">
        <v>37</v>
      </c>
      <c r="C168" s="34">
        <v>10</v>
      </c>
      <c r="D168" s="34" t="s">
        <v>38</v>
      </c>
      <c r="E168" s="96" t="s">
        <v>317</v>
      </c>
      <c r="F168" s="62">
        <f t="shared" si="158"/>
        <v>143699497948</v>
      </c>
      <c r="G168" s="62">
        <f t="shared" si="158"/>
        <v>0</v>
      </c>
      <c r="H168" s="62">
        <f t="shared" si="158"/>
        <v>0</v>
      </c>
      <c r="I168" s="62">
        <f t="shared" si="158"/>
        <v>0</v>
      </c>
      <c r="J168" s="62">
        <f t="shared" si="158"/>
        <v>0</v>
      </c>
      <c r="K168" s="62">
        <f t="shared" si="158"/>
        <v>0</v>
      </c>
      <c r="L168" s="62">
        <f t="shared" si="158"/>
        <v>143699497948</v>
      </c>
      <c r="M168" s="42">
        <f t="shared" si="133"/>
        <v>1.8208338503072082E-2</v>
      </c>
      <c r="N168" s="62">
        <f t="shared" si="159"/>
        <v>0</v>
      </c>
      <c r="O168" s="62">
        <f t="shared" si="159"/>
        <v>127207862717</v>
      </c>
      <c r="P168" s="62">
        <f t="shared" si="159"/>
        <v>16491635231</v>
      </c>
      <c r="Q168" s="62">
        <f t="shared" si="159"/>
        <v>127207862717</v>
      </c>
      <c r="R168" s="62">
        <f t="shared" si="159"/>
        <v>16491635231</v>
      </c>
      <c r="S168" s="62">
        <f t="shared" si="159"/>
        <v>0</v>
      </c>
      <c r="T168" s="62">
        <f t="shared" si="159"/>
        <v>0</v>
      </c>
      <c r="U168" s="62">
        <f t="shared" si="159"/>
        <v>127207862717</v>
      </c>
      <c r="V168" s="62">
        <f t="shared" si="159"/>
        <v>0</v>
      </c>
      <c r="W168" s="62">
        <f t="shared" si="159"/>
        <v>0</v>
      </c>
      <c r="X168" s="38">
        <f t="shared" si="140"/>
        <v>0.88523526201206515</v>
      </c>
      <c r="Y168" s="38">
        <f t="shared" si="139"/>
        <v>0</v>
      </c>
      <c r="Z168" s="38">
        <f t="shared" si="155"/>
        <v>0</v>
      </c>
      <c r="AA168" s="38">
        <f t="shared" si="122"/>
        <v>0</v>
      </c>
      <c r="AB168" s="38" t="s">
        <v>40</v>
      </c>
    </row>
    <row r="169" spans="1:28" ht="38.25" customHeight="1" x14ac:dyDescent="0.25">
      <c r="A169" s="39" t="s">
        <v>319</v>
      </c>
      <c r="B169" s="34" t="s">
        <v>37</v>
      </c>
      <c r="C169" s="34">
        <v>10</v>
      </c>
      <c r="D169" s="34" t="s">
        <v>38</v>
      </c>
      <c r="E169" s="40" t="s">
        <v>268</v>
      </c>
      <c r="F169" s="62">
        <f t="shared" si="158"/>
        <v>143699497948</v>
      </c>
      <c r="G169" s="62">
        <f t="shared" si="158"/>
        <v>0</v>
      </c>
      <c r="H169" s="62">
        <f t="shared" si="158"/>
        <v>0</v>
      </c>
      <c r="I169" s="62">
        <f t="shared" si="158"/>
        <v>0</v>
      </c>
      <c r="J169" s="62">
        <f t="shared" si="158"/>
        <v>0</v>
      </c>
      <c r="K169" s="62">
        <f t="shared" si="158"/>
        <v>0</v>
      </c>
      <c r="L169" s="62">
        <f t="shared" si="158"/>
        <v>143699497948</v>
      </c>
      <c r="M169" s="42">
        <f t="shared" si="133"/>
        <v>1.8208338503072082E-2</v>
      </c>
      <c r="N169" s="62">
        <f t="shared" si="159"/>
        <v>0</v>
      </c>
      <c r="O169" s="62">
        <f t="shared" si="159"/>
        <v>127207862717</v>
      </c>
      <c r="P169" s="62">
        <f t="shared" si="159"/>
        <v>16491635231</v>
      </c>
      <c r="Q169" s="62">
        <f t="shared" si="159"/>
        <v>127207862717</v>
      </c>
      <c r="R169" s="62">
        <f t="shared" si="159"/>
        <v>16491635231</v>
      </c>
      <c r="S169" s="62">
        <f t="shared" si="159"/>
        <v>0</v>
      </c>
      <c r="T169" s="62">
        <f t="shared" si="159"/>
        <v>0</v>
      </c>
      <c r="U169" s="62">
        <f t="shared" si="159"/>
        <v>127207862717</v>
      </c>
      <c r="V169" s="62">
        <f t="shared" si="159"/>
        <v>0</v>
      </c>
      <c r="W169" s="62">
        <f t="shared" si="159"/>
        <v>0</v>
      </c>
      <c r="X169" s="38">
        <f t="shared" si="140"/>
        <v>0.88523526201206515</v>
      </c>
      <c r="Y169" s="38">
        <f t="shared" si="139"/>
        <v>0</v>
      </c>
      <c r="Z169" s="38">
        <f t="shared" si="155"/>
        <v>0</v>
      </c>
      <c r="AA169" s="38">
        <f t="shared" si="122"/>
        <v>0</v>
      </c>
      <c r="AB169" s="38" t="s">
        <v>40</v>
      </c>
    </row>
    <row r="170" spans="1:28" ht="30" customHeight="1" x14ac:dyDescent="0.25">
      <c r="A170" s="43" t="s">
        <v>320</v>
      </c>
      <c r="B170" s="44" t="s">
        <v>37</v>
      </c>
      <c r="C170" s="44">
        <v>10</v>
      </c>
      <c r="D170" s="44" t="s">
        <v>38</v>
      </c>
      <c r="E170" s="45" t="s">
        <v>258</v>
      </c>
      <c r="F170" s="46">
        <v>143699497948</v>
      </c>
      <c r="G170" s="46">
        <v>0</v>
      </c>
      <c r="H170" s="46">
        <v>0</v>
      </c>
      <c r="I170" s="46">
        <v>0</v>
      </c>
      <c r="J170" s="46">
        <v>0</v>
      </c>
      <c r="K170" s="46">
        <f t="shared" ref="K170:K200" si="160">+G170-H170+I170-J170</f>
        <v>0</v>
      </c>
      <c r="L170" s="46">
        <f>+F170+K170</f>
        <v>143699497948</v>
      </c>
      <c r="M170" s="51">
        <f t="shared" si="133"/>
        <v>1.8208338503072082E-2</v>
      </c>
      <c r="N170" s="46">
        <v>0</v>
      </c>
      <c r="O170" s="46">
        <v>127207862717</v>
      </c>
      <c r="P170" s="46">
        <f>L170-O170</f>
        <v>16491635231</v>
      </c>
      <c r="Q170" s="46">
        <v>127207862717</v>
      </c>
      <c r="R170" s="46">
        <f>+L170-Q170</f>
        <v>16491635231</v>
      </c>
      <c r="S170" s="46">
        <f>O170-Q170</f>
        <v>0</v>
      </c>
      <c r="T170" s="46">
        <v>0</v>
      </c>
      <c r="U170" s="46">
        <f>+Q170-T170</f>
        <v>127207862717</v>
      </c>
      <c r="V170" s="46">
        <v>0</v>
      </c>
      <c r="W170" s="48">
        <f>+T170-V170</f>
        <v>0</v>
      </c>
      <c r="X170" s="49">
        <f t="shared" si="140"/>
        <v>0.88523526201206515</v>
      </c>
      <c r="Y170" s="49">
        <f t="shared" si="139"/>
        <v>0</v>
      </c>
      <c r="Z170" s="49">
        <f t="shared" si="155"/>
        <v>0</v>
      </c>
      <c r="AA170" s="49">
        <f t="shared" si="122"/>
        <v>0</v>
      </c>
      <c r="AB170" s="49" t="s">
        <v>40</v>
      </c>
    </row>
    <row r="171" spans="1:28" ht="67.5" customHeight="1" x14ac:dyDescent="0.25">
      <c r="A171" s="39" t="s">
        <v>321</v>
      </c>
      <c r="B171" s="34" t="s">
        <v>37</v>
      </c>
      <c r="C171" s="34">
        <v>10</v>
      </c>
      <c r="D171" s="34" t="s">
        <v>38</v>
      </c>
      <c r="E171" s="40" t="s">
        <v>322</v>
      </c>
      <c r="F171" s="62">
        <f t="shared" ref="F171:J173" si="161">+F172</f>
        <v>59469726833</v>
      </c>
      <c r="G171" s="62">
        <f t="shared" si="161"/>
        <v>0</v>
      </c>
      <c r="H171" s="62">
        <f t="shared" si="161"/>
        <v>0</v>
      </c>
      <c r="I171" s="62">
        <f t="shared" si="161"/>
        <v>0</v>
      </c>
      <c r="J171" s="62">
        <f t="shared" si="161"/>
        <v>0</v>
      </c>
      <c r="K171" s="62">
        <f t="shared" si="160"/>
        <v>0</v>
      </c>
      <c r="L171" s="62">
        <f>+L172</f>
        <v>59469726833</v>
      </c>
      <c r="M171" s="42">
        <f t="shared" si="133"/>
        <v>7.5354815592489953E-3</v>
      </c>
      <c r="N171" s="62">
        <f t="shared" ref="N171:W173" si="162">+N172</f>
        <v>0</v>
      </c>
      <c r="O171" s="62">
        <f t="shared" si="162"/>
        <v>48079893039</v>
      </c>
      <c r="P171" s="62">
        <f t="shared" si="162"/>
        <v>11389833794</v>
      </c>
      <c r="Q171" s="62">
        <f t="shared" si="162"/>
        <v>48079893039</v>
      </c>
      <c r="R171" s="62">
        <f t="shared" si="162"/>
        <v>11389833794</v>
      </c>
      <c r="S171" s="62">
        <f t="shared" si="162"/>
        <v>0</v>
      </c>
      <c r="T171" s="62">
        <f t="shared" si="162"/>
        <v>0</v>
      </c>
      <c r="U171" s="62">
        <f t="shared" si="162"/>
        <v>48079893039</v>
      </c>
      <c r="V171" s="62">
        <f t="shared" si="162"/>
        <v>0</v>
      </c>
      <c r="W171" s="62">
        <f t="shared" si="162"/>
        <v>0</v>
      </c>
      <c r="X171" s="38">
        <f t="shared" si="140"/>
        <v>0.80847677632714909</v>
      </c>
      <c r="Y171" s="38">
        <f t="shared" si="139"/>
        <v>0</v>
      </c>
      <c r="Z171" s="38">
        <f t="shared" si="155"/>
        <v>0</v>
      </c>
      <c r="AA171" s="38">
        <f t="shared" si="122"/>
        <v>0</v>
      </c>
      <c r="AB171" s="38" t="s">
        <v>40</v>
      </c>
    </row>
    <row r="172" spans="1:28" ht="67.5" customHeight="1" x14ac:dyDescent="0.25">
      <c r="A172" s="39" t="s">
        <v>323</v>
      </c>
      <c r="B172" s="34" t="s">
        <v>37</v>
      </c>
      <c r="C172" s="34">
        <v>10</v>
      </c>
      <c r="D172" s="34" t="s">
        <v>38</v>
      </c>
      <c r="E172" s="96" t="s">
        <v>322</v>
      </c>
      <c r="F172" s="62">
        <f t="shared" si="161"/>
        <v>59469726833</v>
      </c>
      <c r="G172" s="62">
        <f t="shared" si="161"/>
        <v>0</v>
      </c>
      <c r="H172" s="62">
        <f t="shared" si="161"/>
        <v>0</v>
      </c>
      <c r="I172" s="62">
        <f t="shared" si="161"/>
        <v>0</v>
      </c>
      <c r="J172" s="62">
        <f t="shared" si="161"/>
        <v>0</v>
      </c>
      <c r="K172" s="62">
        <f t="shared" si="160"/>
        <v>0</v>
      </c>
      <c r="L172" s="62">
        <f>+L173</f>
        <v>59469726833</v>
      </c>
      <c r="M172" s="42">
        <f t="shared" si="133"/>
        <v>7.5354815592489953E-3</v>
      </c>
      <c r="N172" s="62">
        <f t="shared" si="162"/>
        <v>0</v>
      </c>
      <c r="O172" s="62">
        <f t="shared" si="162"/>
        <v>48079893039</v>
      </c>
      <c r="P172" s="62">
        <f t="shared" si="162"/>
        <v>11389833794</v>
      </c>
      <c r="Q172" s="62">
        <f t="shared" si="162"/>
        <v>48079893039</v>
      </c>
      <c r="R172" s="62">
        <f t="shared" si="162"/>
        <v>11389833794</v>
      </c>
      <c r="S172" s="62">
        <f t="shared" si="162"/>
        <v>0</v>
      </c>
      <c r="T172" s="62">
        <f t="shared" si="162"/>
        <v>0</v>
      </c>
      <c r="U172" s="62">
        <f t="shared" si="162"/>
        <v>48079893039</v>
      </c>
      <c r="V172" s="62">
        <f t="shared" si="162"/>
        <v>0</v>
      </c>
      <c r="W172" s="62">
        <f t="shared" si="162"/>
        <v>0</v>
      </c>
      <c r="X172" s="38">
        <f t="shared" si="140"/>
        <v>0.80847677632714909</v>
      </c>
      <c r="Y172" s="38">
        <f t="shared" si="139"/>
        <v>0</v>
      </c>
      <c r="Z172" s="38">
        <f t="shared" si="155"/>
        <v>0</v>
      </c>
      <c r="AA172" s="38">
        <f t="shared" si="122"/>
        <v>0</v>
      </c>
      <c r="AB172" s="38" t="s">
        <v>40</v>
      </c>
    </row>
    <row r="173" spans="1:28" ht="32.25" customHeight="1" x14ac:dyDescent="0.25">
      <c r="A173" s="39" t="s">
        <v>324</v>
      </c>
      <c r="B173" s="34" t="s">
        <v>37</v>
      </c>
      <c r="C173" s="34">
        <v>10</v>
      </c>
      <c r="D173" s="34" t="s">
        <v>38</v>
      </c>
      <c r="E173" s="40" t="s">
        <v>268</v>
      </c>
      <c r="F173" s="62">
        <f t="shared" si="161"/>
        <v>59469726833</v>
      </c>
      <c r="G173" s="62">
        <f t="shared" si="161"/>
        <v>0</v>
      </c>
      <c r="H173" s="62">
        <f t="shared" si="161"/>
        <v>0</v>
      </c>
      <c r="I173" s="62">
        <f t="shared" si="161"/>
        <v>0</v>
      </c>
      <c r="J173" s="62">
        <f t="shared" si="161"/>
        <v>0</v>
      </c>
      <c r="K173" s="62">
        <f t="shared" si="160"/>
        <v>0</v>
      </c>
      <c r="L173" s="62">
        <f>+L174</f>
        <v>59469726833</v>
      </c>
      <c r="M173" s="42">
        <f t="shared" si="133"/>
        <v>7.5354815592489953E-3</v>
      </c>
      <c r="N173" s="62">
        <f t="shared" si="162"/>
        <v>0</v>
      </c>
      <c r="O173" s="62">
        <f t="shared" si="162"/>
        <v>48079893039</v>
      </c>
      <c r="P173" s="62">
        <f t="shared" si="162"/>
        <v>11389833794</v>
      </c>
      <c r="Q173" s="62">
        <f t="shared" si="162"/>
        <v>48079893039</v>
      </c>
      <c r="R173" s="62">
        <f t="shared" si="162"/>
        <v>11389833794</v>
      </c>
      <c r="S173" s="62">
        <f t="shared" si="162"/>
        <v>0</v>
      </c>
      <c r="T173" s="62">
        <f t="shared" si="162"/>
        <v>0</v>
      </c>
      <c r="U173" s="62">
        <f t="shared" si="162"/>
        <v>48079893039</v>
      </c>
      <c r="V173" s="62">
        <f t="shared" si="162"/>
        <v>0</v>
      </c>
      <c r="W173" s="62">
        <f t="shared" si="162"/>
        <v>0</v>
      </c>
      <c r="X173" s="38">
        <f t="shared" si="140"/>
        <v>0.80847677632714909</v>
      </c>
      <c r="Y173" s="38">
        <f t="shared" si="139"/>
        <v>0</v>
      </c>
      <c r="Z173" s="38">
        <f t="shared" si="155"/>
        <v>0</v>
      </c>
      <c r="AA173" s="38">
        <f t="shared" si="122"/>
        <v>0</v>
      </c>
      <c r="AB173" s="38" t="s">
        <v>40</v>
      </c>
    </row>
    <row r="174" spans="1:28" ht="30" customHeight="1" x14ac:dyDescent="0.25">
      <c r="A174" s="43" t="s">
        <v>325</v>
      </c>
      <c r="B174" s="44" t="s">
        <v>37</v>
      </c>
      <c r="C174" s="44">
        <v>10</v>
      </c>
      <c r="D174" s="44" t="s">
        <v>38</v>
      </c>
      <c r="E174" s="45" t="s">
        <v>258</v>
      </c>
      <c r="F174" s="46">
        <v>59469726833</v>
      </c>
      <c r="G174" s="46">
        <v>0</v>
      </c>
      <c r="H174" s="46">
        <v>0</v>
      </c>
      <c r="I174" s="46">
        <v>0</v>
      </c>
      <c r="J174" s="46">
        <v>0</v>
      </c>
      <c r="K174" s="46">
        <f t="shared" si="160"/>
        <v>0</v>
      </c>
      <c r="L174" s="46">
        <f>+F174+K174</f>
        <v>59469726833</v>
      </c>
      <c r="M174" s="51">
        <f t="shared" si="133"/>
        <v>7.5354815592489953E-3</v>
      </c>
      <c r="N174" s="46">
        <v>0</v>
      </c>
      <c r="O174" s="46">
        <v>48079893039</v>
      </c>
      <c r="P174" s="46">
        <f>L174-O174</f>
        <v>11389833794</v>
      </c>
      <c r="Q174" s="46">
        <v>48079893039</v>
      </c>
      <c r="R174" s="46">
        <f>+L174-Q174</f>
        <v>11389833794</v>
      </c>
      <c r="S174" s="46">
        <f>O174-Q174</f>
        <v>0</v>
      </c>
      <c r="T174" s="46">
        <v>0</v>
      </c>
      <c r="U174" s="46">
        <f>+Q174-T174</f>
        <v>48079893039</v>
      </c>
      <c r="V174" s="46">
        <v>0</v>
      </c>
      <c r="W174" s="48">
        <f>+T174-V174</f>
        <v>0</v>
      </c>
      <c r="X174" s="49">
        <f t="shared" si="140"/>
        <v>0.80847677632714909</v>
      </c>
      <c r="Y174" s="49">
        <f t="shared" si="139"/>
        <v>0</v>
      </c>
      <c r="Z174" s="49">
        <f t="shared" si="155"/>
        <v>0</v>
      </c>
      <c r="AA174" s="49">
        <f t="shared" si="122"/>
        <v>0</v>
      </c>
      <c r="AB174" s="49" t="s">
        <v>40</v>
      </c>
    </row>
    <row r="175" spans="1:28" ht="95.25" customHeight="1" x14ac:dyDescent="0.25">
      <c r="A175" s="39" t="s">
        <v>326</v>
      </c>
      <c r="B175" s="34" t="s">
        <v>37</v>
      </c>
      <c r="C175" s="34">
        <v>10</v>
      </c>
      <c r="D175" s="34" t="s">
        <v>38</v>
      </c>
      <c r="E175" s="40" t="s">
        <v>327</v>
      </c>
      <c r="F175" s="62">
        <f t="shared" ref="F175:J177" si="163">+F176</f>
        <v>185783723137</v>
      </c>
      <c r="G175" s="62">
        <f t="shared" si="163"/>
        <v>0</v>
      </c>
      <c r="H175" s="62">
        <f t="shared" si="163"/>
        <v>0</v>
      </c>
      <c r="I175" s="62">
        <f t="shared" si="163"/>
        <v>0</v>
      </c>
      <c r="J175" s="62">
        <f t="shared" si="163"/>
        <v>0</v>
      </c>
      <c r="K175" s="62">
        <f t="shared" si="160"/>
        <v>0</v>
      </c>
      <c r="L175" s="62">
        <f>+L176</f>
        <v>185783723137</v>
      </c>
      <c r="M175" s="42">
        <f t="shared" si="133"/>
        <v>2.3540881962327009E-2</v>
      </c>
      <c r="N175" s="62">
        <f t="shared" ref="N175:W177" si="164">+N176</f>
        <v>0</v>
      </c>
      <c r="O175" s="62">
        <f t="shared" si="164"/>
        <v>141736621594</v>
      </c>
      <c r="P175" s="62">
        <f t="shared" si="164"/>
        <v>44047101543</v>
      </c>
      <c r="Q175" s="62">
        <f t="shared" si="164"/>
        <v>141736621594</v>
      </c>
      <c r="R175" s="62">
        <f t="shared" si="164"/>
        <v>44047101543</v>
      </c>
      <c r="S175" s="62">
        <f t="shared" si="164"/>
        <v>0</v>
      </c>
      <c r="T175" s="62">
        <f t="shared" si="164"/>
        <v>0</v>
      </c>
      <c r="U175" s="62">
        <f t="shared" si="164"/>
        <v>141736621594</v>
      </c>
      <c r="V175" s="62">
        <f t="shared" si="164"/>
        <v>0</v>
      </c>
      <c r="W175" s="62">
        <f t="shared" si="164"/>
        <v>0</v>
      </c>
      <c r="X175" s="38">
        <f t="shared" si="140"/>
        <v>0.76291194514107707</v>
      </c>
      <c r="Y175" s="38">
        <f t="shared" si="139"/>
        <v>0</v>
      </c>
      <c r="Z175" s="38">
        <f t="shared" si="155"/>
        <v>0</v>
      </c>
      <c r="AA175" s="38">
        <f t="shared" si="122"/>
        <v>0</v>
      </c>
      <c r="AB175" s="38" t="s">
        <v>40</v>
      </c>
    </row>
    <row r="176" spans="1:28" ht="95.25" customHeight="1" x14ac:dyDescent="0.25">
      <c r="A176" s="39" t="s">
        <v>328</v>
      </c>
      <c r="B176" s="34" t="s">
        <v>37</v>
      </c>
      <c r="C176" s="34">
        <v>10</v>
      </c>
      <c r="D176" s="34" t="s">
        <v>38</v>
      </c>
      <c r="E176" s="96" t="s">
        <v>327</v>
      </c>
      <c r="F176" s="62">
        <f t="shared" si="163"/>
        <v>185783723137</v>
      </c>
      <c r="G176" s="62">
        <f t="shared" si="163"/>
        <v>0</v>
      </c>
      <c r="H176" s="62">
        <f t="shared" si="163"/>
        <v>0</v>
      </c>
      <c r="I176" s="62">
        <f t="shared" si="163"/>
        <v>0</v>
      </c>
      <c r="J176" s="62">
        <f t="shared" si="163"/>
        <v>0</v>
      </c>
      <c r="K176" s="62">
        <f t="shared" si="160"/>
        <v>0</v>
      </c>
      <c r="L176" s="62">
        <f>+L177</f>
        <v>185783723137</v>
      </c>
      <c r="M176" s="42">
        <f t="shared" si="133"/>
        <v>2.3540881962327009E-2</v>
      </c>
      <c r="N176" s="62">
        <f t="shared" si="164"/>
        <v>0</v>
      </c>
      <c r="O176" s="62">
        <f t="shared" si="164"/>
        <v>141736621594</v>
      </c>
      <c r="P176" s="62">
        <f t="shared" si="164"/>
        <v>44047101543</v>
      </c>
      <c r="Q176" s="62">
        <f t="shared" si="164"/>
        <v>141736621594</v>
      </c>
      <c r="R176" s="62">
        <f t="shared" si="164"/>
        <v>44047101543</v>
      </c>
      <c r="S176" s="62">
        <f t="shared" si="164"/>
        <v>0</v>
      </c>
      <c r="T176" s="62">
        <f t="shared" si="164"/>
        <v>0</v>
      </c>
      <c r="U176" s="62">
        <f t="shared" si="164"/>
        <v>141736621594</v>
      </c>
      <c r="V176" s="62">
        <f t="shared" si="164"/>
        <v>0</v>
      </c>
      <c r="W176" s="62">
        <f t="shared" si="164"/>
        <v>0</v>
      </c>
      <c r="X176" s="38">
        <f t="shared" si="140"/>
        <v>0.76291194514107707</v>
      </c>
      <c r="Y176" s="38">
        <f t="shared" si="139"/>
        <v>0</v>
      </c>
      <c r="Z176" s="38">
        <f t="shared" si="155"/>
        <v>0</v>
      </c>
      <c r="AA176" s="38">
        <f t="shared" si="122"/>
        <v>0</v>
      </c>
      <c r="AB176" s="38" t="s">
        <v>40</v>
      </c>
    </row>
    <row r="177" spans="1:28" ht="33" customHeight="1" x14ac:dyDescent="0.25">
      <c r="A177" s="39" t="s">
        <v>329</v>
      </c>
      <c r="B177" s="34" t="s">
        <v>37</v>
      </c>
      <c r="C177" s="34">
        <v>10</v>
      </c>
      <c r="D177" s="34" t="s">
        <v>38</v>
      </c>
      <c r="E177" s="40" t="s">
        <v>268</v>
      </c>
      <c r="F177" s="62">
        <f t="shared" si="163"/>
        <v>185783723137</v>
      </c>
      <c r="G177" s="62">
        <f t="shared" si="163"/>
        <v>0</v>
      </c>
      <c r="H177" s="62">
        <f t="shared" si="163"/>
        <v>0</v>
      </c>
      <c r="I177" s="62">
        <f t="shared" si="163"/>
        <v>0</v>
      </c>
      <c r="J177" s="62">
        <f t="shared" si="163"/>
        <v>0</v>
      </c>
      <c r="K177" s="62">
        <f t="shared" si="160"/>
        <v>0</v>
      </c>
      <c r="L177" s="62">
        <f>+L178</f>
        <v>185783723137</v>
      </c>
      <c r="M177" s="42">
        <f t="shared" si="133"/>
        <v>2.3540881962327009E-2</v>
      </c>
      <c r="N177" s="62">
        <f t="shared" si="164"/>
        <v>0</v>
      </c>
      <c r="O177" s="62">
        <f t="shared" si="164"/>
        <v>141736621594</v>
      </c>
      <c r="P177" s="62">
        <f t="shared" si="164"/>
        <v>44047101543</v>
      </c>
      <c r="Q177" s="62">
        <f t="shared" si="164"/>
        <v>141736621594</v>
      </c>
      <c r="R177" s="62">
        <f t="shared" si="164"/>
        <v>44047101543</v>
      </c>
      <c r="S177" s="62">
        <f t="shared" si="164"/>
        <v>0</v>
      </c>
      <c r="T177" s="62">
        <f t="shared" si="164"/>
        <v>0</v>
      </c>
      <c r="U177" s="62">
        <f t="shared" si="164"/>
        <v>141736621594</v>
      </c>
      <c r="V177" s="62">
        <f t="shared" si="164"/>
        <v>0</v>
      </c>
      <c r="W177" s="62">
        <f t="shared" si="164"/>
        <v>0</v>
      </c>
      <c r="X177" s="38">
        <f t="shared" si="140"/>
        <v>0.76291194514107707</v>
      </c>
      <c r="Y177" s="38">
        <f t="shared" si="139"/>
        <v>0</v>
      </c>
      <c r="Z177" s="38">
        <f t="shared" si="155"/>
        <v>0</v>
      </c>
      <c r="AA177" s="38">
        <f t="shared" si="122"/>
        <v>0</v>
      </c>
      <c r="AB177" s="38" t="s">
        <v>40</v>
      </c>
    </row>
    <row r="178" spans="1:28" ht="30" customHeight="1" x14ac:dyDescent="0.25">
      <c r="A178" s="43" t="s">
        <v>330</v>
      </c>
      <c r="B178" s="44" t="s">
        <v>37</v>
      </c>
      <c r="C178" s="44">
        <v>10</v>
      </c>
      <c r="D178" s="44" t="s">
        <v>38</v>
      </c>
      <c r="E178" s="45" t="s">
        <v>258</v>
      </c>
      <c r="F178" s="46">
        <v>185783723137</v>
      </c>
      <c r="G178" s="46">
        <v>0</v>
      </c>
      <c r="H178" s="46">
        <v>0</v>
      </c>
      <c r="I178" s="46">
        <v>0</v>
      </c>
      <c r="J178" s="46">
        <v>0</v>
      </c>
      <c r="K178" s="46">
        <f t="shared" si="160"/>
        <v>0</v>
      </c>
      <c r="L178" s="46">
        <f>+F178+K178</f>
        <v>185783723137</v>
      </c>
      <c r="M178" s="51">
        <f t="shared" si="133"/>
        <v>2.3540881962327009E-2</v>
      </c>
      <c r="N178" s="46">
        <v>0</v>
      </c>
      <c r="O178" s="46">
        <v>141736621594</v>
      </c>
      <c r="P178" s="46">
        <f>L178-O178</f>
        <v>44047101543</v>
      </c>
      <c r="Q178" s="46">
        <v>141736621594</v>
      </c>
      <c r="R178" s="46">
        <f>+L178-Q178</f>
        <v>44047101543</v>
      </c>
      <c r="S178" s="46">
        <f>O178-Q178</f>
        <v>0</v>
      </c>
      <c r="T178" s="46">
        <v>0</v>
      </c>
      <c r="U178" s="46">
        <f>+Q178-T178</f>
        <v>141736621594</v>
      </c>
      <c r="V178" s="46">
        <v>0</v>
      </c>
      <c r="W178" s="48">
        <f>+T178-V178</f>
        <v>0</v>
      </c>
      <c r="X178" s="49">
        <f t="shared" si="140"/>
        <v>0.76291194514107707</v>
      </c>
      <c r="Y178" s="49">
        <f t="shared" si="139"/>
        <v>0</v>
      </c>
      <c r="Z178" s="49">
        <f t="shared" si="155"/>
        <v>0</v>
      </c>
      <c r="AA178" s="49">
        <f t="shared" ref="AA178:AA241" si="165">+T178/Q178</f>
        <v>0</v>
      </c>
      <c r="AB178" s="49" t="s">
        <v>40</v>
      </c>
    </row>
    <row r="179" spans="1:28" ht="53.25" customHeight="1" x14ac:dyDescent="0.25">
      <c r="A179" s="39" t="s">
        <v>331</v>
      </c>
      <c r="B179" s="34" t="s">
        <v>37</v>
      </c>
      <c r="C179" s="34">
        <v>10</v>
      </c>
      <c r="D179" s="34" t="s">
        <v>38</v>
      </c>
      <c r="E179" s="40" t="s">
        <v>332</v>
      </c>
      <c r="F179" s="62">
        <f t="shared" ref="F179:J181" si="166">+F180</f>
        <v>157227907719</v>
      </c>
      <c r="G179" s="62">
        <f t="shared" si="166"/>
        <v>0</v>
      </c>
      <c r="H179" s="62">
        <f t="shared" si="166"/>
        <v>0</v>
      </c>
      <c r="I179" s="62">
        <f t="shared" si="166"/>
        <v>0</v>
      </c>
      <c r="J179" s="62">
        <f t="shared" si="166"/>
        <v>0</v>
      </c>
      <c r="K179" s="62">
        <f t="shared" si="160"/>
        <v>0</v>
      </c>
      <c r="L179" s="62">
        <f>+L180</f>
        <v>157227907719</v>
      </c>
      <c r="M179" s="42">
        <f t="shared" si="133"/>
        <v>1.9922539791428526E-2</v>
      </c>
      <c r="N179" s="62">
        <f t="shared" ref="N179:W181" si="167">+N180</f>
        <v>0</v>
      </c>
      <c r="O179" s="62">
        <f t="shared" si="167"/>
        <v>100468422969</v>
      </c>
      <c r="P179" s="62">
        <f t="shared" si="167"/>
        <v>56759484750</v>
      </c>
      <c r="Q179" s="62">
        <f t="shared" si="167"/>
        <v>100468422969</v>
      </c>
      <c r="R179" s="62">
        <f t="shared" si="167"/>
        <v>56759484750</v>
      </c>
      <c r="S179" s="62">
        <f t="shared" si="167"/>
        <v>0</v>
      </c>
      <c r="T179" s="62">
        <f t="shared" si="167"/>
        <v>0</v>
      </c>
      <c r="U179" s="62">
        <f t="shared" si="167"/>
        <v>100468422969</v>
      </c>
      <c r="V179" s="62">
        <f t="shared" si="167"/>
        <v>0</v>
      </c>
      <c r="W179" s="62">
        <f t="shared" si="167"/>
        <v>0</v>
      </c>
      <c r="X179" s="38">
        <f t="shared" si="140"/>
        <v>0.63899866395575666</v>
      </c>
      <c r="Y179" s="38">
        <f t="shared" si="139"/>
        <v>0</v>
      </c>
      <c r="Z179" s="38">
        <f t="shared" si="155"/>
        <v>0</v>
      </c>
      <c r="AA179" s="38">
        <f t="shared" si="165"/>
        <v>0</v>
      </c>
      <c r="AB179" s="38" t="s">
        <v>40</v>
      </c>
    </row>
    <row r="180" spans="1:28" ht="53.25" customHeight="1" x14ac:dyDescent="0.25">
      <c r="A180" s="39" t="s">
        <v>333</v>
      </c>
      <c r="B180" s="34" t="s">
        <v>37</v>
      </c>
      <c r="C180" s="34">
        <v>10</v>
      </c>
      <c r="D180" s="34" t="s">
        <v>38</v>
      </c>
      <c r="E180" s="96" t="s">
        <v>332</v>
      </c>
      <c r="F180" s="62">
        <f t="shared" si="166"/>
        <v>157227907719</v>
      </c>
      <c r="G180" s="62">
        <f t="shared" si="166"/>
        <v>0</v>
      </c>
      <c r="H180" s="62">
        <f t="shared" si="166"/>
        <v>0</v>
      </c>
      <c r="I180" s="62">
        <f t="shared" si="166"/>
        <v>0</v>
      </c>
      <c r="J180" s="62">
        <f t="shared" si="166"/>
        <v>0</v>
      </c>
      <c r="K180" s="62">
        <f t="shared" si="160"/>
        <v>0</v>
      </c>
      <c r="L180" s="62">
        <f>+L181</f>
        <v>157227907719</v>
      </c>
      <c r="M180" s="42">
        <f t="shared" si="133"/>
        <v>1.9922539791428526E-2</v>
      </c>
      <c r="N180" s="62">
        <f t="shared" si="167"/>
        <v>0</v>
      </c>
      <c r="O180" s="62">
        <f t="shared" si="167"/>
        <v>100468422969</v>
      </c>
      <c r="P180" s="62">
        <f t="shared" si="167"/>
        <v>56759484750</v>
      </c>
      <c r="Q180" s="62">
        <f t="shared" si="167"/>
        <v>100468422969</v>
      </c>
      <c r="R180" s="62">
        <f t="shared" si="167"/>
        <v>56759484750</v>
      </c>
      <c r="S180" s="62">
        <f t="shared" si="167"/>
        <v>0</v>
      </c>
      <c r="T180" s="62">
        <f t="shared" si="167"/>
        <v>0</v>
      </c>
      <c r="U180" s="62">
        <f t="shared" si="167"/>
        <v>100468422969</v>
      </c>
      <c r="V180" s="62">
        <f t="shared" si="167"/>
        <v>0</v>
      </c>
      <c r="W180" s="62">
        <f t="shared" si="167"/>
        <v>0</v>
      </c>
      <c r="X180" s="38">
        <f t="shared" si="140"/>
        <v>0.63899866395575666</v>
      </c>
      <c r="Y180" s="38">
        <f t="shared" si="139"/>
        <v>0</v>
      </c>
      <c r="Z180" s="38">
        <f t="shared" si="155"/>
        <v>0</v>
      </c>
      <c r="AA180" s="38">
        <f t="shared" si="165"/>
        <v>0</v>
      </c>
      <c r="AB180" s="38" t="s">
        <v>40</v>
      </c>
    </row>
    <row r="181" spans="1:28" ht="38.25" customHeight="1" x14ac:dyDescent="0.25">
      <c r="A181" s="39" t="s">
        <v>334</v>
      </c>
      <c r="B181" s="34" t="s">
        <v>37</v>
      </c>
      <c r="C181" s="34">
        <v>10</v>
      </c>
      <c r="D181" s="34" t="s">
        <v>38</v>
      </c>
      <c r="E181" s="40" t="s">
        <v>268</v>
      </c>
      <c r="F181" s="62">
        <f t="shared" si="166"/>
        <v>157227907719</v>
      </c>
      <c r="G181" s="62">
        <f t="shared" si="166"/>
        <v>0</v>
      </c>
      <c r="H181" s="62">
        <f t="shared" si="166"/>
        <v>0</v>
      </c>
      <c r="I181" s="62">
        <f t="shared" si="166"/>
        <v>0</v>
      </c>
      <c r="J181" s="62">
        <f t="shared" si="166"/>
        <v>0</v>
      </c>
      <c r="K181" s="62">
        <f t="shared" si="160"/>
        <v>0</v>
      </c>
      <c r="L181" s="62">
        <f>+L182</f>
        <v>157227907719</v>
      </c>
      <c r="M181" s="42">
        <f t="shared" si="133"/>
        <v>1.9922539791428526E-2</v>
      </c>
      <c r="N181" s="62">
        <f t="shared" si="167"/>
        <v>0</v>
      </c>
      <c r="O181" s="62">
        <f t="shared" si="167"/>
        <v>100468422969</v>
      </c>
      <c r="P181" s="62">
        <f t="shared" si="167"/>
        <v>56759484750</v>
      </c>
      <c r="Q181" s="62">
        <f t="shared" si="167"/>
        <v>100468422969</v>
      </c>
      <c r="R181" s="62">
        <f t="shared" si="167"/>
        <v>56759484750</v>
      </c>
      <c r="S181" s="62">
        <f t="shared" si="167"/>
        <v>0</v>
      </c>
      <c r="T181" s="62">
        <f t="shared" si="167"/>
        <v>0</v>
      </c>
      <c r="U181" s="62">
        <f t="shared" si="167"/>
        <v>100468422969</v>
      </c>
      <c r="V181" s="62">
        <f t="shared" si="167"/>
        <v>0</v>
      </c>
      <c r="W181" s="62">
        <f t="shared" si="167"/>
        <v>0</v>
      </c>
      <c r="X181" s="38">
        <f t="shared" si="140"/>
        <v>0.63899866395575666</v>
      </c>
      <c r="Y181" s="38">
        <f t="shared" si="139"/>
        <v>0</v>
      </c>
      <c r="Z181" s="38">
        <f t="shared" si="155"/>
        <v>0</v>
      </c>
      <c r="AA181" s="38">
        <f t="shared" si="165"/>
        <v>0</v>
      </c>
      <c r="AB181" s="38" t="s">
        <v>40</v>
      </c>
    </row>
    <row r="182" spans="1:28" ht="38.25" customHeight="1" x14ac:dyDescent="0.25">
      <c r="A182" s="43" t="s">
        <v>335</v>
      </c>
      <c r="B182" s="100" t="s">
        <v>37</v>
      </c>
      <c r="C182" s="44">
        <v>10</v>
      </c>
      <c r="D182" s="44" t="s">
        <v>38</v>
      </c>
      <c r="E182" s="45" t="s">
        <v>258</v>
      </c>
      <c r="F182" s="46">
        <v>157227907719</v>
      </c>
      <c r="G182" s="46">
        <v>0</v>
      </c>
      <c r="H182" s="46">
        <v>0</v>
      </c>
      <c r="I182" s="46">
        <v>0</v>
      </c>
      <c r="J182" s="46">
        <v>0</v>
      </c>
      <c r="K182" s="46">
        <f t="shared" si="160"/>
        <v>0</v>
      </c>
      <c r="L182" s="46">
        <f>+F182+K182</f>
        <v>157227907719</v>
      </c>
      <c r="M182" s="51">
        <f t="shared" si="133"/>
        <v>1.9922539791428526E-2</v>
      </c>
      <c r="N182" s="46">
        <v>0</v>
      </c>
      <c r="O182" s="46">
        <v>100468422969</v>
      </c>
      <c r="P182" s="46">
        <f>L182-O182</f>
        <v>56759484750</v>
      </c>
      <c r="Q182" s="46">
        <v>100468422969</v>
      </c>
      <c r="R182" s="46">
        <f>+L182-Q182</f>
        <v>56759484750</v>
      </c>
      <c r="S182" s="46">
        <f>O182-Q182</f>
        <v>0</v>
      </c>
      <c r="T182" s="46">
        <v>0</v>
      </c>
      <c r="U182" s="46">
        <f>+Q182-T182</f>
        <v>100468422969</v>
      </c>
      <c r="V182" s="46">
        <v>0</v>
      </c>
      <c r="W182" s="48">
        <f>+T182-V182</f>
        <v>0</v>
      </c>
      <c r="X182" s="49">
        <f t="shared" si="140"/>
        <v>0.63899866395575666</v>
      </c>
      <c r="Y182" s="49">
        <f t="shared" si="139"/>
        <v>0</v>
      </c>
      <c r="Z182" s="49">
        <f t="shared" si="155"/>
        <v>0</v>
      </c>
      <c r="AA182" s="49">
        <f t="shared" si="165"/>
        <v>0</v>
      </c>
      <c r="AB182" s="49" t="s">
        <v>40</v>
      </c>
    </row>
    <row r="183" spans="1:28" ht="69" customHeight="1" x14ac:dyDescent="0.25">
      <c r="A183" s="39" t="s">
        <v>336</v>
      </c>
      <c r="B183" s="34" t="s">
        <v>37</v>
      </c>
      <c r="C183" s="34">
        <v>10</v>
      </c>
      <c r="D183" s="34" t="s">
        <v>38</v>
      </c>
      <c r="E183" s="40" t="s">
        <v>337</v>
      </c>
      <c r="F183" s="62">
        <f t="shared" ref="F183:J185" si="168">+F184</f>
        <v>242320270178</v>
      </c>
      <c r="G183" s="62">
        <f t="shared" si="168"/>
        <v>0</v>
      </c>
      <c r="H183" s="62">
        <f t="shared" si="168"/>
        <v>0</v>
      </c>
      <c r="I183" s="62">
        <f t="shared" si="168"/>
        <v>0</v>
      </c>
      <c r="J183" s="62">
        <f t="shared" si="168"/>
        <v>0</v>
      </c>
      <c r="K183" s="62">
        <f t="shared" si="160"/>
        <v>0</v>
      </c>
      <c r="L183" s="62">
        <f>+L184</f>
        <v>242320270178</v>
      </c>
      <c r="M183" s="42">
        <f t="shared" si="133"/>
        <v>3.0704696735638918E-2</v>
      </c>
      <c r="N183" s="62">
        <f t="shared" ref="N183:W185" si="169">+N184</f>
        <v>0</v>
      </c>
      <c r="O183" s="62">
        <f t="shared" si="169"/>
        <v>145080481919</v>
      </c>
      <c r="P183" s="62">
        <f t="shared" si="169"/>
        <v>97239788259</v>
      </c>
      <c r="Q183" s="62">
        <f t="shared" si="169"/>
        <v>145080481919</v>
      </c>
      <c r="R183" s="62">
        <f t="shared" si="169"/>
        <v>97239788259</v>
      </c>
      <c r="S183" s="62">
        <f t="shared" si="169"/>
        <v>0</v>
      </c>
      <c r="T183" s="62">
        <f t="shared" si="169"/>
        <v>0</v>
      </c>
      <c r="U183" s="62">
        <f t="shared" si="169"/>
        <v>145080481919</v>
      </c>
      <c r="V183" s="62">
        <f t="shared" si="169"/>
        <v>0</v>
      </c>
      <c r="W183" s="62">
        <f t="shared" si="169"/>
        <v>0</v>
      </c>
      <c r="X183" s="38">
        <f t="shared" si="140"/>
        <v>0.59871376757886974</v>
      </c>
      <c r="Y183" s="38">
        <f t="shared" si="139"/>
        <v>0</v>
      </c>
      <c r="Z183" s="38">
        <f t="shared" si="155"/>
        <v>0</v>
      </c>
      <c r="AA183" s="38">
        <f t="shared" si="165"/>
        <v>0</v>
      </c>
      <c r="AB183" s="38" t="s">
        <v>40</v>
      </c>
    </row>
    <row r="184" spans="1:28" ht="69" customHeight="1" x14ac:dyDescent="0.25">
      <c r="A184" s="39" t="s">
        <v>338</v>
      </c>
      <c r="B184" s="34" t="s">
        <v>37</v>
      </c>
      <c r="C184" s="34">
        <v>10</v>
      </c>
      <c r="D184" s="34" t="s">
        <v>38</v>
      </c>
      <c r="E184" s="96" t="s">
        <v>337</v>
      </c>
      <c r="F184" s="62">
        <f t="shared" si="168"/>
        <v>242320270178</v>
      </c>
      <c r="G184" s="62">
        <f t="shared" si="168"/>
        <v>0</v>
      </c>
      <c r="H184" s="62">
        <f t="shared" si="168"/>
        <v>0</v>
      </c>
      <c r="I184" s="62">
        <f t="shared" si="168"/>
        <v>0</v>
      </c>
      <c r="J184" s="62">
        <f t="shared" si="168"/>
        <v>0</v>
      </c>
      <c r="K184" s="62">
        <f t="shared" si="160"/>
        <v>0</v>
      </c>
      <c r="L184" s="62">
        <f>+L185</f>
        <v>242320270178</v>
      </c>
      <c r="M184" s="42">
        <f t="shared" si="133"/>
        <v>3.0704696735638918E-2</v>
      </c>
      <c r="N184" s="62">
        <f t="shared" si="169"/>
        <v>0</v>
      </c>
      <c r="O184" s="62">
        <f t="shared" si="169"/>
        <v>145080481919</v>
      </c>
      <c r="P184" s="62">
        <f t="shared" si="169"/>
        <v>97239788259</v>
      </c>
      <c r="Q184" s="62">
        <f t="shared" si="169"/>
        <v>145080481919</v>
      </c>
      <c r="R184" s="62">
        <f t="shared" si="169"/>
        <v>97239788259</v>
      </c>
      <c r="S184" s="62">
        <f t="shared" si="169"/>
        <v>0</v>
      </c>
      <c r="T184" s="62">
        <f t="shared" si="169"/>
        <v>0</v>
      </c>
      <c r="U184" s="62">
        <f t="shared" si="169"/>
        <v>145080481919</v>
      </c>
      <c r="V184" s="62">
        <f t="shared" si="169"/>
        <v>0</v>
      </c>
      <c r="W184" s="62">
        <f t="shared" si="169"/>
        <v>0</v>
      </c>
      <c r="X184" s="38">
        <f t="shared" si="140"/>
        <v>0.59871376757886974</v>
      </c>
      <c r="Y184" s="38">
        <f t="shared" si="139"/>
        <v>0</v>
      </c>
      <c r="Z184" s="38">
        <f t="shared" si="155"/>
        <v>0</v>
      </c>
      <c r="AA184" s="38">
        <f t="shared" si="165"/>
        <v>0</v>
      </c>
      <c r="AB184" s="38" t="s">
        <v>40</v>
      </c>
    </row>
    <row r="185" spans="1:28" ht="29.25" customHeight="1" x14ac:dyDescent="0.25">
      <c r="A185" s="39" t="s">
        <v>339</v>
      </c>
      <c r="B185" s="34" t="s">
        <v>37</v>
      </c>
      <c r="C185" s="34">
        <v>10</v>
      </c>
      <c r="D185" s="34" t="s">
        <v>38</v>
      </c>
      <c r="E185" s="40" t="s">
        <v>268</v>
      </c>
      <c r="F185" s="62">
        <f t="shared" si="168"/>
        <v>242320270178</v>
      </c>
      <c r="G185" s="62">
        <f t="shared" si="168"/>
        <v>0</v>
      </c>
      <c r="H185" s="62">
        <f t="shared" si="168"/>
        <v>0</v>
      </c>
      <c r="I185" s="62">
        <f t="shared" si="168"/>
        <v>0</v>
      </c>
      <c r="J185" s="62">
        <f t="shared" si="168"/>
        <v>0</v>
      </c>
      <c r="K185" s="62">
        <f t="shared" si="160"/>
        <v>0</v>
      </c>
      <c r="L185" s="62">
        <f>+L186</f>
        <v>242320270178</v>
      </c>
      <c r="M185" s="42">
        <f t="shared" si="133"/>
        <v>3.0704696735638918E-2</v>
      </c>
      <c r="N185" s="62">
        <f t="shared" si="169"/>
        <v>0</v>
      </c>
      <c r="O185" s="62">
        <f t="shared" si="169"/>
        <v>145080481919</v>
      </c>
      <c r="P185" s="62">
        <f t="shared" si="169"/>
        <v>97239788259</v>
      </c>
      <c r="Q185" s="62">
        <f t="shared" si="169"/>
        <v>145080481919</v>
      </c>
      <c r="R185" s="62">
        <f t="shared" si="169"/>
        <v>97239788259</v>
      </c>
      <c r="S185" s="62">
        <f t="shared" si="169"/>
        <v>0</v>
      </c>
      <c r="T185" s="62">
        <f t="shared" si="169"/>
        <v>0</v>
      </c>
      <c r="U185" s="62">
        <f t="shared" si="169"/>
        <v>145080481919</v>
      </c>
      <c r="V185" s="62">
        <f t="shared" si="169"/>
        <v>0</v>
      </c>
      <c r="W185" s="62">
        <f t="shared" si="169"/>
        <v>0</v>
      </c>
      <c r="X185" s="38">
        <f t="shared" si="140"/>
        <v>0.59871376757886974</v>
      </c>
      <c r="Y185" s="38">
        <f t="shared" si="139"/>
        <v>0</v>
      </c>
      <c r="Z185" s="38">
        <f t="shared" si="155"/>
        <v>0</v>
      </c>
      <c r="AA185" s="38">
        <f t="shared" si="165"/>
        <v>0</v>
      </c>
      <c r="AB185" s="38" t="s">
        <v>40</v>
      </c>
    </row>
    <row r="186" spans="1:28" ht="30" customHeight="1" x14ac:dyDescent="0.25">
      <c r="A186" s="43" t="s">
        <v>340</v>
      </c>
      <c r="B186" s="44" t="s">
        <v>37</v>
      </c>
      <c r="C186" s="44">
        <v>10</v>
      </c>
      <c r="D186" s="44" t="s">
        <v>38</v>
      </c>
      <c r="E186" s="45" t="s">
        <v>258</v>
      </c>
      <c r="F186" s="46">
        <v>242320270178</v>
      </c>
      <c r="G186" s="46">
        <v>0</v>
      </c>
      <c r="H186" s="46">
        <v>0</v>
      </c>
      <c r="I186" s="46">
        <v>0</v>
      </c>
      <c r="J186" s="46">
        <v>0</v>
      </c>
      <c r="K186" s="46">
        <f t="shared" si="160"/>
        <v>0</v>
      </c>
      <c r="L186" s="46">
        <f>+F186+K186</f>
        <v>242320270178</v>
      </c>
      <c r="M186" s="51">
        <f t="shared" si="133"/>
        <v>3.0704696735638918E-2</v>
      </c>
      <c r="N186" s="46">
        <v>0</v>
      </c>
      <c r="O186" s="46">
        <v>145080481919</v>
      </c>
      <c r="P186" s="46">
        <f>L186-O186</f>
        <v>97239788259</v>
      </c>
      <c r="Q186" s="46">
        <v>145080481919</v>
      </c>
      <c r="R186" s="46">
        <f>+L186-Q186</f>
        <v>97239788259</v>
      </c>
      <c r="S186" s="46">
        <f>O186-Q186</f>
        <v>0</v>
      </c>
      <c r="T186" s="46">
        <v>0</v>
      </c>
      <c r="U186" s="46">
        <f>+Q186-T186</f>
        <v>145080481919</v>
      </c>
      <c r="V186" s="46">
        <v>0</v>
      </c>
      <c r="W186" s="48">
        <f>+T186-V186</f>
        <v>0</v>
      </c>
      <c r="X186" s="49">
        <f t="shared" si="140"/>
        <v>0.59871376757886974</v>
      </c>
      <c r="Y186" s="49">
        <f t="shared" si="139"/>
        <v>0</v>
      </c>
      <c r="Z186" s="49">
        <f t="shared" si="155"/>
        <v>0</v>
      </c>
      <c r="AA186" s="49">
        <f t="shared" si="165"/>
        <v>0</v>
      </c>
      <c r="AB186" s="49" t="s">
        <v>40</v>
      </c>
    </row>
    <row r="187" spans="1:28" ht="64.5" customHeight="1" x14ac:dyDescent="0.25">
      <c r="A187" s="39" t="s">
        <v>341</v>
      </c>
      <c r="B187" s="34" t="s">
        <v>37</v>
      </c>
      <c r="C187" s="34">
        <v>10</v>
      </c>
      <c r="D187" s="34" t="s">
        <v>38</v>
      </c>
      <c r="E187" s="40" t="s">
        <v>342</v>
      </c>
      <c r="F187" s="62">
        <f t="shared" ref="F187:J189" si="170">+F188</f>
        <v>291500728983</v>
      </c>
      <c r="G187" s="62">
        <f t="shared" si="170"/>
        <v>0</v>
      </c>
      <c r="H187" s="62">
        <f t="shared" si="170"/>
        <v>0</v>
      </c>
      <c r="I187" s="62">
        <f t="shared" si="170"/>
        <v>0</v>
      </c>
      <c r="J187" s="62">
        <f t="shared" si="170"/>
        <v>0</v>
      </c>
      <c r="K187" s="62">
        <f t="shared" si="160"/>
        <v>0</v>
      </c>
      <c r="L187" s="62">
        <f>+L188</f>
        <v>291500728983</v>
      </c>
      <c r="M187" s="42">
        <f t="shared" si="133"/>
        <v>3.6936412604137506E-2</v>
      </c>
      <c r="N187" s="62">
        <f t="shared" ref="N187:W189" si="171">+N188</f>
        <v>0</v>
      </c>
      <c r="O187" s="62">
        <f t="shared" si="171"/>
        <v>210227634054</v>
      </c>
      <c r="P187" s="62">
        <f t="shared" si="171"/>
        <v>81273094929</v>
      </c>
      <c r="Q187" s="62">
        <f t="shared" si="171"/>
        <v>210227634054</v>
      </c>
      <c r="R187" s="62">
        <f t="shared" si="171"/>
        <v>81273094929</v>
      </c>
      <c r="S187" s="62">
        <f t="shared" si="171"/>
        <v>0</v>
      </c>
      <c r="T187" s="62">
        <f t="shared" si="171"/>
        <v>0</v>
      </c>
      <c r="U187" s="62">
        <f t="shared" si="171"/>
        <v>210227634054</v>
      </c>
      <c r="V187" s="62">
        <f t="shared" si="171"/>
        <v>0</v>
      </c>
      <c r="W187" s="62">
        <f t="shared" si="171"/>
        <v>0</v>
      </c>
      <c r="X187" s="38">
        <f t="shared" si="140"/>
        <v>0.72119076610014321</v>
      </c>
      <c r="Y187" s="38">
        <f t="shared" si="139"/>
        <v>0</v>
      </c>
      <c r="Z187" s="38">
        <f t="shared" si="155"/>
        <v>0</v>
      </c>
      <c r="AA187" s="38">
        <f t="shared" si="165"/>
        <v>0</v>
      </c>
      <c r="AB187" s="38" t="s">
        <v>40</v>
      </c>
    </row>
    <row r="188" spans="1:28" ht="64.5" customHeight="1" x14ac:dyDescent="0.25">
      <c r="A188" s="39" t="s">
        <v>343</v>
      </c>
      <c r="B188" s="34" t="s">
        <v>37</v>
      </c>
      <c r="C188" s="34">
        <v>10</v>
      </c>
      <c r="D188" s="34" t="s">
        <v>38</v>
      </c>
      <c r="E188" s="96" t="s">
        <v>342</v>
      </c>
      <c r="F188" s="62">
        <f t="shared" si="170"/>
        <v>291500728983</v>
      </c>
      <c r="G188" s="62">
        <f t="shared" si="170"/>
        <v>0</v>
      </c>
      <c r="H188" s="62">
        <f t="shared" si="170"/>
        <v>0</v>
      </c>
      <c r="I188" s="62">
        <f t="shared" si="170"/>
        <v>0</v>
      </c>
      <c r="J188" s="62">
        <f t="shared" si="170"/>
        <v>0</v>
      </c>
      <c r="K188" s="62">
        <f t="shared" si="160"/>
        <v>0</v>
      </c>
      <c r="L188" s="62">
        <f>+L189</f>
        <v>291500728983</v>
      </c>
      <c r="M188" s="42">
        <f t="shared" si="133"/>
        <v>3.6936412604137506E-2</v>
      </c>
      <c r="N188" s="62">
        <f t="shared" si="171"/>
        <v>0</v>
      </c>
      <c r="O188" s="62">
        <f t="shared" si="171"/>
        <v>210227634054</v>
      </c>
      <c r="P188" s="62">
        <f t="shared" si="171"/>
        <v>81273094929</v>
      </c>
      <c r="Q188" s="62">
        <f t="shared" si="171"/>
        <v>210227634054</v>
      </c>
      <c r="R188" s="62">
        <f t="shared" si="171"/>
        <v>81273094929</v>
      </c>
      <c r="S188" s="62">
        <f t="shared" si="171"/>
        <v>0</v>
      </c>
      <c r="T188" s="62">
        <f t="shared" si="171"/>
        <v>0</v>
      </c>
      <c r="U188" s="62">
        <f t="shared" si="171"/>
        <v>210227634054</v>
      </c>
      <c r="V188" s="62">
        <f t="shared" si="171"/>
        <v>0</v>
      </c>
      <c r="W188" s="62">
        <f t="shared" si="171"/>
        <v>0</v>
      </c>
      <c r="X188" s="38">
        <f t="shared" si="140"/>
        <v>0.72119076610014321</v>
      </c>
      <c r="Y188" s="38">
        <f t="shared" si="139"/>
        <v>0</v>
      </c>
      <c r="Z188" s="38">
        <f t="shared" si="155"/>
        <v>0</v>
      </c>
      <c r="AA188" s="38">
        <f t="shared" si="165"/>
        <v>0</v>
      </c>
      <c r="AB188" s="38" t="s">
        <v>40</v>
      </c>
    </row>
    <row r="189" spans="1:28" ht="32.25" customHeight="1" x14ac:dyDescent="0.25">
      <c r="A189" s="39" t="s">
        <v>344</v>
      </c>
      <c r="B189" s="34" t="s">
        <v>37</v>
      </c>
      <c r="C189" s="34">
        <v>10</v>
      </c>
      <c r="D189" s="34" t="s">
        <v>38</v>
      </c>
      <c r="E189" s="40" t="s">
        <v>268</v>
      </c>
      <c r="F189" s="62">
        <f t="shared" si="170"/>
        <v>291500728983</v>
      </c>
      <c r="G189" s="62">
        <f t="shared" si="170"/>
        <v>0</v>
      </c>
      <c r="H189" s="62">
        <f t="shared" si="170"/>
        <v>0</v>
      </c>
      <c r="I189" s="62">
        <f t="shared" si="170"/>
        <v>0</v>
      </c>
      <c r="J189" s="62">
        <f t="shared" si="170"/>
        <v>0</v>
      </c>
      <c r="K189" s="62">
        <f t="shared" si="160"/>
        <v>0</v>
      </c>
      <c r="L189" s="62">
        <f>+L190</f>
        <v>291500728983</v>
      </c>
      <c r="M189" s="42">
        <f t="shared" si="133"/>
        <v>3.6936412604137506E-2</v>
      </c>
      <c r="N189" s="62">
        <f t="shared" si="171"/>
        <v>0</v>
      </c>
      <c r="O189" s="62">
        <f t="shared" si="171"/>
        <v>210227634054</v>
      </c>
      <c r="P189" s="62">
        <f t="shared" si="171"/>
        <v>81273094929</v>
      </c>
      <c r="Q189" s="62">
        <f t="shared" si="171"/>
        <v>210227634054</v>
      </c>
      <c r="R189" s="62">
        <f t="shared" si="171"/>
        <v>81273094929</v>
      </c>
      <c r="S189" s="62">
        <f t="shared" si="171"/>
        <v>0</v>
      </c>
      <c r="T189" s="62">
        <f t="shared" si="171"/>
        <v>0</v>
      </c>
      <c r="U189" s="62">
        <f t="shared" si="171"/>
        <v>210227634054</v>
      </c>
      <c r="V189" s="62">
        <f t="shared" si="171"/>
        <v>0</v>
      </c>
      <c r="W189" s="62">
        <f t="shared" si="171"/>
        <v>0</v>
      </c>
      <c r="X189" s="38">
        <f t="shared" si="140"/>
        <v>0.72119076610014321</v>
      </c>
      <c r="Y189" s="38">
        <f t="shared" si="139"/>
        <v>0</v>
      </c>
      <c r="Z189" s="38">
        <f t="shared" si="155"/>
        <v>0</v>
      </c>
      <c r="AA189" s="38">
        <f t="shared" si="165"/>
        <v>0</v>
      </c>
      <c r="AB189" s="38" t="s">
        <v>40</v>
      </c>
    </row>
    <row r="190" spans="1:28" ht="30" customHeight="1" x14ac:dyDescent="0.25">
      <c r="A190" s="43" t="s">
        <v>345</v>
      </c>
      <c r="B190" s="44" t="s">
        <v>37</v>
      </c>
      <c r="C190" s="44">
        <v>10</v>
      </c>
      <c r="D190" s="44" t="s">
        <v>38</v>
      </c>
      <c r="E190" s="45" t="s">
        <v>258</v>
      </c>
      <c r="F190" s="46">
        <v>291500728983</v>
      </c>
      <c r="G190" s="46">
        <v>0</v>
      </c>
      <c r="H190" s="46">
        <v>0</v>
      </c>
      <c r="I190" s="46">
        <v>0</v>
      </c>
      <c r="J190" s="46">
        <v>0</v>
      </c>
      <c r="K190" s="46">
        <f t="shared" si="160"/>
        <v>0</v>
      </c>
      <c r="L190" s="46">
        <f>+F190+K190</f>
        <v>291500728983</v>
      </c>
      <c r="M190" s="51">
        <f t="shared" si="133"/>
        <v>3.6936412604137506E-2</v>
      </c>
      <c r="N190" s="46">
        <v>0</v>
      </c>
      <c r="O190" s="46">
        <v>210227634054</v>
      </c>
      <c r="P190" s="46">
        <f>L190-O190</f>
        <v>81273094929</v>
      </c>
      <c r="Q190" s="46">
        <v>210227634054</v>
      </c>
      <c r="R190" s="46">
        <f>+L190-Q190</f>
        <v>81273094929</v>
      </c>
      <c r="S190" s="46">
        <f>O190-Q190</f>
        <v>0</v>
      </c>
      <c r="T190" s="46"/>
      <c r="U190" s="46">
        <f>+Q190-T190</f>
        <v>210227634054</v>
      </c>
      <c r="V190" s="46">
        <v>0</v>
      </c>
      <c r="W190" s="48">
        <f>+T190-V190</f>
        <v>0</v>
      </c>
      <c r="X190" s="49">
        <f t="shared" si="140"/>
        <v>0.72119076610014321</v>
      </c>
      <c r="Y190" s="49">
        <f t="shared" si="139"/>
        <v>0</v>
      </c>
      <c r="Z190" s="49">
        <f t="shared" si="155"/>
        <v>0</v>
      </c>
      <c r="AA190" s="49">
        <f t="shared" si="165"/>
        <v>0</v>
      </c>
      <c r="AB190" s="49" t="s">
        <v>40</v>
      </c>
    </row>
    <row r="191" spans="1:28" ht="70.5" customHeight="1" x14ac:dyDescent="0.25">
      <c r="A191" s="39" t="s">
        <v>346</v>
      </c>
      <c r="B191" s="34" t="s">
        <v>37</v>
      </c>
      <c r="C191" s="34">
        <v>10</v>
      </c>
      <c r="D191" s="34" t="s">
        <v>38</v>
      </c>
      <c r="E191" s="40" t="s">
        <v>347</v>
      </c>
      <c r="F191" s="62">
        <f t="shared" ref="F191:J193" si="172">+F192</f>
        <v>152661368237</v>
      </c>
      <c r="G191" s="62">
        <f t="shared" si="172"/>
        <v>0</v>
      </c>
      <c r="H191" s="62">
        <f t="shared" si="172"/>
        <v>0</v>
      </c>
      <c r="I191" s="62">
        <f t="shared" si="172"/>
        <v>0</v>
      </c>
      <c r="J191" s="62">
        <f t="shared" si="172"/>
        <v>0</v>
      </c>
      <c r="K191" s="62">
        <f t="shared" si="160"/>
        <v>0</v>
      </c>
      <c r="L191" s="62">
        <f>+L192</f>
        <v>152661368237</v>
      </c>
      <c r="M191" s="42">
        <f t="shared" ref="M191:M254" si="173">L191/$L$295</f>
        <v>1.9343908008692665E-2</v>
      </c>
      <c r="N191" s="62">
        <f t="shared" ref="N191:W193" si="174">+N192</f>
        <v>0</v>
      </c>
      <c r="O191" s="62">
        <f t="shared" si="174"/>
        <v>89528985124</v>
      </c>
      <c r="P191" s="62">
        <f t="shared" si="174"/>
        <v>63132383113</v>
      </c>
      <c r="Q191" s="62">
        <f t="shared" si="174"/>
        <v>89528985124</v>
      </c>
      <c r="R191" s="62">
        <f t="shared" si="174"/>
        <v>63132383113</v>
      </c>
      <c r="S191" s="62">
        <f t="shared" si="174"/>
        <v>0</v>
      </c>
      <c r="T191" s="62">
        <f t="shared" si="174"/>
        <v>0</v>
      </c>
      <c r="U191" s="62">
        <f t="shared" si="174"/>
        <v>89528985124</v>
      </c>
      <c r="V191" s="62">
        <f t="shared" si="174"/>
        <v>0</v>
      </c>
      <c r="W191" s="62">
        <f t="shared" si="174"/>
        <v>0</v>
      </c>
      <c r="X191" s="38">
        <f t="shared" si="140"/>
        <v>0.5864547537986835</v>
      </c>
      <c r="Y191" s="38">
        <f t="shared" si="139"/>
        <v>0</v>
      </c>
      <c r="Z191" s="38">
        <f t="shared" si="155"/>
        <v>0</v>
      </c>
      <c r="AA191" s="38">
        <f t="shared" si="165"/>
        <v>0</v>
      </c>
      <c r="AB191" s="38" t="s">
        <v>40</v>
      </c>
    </row>
    <row r="192" spans="1:28" ht="70.5" customHeight="1" x14ac:dyDescent="0.25">
      <c r="A192" s="39" t="s">
        <v>348</v>
      </c>
      <c r="B192" s="34" t="s">
        <v>37</v>
      </c>
      <c r="C192" s="34">
        <v>10</v>
      </c>
      <c r="D192" s="34" t="s">
        <v>38</v>
      </c>
      <c r="E192" s="96" t="s">
        <v>347</v>
      </c>
      <c r="F192" s="62">
        <f t="shared" si="172"/>
        <v>152661368237</v>
      </c>
      <c r="G192" s="62">
        <f t="shared" si="172"/>
        <v>0</v>
      </c>
      <c r="H192" s="62">
        <f t="shared" si="172"/>
        <v>0</v>
      </c>
      <c r="I192" s="62">
        <f t="shared" si="172"/>
        <v>0</v>
      </c>
      <c r="J192" s="62">
        <f t="shared" si="172"/>
        <v>0</v>
      </c>
      <c r="K192" s="62">
        <f t="shared" si="160"/>
        <v>0</v>
      </c>
      <c r="L192" s="62">
        <f>+L193</f>
        <v>152661368237</v>
      </c>
      <c r="M192" s="42">
        <f t="shared" si="173"/>
        <v>1.9343908008692665E-2</v>
      </c>
      <c r="N192" s="62">
        <f t="shared" si="174"/>
        <v>0</v>
      </c>
      <c r="O192" s="62">
        <f t="shared" si="174"/>
        <v>89528985124</v>
      </c>
      <c r="P192" s="62">
        <f t="shared" si="174"/>
        <v>63132383113</v>
      </c>
      <c r="Q192" s="62">
        <f t="shared" si="174"/>
        <v>89528985124</v>
      </c>
      <c r="R192" s="62">
        <f t="shared" si="174"/>
        <v>63132383113</v>
      </c>
      <c r="S192" s="62">
        <f t="shared" si="174"/>
        <v>0</v>
      </c>
      <c r="T192" s="62">
        <f t="shared" si="174"/>
        <v>0</v>
      </c>
      <c r="U192" s="62">
        <f t="shared" si="174"/>
        <v>89528985124</v>
      </c>
      <c r="V192" s="62">
        <f t="shared" si="174"/>
        <v>0</v>
      </c>
      <c r="W192" s="62">
        <f t="shared" si="174"/>
        <v>0</v>
      </c>
      <c r="X192" s="38">
        <f t="shared" si="140"/>
        <v>0.5864547537986835</v>
      </c>
      <c r="Y192" s="38">
        <f t="shared" si="139"/>
        <v>0</v>
      </c>
      <c r="Z192" s="38">
        <f t="shared" si="155"/>
        <v>0</v>
      </c>
      <c r="AA192" s="38">
        <f t="shared" si="165"/>
        <v>0</v>
      </c>
      <c r="AB192" s="38" t="s">
        <v>40</v>
      </c>
    </row>
    <row r="193" spans="1:28" ht="32.25" customHeight="1" x14ac:dyDescent="0.25">
      <c r="A193" s="39" t="s">
        <v>349</v>
      </c>
      <c r="B193" s="34" t="s">
        <v>37</v>
      </c>
      <c r="C193" s="34">
        <v>10</v>
      </c>
      <c r="D193" s="34" t="s">
        <v>38</v>
      </c>
      <c r="E193" s="40" t="s">
        <v>268</v>
      </c>
      <c r="F193" s="62">
        <f t="shared" si="172"/>
        <v>152661368237</v>
      </c>
      <c r="G193" s="62">
        <f t="shared" si="172"/>
        <v>0</v>
      </c>
      <c r="H193" s="62">
        <f t="shared" si="172"/>
        <v>0</v>
      </c>
      <c r="I193" s="62">
        <f t="shared" si="172"/>
        <v>0</v>
      </c>
      <c r="J193" s="62">
        <f t="shared" si="172"/>
        <v>0</v>
      </c>
      <c r="K193" s="62">
        <f t="shared" si="160"/>
        <v>0</v>
      </c>
      <c r="L193" s="62">
        <f>+L194</f>
        <v>152661368237</v>
      </c>
      <c r="M193" s="42">
        <f t="shared" si="173"/>
        <v>1.9343908008692665E-2</v>
      </c>
      <c r="N193" s="62">
        <f t="shared" si="174"/>
        <v>0</v>
      </c>
      <c r="O193" s="62">
        <f t="shared" si="174"/>
        <v>89528985124</v>
      </c>
      <c r="P193" s="62">
        <f t="shared" si="174"/>
        <v>63132383113</v>
      </c>
      <c r="Q193" s="62">
        <f t="shared" si="174"/>
        <v>89528985124</v>
      </c>
      <c r="R193" s="62">
        <f t="shared" si="174"/>
        <v>63132383113</v>
      </c>
      <c r="S193" s="62">
        <f t="shared" si="174"/>
        <v>0</v>
      </c>
      <c r="T193" s="62">
        <f t="shared" si="174"/>
        <v>0</v>
      </c>
      <c r="U193" s="62">
        <f t="shared" si="174"/>
        <v>89528985124</v>
      </c>
      <c r="V193" s="62">
        <f t="shared" si="174"/>
        <v>0</v>
      </c>
      <c r="W193" s="62">
        <f t="shared" si="174"/>
        <v>0</v>
      </c>
      <c r="X193" s="38">
        <f t="shared" si="140"/>
        <v>0.5864547537986835</v>
      </c>
      <c r="Y193" s="38">
        <f t="shared" si="139"/>
        <v>0</v>
      </c>
      <c r="Z193" s="38">
        <f t="shared" si="155"/>
        <v>0</v>
      </c>
      <c r="AA193" s="38">
        <f t="shared" si="165"/>
        <v>0</v>
      </c>
      <c r="AB193" s="38" t="s">
        <v>40</v>
      </c>
    </row>
    <row r="194" spans="1:28" ht="30" customHeight="1" x14ac:dyDescent="0.25">
      <c r="A194" s="43" t="s">
        <v>350</v>
      </c>
      <c r="B194" s="44" t="s">
        <v>37</v>
      </c>
      <c r="C194" s="44">
        <v>10</v>
      </c>
      <c r="D194" s="44" t="s">
        <v>38</v>
      </c>
      <c r="E194" s="45" t="s">
        <v>258</v>
      </c>
      <c r="F194" s="46">
        <v>152661368237</v>
      </c>
      <c r="G194" s="46">
        <v>0</v>
      </c>
      <c r="H194" s="46">
        <v>0</v>
      </c>
      <c r="I194" s="46">
        <v>0</v>
      </c>
      <c r="J194" s="46">
        <v>0</v>
      </c>
      <c r="K194" s="46">
        <f t="shared" si="160"/>
        <v>0</v>
      </c>
      <c r="L194" s="46">
        <f>+F194+K194</f>
        <v>152661368237</v>
      </c>
      <c r="M194" s="51">
        <f t="shared" si="173"/>
        <v>1.9343908008692665E-2</v>
      </c>
      <c r="N194" s="46">
        <v>0</v>
      </c>
      <c r="O194" s="46">
        <v>89528985124</v>
      </c>
      <c r="P194" s="46">
        <f>L194-O194</f>
        <v>63132383113</v>
      </c>
      <c r="Q194" s="46">
        <v>89528985124</v>
      </c>
      <c r="R194" s="46">
        <f>+L194-Q194</f>
        <v>63132383113</v>
      </c>
      <c r="S194" s="46">
        <f>O194-Q194</f>
        <v>0</v>
      </c>
      <c r="T194" s="46">
        <v>0</v>
      </c>
      <c r="U194" s="46">
        <f>+Q194-T194</f>
        <v>89528985124</v>
      </c>
      <c r="V194" s="46">
        <v>0</v>
      </c>
      <c r="W194" s="48">
        <f>+T194-V194</f>
        <v>0</v>
      </c>
      <c r="X194" s="49">
        <f t="shared" si="140"/>
        <v>0.5864547537986835</v>
      </c>
      <c r="Y194" s="49">
        <f t="shared" si="139"/>
        <v>0</v>
      </c>
      <c r="Z194" s="49">
        <f t="shared" si="155"/>
        <v>0</v>
      </c>
      <c r="AA194" s="49">
        <f t="shared" si="165"/>
        <v>0</v>
      </c>
      <c r="AB194" s="49" t="s">
        <v>40</v>
      </c>
    </row>
    <row r="195" spans="1:28" ht="70.5" customHeight="1" x14ac:dyDescent="0.25">
      <c r="A195" s="39" t="s">
        <v>351</v>
      </c>
      <c r="B195" s="34" t="s">
        <v>37</v>
      </c>
      <c r="C195" s="34">
        <v>10</v>
      </c>
      <c r="D195" s="34" t="s">
        <v>38</v>
      </c>
      <c r="E195" s="40" t="s">
        <v>352</v>
      </c>
      <c r="F195" s="62">
        <f t="shared" ref="F195:J197" si="175">+F196</f>
        <v>358538368230</v>
      </c>
      <c r="G195" s="62">
        <f t="shared" si="175"/>
        <v>0</v>
      </c>
      <c r="H195" s="62">
        <f t="shared" si="175"/>
        <v>0</v>
      </c>
      <c r="I195" s="62">
        <f t="shared" si="175"/>
        <v>0</v>
      </c>
      <c r="J195" s="62">
        <f t="shared" si="175"/>
        <v>0</v>
      </c>
      <c r="K195" s="62">
        <f t="shared" si="160"/>
        <v>0</v>
      </c>
      <c r="L195" s="62">
        <f>+L196</f>
        <v>358538368230</v>
      </c>
      <c r="M195" s="42">
        <f t="shared" si="173"/>
        <v>4.5430833567931796E-2</v>
      </c>
      <c r="N195" s="62">
        <f t="shared" ref="N195:W197" si="176">+N196</f>
        <v>0</v>
      </c>
      <c r="O195" s="62">
        <f t="shared" si="176"/>
        <v>267289408386</v>
      </c>
      <c r="P195" s="62">
        <f t="shared" si="176"/>
        <v>91248959844</v>
      </c>
      <c r="Q195" s="62">
        <f t="shared" si="176"/>
        <v>267289408386</v>
      </c>
      <c r="R195" s="62">
        <f t="shared" si="176"/>
        <v>91248959844</v>
      </c>
      <c r="S195" s="62">
        <f t="shared" si="176"/>
        <v>0</v>
      </c>
      <c r="T195" s="62">
        <f t="shared" si="176"/>
        <v>0</v>
      </c>
      <c r="U195" s="62">
        <f t="shared" si="176"/>
        <v>267289408386</v>
      </c>
      <c r="V195" s="62">
        <f t="shared" si="176"/>
        <v>0</v>
      </c>
      <c r="W195" s="62">
        <f t="shared" si="176"/>
        <v>0</v>
      </c>
      <c r="X195" s="38">
        <f t="shared" si="140"/>
        <v>0.74549736393772958</v>
      </c>
      <c r="Y195" s="38">
        <f t="shared" si="139"/>
        <v>0</v>
      </c>
      <c r="Z195" s="38">
        <f t="shared" si="155"/>
        <v>0</v>
      </c>
      <c r="AA195" s="38">
        <f t="shared" si="165"/>
        <v>0</v>
      </c>
      <c r="AB195" s="38" t="s">
        <v>40</v>
      </c>
    </row>
    <row r="196" spans="1:28" ht="70.5" customHeight="1" x14ac:dyDescent="0.25">
      <c r="A196" s="39" t="s">
        <v>353</v>
      </c>
      <c r="B196" s="34" t="s">
        <v>37</v>
      </c>
      <c r="C196" s="34">
        <v>10</v>
      </c>
      <c r="D196" s="34" t="s">
        <v>38</v>
      </c>
      <c r="E196" s="96" t="s">
        <v>352</v>
      </c>
      <c r="F196" s="62">
        <f t="shared" si="175"/>
        <v>358538368230</v>
      </c>
      <c r="G196" s="62">
        <f t="shared" si="175"/>
        <v>0</v>
      </c>
      <c r="H196" s="62">
        <f t="shared" si="175"/>
        <v>0</v>
      </c>
      <c r="I196" s="62">
        <f t="shared" si="175"/>
        <v>0</v>
      </c>
      <c r="J196" s="62">
        <f t="shared" si="175"/>
        <v>0</v>
      </c>
      <c r="K196" s="62">
        <f t="shared" si="160"/>
        <v>0</v>
      </c>
      <c r="L196" s="62">
        <f>+L197</f>
        <v>358538368230</v>
      </c>
      <c r="M196" s="42">
        <f t="shared" si="173"/>
        <v>4.5430833567931796E-2</v>
      </c>
      <c r="N196" s="62">
        <f t="shared" si="176"/>
        <v>0</v>
      </c>
      <c r="O196" s="62">
        <f t="shared" si="176"/>
        <v>267289408386</v>
      </c>
      <c r="P196" s="62">
        <f t="shared" si="176"/>
        <v>91248959844</v>
      </c>
      <c r="Q196" s="62">
        <f t="shared" si="176"/>
        <v>267289408386</v>
      </c>
      <c r="R196" s="62">
        <f t="shared" si="176"/>
        <v>91248959844</v>
      </c>
      <c r="S196" s="62">
        <f t="shared" si="176"/>
        <v>0</v>
      </c>
      <c r="T196" s="62">
        <f t="shared" si="176"/>
        <v>0</v>
      </c>
      <c r="U196" s="62">
        <f t="shared" si="176"/>
        <v>267289408386</v>
      </c>
      <c r="V196" s="62">
        <f t="shared" si="176"/>
        <v>0</v>
      </c>
      <c r="W196" s="62">
        <f t="shared" si="176"/>
        <v>0</v>
      </c>
      <c r="X196" s="38">
        <f t="shared" si="140"/>
        <v>0.74549736393772958</v>
      </c>
      <c r="Y196" s="38">
        <f t="shared" si="139"/>
        <v>0</v>
      </c>
      <c r="Z196" s="38">
        <f t="shared" si="155"/>
        <v>0</v>
      </c>
      <c r="AA196" s="38">
        <f t="shared" si="165"/>
        <v>0</v>
      </c>
      <c r="AB196" s="38" t="s">
        <v>40</v>
      </c>
    </row>
    <row r="197" spans="1:28" ht="34.5" customHeight="1" x14ac:dyDescent="0.25">
      <c r="A197" s="39" t="s">
        <v>354</v>
      </c>
      <c r="B197" s="34" t="s">
        <v>37</v>
      </c>
      <c r="C197" s="34">
        <v>10</v>
      </c>
      <c r="D197" s="34" t="s">
        <v>38</v>
      </c>
      <c r="E197" s="40" t="s">
        <v>268</v>
      </c>
      <c r="F197" s="62">
        <f t="shared" si="175"/>
        <v>358538368230</v>
      </c>
      <c r="G197" s="62">
        <f t="shared" si="175"/>
        <v>0</v>
      </c>
      <c r="H197" s="62">
        <f t="shared" si="175"/>
        <v>0</v>
      </c>
      <c r="I197" s="62">
        <f t="shared" si="175"/>
        <v>0</v>
      </c>
      <c r="J197" s="62">
        <f t="shared" si="175"/>
        <v>0</v>
      </c>
      <c r="K197" s="62">
        <f t="shared" si="160"/>
        <v>0</v>
      </c>
      <c r="L197" s="62">
        <f>+L198</f>
        <v>358538368230</v>
      </c>
      <c r="M197" s="42">
        <f t="shared" si="173"/>
        <v>4.5430833567931796E-2</v>
      </c>
      <c r="N197" s="62">
        <f t="shared" si="176"/>
        <v>0</v>
      </c>
      <c r="O197" s="62">
        <f t="shared" si="176"/>
        <v>267289408386</v>
      </c>
      <c r="P197" s="62">
        <f t="shared" si="176"/>
        <v>91248959844</v>
      </c>
      <c r="Q197" s="62">
        <f t="shared" si="176"/>
        <v>267289408386</v>
      </c>
      <c r="R197" s="62">
        <f t="shared" si="176"/>
        <v>91248959844</v>
      </c>
      <c r="S197" s="62">
        <f t="shared" si="176"/>
        <v>0</v>
      </c>
      <c r="T197" s="62">
        <f t="shared" si="176"/>
        <v>0</v>
      </c>
      <c r="U197" s="62">
        <f t="shared" si="176"/>
        <v>267289408386</v>
      </c>
      <c r="V197" s="62">
        <f t="shared" si="176"/>
        <v>0</v>
      </c>
      <c r="W197" s="62">
        <f t="shared" si="176"/>
        <v>0</v>
      </c>
      <c r="X197" s="38">
        <f t="shared" si="140"/>
        <v>0.74549736393772958</v>
      </c>
      <c r="Y197" s="38">
        <f t="shared" si="139"/>
        <v>0</v>
      </c>
      <c r="Z197" s="38">
        <f t="shared" si="155"/>
        <v>0</v>
      </c>
      <c r="AA197" s="38">
        <f t="shared" si="165"/>
        <v>0</v>
      </c>
      <c r="AB197" s="38" t="s">
        <v>40</v>
      </c>
    </row>
    <row r="198" spans="1:28" ht="30" customHeight="1" x14ac:dyDescent="0.25">
      <c r="A198" s="43" t="s">
        <v>355</v>
      </c>
      <c r="B198" s="44" t="s">
        <v>37</v>
      </c>
      <c r="C198" s="44">
        <v>10</v>
      </c>
      <c r="D198" s="44" t="s">
        <v>38</v>
      </c>
      <c r="E198" s="45" t="s">
        <v>258</v>
      </c>
      <c r="F198" s="46">
        <v>358538368230</v>
      </c>
      <c r="G198" s="46">
        <v>0</v>
      </c>
      <c r="H198" s="46">
        <v>0</v>
      </c>
      <c r="I198" s="46">
        <v>0</v>
      </c>
      <c r="J198" s="46">
        <v>0</v>
      </c>
      <c r="K198" s="46">
        <f t="shared" si="160"/>
        <v>0</v>
      </c>
      <c r="L198" s="46">
        <f>+F198+K198</f>
        <v>358538368230</v>
      </c>
      <c r="M198" s="51">
        <f t="shared" si="173"/>
        <v>4.5430833567931796E-2</v>
      </c>
      <c r="N198" s="46">
        <v>0</v>
      </c>
      <c r="O198" s="46">
        <v>267289408386</v>
      </c>
      <c r="P198" s="46">
        <f>L198-O198</f>
        <v>91248959844</v>
      </c>
      <c r="Q198" s="46">
        <v>267289408386</v>
      </c>
      <c r="R198" s="46">
        <f>+L198-Q198</f>
        <v>91248959844</v>
      </c>
      <c r="S198" s="46">
        <f>O198-Q198</f>
        <v>0</v>
      </c>
      <c r="T198" s="46">
        <v>0</v>
      </c>
      <c r="U198" s="46">
        <f>+Q198-T198</f>
        <v>267289408386</v>
      </c>
      <c r="V198" s="46">
        <v>0</v>
      </c>
      <c r="W198" s="48">
        <f>+T198-V198</f>
        <v>0</v>
      </c>
      <c r="X198" s="49">
        <f t="shared" si="140"/>
        <v>0.74549736393772958</v>
      </c>
      <c r="Y198" s="49">
        <f t="shared" si="139"/>
        <v>0</v>
      </c>
      <c r="Z198" s="49">
        <f t="shared" si="155"/>
        <v>0</v>
      </c>
      <c r="AA198" s="49">
        <f t="shared" si="165"/>
        <v>0</v>
      </c>
      <c r="AB198" s="49" t="s">
        <v>40</v>
      </c>
    </row>
    <row r="199" spans="1:28" ht="65.25" customHeight="1" x14ac:dyDescent="0.25">
      <c r="A199" s="39" t="s">
        <v>356</v>
      </c>
      <c r="B199" s="34" t="s">
        <v>37</v>
      </c>
      <c r="C199" s="34">
        <v>10</v>
      </c>
      <c r="D199" s="34" t="s">
        <v>38</v>
      </c>
      <c r="E199" s="40" t="s">
        <v>357</v>
      </c>
      <c r="F199" s="62">
        <f t="shared" ref="F199:J201" si="177">+F200</f>
        <v>115560588109</v>
      </c>
      <c r="G199" s="62">
        <f t="shared" si="177"/>
        <v>0</v>
      </c>
      <c r="H199" s="62">
        <f t="shared" si="177"/>
        <v>0</v>
      </c>
      <c r="I199" s="62">
        <f t="shared" si="177"/>
        <v>0</v>
      </c>
      <c r="J199" s="62">
        <f t="shared" si="177"/>
        <v>0</v>
      </c>
      <c r="K199" s="62">
        <f t="shared" si="160"/>
        <v>0</v>
      </c>
      <c r="L199" s="62">
        <f>+L200</f>
        <v>115560588109</v>
      </c>
      <c r="M199" s="42">
        <f t="shared" si="173"/>
        <v>1.4642822946146862E-2</v>
      </c>
      <c r="N199" s="62">
        <f t="shared" ref="N199:W201" si="178">+N200</f>
        <v>0</v>
      </c>
      <c r="O199" s="62">
        <f t="shared" si="178"/>
        <v>90602694750</v>
      </c>
      <c r="P199" s="62">
        <f t="shared" si="178"/>
        <v>24957893359</v>
      </c>
      <c r="Q199" s="62">
        <f t="shared" si="178"/>
        <v>90602694750</v>
      </c>
      <c r="R199" s="62">
        <f t="shared" si="178"/>
        <v>24957893359</v>
      </c>
      <c r="S199" s="62">
        <f t="shared" si="178"/>
        <v>0</v>
      </c>
      <c r="T199" s="62">
        <f t="shared" si="178"/>
        <v>0</v>
      </c>
      <c r="U199" s="62">
        <f t="shared" si="178"/>
        <v>90602694750</v>
      </c>
      <c r="V199" s="62">
        <f t="shared" si="178"/>
        <v>0</v>
      </c>
      <c r="W199" s="62">
        <f t="shared" si="178"/>
        <v>0</v>
      </c>
      <c r="X199" s="38">
        <f t="shared" si="140"/>
        <v>0.78402763634727257</v>
      </c>
      <c r="Y199" s="38">
        <f t="shared" ref="Y199:Y262" si="179">+T199/L199</f>
        <v>0</v>
      </c>
      <c r="Z199" s="38">
        <f t="shared" si="155"/>
        <v>0</v>
      </c>
      <c r="AA199" s="38">
        <f t="shared" si="165"/>
        <v>0</v>
      </c>
      <c r="AB199" s="38" t="s">
        <v>40</v>
      </c>
    </row>
    <row r="200" spans="1:28" ht="65.25" customHeight="1" x14ac:dyDescent="0.25">
      <c r="A200" s="39" t="s">
        <v>358</v>
      </c>
      <c r="B200" s="34" t="s">
        <v>37</v>
      </c>
      <c r="C200" s="34">
        <v>10</v>
      </c>
      <c r="D200" s="34" t="s">
        <v>38</v>
      </c>
      <c r="E200" s="96" t="s">
        <v>357</v>
      </c>
      <c r="F200" s="62">
        <f t="shared" si="177"/>
        <v>115560588109</v>
      </c>
      <c r="G200" s="62">
        <f t="shared" si="177"/>
        <v>0</v>
      </c>
      <c r="H200" s="62">
        <f t="shared" si="177"/>
        <v>0</v>
      </c>
      <c r="I200" s="62">
        <f t="shared" si="177"/>
        <v>0</v>
      </c>
      <c r="J200" s="62">
        <f t="shared" si="177"/>
        <v>0</v>
      </c>
      <c r="K200" s="62">
        <f t="shared" si="160"/>
        <v>0</v>
      </c>
      <c r="L200" s="62">
        <f>+L201</f>
        <v>115560588109</v>
      </c>
      <c r="M200" s="42">
        <f t="shared" si="173"/>
        <v>1.4642822946146862E-2</v>
      </c>
      <c r="N200" s="62">
        <f t="shared" si="178"/>
        <v>0</v>
      </c>
      <c r="O200" s="62">
        <f t="shared" si="178"/>
        <v>90602694750</v>
      </c>
      <c r="P200" s="62">
        <f t="shared" si="178"/>
        <v>24957893359</v>
      </c>
      <c r="Q200" s="62">
        <f t="shared" si="178"/>
        <v>90602694750</v>
      </c>
      <c r="R200" s="62">
        <f t="shared" si="178"/>
        <v>24957893359</v>
      </c>
      <c r="S200" s="62">
        <f t="shared" si="178"/>
        <v>0</v>
      </c>
      <c r="T200" s="62">
        <f t="shared" si="178"/>
        <v>0</v>
      </c>
      <c r="U200" s="62">
        <f t="shared" si="178"/>
        <v>90602694750</v>
      </c>
      <c r="V200" s="62">
        <f t="shared" si="178"/>
        <v>0</v>
      </c>
      <c r="W200" s="62">
        <f t="shared" si="178"/>
        <v>0</v>
      </c>
      <c r="X200" s="38">
        <f t="shared" ref="X200:X263" si="180">+Q200/L200</f>
        <v>0.78402763634727257</v>
      </c>
      <c r="Y200" s="38">
        <f t="shared" si="179"/>
        <v>0</v>
      </c>
      <c r="Z200" s="38">
        <f t="shared" si="155"/>
        <v>0</v>
      </c>
      <c r="AA200" s="38">
        <f t="shared" si="165"/>
        <v>0</v>
      </c>
      <c r="AB200" s="38" t="s">
        <v>40</v>
      </c>
    </row>
    <row r="201" spans="1:28" ht="38.25" customHeight="1" x14ac:dyDescent="0.25">
      <c r="A201" s="39" t="s">
        <v>359</v>
      </c>
      <c r="B201" s="34" t="s">
        <v>37</v>
      </c>
      <c r="C201" s="34">
        <v>10</v>
      </c>
      <c r="D201" s="34" t="s">
        <v>38</v>
      </c>
      <c r="E201" s="40" t="s">
        <v>268</v>
      </c>
      <c r="F201" s="62">
        <f t="shared" si="177"/>
        <v>115560588109</v>
      </c>
      <c r="G201" s="62">
        <f t="shared" si="177"/>
        <v>0</v>
      </c>
      <c r="H201" s="62">
        <f t="shared" si="177"/>
        <v>0</v>
      </c>
      <c r="I201" s="62">
        <f t="shared" si="177"/>
        <v>0</v>
      </c>
      <c r="J201" s="62">
        <f t="shared" si="177"/>
        <v>0</v>
      </c>
      <c r="K201" s="62">
        <f>+K202</f>
        <v>0</v>
      </c>
      <c r="L201" s="62">
        <f>+L202</f>
        <v>115560588109</v>
      </c>
      <c r="M201" s="42">
        <f t="shared" si="173"/>
        <v>1.4642822946146862E-2</v>
      </c>
      <c r="N201" s="62">
        <f t="shared" si="178"/>
        <v>0</v>
      </c>
      <c r="O201" s="62">
        <f t="shared" si="178"/>
        <v>90602694750</v>
      </c>
      <c r="P201" s="62">
        <f t="shared" si="178"/>
        <v>24957893359</v>
      </c>
      <c r="Q201" s="62">
        <f t="shared" si="178"/>
        <v>90602694750</v>
      </c>
      <c r="R201" s="62">
        <f t="shared" si="178"/>
        <v>24957893359</v>
      </c>
      <c r="S201" s="62">
        <f t="shared" si="178"/>
        <v>0</v>
      </c>
      <c r="T201" s="62">
        <f t="shared" si="178"/>
        <v>0</v>
      </c>
      <c r="U201" s="62">
        <f t="shared" si="178"/>
        <v>90602694750</v>
      </c>
      <c r="V201" s="62">
        <f t="shared" si="178"/>
        <v>0</v>
      </c>
      <c r="W201" s="62">
        <f t="shared" si="178"/>
        <v>0</v>
      </c>
      <c r="X201" s="38">
        <f t="shared" si="180"/>
        <v>0.78402763634727257</v>
      </c>
      <c r="Y201" s="38">
        <f t="shared" si="179"/>
        <v>0</v>
      </c>
      <c r="Z201" s="38">
        <f t="shared" si="155"/>
        <v>0</v>
      </c>
      <c r="AA201" s="38">
        <f t="shared" si="165"/>
        <v>0</v>
      </c>
      <c r="AB201" s="38" t="s">
        <v>40</v>
      </c>
    </row>
    <row r="202" spans="1:28" ht="30" customHeight="1" x14ac:dyDescent="0.25">
      <c r="A202" s="43" t="s">
        <v>360</v>
      </c>
      <c r="B202" s="44" t="s">
        <v>37</v>
      </c>
      <c r="C202" s="44">
        <v>10</v>
      </c>
      <c r="D202" s="44" t="s">
        <v>38</v>
      </c>
      <c r="E202" s="45" t="s">
        <v>258</v>
      </c>
      <c r="F202" s="46">
        <v>115560588109</v>
      </c>
      <c r="G202" s="46">
        <v>0</v>
      </c>
      <c r="H202" s="46">
        <v>0</v>
      </c>
      <c r="I202" s="46">
        <v>0</v>
      </c>
      <c r="J202" s="46">
        <v>0</v>
      </c>
      <c r="K202" s="46">
        <f t="shared" ref="K202:K210" si="181">+G202-H202+I202-J202</f>
        <v>0</v>
      </c>
      <c r="L202" s="46">
        <f>+F202+K202</f>
        <v>115560588109</v>
      </c>
      <c r="M202" s="51">
        <f t="shared" si="173"/>
        <v>1.4642822946146862E-2</v>
      </c>
      <c r="N202" s="46">
        <v>0</v>
      </c>
      <c r="O202" s="46">
        <v>90602694750</v>
      </c>
      <c r="P202" s="46">
        <f>L202-O202</f>
        <v>24957893359</v>
      </c>
      <c r="Q202" s="46">
        <v>90602694750</v>
      </c>
      <c r="R202" s="46">
        <f>+L202-Q202</f>
        <v>24957893359</v>
      </c>
      <c r="S202" s="46">
        <f>O202-Q202</f>
        <v>0</v>
      </c>
      <c r="T202" s="46">
        <v>0</v>
      </c>
      <c r="U202" s="46">
        <f>+Q202-T202</f>
        <v>90602694750</v>
      </c>
      <c r="V202" s="46">
        <v>0</v>
      </c>
      <c r="W202" s="48">
        <f>+T202-V202</f>
        <v>0</v>
      </c>
      <c r="X202" s="49">
        <f t="shared" si="180"/>
        <v>0.78402763634727257</v>
      </c>
      <c r="Y202" s="49">
        <f t="shared" si="179"/>
        <v>0</v>
      </c>
      <c r="Z202" s="49">
        <f t="shared" si="155"/>
        <v>0</v>
      </c>
      <c r="AA202" s="49">
        <f t="shared" si="165"/>
        <v>0</v>
      </c>
      <c r="AB202" s="49" t="s">
        <v>40</v>
      </c>
    </row>
    <row r="203" spans="1:28" ht="64.5" customHeight="1" x14ac:dyDescent="0.25">
      <c r="A203" s="39" t="s">
        <v>361</v>
      </c>
      <c r="B203" s="34" t="s">
        <v>37</v>
      </c>
      <c r="C203" s="34">
        <v>10</v>
      </c>
      <c r="D203" s="34" t="s">
        <v>38</v>
      </c>
      <c r="E203" s="40" t="s">
        <v>362</v>
      </c>
      <c r="F203" s="62">
        <f t="shared" ref="F203:J205" si="182">+F204</f>
        <v>354209260659</v>
      </c>
      <c r="G203" s="62">
        <f t="shared" si="182"/>
        <v>0</v>
      </c>
      <c r="H203" s="62">
        <f t="shared" si="182"/>
        <v>0</v>
      </c>
      <c r="I203" s="62">
        <f t="shared" si="182"/>
        <v>0</v>
      </c>
      <c r="J203" s="62">
        <f t="shared" si="182"/>
        <v>0</v>
      </c>
      <c r="K203" s="62">
        <f t="shared" si="181"/>
        <v>0</v>
      </c>
      <c r="L203" s="62">
        <f>+L204</f>
        <v>354209260659</v>
      </c>
      <c r="M203" s="42">
        <f t="shared" si="173"/>
        <v>4.4882287071982975E-2</v>
      </c>
      <c r="N203" s="62">
        <f t="shared" ref="N203:W205" si="183">+N204</f>
        <v>0</v>
      </c>
      <c r="O203" s="62">
        <f t="shared" si="183"/>
        <v>286640298555</v>
      </c>
      <c r="P203" s="62">
        <f t="shared" si="183"/>
        <v>67568962104</v>
      </c>
      <c r="Q203" s="62">
        <f t="shared" si="183"/>
        <v>286640298555</v>
      </c>
      <c r="R203" s="62">
        <f t="shared" si="183"/>
        <v>67568962104</v>
      </c>
      <c r="S203" s="62">
        <f t="shared" si="183"/>
        <v>0</v>
      </c>
      <c r="T203" s="62">
        <f t="shared" si="183"/>
        <v>0</v>
      </c>
      <c r="U203" s="62">
        <f t="shared" si="183"/>
        <v>286640298555</v>
      </c>
      <c r="V203" s="62">
        <f t="shared" si="183"/>
        <v>0</v>
      </c>
      <c r="W203" s="62">
        <f t="shared" si="183"/>
        <v>0</v>
      </c>
      <c r="X203" s="38">
        <f t="shared" si="180"/>
        <v>0.80923999000396218</v>
      </c>
      <c r="Y203" s="38">
        <f t="shared" si="179"/>
        <v>0</v>
      </c>
      <c r="Z203" s="38">
        <f t="shared" si="155"/>
        <v>0</v>
      </c>
      <c r="AA203" s="38">
        <f t="shared" si="165"/>
        <v>0</v>
      </c>
      <c r="AB203" s="38" t="s">
        <v>40</v>
      </c>
    </row>
    <row r="204" spans="1:28" ht="64.5" customHeight="1" x14ac:dyDescent="0.25">
      <c r="A204" s="39" t="s">
        <v>363</v>
      </c>
      <c r="B204" s="34" t="s">
        <v>37</v>
      </c>
      <c r="C204" s="34">
        <v>10</v>
      </c>
      <c r="D204" s="34" t="s">
        <v>38</v>
      </c>
      <c r="E204" s="40" t="s">
        <v>362</v>
      </c>
      <c r="F204" s="62">
        <f t="shared" si="182"/>
        <v>354209260659</v>
      </c>
      <c r="G204" s="62">
        <f t="shared" si="182"/>
        <v>0</v>
      </c>
      <c r="H204" s="62">
        <f t="shared" si="182"/>
        <v>0</v>
      </c>
      <c r="I204" s="62">
        <f t="shared" si="182"/>
        <v>0</v>
      </c>
      <c r="J204" s="62">
        <f t="shared" si="182"/>
        <v>0</v>
      </c>
      <c r="K204" s="62">
        <f t="shared" si="181"/>
        <v>0</v>
      </c>
      <c r="L204" s="62">
        <f>+L205</f>
        <v>354209260659</v>
      </c>
      <c r="M204" s="42">
        <f t="shared" si="173"/>
        <v>4.4882287071982975E-2</v>
      </c>
      <c r="N204" s="62">
        <f t="shared" si="183"/>
        <v>0</v>
      </c>
      <c r="O204" s="62">
        <f t="shared" si="183"/>
        <v>286640298555</v>
      </c>
      <c r="P204" s="62">
        <f t="shared" si="183"/>
        <v>67568962104</v>
      </c>
      <c r="Q204" s="62">
        <f t="shared" si="183"/>
        <v>286640298555</v>
      </c>
      <c r="R204" s="62">
        <f t="shared" si="183"/>
        <v>67568962104</v>
      </c>
      <c r="S204" s="62">
        <f t="shared" si="183"/>
        <v>0</v>
      </c>
      <c r="T204" s="62">
        <f t="shared" si="183"/>
        <v>0</v>
      </c>
      <c r="U204" s="62">
        <f t="shared" si="183"/>
        <v>286640298555</v>
      </c>
      <c r="V204" s="62">
        <f t="shared" si="183"/>
        <v>0</v>
      </c>
      <c r="W204" s="62">
        <f t="shared" si="183"/>
        <v>0</v>
      </c>
      <c r="X204" s="38">
        <f t="shared" si="180"/>
        <v>0.80923999000396218</v>
      </c>
      <c r="Y204" s="38">
        <f t="shared" si="179"/>
        <v>0</v>
      </c>
      <c r="Z204" s="38">
        <f t="shared" si="155"/>
        <v>0</v>
      </c>
      <c r="AA204" s="38">
        <f t="shared" si="165"/>
        <v>0</v>
      </c>
      <c r="AB204" s="38" t="s">
        <v>40</v>
      </c>
    </row>
    <row r="205" spans="1:28" ht="38.25" customHeight="1" x14ac:dyDescent="0.25">
      <c r="A205" s="39" t="s">
        <v>364</v>
      </c>
      <c r="B205" s="34" t="s">
        <v>37</v>
      </c>
      <c r="C205" s="34">
        <v>10</v>
      </c>
      <c r="D205" s="34" t="s">
        <v>38</v>
      </c>
      <c r="E205" s="40" t="s">
        <v>268</v>
      </c>
      <c r="F205" s="62">
        <f t="shared" si="182"/>
        <v>354209260659</v>
      </c>
      <c r="G205" s="62">
        <f t="shared" si="182"/>
        <v>0</v>
      </c>
      <c r="H205" s="62">
        <f t="shared" si="182"/>
        <v>0</v>
      </c>
      <c r="I205" s="62">
        <f t="shared" si="182"/>
        <v>0</v>
      </c>
      <c r="J205" s="62">
        <f t="shared" si="182"/>
        <v>0</v>
      </c>
      <c r="K205" s="62">
        <f t="shared" si="181"/>
        <v>0</v>
      </c>
      <c r="L205" s="62">
        <f>+L206</f>
        <v>354209260659</v>
      </c>
      <c r="M205" s="42">
        <f t="shared" si="173"/>
        <v>4.4882287071982975E-2</v>
      </c>
      <c r="N205" s="62">
        <f t="shared" si="183"/>
        <v>0</v>
      </c>
      <c r="O205" s="62">
        <f t="shared" si="183"/>
        <v>286640298555</v>
      </c>
      <c r="P205" s="62">
        <f t="shared" si="183"/>
        <v>67568962104</v>
      </c>
      <c r="Q205" s="62">
        <f t="shared" si="183"/>
        <v>286640298555</v>
      </c>
      <c r="R205" s="62">
        <f t="shared" si="183"/>
        <v>67568962104</v>
      </c>
      <c r="S205" s="62">
        <f t="shared" si="183"/>
        <v>0</v>
      </c>
      <c r="T205" s="62">
        <f t="shared" si="183"/>
        <v>0</v>
      </c>
      <c r="U205" s="62">
        <f t="shared" si="183"/>
        <v>286640298555</v>
      </c>
      <c r="V205" s="62">
        <f t="shared" si="183"/>
        <v>0</v>
      </c>
      <c r="W205" s="62">
        <f t="shared" si="183"/>
        <v>0</v>
      </c>
      <c r="X205" s="38">
        <f t="shared" si="180"/>
        <v>0.80923999000396218</v>
      </c>
      <c r="Y205" s="38">
        <f t="shared" si="179"/>
        <v>0</v>
      </c>
      <c r="Z205" s="38">
        <f t="shared" si="155"/>
        <v>0</v>
      </c>
      <c r="AA205" s="38">
        <f t="shared" si="165"/>
        <v>0</v>
      </c>
      <c r="AB205" s="38" t="s">
        <v>40</v>
      </c>
    </row>
    <row r="206" spans="1:28" ht="30" customHeight="1" x14ac:dyDescent="0.25">
      <c r="A206" s="43" t="s">
        <v>365</v>
      </c>
      <c r="B206" s="44" t="s">
        <v>37</v>
      </c>
      <c r="C206" s="44">
        <v>10</v>
      </c>
      <c r="D206" s="44" t="s">
        <v>38</v>
      </c>
      <c r="E206" s="45" t="s">
        <v>258</v>
      </c>
      <c r="F206" s="46">
        <v>354209260659</v>
      </c>
      <c r="G206" s="46">
        <v>0</v>
      </c>
      <c r="H206" s="46">
        <v>0</v>
      </c>
      <c r="I206" s="46">
        <v>0</v>
      </c>
      <c r="J206" s="46">
        <v>0</v>
      </c>
      <c r="K206" s="46">
        <f t="shared" si="181"/>
        <v>0</v>
      </c>
      <c r="L206" s="46">
        <f>+F206+K206</f>
        <v>354209260659</v>
      </c>
      <c r="M206" s="51">
        <f t="shared" si="173"/>
        <v>4.4882287071982975E-2</v>
      </c>
      <c r="N206" s="46">
        <v>0</v>
      </c>
      <c r="O206" s="46">
        <v>286640298555</v>
      </c>
      <c r="P206" s="46">
        <f>L206-O206</f>
        <v>67568962104</v>
      </c>
      <c r="Q206" s="46">
        <v>286640298555</v>
      </c>
      <c r="R206" s="46">
        <f>+L206-Q206</f>
        <v>67568962104</v>
      </c>
      <c r="S206" s="46">
        <f>O206-Q206</f>
        <v>0</v>
      </c>
      <c r="T206" s="46">
        <v>0</v>
      </c>
      <c r="U206" s="46">
        <f>+Q206-T206</f>
        <v>286640298555</v>
      </c>
      <c r="V206" s="46">
        <v>0</v>
      </c>
      <c r="W206" s="48">
        <f>+T206-V206</f>
        <v>0</v>
      </c>
      <c r="X206" s="49">
        <f t="shared" si="180"/>
        <v>0.80923999000396218</v>
      </c>
      <c r="Y206" s="49">
        <f t="shared" si="179"/>
        <v>0</v>
      </c>
      <c r="Z206" s="49">
        <f t="shared" si="155"/>
        <v>0</v>
      </c>
      <c r="AA206" s="49">
        <f t="shared" si="165"/>
        <v>0</v>
      </c>
      <c r="AB206" s="49" t="s">
        <v>40</v>
      </c>
    </row>
    <row r="207" spans="1:28" ht="71.25" customHeight="1" x14ac:dyDescent="0.25">
      <c r="A207" s="39" t="s">
        <v>366</v>
      </c>
      <c r="B207" s="34" t="s">
        <v>37</v>
      </c>
      <c r="C207" s="34">
        <v>10</v>
      </c>
      <c r="D207" s="34" t="s">
        <v>38</v>
      </c>
      <c r="E207" s="40" t="s">
        <v>367</v>
      </c>
      <c r="F207" s="62">
        <f t="shared" ref="F207:J209" si="184">+F208</f>
        <v>53006481523</v>
      </c>
      <c r="G207" s="62">
        <f t="shared" si="184"/>
        <v>0</v>
      </c>
      <c r="H207" s="62">
        <f t="shared" si="184"/>
        <v>0</v>
      </c>
      <c r="I207" s="62">
        <f t="shared" si="184"/>
        <v>0</v>
      </c>
      <c r="J207" s="62">
        <f t="shared" si="184"/>
        <v>0</v>
      </c>
      <c r="K207" s="62">
        <f t="shared" si="181"/>
        <v>0</v>
      </c>
      <c r="L207" s="62">
        <f>+L208</f>
        <v>53006481523</v>
      </c>
      <c r="M207" s="42">
        <f t="shared" si="173"/>
        <v>6.7165158696440158E-3</v>
      </c>
      <c r="N207" s="62">
        <f t="shared" ref="N207:W209" si="185">+N208</f>
        <v>0</v>
      </c>
      <c r="O207" s="62">
        <f t="shared" si="185"/>
        <v>46618509423</v>
      </c>
      <c r="P207" s="62">
        <f t="shared" si="185"/>
        <v>6387972100</v>
      </c>
      <c r="Q207" s="62">
        <f t="shared" si="185"/>
        <v>46618509423</v>
      </c>
      <c r="R207" s="62">
        <f t="shared" si="185"/>
        <v>6387972100</v>
      </c>
      <c r="S207" s="62">
        <f t="shared" si="185"/>
        <v>0</v>
      </c>
      <c r="T207" s="62">
        <f t="shared" si="185"/>
        <v>0</v>
      </c>
      <c r="U207" s="62">
        <f t="shared" si="185"/>
        <v>46618509423</v>
      </c>
      <c r="V207" s="62">
        <f t="shared" si="185"/>
        <v>0</v>
      </c>
      <c r="W207" s="62">
        <f t="shared" si="185"/>
        <v>0</v>
      </c>
      <c r="X207" s="38">
        <f t="shared" si="180"/>
        <v>0.87948696241556423</v>
      </c>
      <c r="Y207" s="38">
        <f t="shared" si="179"/>
        <v>0</v>
      </c>
      <c r="Z207" s="38">
        <f t="shared" si="155"/>
        <v>0</v>
      </c>
      <c r="AA207" s="38">
        <f t="shared" si="165"/>
        <v>0</v>
      </c>
      <c r="AB207" s="38" t="s">
        <v>40</v>
      </c>
    </row>
    <row r="208" spans="1:28" ht="71.25" customHeight="1" x14ac:dyDescent="0.25">
      <c r="A208" s="39" t="s">
        <v>368</v>
      </c>
      <c r="B208" s="34" t="s">
        <v>37</v>
      </c>
      <c r="C208" s="34">
        <v>10</v>
      </c>
      <c r="D208" s="34" t="s">
        <v>38</v>
      </c>
      <c r="E208" s="96" t="s">
        <v>367</v>
      </c>
      <c r="F208" s="62">
        <f t="shared" si="184"/>
        <v>53006481523</v>
      </c>
      <c r="G208" s="62">
        <f t="shared" si="184"/>
        <v>0</v>
      </c>
      <c r="H208" s="62">
        <f t="shared" si="184"/>
        <v>0</v>
      </c>
      <c r="I208" s="62">
        <f t="shared" si="184"/>
        <v>0</v>
      </c>
      <c r="J208" s="62">
        <f t="shared" si="184"/>
        <v>0</v>
      </c>
      <c r="K208" s="62">
        <f t="shared" si="181"/>
        <v>0</v>
      </c>
      <c r="L208" s="62">
        <f>+L209</f>
        <v>53006481523</v>
      </c>
      <c r="M208" s="42">
        <f t="shared" si="173"/>
        <v>6.7165158696440158E-3</v>
      </c>
      <c r="N208" s="62">
        <f t="shared" si="185"/>
        <v>0</v>
      </c>
      <c r="O208" s="62">
        <f t="shared" si="185"/>
        <v>46618509423</v>
      </c>
      <c r="P208" s="62">
        <f t="shared" si="185"/>
        <v>6387972100</v>
      </c>
      <c r="Q208" s="62">
        <f t="shared" si="185"/>
        <v>46618509423</v>
      </c>
      <c r="R208" s="62">
        <f t="shared" si="185"/>
        <v>6387972100</v>
      </c>
      <c r="S208" s="62">
        <f t="shared" si="185"/>
        <v>0</v>
      </c>
      <c r="T208" s="62">
        <f t="shared" si="185"/>
        <v>0</v>
      </c>
      <c r="U208" s="62">
        <f t="shared" si="185"/>
        <v>46618509423</v>
      </c>
      <c r="V208" s="62">
        <f t="shared" si="185"/>
        <v>0</v>
      </c>
      <c r="W208" s="62">
        <f t="shared" si="185"/>
        <v>0</v>
      </c>
      <c r="X208" s="38">
        <f t="shared" si="180"/>
        <v>0.87948696241556423</v>
      </c>
      <c r="Y208" s="38">
        <f t="shared" si="179"/>
        <v>0</v>
      </c>
      <c r="Z208" s="38">
        <f t="shared" si="155"/>
        <v>0</v>
      </c>
      <c r="AA208" s="38">
        <f t="shared" si="165"/>
        <v>0</v>
      </c>
      <c r="AB208" s="38" t="s">
        <v>40</v>
      </c>
    </row>
    <row r="209" spans="1:28" ht="30.75" customHeight="1" x14ac:dyDescent="0.25">
      <c r="A209" s="39" t="s">
        <v>369</v>
      </c>
      <c r="B209" s="34" t="s">
        <v>37</v>
      </c>
      <c r="C209" s="34">
        <v>10</v>
      </c>
      <c r="D209" s="34" t="s">
        <v>38</v>
      </c>
      <c r="E209" s="40" t="s">
        <v>268</v>
      </c>
      <c r="F209" s="62">
        <f t="shared" si="184"/>
        <v>53006481523</v>
      </c>
      <c r="G209" s="62">
        <f t="shared" si="184"/>
        <v>0</v>
      </c>
      <c r="H209" s="62">
        <f t="shared" si="184"/>
        <v>0</v>
      </c>
      <c r="I209" s="62">
        <f t="shared" si="184"/>
        <v>0</v>
      </c>
      <c r="J209" s="62">
        <f t="shared" si="184"/>
        <v>0</v>
      </c>
      <c r="K209" s="62">
        <f t="shared" si="181"/>
        <v>0</v>
      </c>
      <c r="L209" s="62">
        <f>+L210</f>
        <v>53006481523</v>
      </c>
      <c r="M209" s="42">
        <f t="shared" si="173"/>
        <v>6.7165158696440158E-3</v>
      </c>
      <c r="N209" s="62">
        <f t="shared" si="185"/>
        <v>0</v>
      </c>
      <c r="O209" s="62">
        <f t="shared" si="185"/>
        <v>46618509423</v>
      </c>
      <c r="P209" s="62">
        <f t="shared" si="185"/>
        <v>6387972100</v>
      </c>
      <c r="Q209" s="62">
        <f t="shared" si="185"/>
        <v>46618509423</v>
      </c>
      <c r="R209" s="62">
        <f t="shared" si="185"/>
        <v>6387972100</v>
      </c>
      <c r="S209" s="62">
        <f t="shared" si="185"/>
        <v>0</v>
      </c>
      <c r="T209" s="62">
        <f t="shared" si="185"/>
        <v>0</v>
      </c>
      <c r="U209" s="62">
        <f t="shared" si="185"/>
        <v>46618509423</v>
      </c>
      <c r="V209" s="62">
        <f t="shared" si="185"/>
        <v>0</v>
      </c>
      <c r="W209" s="62">
        <f t="shared" si="185"/>
        <v>0</v>
      </c>
      <c r="X209" s="38">
        <f t="shared" si="180"/>
        <v>0.87948696241556423</v>
      </c>
      <c r="Y209" s="38">
        <f t="shared" si="179"/>
        <v>0</v>
      </c>
      <c r="Z209" s="38">
        <f t="shared" si="155"/>
        <v>0</v>
      </c>
      <c r="AA209" s="38">
        <f t="shared" si="165"/>
        <v>0</v>
      </c>
      <c r="AB209" s="38" t="s">
        <v>40</v>
      </c>
    </row>
    <row r="210" spans="1:28" ht="30" customHeight="1" x14ac:dyDescent="0.25">
      <c r="A210" s="43" t="s">
        <v>370</v>
      </c>
      <c r="B210" s="44" t="s">
        <v>37</v>
      </c>
      <c r="C210" s="44">
        <v>10</v>
      </c>
      <c r="D210" s="44" t="s">
        <v>38</v>
      </c>
      <c r="E210" s="45" t="s">
        <v>258</v>
      </c>
      <c r="F210" s="46">
        <v>53006481523</v>
      </c>
      <c r="G210" s="46">
        <v>0</v>
      </c>
      <c r="H210" s="46">
        <v>0</v>
      </c>
      <c r="I210" s="46">
        <v>0</v>
      </c>
      <c r="J210" s="46">
        <v>0</v>
      </c>
      <c r="K210" s="46">
        <f t="shared" si="181"/>
        <v>0</v>
      </c>
      <c r="L210" s="46">
        <f>+F210+K210</f>
        <v>53006481523</v>
      </c>
      <c r="M210" s="51">
        <f t="shared" si="173"/>
        <v>6.7165158696440158E-3</v>
      </c>
      <c r="N210" s="46">
        <v>0</v>
      </c>
      <c r="O210" s="46">
        <v>46618509423</v>
      </c>
      <c r="P210" s="46">
        <f>L210-O210</f>
        <v>6387972100</v>
      </c>
      <c r="Q210" s="46">
        <v>46618509423</v>
      </c>
      <c r="R210" s="46">
        <f>+L210-Q210</f>
        <v>6387972100</v>
      </c>
      <c r="S210" s="46">
        <f>O210-Q210</f>
        <v>0</v>
      </c>
      <c r="T210" s="46">
        <v>0</v>
      </c>
      <c r="U210" s="46">
        <f>+Q210-T210</f>
        <v>46618509423</v>
      </c>
      <c r="V210" s="46">
        <v>0</v>
      </c>
      <c r="W210" s="48">
        <f>+T210-V210</f>
        <v>0</v>
      </c>
      <c r="X210" s="49">
        <f t="shared" si="180"/>
        <v>0.87948696241556423</v>
      </c>
      <c r="Y210" s="49">
        <f t="shared" si="179"/>
        <v>0</v>
      </c>
      <c r="Z210" s="49">
        <f t="shared" si="155"/>
        <v>0</v>
      </c>
      <c r="AA210" s="49">
        <f t="shared" si="165"/>
        <v>0</v>
      </c>
      <c r="AB210" s="49" t="s">
        <v>40</v>
      </c>
    </row>
    <row r="211" spans="1:28" s="4" customFormat="1" ht="73.5" customHeight="1" x14ac:dyDescent="0.25">
      <c r="A211" s="97" t="s">
        <v>371</v>
      </c>
      <c r="B211" s="101" t="s">
        <v>37</v>
      </c>
      <c r="C211" s="34">
        <v>10</v>
      </c>
      <c r="D211" s="34" t="s">
        <v>38</v>
      </c>
      <c r="E211" s="96" t="s">
        <v>372</v>
      </c>
      <c r="F211" s="60">
        <f>+F212</f>
        <v>2450000000</v>
      </c>
      <c r="G211" s="60">
        <f t="shared" ref="G211:L213" si="186">+G212</f>
        <v>0</v>
      </c>
      <c r="H211" s="60">
        <f t="shared" si="186"/>
        <v>0</v>
      </c>
      <c r="I211" s="60">
        <f t="shared" si="186"/>
        <v>0</v>
      </c>
      <c r="J211" s="60">
        <f t="shared" si="186"/>
        <v>0</v>
      </c>
      <c r="K211" s="60">
        <f t="shared" si="186"/>
        <v>0</v>
      </c>
      <c r="L211" s="60">
        <f t="shared" si="186"/>
        <v>2450000000</v>
      </c>
      <c r="M211" s="42">
        <f t="shared" si="173"/>
        <v>3.1044248567012816E-4</v>
      </c>
      <c r="N211" s="60">
        <f t="shared" ref="N211:W213" si="187">+N212</f>
        <v>0</v>
      </c>
      <c r="O211" s="60">
        <f t="shared" si="187"/>
        <v>1991292071.6900001</v>
      </c>
      <c r="P211" s="60">
        <f t="shared" si="187"/>
        <v>458707928.30999994</v>
      </c>
      <c r="Q211" s="60">
        <f t="shared" si="187"/>
        <v>1991292071.6900001</v>
      </c>
      <c r="R211" s="60">
        <f t="shared" si="187"/>
        <v>458707928.30999994</v>
      </c>
      <c r="S211" s="60">
        <f t="shared" si="187"/>
        <v>0</v>
      </c>
      <c r="T211" s="60">
        <f t="shared" si="187"/>
        <v>115785.69</v>
      </c>
      <c r="U211" s="60">
        <f t="shared" si="187"/>
        <v>1991176286</v>
      </c>
      <c r="V211" s="60">
        <f t="shared" si="187"/>
        <v>115785.69</v>
      </c>
      <c r="W211" s="60">
        <f t="shared" si="187"/>
        <v>0</v>
      </c>
      <c r="X211" s="38">
        <f t="shared" si="180"/>
        <v>0.81277227415918374</v>
      </c>
      <c r="Y211" s="102">
        <f t="shared" si="179"/>
        <v>4.7259465306122452E-5</v>
      </c>
      <c r="Z211" s="38">
        <f t="shared" si="155"/>
        <v>4.7259465306122452E-5</v>
      </c>
      <c r="AA211" s="38">
        <f t="shared" si="165"/>
        <v>5.814601064610941E-5</v>
      </c>
      <c r="AB211" s="65">
        <f t="shared" ref="AB211:AB274" si="188">+V211/T211</f>
        <v>1</v>
      </c>
    </row>
    <row r="212" spans="1:28" s="4" customFormat="1" ht="57" customHeight="1" x14ac:dyDescent="0.25">
      <c r="A212" s="97" t="s">
        <v>373</v>
      </c>
      <c r="B212" s="101" t="s">
        <v>37</v>
      </c>
      <c r="C212" s="34">
        <v>10</v>
      </c>
      <c r="D212" s="34" t="s">
        <v>38</v>
      </c>
      <c r="E212" s="96" t="s">
        <v>372</v>
      </c>
      <c r="F212" s="60">
        <f>+F213</f>
        <v>2450000000</v>
      </c>
      <c r="G212" s="60">
        <f t="shared" si="186"/>
        <v>0</v>
      </c>
      <c r="H212" s="60">
        <f t="shared" si="186"/>
        <v>0</v>
      </c>
      <c r="I212" s="60">
        <f t="shared" si="186"/>
        <v>0</v>
      </c>
      <c r="J212" s="60">
        <f t="shared" si="186"/>
        <v>0</v>
      </c>
      <c r="K212" s="60">
        <f t="shared" si="186"/>
        <v>0</v>
      </c>
      <c r="L212" s="60">
        <f t="shared" si="186"/>
        <v>2450000000</v>
      </c>
      <c r="M212" s="42">
        <f t="shared" si="173"/>
        <v>3.1044248567012816E-4</v>
      </c>
      <c r="N212" s="60">
        <f t="shared" si="187"/>
        <v>0</v>
      </c>
      <c r="O212" s="60">
        <f t="shared" si="187"/>
        <v>1991292071.6900001</v>
      </c>
      <c r="P212" s="60">
        <f t="shared" si="187"/>
        <v>458707928.30999994</v>
      </c>
      <c r="Q212" s="60">
        <f t="shared" si="187"/>
        <v>1991292071.6900001</v>
      </c>
      <c r="R212" s="60">
        <f t="shared" si="187"/>
        <v>458707928.30999994</v>
      </c>
      <c r="S212" s="60">
        <f t="shared" si="187"/>
        <v>0</v>
      </c>
      <c r="T212" s="60">
        <f t="shared" si="187"/>
        <v>115785.69</v>
      </c>
      <c r="U212" s="60">
        <f t="shared" si="187"/>
        <v>1991176286</v>
      </c>
      <c r="V212" s="60">
        <f t="shared" si="187"/>
        <v>115785.69</v>
      </c>
      <c r="W212" s="60">
        <f t="shared" si="187"/>
        <v>0</v>
      </c>
      <c r="X212" s="38">
        <f t="shared" si="180"/>
        <v>0.81277227415918374</v>
      </c>
      <c r="Y212" s="102">
        <f t="shared" si="179"/>
        <v>4.7259465306122452E-5</v>
      </c>
      <c r="Z212" s="38">
        <f t="shared" si="155"/>
        <v>4.7259465306122452E-5</v>
      </c>
      <c r="AA212" s="38">
        <f t="shared" si="165"/>
        <v>5.814601064610941E-5</v>
      </c>
      <c r="AB212" s="38">
        <f t="shared" si="188"/>
        <v>1</v>
      </c>
    </row>
    <row r="213" spans="1:28" ht="45" customHeight="1" x14ac:dyDescent="0.25">
      <c r="A213" s="97" t="s">
        <v>374</v>
      </c>
      <c r="B213" s="101" t="s">
        <v>37</v>
      </c>
      <c r="C213" s="34">
        <v>10</v>
      </c>
      <c r="D213" s="34" t="s">
        <v>38</v>
      </c>
      <c r="E213" s="96" t="s">
        <v>268</v>
      </c>
      <c r="F213" s="60">
        <f>+F214</f>
        <v>2450000000</v>
      </c>
      <c r="G213" s="60">
        <f t="shared" si="186"/>
        <v>0</v>
      </c>
      <c r="H213" s="60">
        <f t="shared" si="186"/>
        <v>0</v>
      </c>
      <c r="I213" s="60">
        <f t="shared" si="186"/>
        <v>0</v>
      </c>
      <c r="J213" s="60">
        <f t="shared" si="186"/>
        <v>0</v>
      </c>
      <c r="K213" s="60">
        <f t="shared" si="186"/>
        <v>0</v>
      </c>
      <c r="L213" s="60">
        <f t="shared" si="186"/>
        <v>2450000000</v>
      </c>
      <c r="M213" s="42">
        <f t="shared" si="173"/>
        <v>3.1044248567012816E-4</v>
      </c>
      <c r="N213" s="60">
        <f t="shared" si="187"/>
        <v>0</v>
      </c>
      <c r="O213" s="60">
        <f t="shared" si="187"/>
        <v>1991292071.6900001</v>
      </c>
      <c r="P213" s="60">
        <f t="shared" si="187"/>
        <v>458707928.30999994</v>
      </c>
      <c r="Q213" s="60">
        <f t="shared" si="187"/>
        <v>1991292071.6900001</v>
      </c>
      <c r="R213" s="60">
        <f t="shared" si="187"/>
        <v>458707928.30999994</v>
      </c>
      <c r="S213" s="60">
        <f t="shared" si="187"/>
        <v>0</v>
      </c>
      <c r="T213" s="60">
        <f t="shared" si="187"/>
        <v>115785.69</v>
      </c>
      <c r="U213" s="60">
        <f t="shared" si="187"/>
        <v>1991176286</v>
      </c>
      <c r="V213" s="60">
        <f t="shared" si="187"/>
        <v>115785.69</v>
      </c>
      <c r="W213" s="60">
        <f t="shared" si="187"/>
        <v>0</v>
      </c>
      <c r="X213" s="38">
        <f t="shared" si="180"/>
        <v>0.81277227415918374</v>
      </c>
      <c r="Y213" s="102">
        <f t="shared" si="179"/>
        <v>4.7259465306122452E-5</v>
      </c>
      <c r="Z213" s="102">
        <f t="shared" si="155"/>
        <v>4.7259465306122452E-5</v>
      </c>
      <c r="AA213" s="102">
        <f t="shared" si="165"/>
        <v>5.814601064610941E-5</v>
      </c>
      <c r="AB213" s="38">
        <f t="shared" si="188"/>
        <v>1</v>
      </c>
    </row>
    <row r="214" spans="1:28" ht="41.25" customHeight="1" x14ac:dyDescent="0.25">
      <c r="A214" s="103" t="s">
        <v>375</v>
      </c>
      <c r="B214" s="104" t="s">
        <v>37</v>
      </c>
      <c r="C214" s="44">
        <v>10</v>
      </c>
      <c r="D214" s="44" t="s">
        <v>38</v>
      </c>
      <c r="E214" s="45" t="s">
        <v>258</v>
      </c>
      <c r="F214" s="46">
        <v>2450000000</v>
      </c>
      <c r="G214" s="59">
        <v>0</v>
      </c>
      <c r="H214" s="59">
        <v>0</v>
      </c>
      <c r="I214" s="59">
        <v>0</v>
      </c>
      <c r="J214" s="59">
        <v>0</v>
      </c>
      <c r="K214" s="59">
        <f t="shared" ref="K214:K277" si="189">+G214-H214+I214-J214</f>
        <v>0</v>
      </c>
      <c r="L214" s="46">
        <f>+F214+K214</f>
        <v>2450000000</v>
      </c>
      <c r="M214" s="51">
        <f t="shared" si="173"/>
        <v>3.1044248567012816E-4</v>
      </c>
      <c r="N214" s="46">
        <v>0</v>
      </c>
      <c r="O214" s="46">
        <v>1991292071.6900001</v>
      </c>
      <c r="P214" s="59">
        <f>L214-O214</f>
        <v>458707928.30999994</v>
      </c>
      <c r="Q214" s="46">
        <v>1991292071.6900001</v>
      </c>
      <c r="R214" s="59">
        <f>+L214-Q214</f>
        <v>458707928.30999994</v>
      </c>
      <c r="S214" s="46">
        <f>O214-Q214</f>
        <v>0</v>
      </c>
      <c r="T214" s="59">
        <v>115785.69</v>
      </c>
      <c r="U214" s="46">
        <f>+Q214-T214</f>
        <v>1991176286</v>
      </c>
      <c r="V214" s="59">
        <v>115785.69</v>
      </c>
      <c r="W214" s="48">
        <f>+T214-V214</f>
        <v>0</v>
      </c>
      <c r="X214" s="49">
        <f t="shared" si="180"/>
        <v>0.81277227415918374</v>
      </c>
      <c r="Y214" s="99">
        <f t="shared" si="179"/>
        <v>4.7259465306122452E-5</v>
      </c>
      <c r="Z214" s="99">
        <f t="shared" si="155"/>
        <v>4.7259465306122452E-5</v>
      </c>
      <c r="AA214" s="99">
        <f t="shared" si="165"/>
        <v>5.814601064610941E-5</v>
      </c>
      <c r="AB214" s="49">
        <f t="shared" si="188"/>
        <v>1</v>
      </c>
    </row>
    <row r="215" spans="1:28" s="4" customFormat="1" ht="81" customHeight="1" x14ac:dyDescent="0.25">
      <c r="A215" s="97" t="s">
        <v>376</v>
      </c>
      <c r="B215" s="101" t="s">
        <v>37</v>
      </c>
      <c r="C215" s="34">
        <v>10</v>
      </c>
      <c r="D215" s="34" t="s">
        <v>38</v>
      </c>
      <c r="E215" s="96" t="s">
        <v>377</v>
      </c>
      <c r="F215" s="60">
        <f>+F216</f>
        <v>187318076171</v>
      </c>
      <c r="G215" s="60">
        <f t="shared" ref="G215:J217" si="190">+G216</f>
        <v>0</v>
      </c>
      <c r="H215" s="60">
        <f t="shared" si="190"/>
        <v>0</v>
      </c>
      <c r="I215" s="60">
        <f t="shared" si="190"/>
        <v>0</v>
      </c>
      <c r="J215" s="60">
        <f t="shared" si="190"/>
        <v>0</v>
      </c>
      <c r="K215" s="60">
        <f t="shared" si="189"/>
        <v>0</v>
      </c>
      <c r="L215" s="60">
        <f>+L216</f>
        <v>187318076171</v>
      </c>
      <c r="M215" s="42">
        <f t="shared" si="173"/>
        <v>2.3735301705090465E-2</v>
      </c>
      <c r="N215" s="60">
        <f t="shared" ref="N215:W217" si="191">+N216</f>
        <v>0</v>
      </c>
      <c r="O215" s="60">
        <f t="shared" si="191"/>
        <v>187318076171</v>
      </c>
      <c r="P215" s="60">
        <f t="shared" si="191"/>
        <v>0</v>
      </c>
      <c r="Q215" s="60">
        <f t="shared" si="191"/>
        <v>187318076171</v>
      </c>
      <c r="R215" s="60">
        <f t="shared" si="191"/>
        <v>0</v>
      </c>
      <c r="S215" s="60">
        <f t="shared" si="191"/>
        <v>0</v>
      </c>
      <c r="T215" s="60">
        <f t="shared" si="191"/>
        <v>0</v>
      </c>
      <c r="U215" s="60">
        <f t="shared" si="191"/>
        <v>187318076171</v>
      </c>
      <c r="V215" s="60">
        <f t="shared" si="191"/>
        <v>0</v>
      </c>
      <c r="W215" s="60">
        <f t="shared" si="191"/>
        <v>0</v>
      </c>
      <c r="X215" s="38">
        <f t="shared" si="180"/>
        <v>1</v>
      </c>
      <c r="Y215" s="38">
        <f t="shared" si="179"/>
        <v>0</v>
      </c>
      <c r="Z215" s="38">
        <f t="shared" si="155"/>
        <v>0</v>
      </c>
      <c r="AA215" s="38">
        <f t="shared" si="165"/>
        <v>0</v>
      </c>
      <c r="AB215" s="38" t="s">
        <v>40</v>
      </c>
    </row>
    <row r="216" spans="1:28" s="4" customFormat="1" ht="75" customHeight="1" x14ac:dyDescent="0.25">
      <c r="A216" s="97" t="s">
        <v>378</v>
      </c>
      <c r="B216" s="101" t="s">
        <v>37</v>
      </c>
      <c r="C216" s="34">
        <v>10</v>
      </c>
      <c r="D216" s="34" t="s">
        <v>38</v>
      </c>
      <c r="E216" s="96" t="s">
        <v>377</v>
      </c>
      <c r="F216" s="60">
        <f>+F217</f>
        <v>187318076171</v>
      </c>
      <c r="G216" s="60">
        <f t="shared" si="190"/>
        <v>0</v>
      </c>
      <c r="H216" s="60">
        <f t="shared" si="190"/>
        <v>0</v>
      </c>
      <c r="I216" s="60">
        <f t="shared" si="190"/>
        <v>0</v>
      </c>
      <c r="J216" s="60">
        <f t="shared" si="190"/>
        <v>0</v>
      </c>
      <c r="K216" s="60">
        <f t="shared" si="189"/>
        <v>0</v>
      </c>
      <c r="L216" s="60">
        <f>+L217</f>
        <v>187318076171</v>
      </c>
      <c r="M216" s="42">
        <f t="shared" si="173"/>
        <v>2.3735301705090465E-2</v>
      </c>
      <c r="N216" s="60">
        <f t="shared" si="191"/>
        <v>0</v>
      </c>
      <c r="O216" s="60">
        <f t="shared" si="191"/>
        <v>187318076171</v>
      </c>
      <c r="P216" s="60">
        <f t="shared" si="191"/>
        <v>0</v>
      </c>
      <c r="Q216" s="60">
        <f t="shared" si="191"/>
        <v>187318076171</v>
      </c>
      <c r="R216" s="60">
        <f t="shared" si="191"/>
        <v>0</v>
      </c>
      <c r="S216" s="60">
        <f t="shared" si="191"/>
        <v>0</v>
      </c>
      <c r="T216" s="60">
        <f t="shared" si="191"/>
        <v>0</v>
      </c>
      <c r="U216" s="60">
        <f t="shared" si="191"/>
        <v>187318076171</v>
      </c>
      <c r="V216" s="60">
        <f t="shared" si="191"/>
        <v>0</v>
      </c>
      <c r="W216" s="60">
        <f t="shared" si="191"/>
        <v>0</v>
      </c>
      <c r="X216" s="38">
        <f t="shared" si="180"/>
        <v>1</v>
      </c>
      <c r="Y216" s="38">
        <f t="shared" si="179"/>
        <v>0</v>
      </c>
      <c r="Z216" s="38">
        <f t="shared" si="155"/>
        <v>0</v>
      </c>
      <c r="AA216" s="38">
        <f t="shared" si="165"/>
        <v>0</v>
      </c>
      <c r="AB216" s="38" t="s">
        <v>40</v>
      </c>
    </row>
    <row r="217" spans="1:28" ht="45" customHeight="1" x14ac:dyDescent="0.25">
      <c r="A217" s="97" t="s">
        <v>379</v>
      </c>
      <c r="B217" s="101" t="s">
        <v>37</v>
      </c>
      <c r="C217" s="34">
        <v>10</v>
      </c>
      <c r="D217" s="34" t="s">
        <v>38</v>
      </c>
      <c r="E217" s="96" t="s">
        <v>268</v>
      </c>
      <c r="F217" s="60">
        <f>+F218</f>
        <v>187318076171</v>
      </c>
      <c r="G217" s="60">
        <f t="shared" si="190"/>
        <v>0</v>
      </c>
      <c r="H217" s="60">
        <f t="shared" si="190"/>
        <v>0</v>
      </c>
      <c r="I217" s="60">
        <f t="shared" si="190"/>
        <v>0</v>
      </c>
      <c r="J217" s="60">
        <f t="shared" si="190"/>
        <v>0</v>
      </c>
      <c r="K217" s="60">
        <f t="shared" si="189"/>
        <v>0</v>
      </c>
      <c r="L217" s="60">
        <f>+L218</f>
        <v>187318076171</v>
      </c>
      <c r="M217" s="42">
        <f t="shared" si="173"/>
        <v>2.3735301705090465E-2</v>
      </c>
      <c r="N217" s="60">
        <f t="shared" si="191"/>
        <v>0</v>
      </c>
      <c r="O217" s="60">
        <f t="shared" si="191"/>
        <v>187318076171</v>
      </c>
      <c r="P217" s="60">
        <f t="shared" si="191"/>
        <v>0</v>
      </c>
      <c r="Q217" s="60">
        <f t="shared" si="191"/>
        <v>187318076171</v>
      </c>
      <c r="R217" s="60">
        <f t="shared" si="191"/>
        <v>0</v>
      </c>
      <c r="S217" s="60">
        <f t="shared" si="191"/>
        <v>0</v>
      </c>
      <c r="T217" s="60">
        <f t="shared" si="191"/>
        <v>0</v>
      </c>
      <c r="U217" s="60">
        <f t="shared" si="191"/>
        <v>187318076171</v>
      </c>
      <c r="V217" s="60">
        <f t="shared" si="191"/>
        <v>0</v>
      </c>
      <c r="W217" s="60">
        <f t="shared" si="191"/>
        <v>0</v>
      </c>
      <c r="X217" s="38">
        <f t="shared" si="180"/>
        <v>1</v>
      </c>
      <c r="Y217" s="38">
        <f t="shared" si="179"/>
        <v>0</v>
      </c>
      <c r="Z217" s="38">
        <f t="shared" si="155"/>
        <v>0</v>
      </c>
      <c r="AA217" s="38">
        <f t="shared" si="165"/>
        <v>0</v>
      </c>
      <c r="AB217" s="65" t="s">
        <v>40</v>
      </c>
    </row>
    <row r="218" spans="1:28" ht="41.25" customHeight="1" x14ac:dyDescent="0.25">
      <c r="A218" s="103" t="s">
        <v>380</v>
      </c>
      <c r="B218" s="104" t="s">
        <v>37</v>
      </c>
      <c r="C218" s="44">
        <v>10</v>
      </c>
      <c r="D218" s="44" t="s">
        <v>38</v>
      </c>
      <c r="E218" s="45" t="s">
        <v>258</v>
      </c>
      <c r="F218" s="46">
        <v>187318076171</v>
      </c>
      <c r="G218" s="59">
        <v>0</v>
      </c>
      <c r="H218" s="59">
        <v>0</v>
      </c>
      <c r="I218" s="59">
        <v>0</v>
      </c>
      <c r="J218" s="59">
        <v>0</v>
      </c>
      <c r="K218" s="59">
        <f t="shared" si="189"/>
        <v>0</v>
      </c>
      <c r="L218" s="46">
        <f>+F218+K218</f>
        <v>187318076171</v>
      </c>
      <c r="M218" s="51">
        <f t="shared" si="173"/>
        <v>2.3735301705090465E-2</v>
      </c>
      <c r="N218" s="46">
        <v>0</v>
      </c>
      <c r="O218" s="46">
        <v>187318076171</v>
      </c>
      <c r="P218" s="59">
        <f>L218-O218</f>
        <v>0</v>
      </c>
      <c r="Q218" s="46">
        <v>187318076171</v>
      </c>
      <c r="R218" s="59">
        <f>+L218-Q218</f>
        <v>0</v>
      </c>
      <c r="S218" s="46">
        <f>O218-Q218</f>
        <v>0</v>
      </c>
      <c r="T218" s="59">
        <v>0</v>
      </c>
      <c r="U218" s="46">
        <f>+Q218-T218</f>
        <v>187318076171</v>
      </c>
      <c r="V218" s="59">
        <v>0</v>
      </c>
      <c r="W218" s="48">
        <f>+T218-V218</f>
        <v>0</v>
      </c>
      <c r="X218" s="49">
        <f t="shared" si="180"/>
        <v>1</v>
      </c>
      <c r="Y218" s="49">
        <f t="shared" si="179"/>
        <v>0</v>
      </c>
      <c r="Z218" s="49">
        <f t="shared" si="155"/>
        <v>0</v>
      </c>
      <c r="AA218" s="49">
        <f t="shared" si="165"/>
        <v>0</v>
      </c>
      <c r="AB218" s="54" t="s">
        <v>40</v>
      </c>
    </row>
    <row r="219" spans="1:28" s="4" customFormat="1" ht="81" customHeight="1" x14ac:dyDescent="0.25">
      <c r="A219" s="97" t="s">
        <v>381</v>
      </c>
      <c r="B219" s="101" t="s">
        <v>37</v>
      </c>
      <c r="C219" s="34">
        <v>10</v>
      </c>
      <c r="D219" s="34" t="s">
        <v>38</v>
      </c>
      <c r="E219" s="96" t="s">
        <v>382</v>
      </c>
      <c r="F219" s="60">
        <f>+F220</f>
        <v>133871788300</v>
      </c>
      <c r="G219" s="60">
        <f t="shared" ref="G219:J221" si="192">+G220</f>
        <v>0</v>
      </c>
      <c r="H219" s="60">
        <f t="shared" si="192"/>
        <v>0</v>
      </c>
      <c r="I219" s="60">
        <f t="shared" si="192"/>
        <v>0</v>
      </c>
      <c r="J219" s="60">
        <f t="shared" si="192"/>
        <v>0</v>
      </c>
      <c r="K219" s="60">
        <f t="shared" si="189"/>
        <v>0</v>
      </c>
      <c r="L219" s="60">
        <f>+L220</f>
        <v>133871788300</v>
      </c>
      <c r="M219" s="42">
        <f t="shared" si="173"/>
        <v>1.6963057437125378E-2</v>
      </c>
      <c r="N219" s="60">
        <f t="shared" ref="N219:W221" si="193">+N220</f>
        <v>0</v>
      </c>
      <c r="O219" s="60">
        <f t="shared" si="193"/>
        <v>133871788300</v>
      </c>
      <c r="P219" s="60">
        <f t="shared" si="193"/>
        <v>0</v>
      </c>
      <c r="Q219" s="60">
        <f t="shared" si="193"/>
        <v>133871788300</v>
      </c>
      <c r="R219" s="60">
        <f t="shared" si="193"/>
        <v>0</v>
      </c>
      <c r="S219" s="60">
        <f t="shared" si="193"/>
        <v>0</v>
      </c>
      <c r="T219" s="60">
        <f t="shared" si="193"/>
        <v>0</v>
      </c>
      <c r="U219" s="60">
        <f t="shared" si="193"/>
        <v>133871788300</v>
      </c>
      <c r="V219" s="60">
        <f t="shared" si="193"/>
        <v>0</v>
      </c>
      <c r="W219" s="60">
        <f t="shared" si="193"/>
        <v>0</v>
      </c>
      <c r="X219" s="38">
        <f t="shared" si="180"/>
        <v>1</v>
      </c>
      <c r="Y219" s="38">
        <f t="shared" si="179"/>
        <v>0</v>
      </c>
      <c r="Z219" s="38">
        <f t="shared" si="155"/>
        <v>0</v>
      </c>
      <c r="AA219" s="38">
        <f t="shared" si="165"/>
        <v>0</v>
      </c>
      <c r="AB219" s="65" t="s">
        <v>40</v>
      </c>
    </row>
    <row r="220" spans="1:28" s="4" customFormat="1" ht="75" customHeight="1" x14ac:dyDescent="0.25">
      <c r="A220" s="97" t="s">
        <v>383</v>
      </c>
      <c r="B220" s="101" t="s">
        <v>37</v>
      </c>
      <c r="C220" s="34">
        <v>10</v>
      </c>
      <c r="D220" s="34" t="s">
        <v>38</v>
      </c>
      <c r="E220" s="96" t="s">
        <v>382</v>
      </c>
      <c r="F220" s="60">
        <f>+F221</f>
        <v>133871788300</v>
      </c>
      <c r="G220" s="60">
        <f t="shared" si="192"/>
        <v>0</v>
      </c>
      <c r="H220" s="60">
        <f t="shared" si="192"/>
        <v>0</v>
      </c>
      <c r="I220" s="60">
        <f t="shared" si="192"/>
        <v>0</v>
      </c>
      <c r="J220" s="60">
        <f t="shared" si="192"/>
        <v>0</v>
      </c>
      <c r="K220" s="60">
        <f t="shared" si="189"/>
        <v>0</v>
      </c>
      <c r="L220" s="60">
        <f>+L221</f>
        <v>133871788300</v>
      </c>
      <c r="M220" s="42">
        <f t="shared" si="173"/>
        <v>1.6963057437125378E-2</v>
      </c>
      <c r="N220" s="60">
        <f t="shared" si="193"/>
        <v>0</v>
      </c>
      <c r="O220" s="60">
        <f t="shared" si="193"/>
        <v>133871788300</v>
      </c>
      <c r="P220" s="60">
        <f t="shared" si="193"/>
        <v>0</v>
      </c>
      <c r="Q220" s="60">
        <f t="shared" si="193"/>
        <v>133871788300</v>
      </c>
      <c r="R220" s="60">
        <f t="shared" si="193"/>
        <v>0</v>
      </c>
      <c r="S220" s="60">
        <f t="shared" si="193"/>
        <v>0</v>
      </c>
      <c r="T220" s="60">
        <f t="shared" si="193"/>
        <v>0</v>
      </c>
      <c r="U220" s="60">
        <f t="shared" si="193"/>
        <v>133871788300</v>
      </c>
      <c r="V220" s="60">
        <f t="shared" si="193"/>
        <v>0</v>
      </c>
      <c r="W220" s="60">
        <f t="shared" si="193"/>
        <v>0</v>
      </c>
      <c r="X220" s="38">
        <f t="shared" si="180"/>
        <v>1</v>
      </c>
      <c r="Y220" s="38">
        <f t="shared" si="179"/>
        <v>0</v>
      </c>
      <c r="Z220" s="38">
        <f t="shared" si="155"/>
        <v>0</v>
      </c>
      <c r="AA220" s="38">
        <f t="shared" si="165"/>
        <v>0</v>
      </c>
      <c r="AB220" s="65" t="s">
        <v>40</v>
      </c>
    </row>
    <row r="221" spans="1:28" ht="45" customHeight="1" x14ac:dyDescent="0.25">
      <c r="A221" s="97" t="s">
        <v>384</v>
      </c>
      <c r="B221" s="101" t="s">
        <v>37</v>
      </c>
      <c r="C221" s="34">
        <v>10</v>
      </c>
      <c r="D221" s="34" t="s">
        <v>38</v>
      </c>
      <c r="E221" s="96" t="s">
        <v>268</v>
      </c>
      <c r="F221" s="60">
        <f>+F222</f>
        <v>133871788300</v>
      </c>
      <c r="G221" s="60">
        <f t="shared" si="192"/>
        <v>0</v>
      </c>
      <c r="H221" s="60">
        <f t="shared" si="192"/>
        <v>0</v>
      </c>
      <c r="I221" s="60">
        <f t="shared" si="192"/>
        <v>0</v>
      </c>
      <c r="J221" s="60">
        <f t="shared" si="192"/>
        <v>0</v>
      </c>
      <c r="K221" s="60">
        <f t="shared" si="189"/>
        <v>0</v>
      </c>
      <c r="L221" s="60">
        <f>+L222</f>
        <v>133871788300</v>
      </c>
      <c r="M221" s="42">
        <f t="shared" si="173"/>
        <v>1.6963057437125378E-2</v>
      </c>
      <c r="N221" s="60">
        <f t="shared" si="193"/>
        <v>0</v>
      </c>
      <c r="O221" s="60">
        <f t="shared" si="193"/>
        <v>133871788300</v>
      </c>
      <c r="P221" s="60">
        <f t="shared" si="193"/>
        <v>0</v>
      </c>
      <c r="Q221" s="60">
        <f t="shared" si="193"/>
        <v>133871788300</v>
      </c>
      <c r="R221" s="60">
        <f t="shared" si="193"/>
        <v>0</v>
      </c>
      <c r="S221" s="60">
        <f t="shared" si="193"/>
        <v>0</v>
      </c>
      <c r="T221" s="60">
        <f t="shared" si="193"/>
        <v>0</v>
      </c>
      <c r="U221" s="60">
        <f t="shared" si="193"/>
        <v>133871788300</v>
      </c>
      <c r="V221" s="60">
        <f t="shared" si="193"/>
        <v>0</v>
      </c>
      <c r="W221" s="60">
        <f t="shared" si="193"/>
        <v>0</v>
      </c>
      <c r="X221" s="38">
        <f t="shared" si="180"/>
        <v>1</v>
      </c>
      <c r="Y221" s="38">
        <f t="shared" si="179"/>
        <v>0</v>
      </c>
      <c r="Z221" s="38">
        <f t="shared" si="155"/>
        <v>0</v>
      </c>
      <c r="AA221" s="38">
        <f t="shared" si="165"/>
        <v>0</v>
      </c>
      <c r="AB221" s="65" t="s">
        <v>40</v>
      </c>
    </row>
    <row r="222" spans="1:28" ht="41.25" customHeight="1" x14ac:dyDescent="0.25">
      <c r="A222" s="103" t="s">
        <v>385</v>
      </c>
      <c r="B222" s="104" t="s">
        <v>37</v>
      </c>
      <c r="C222" s="44">
        <v>10</v>
      </c>
      <c r="D222" s="44" t="s">
        <v>38</v>
      </c>
      <c r="E222" s="45" t="s">
        <v>258</v>
      </c>
      <c r="F222" s="46">
        <v>133871788300</v>
      </c>
      <c r="G222" s="59">
        <v>0</v>
      </c>
      <c r="H222" s="59">
        <v>0</v>
      </c>
      <c r="I222" s="59">
        <v>0</v>
      </c>
      <c r="J222" s="59">
        <v>0</v>
      </c>
      <c r="K222" s="59">
        <f t="shared" si="189"/>
        <v>0</v>
      </c>
      <c r="L222" s="46">
        <f>+F222+K222</f>
        <v>133871788300</v>
      </c>
      <c r="M222" s="51">
        <f t="shared" si="173"/>
        <v>1.6963057437125378E-2</v>
      </c>
      <c r="N222" s="46">
        <v>0</v>
      </c>
      <c r="O222" s="46">
        <v>133871788300</v>
      </c>
      <c r="P222" s="59">
        <f>L222-O222</f>
        <v>0</v>
      </c>
      <c r="Q222" s="46">
        <v>133871788300</v>
      </c>
      <c r="R222" s="59">
        <f>+L222-Q222</f>
        <v>0</v>
      </c>
      <c r="S222" s="46">
        <f>O222-Q222</f>
        <v>0</v>
      </c>
      <c r="T222" s="59">
        <v>0</v>
      </c>
      <c r="U222" s="46">
        <f>+Q222-T222</f>
        <v>133871788300</v>
      </c>
      <c r="V222" s="59">
        <v>0</v>
      </c>
      <c r="W222" s="48">
        <f>+T222-V222</f>
        <v>0</v>
      </c>
      <c r="X222" s="49">
        <f t="shared" si="180"/>
        <v>1</v>
      </c>
      <c r="Y222" s="49">
        <f t="shared" si="179"/>
        <v>0</v>
      </c>
      <c r="Z222" s="49">
        <f t="shared" si="155"/>
        <v>0</v>
      </c>
      <c r="AA222" s="49">
        <f t="shared" si="165"/>
        <v>0</v>
      </c>
      <c r="AB222" s="54" t="s">
        <v>40</v>
      </c>
    </row>
    <row r="223" spans="1:28" ht="35.25" customHeight="1" x14ac:dyDescent="0.25">
      <c r="A223" s="39" t="s">
        <v>386</v>
      </c>
      <c r="B223" s="34" t="s">
        <v>37</v>
      </c>
      <c r="C223" s="34">
        <v>10</v>
      </c>
      <c r="D223" s="34" t="s">
        <v>38</v>
      </c>
      <c r="E223" s="96" t="s">
        <v>387</v>
      </c>
      <c r="F223" s="62">
        <f>+F224</f>
        <v>5210000000</v>
      </c>
      <c r="G223" s="62">
        <f>+G224</f>
        <v>0</v>
      </c>
      <c r="H223" s="62">
        <f>+H224</f>
        <v>0</v>
      </c>
      <c r="I223" s="62">
        <f>+I224</f>
        <v>0</v>
      </c>
      <c r="J223" s="62">
        <f>+J224</f>
        <v>0</v>
      </c>
      <c r="K223" s="62">
        <f t="shared" si="189"/>
        <v>0</v>
      </c>
      <c r="L223" s="62">
        <f>+L224</f>
        <v>5210000000</v>
      </c>
      <c r="M223" s="42">
        <f t="shared" si="173"/>
        <v>6.6016544911892553E-4</v>
      </c>
      <c r="N223" s="62">
        <f t="shared" ref="N223:W223" si="194">+N224</f>
        <v>0</v>
      </c>
      <c r="O223" s="62">
        <f t="shared" si="194"/>
        <v>1513286551</v>
      </c>
      <c r="P223" s="62">
        <f t="shared" si="194"/>
        <v>3696713449</v>
      </c>
      <c r="Q223" s="62">
        <f t="shared" si="194"/>
        <v>1439935499</v>
      </c>
      <c r="R223" s="62">
        <f t="shared" si="194"/>
        <v>3770064501</v>
      </c>
      <c r="S223" s="62">
        <f t="shared" si="194"/>
        <v>73351052</v>
      </c>
      <c r="T223" s="62">
        <f t="shared" si="194"/>
        <v>39894581</v>
      </c>
      <c r="U223" s="62">
        <f t="shared" si="194"/>
        <v>1400040918</v>
      </c>
      <c r="V223" s="62">
        <f t="shared" si="194"/>
        <v>39608105</v>
      </c>
      <c r="W223" s="62">
        <f t="shared" si="194"/>
        <v>286476</v>
      </c>
      <c r="X223" s="38">
        <f t="shared" si="180"/>
        <v>0.27637917447216892</v>
      </c>
      <c r="Y223" s="38">
        <f t="shared" si="179"/>
        <v>7.6573092130518237E-3</v>
      </c>
      <c r="Z223" s="38">
        <f t="shared" si="155"/>
        <v>7.6023234165067182E-3</v>
      </c>
      <c r="AA223" s="38">
        <f t="shared" si="165"/>
        <v>2.7705811147586686E-2</v>
      </c>
      <c r="AB223" s="38">
        <f t="shared" si="188"/>
        <v>0.99281917511553763</v>
      </c>
    </row>
    <row r="224" spans="1:28" ht="33" customHeight="1" x14ac:dyDescent="0.25">
      <c r="A224" s="39" t="s">
        <v>388</v>
      </c>
      <c r="B224" s="34" t="s">
        <v>37</v>
      </c>
      <c r="C224" s="34">
        <v>10</v>
      </c>
      <c r="D224" s="34" t="s">
        <v>38</v>
      </c>
      <c r="E224" s="40" t="s">
        <v>251</v>
      </c>
      <c r="F224" s="62">
        <f>+F225+F229</f>
        <v>5210000000</v>
      </c>
      <c r="G224" s="62">
        <f>+G225+G229</f>
        <v>0</v>
      </c>
      <c r="H224" s="62">
        <f>+H225+H229</f>
        <v>0</v>
      </c>
      <c r="I224" s="62">
        <f>+I225+I229</f>
        <v>0</v>
      </c>
      <c r="J224" s="62">
        <f>+J225+J229</f>
        <v>0</v>
      </c>
      <c r="K224" s="62">
        <f t="shared" si="189"/>
        <v>0</v>
      </c>
      <c r="L224" s="62">
        <f>+L225+L229</f>
        <v>5210000000</v>
      </c>
      <c r="M224" s="42">
        <f t="shared" si="173"/>
        <v>6.6016544911892553E-4</v>
      </c>
      <c r="N224" s="62">
        <f t="shared" ref="N224:W224" si="195">+N225+N229</f>
        <v>0</v>
      </c>
      <c r="O224" s="62">
        <f t="shared" si="195"/>
        <v>1513286551</v>
      </c>
      <c r="P224" s="62">
        <f t="shared" si="195"/>
        <v>3696713449</v>
      </c>
      <c r="Q224" s="62">
        <f t="shared" si="195"/>
        <v>1439935499</v>
      </c>
      <c r="R224" s="62">
        <f t="shared" si="195"/>
        <v>3770064501</v>
      </c>
      <c r="S224" s="62">
        <f t="shared" si="195"/>
        <v>73351052</v>
      </c>
      <c r="T224" s="62">
        <f t="shared" si="195"/>
        <v>39894581</v>
      </c>
      <c r="U224" s="62">
        <f t="shared" si="195"/>
        <v>1400040918</v>
      </c>
      <c r="V224" s="62">
        <f t="shared" si="195"/>
        <v>39608105</v>
      </c>
      <c r="W224" s="62">
        <f t="shared" si="195"/>
        <v>286476</v>
      </c>
      <c r="X224" s="38">
        <f t="shared" si="180"/>
        <v>0.27637917447216892</v>
      </c>
      <c r="Y224" s="38">
        <f t="shared" si="179"/>
        <v>7.6573092130518237E-3</v>
      </c>
      <c r="Z224" s="38">
        <f t="shared" ref="Z224:Z287" si="196">+V224/L224</f>
        <v>7.6023234165067182E-3</v>
      </c>
      <c r="AA224" s="38">
        <f t="shared" si="165"/>
        <v>2.7705811147586686E-2</v>
      </c>
      <c r="AB224" s="38">
        <f t="shared" si="188"/>
        <v>0.99281917511553763</v>
      </c>
    </row>
    <row r="225" spans="1:28" ht="51.75" customHeight="1" x14ac:dyDescent="0.25">
      <c r="A225" s="39" t="s">
        <v>389</v>
      </c>
      <c r="B225" s="34" t="s">
        <v>37</v>
      </c>
      <c r="C225" s="34">
        <v>10</v>
      </c>
      <c r="D225" s="34" t="s">
        <v>38</v>
      </c>
      <c r="E225" s="40" t="s">
        <v>390</v>
      </c>
      <c r="F225" s="62">
        <f t="shared" ref="F225:J227" si="197">+F226</f>
        <v>2210000000</v>
      </c>
      <c r="G225" s="62">
        <f t="shared" si="197"/>
        <v>0</v>
      </c>
      <c r="H225" s="62">
        <f t="shared" si="197"/>
        <v>0</v>
      </c>
      <c r="I225" s="62">
        <f t="shared" si="197"/>
        <v>0</v>
      </c>
      <c r="J225" s="62">
        <f t="shared" si="197"/>
        <v>0</v>
      </c>
      <c r="K225" s="62">
        <f t="shared" si="189"/>
        <v>0</v>
      </c>
      <c r="L225" s="62">
        <f>+L226</f>
        <v>2210000000</v>
      </c>
      <c r="M225" s="42">
        <f t="shared" si="173"/>
        <v>2.8003179319631969E-4</v>
      </c>
      <c r="N225" s="62">
        <f t="shared" ref="N225:W227" si="198">+N226</f>
        <v>0</v>
      </c>
      <c r="O225" s="62">
        <f t="shared" si="198"/>
        <v>1513286551</v>
      </c>
      <c r="P225" s="62">
        <f t="shared" si="198"/>
        <v>696713449</v>
      </c>
      <c r="Q225" s="62">
        <f t="shared" si="198"/>
        <v>1439935499</v>
      </c>
      <c r="R225" s="62">
        <f t="shared" si="198"/>
        <v>770064501</v>
      </c>
      <c r="S225" s="62">
        <f t="shared" si="198"/>
        <v>73351052</v>
      </c>
      <c r="T225" s="62">
        <f t="shared" si="198"/>
        <v>39894581</v>
      </c>
      <c r="U225" s="62">
        <f t="shared" si="198"/>
        <v>1400040918</v>
      </c>
      <c r="V225" s="62">
        <f t="shared" si="198"/>
        <v>39608105</v>
      </c>
      <c r="W225" s="62">
        <f t="shared" si="198"/>
        <v>286476</v>
      </c>
      <c r="X225" s="38">
        <f t="shared" si="180"/>
        <v>0.6515545244343891</v>
      </c>
      <c r="Y225" s="38">
        <f t="shared" si="179"/>
        <v>1.8051846606334843E-2</v>
      </c>
      <c r="Z225" s="38">
        <f t="shared" si="196"/>
        <v>1.7922219457013576E-2</v>
      </c>
      <c r="AA225" s="38">
        <f t="shared" si="165"/>
        <v>2.7705811147586686E-2</v>
      </c>
      <c r="AB225" s="38">
        <f t="shared" si="188"/>
        <v>0.99281917511553763</v>
      </c>
    </row>
    <row r="226" spans="1:28" ht="51.75" customHeight="1" x14ac:dyDescent="0.25">
      <c r="A226" s="39" t="s">
        <v>391</v>
      </c>
      <c r="B226" s="34" t="s">
        <v>37</v>
      </c>
      <c r="C226" s="34">
        <v>10</v>
      </c>
      <c r="D226" s="34" t="s">
        <v>38</v>
      </c>
      <c r="E226" s="40" t="s">
        <v>390</v>
      </c>
      <c r="F226" s="62">
        <f t="shared" si="197"/>
        <v>2210000000</v>
      </c>
      <c r="G226" s="62">
        <f t="shared" si="197"/>
        <v>0</v>
      </c>
      <c r="H226" s="62">
        <f t="shared" si="197"/>
        <v>0</v>
      </c>
      <c r="I226" s="62">
        <f t="shared" si="197"/>
        <v>0</v>
      </c>
      <c r="J226" s="62">
        <f t="shared" si="197"/>
        <v>0</v>
      </c>
      <c r="K226" s="62">
        <f t="shared" si="189"/>
        <v>0</v>
      </c>
      <c r="L226" s="62">
        <f>+L227</f>
        <v>2210000000</v>
      </c>
      <c r="M226" s="42">
        <f t="shared" si="173"/>
        <v>2.8003179319631969E-4</v>
      </c>
      <c r="N226" s="62">
        <f t="shared" si="198"/>
        <v>0</v>
      </c>
      <c r="O226" s="62">
        <f t="shared" si="198"/>
        <v>1513286551</v>
      </c>
      <c r="P226" s="62">
        <f t="shared" si="198"/>
        <v>696713449</v>
      </c>
      <c r="Q226" s="62">
        <f t="shared" si="198"/>
        <v>1439935499</v>
      </c>
      <c r="R226" s="62">
        <f t="shared" si="198"/>
        <v>770064501</v>
      </c>
      <c r="S226" s="62">
        <f t="shared" si="198"/>
        <v>73351052</v>
      </c>
      <c r="T226" s="62">
        <f t="shared" si="198"/>
        <v>39894581</v>
      </c>
      <c r="U226" s="62">
        <f t="shared" si="198"/>
        <v>1400040918</v>
      </c>
      <c r="V226" s="62">
        <f t="shared" si="198"/>
        <v>39608105</v>
      </c>
      <c r="W226" s="62">
        <f t="shared" si="198"/>
        <v>286476</v>
      </c>
      <c r="X226" s="38">
        <f t="shared" si="180"/>
        <v>0.6515545244343891</v>
      </c>
      <c r="Y226" s="38">
        <f t="shared" si="179"/>
        <v>1.8051846606334843E-2</v>
      </c>
      <c r="Z226" s="38">
        <f t="shared" si="196"/>
        <v>1.7922219457013576E-2</v>
      </c>
      <c r="AA226" s="38">
        <f t="shared" si="165"/>
        <v>2.7705811147586686E-2</v>
      </c>
      <c r="AB226" s="38">
        <f t="shared" si="188"/>
        <v>0.99281917511553763</v>
      </c>
    </row>
    <row r="227" spans="1:28" ht="29.25" customHeight="1" x14ac:dyDescent="0.25">
      <c r="A227" s="39" t="s">
        <v>392</v>
      </c>
      <c r="B227" s="34" t="s">
        <v>37</v>
      </c>
      <c r="C227" s="34">
        <v>10</v>
      </c>
      <c r="D227" s="34" t="s">
        <v>38</v>
      </c>
      <c r="E227" s="96" t="s">
        <v>393</v>
      </c>
      <c r="F227" s="62">
        <f t="shared" si="197"/>
        <v>2210000000</v>
      </c>
      <c r="G227" s="62">
        <f t="shared" si="197"/>
        <v>0</v>
      </c>
      <c r="H227" s="62">
        <f t="shared" si="197"/>
        <v>0</v>
      </c>
      <c r="I227" s="62">
        <f t="shared" si="197"/>
        <v>0</v>
      </c>
      <c r="J227" s="62">
        <f t="shared" si="197"/>
        <v>0</v>
      </c>
      <c r="K227" s="62">
        <f t="shared" si="189"/>
        <v>0</v>
      </c>
      <c r="L227" s="62">
        <f>+L228</f>
        <v>2210000000</v>
      </c>
      <c r="M227" s="42">
        <f t="shared" si="173"/>
        <v>2.8003179319631969E-4</v>
      </c>
      <c r="N227" s="62">
        <f t="shared" si="198"/>
        <v>0</v>
      </c>
      <c r="O227" s="62">
        <f t="shared" si="198"/>
        <v>1513286551</v>
      </c>
      <c r="P227" s="62">
        <f t="shared" si="198"/>
        <v>696713449</v>
      </c>
      <c r="Q227" s="62">
        <f t="shared" si="198"/>
        <v>1439935499</v>
      </c>
      <c r="R227" s="62">
        <f t="shared" si="198"/>
        <v>770064501</v>
      </c>
      <c r="S227" s="62">
        <f t="shared" si="198"/>
        <v>73351052</v>
      </c>
      <c r="T227" s="62">
        <f t="shared" si="198"/>
        <v>39894581</v>
      </c>
      <c r="U227" s="62">
        <f t="shared" si="198"/>
        <v>1400040918</v>
      </c>
      <c r="V227" s="62">
        <f t="shared" si="198"/>
        <v>39608105</v>
      </c>
      <c r="W227" s="62">
        <f t="shared" si="198"/>
        <v>286476</v>
      </c>
      <c r="X227" s="38">
        <f t="shared" si="180"/>
        <v>0.6515545244343891</v>
      </c>
      <c r="Y227" s="38">
        <f t="shared" si="179"/>
        <v>1.8051846606334843E-2</v>
      </c>
      <c r="Z227" s="38">
        <f t="shared" si="196"/>
        <v>1.7922219457013576E-2</v>
      </c>
      <c r="AA227" s="38">
        <f t="shared" si="165"/>
        <v>2.7705811147586686E-2</v>
      </c>
      <c r="AB227" s="38">
        <f t="shared" si="188"/>
        <v>0.99281917511553763</v>
      </c>
    </row>
    <row r="228" spans="1:28" ht="30" customHeight="1" x14ac:dyDescent="0.25">
      <c r="A228" s="43" t="s">
        <v>394</v>
      </c>
      <c r="B228" s="44" t="s">
        <v>37</v>
      </c>
      <c r="C228" s="44">
        <v>10</v>
      </c>
      <c r="D228" s="44" t="s">
        <v>38</v>
      </c>
      <c r="E228" s="45" t="s">
        <v>258</v>
      </c>
      <c r="F228" s="46">
        <v>2210000000</v>
      </c>
      <c r="G228" s="46">
        <v>0</v>
      </c>
      <c r="H228" s="46">
        <v>0</v>
      </c>
      <c r="I228" s="46">
        <v>0</v>
      </c>
      <c r="J228" s="46">
        <v>0</v>
      </c>
      <c r="K228" s="46">
        <f t="shared" si="189"/>
        <v>0</v>
      </c>
      <c r="L228" s="46">
        <f>+F228+K228</f>
        <v>2210000000</v>
      </c>
      <c r="M228" s="51">
        <f t="shared" si="173"/>
        <v>2.8003179319631969E-4</v>
      </c>
      <c r="N228" s="46">
        <v>0</v>
      </c>
      <c r="O228" s="46">
        <v>1513286551</v>
      </c>
      <c r="P228" s="46">
        <f>L228-O228</f>
        <v>696713449</v>
      </c>
      <c r="Q228" s="46">
        <v>1439935499</v>
      </c>
      <c r="R228" s="46">
        <f>+L228-Q228</f>
        <v>770064501</v>
      </c>
      <c r="S228" s="46">
        <f>O228-Q228</f>
        <v>73351052</v>
      </c>
      <c r="T228" s="46">
        <v>39894581</v>
      </c>
      <c r="U228" s="46">
        <f>+Q228-T228</f>
        <v>1400040918</v>
      </c>
      <c r="V228" s="46">
        <v>39608105</v>
      </c>
      <c r="W228" s="48">
        <f>+T228-V228</f>
        <v>286476</v>
      </c>
      <c r="X228" s="49">
        <f t="shared" si="180"/>
        <v>0.6515545244343891</v>
      </c>
      <c r="Y228" s="49">
        <f t="shared" si="179"/>
        <v>1.8051846606334843E-2</v>
      </c>
      <c r="Z228" s="49">
        <f t="shared" si="196"/>
        <v>1.7922219457013576E-2</v>
      </c>
      <c r="AA228" s="49">
        <f t="shared" si="165"/>
        <v>2.7705811147586686E-2</v>
      </c>
      <c r="AB228" s="49">
        <f t="shared" si="188"/>
        <v>0.99281917511553763</v>
      </c>
    </row>
    <row r="229" spans="1:28" ht="51.75" customHeight="1" x14ac:dyDescent="0.25">
      <c r="A229" s="39" t="s">
        <v>395</v>
      </c>
      <c r="B229" s="34" t="s">
        <v>37</v>
      </c>
      <c r="C229" s="34">
        <v>10</v>
      </c>
      <c r="D229" s="34" t="s">
        <v>38</v>
      </c>
      <c r="E229" s="40" t="s">
        <v>396</v>
      </c>
      <c r="F229" s="62">
        <f t="shared" ref="F229:J231" si="199">+F230</f>
        <v>3000000000</v>
      </c>
      <c r="G229" s="62">
        <f t="shared" si="199"/>
        <v>0</v>
      </c>
      <c r="H229" s="62">
        <f t="shared" si="199"/>
        <v>0</v>
      </c>
      <c r="I229" s="62">
        <f t="shared" si="199"/>
        <v>0</v>
      </c>
      <c r="J229" s="62">
        <f t="shared" si="199"/>
        <v>0</v>
      </c>
      <c r="K229" s="62">
        <f t="shared" si="189"/>
        <v>0</v>
      </c>
      <c r="L229" s="62">
        <f>+L230</f>
        <v>3000000000</v>
      </c>
      <c r="M229" s="42">
        <f t="shared" si="173"/>
        <v>3.8013365592260589E-4</v>
      </c>
      <c r="N229" s="62">
        <f t="shared" ref="N229:W231" si="200">+N230</f>
        <v>0</v>
      </c>
      <c r="O229" s="62">
        <f t="shared" si="200"/>
        <v>0</v>
      </c>
      <c r="P229" s="62">
        <f t="shared" si="200"/>
        <v>3000000000</v>
      </c>
      <c r="Q229" s="62">
        <f t="shared" si="200"/>
        <v>0</v>
      </c>
      <c r="R229" s="62">
        <f t="shared" si="200"/>
        <v>3000000000</v>
      </c>
      <c r="S229" s="62">
        <f t="shared" si="200"/>
        <v>0</v>
      </c>
      <c r="T229" s="62">
        <f t="shared" si="200"/>
        <v>0</v>
      </c>
      <c r="U229" s="62">
        <f t="shared" si="200"/>
        <v>0</v>
      </c>
      <c r="V229" s="62">
        <f t="shared" si="200"/>
        <v>0</v>
      </c>
      <c r="W229" s="62">
        <f t="shared" si="200"/>
        <v>0</v>
      </c>
      <c r="X229" s="38">
        <f t="shared" si="180"/>
        <v>0</v>
      </c>
      <c r="Y229" s="38">
        <f t="shared" si="179"/>
        <v>0</v>
      </c>
      <c r="Z229" s="38">
        <f t="shared" si="196"/>
        <v>0</v>
      </c>
      <c r="AA229" s="38" t="s">
        <v>40</v>
      </c>
      <c r="AB229" s="38" t="s">
        <v>40</v>
      </c>
    </row>
    <row r="230" spans="1:28" ht="51.75" customHeight="1" x14ac:dyDescent="0.25">
      <c r="A230" s="39" t="s">
        <v>397</v>
      </c>
      <c r="B230" s="34" t="s">
        <v>37</v>
      </c>
      <c r="C230" s="34">
        <v>10</v>
      </c>
      <c r="D230" s="34" t="s">
        <v>38</v>
      </c>
      <c r="E230" s="40" t="s">
        <v>398</v>
      </c>
      <c r="F230" s="62">
        <f t="shared" si="199"/>
        <v>3000000000</v>
      </c>
      <c r="G230" s="62">
        <f t="shared" si="199"/>
        <v>0</v>
      </c>
      <c r="H230" s="62">
        <f t="shared" si="199"/>
        <v>0</v>
      </c>
      <c r="I230" s="62">
        <f t="shared" si="199"/>
        <v>0</v>
      </c>
      <c r="J230" s="62">
        <f t="shared" si="199"/>
        <v>0</v>
      </c>
      <c r="K230" s="62">
        <f t="shared" si="189"/>
        <v>0</v>
      </c>
      <c r="L230" s="62">
        <f>+L231</f>
        <v>3000000000</v>
      </c>
      <c r="M230" s="42">
        <f t="shared" si="173"/>
        <v>3.8013365592260589E-4</v>
      </c>
      <c r="N230" s="62">
        <f t="shared" si="200"/>
        <v>0</v>
      </c>
      <c r="O230" s="62">
        <f t="shared" si="200"/>
        <v>0</v>
      </c>
      <c r="P230" s="62">
        <f t="shared" si="200"/>
        <v>3000000000</v>
      </c>
      <c r="Q230" s="62">
        <f t="shared" si="200"/>
        <v>0</v>
      </c>
      <c r="R230" s="62">
        <f t="shared" si="200"/>
        <v>3000000000</v>
      </c>
      <c r="S230" s="62">
        <f t="shared" si="200"/>
        <v>0</v>
      </c>
      <c r="T230" s="62">
        <f t="shared" si="200"/>
        <v>0</v>
      </c>
      <c r="U230" s="62">
        <f t="shared" si="200"/>
        <v>0</v>
      </c>
      <c r="V230" s="62">
        <f t="shared" si="200"/>
        <v>0</v>
      </c>
      <c r="W230" s="62">
        <f t="shared" si="200"/>
        <v>0</v>
      </c>
      <c r="X230" s="38">
        <f t="shared" si="180"/>
        <v>0</v>
      </c>
      <c r="Y230" s="38">
        <f t="shared" si="179"/>
        <v>0</v>
      </c>
      <c r="Z230" s="38">
        <f t="shared" si="196"/>
        <v>0</v>
      </c>
      <c r="AA230" s="38" t="s">
        <v>40</v>
      </c>
      <c r="AB230" s="38" t="s">
        <v>40</v>
      </c>
    </row>
    <row r="231" spans="1:28" ht="29.25" customHeight="1" x14ac:dyDescent="0.25">
      <c r="A231" s="39" t="s">
        <v>399</v>
      </c>
      <c r="B231" s="34" t="s">
        <v>37</v>
      </c>
      <c r="C231" s="34">
        <v>10</v>
      </c>
      <c r="D231" s="34" t="s">
        <v>38</v>
      </c>
      <c r="E231" s="96" t="s">
        <v>393</v>
      </c>
      <c r="F231" s="62">
        <f t="shared" si="199"/>
        <v>3000000000</v>
      </c>
      <c r="G231" s="62">
        <f t="shared" si="199"/>
        <v>0</v>
      </c>
      <c r="H231" s="62">
        <f t="shared" si="199"/>
        <v>0</v>
      </c>
      <c r="I231" s="62">
        <f t="shared" si="199"/>
        <v>0</v>
      </c>
      <c r="J231" s="62">
        <f t="shared" si="199"/>
        <v>0</v>
      </c>
      <c r="K231" s="62">
        <f t="shared" si="189"/>
        <v>0</v>
      </c>
      <c r="L231" s="62">
        <f>+L232</f>
        <v>3000000000</v>
      </c>
      <c r="M231" s="42">
        <f t="shared" si="173"/>
        <v>3.8013365592260589E-4</v>
      </c>
      <c r="N231" s="62">
        <f t="shared" si="200"/>
        <v>0</v>
      </c>
      <c r="O231" s="62">
        <f t="shared" si="200"/>
        <v>0</v>
      </c>
      <c r="P231" s="62">
        <f t="shared" si="200"/>
        <v>3000000000</v>
      </c>
      <c r="Q231" s="62">
        <f t="shared" si="200"/>
        <v>0</v>
      </c>
      <c r="R231" s="62">
        <f t="shared" si="200"/>
        <v>3000000000</v>
      </c>
      <c r="S231" s="62">
        <f t="shared" si="200"/>
        <v>0</v>
      </c>
      <c r="T231" s="62">
        <f t="shared" si="200"/>
        <v>0</v>
      </c>
      <c r="U231" s="62">
        <f t="shared" si="200"/>
        <v>0</v>
      </c>
      <c r="V231" s="62">
        <f t="shared" si="200"/>
        <v>0</v>
      </c>
      <c r="W231" s="62">
        <f t="shared" si="200"/>
        <v>0</v>
      </c>
      <c r="X231" s="38">
        <f t="shared" si="180"/>
        <v>0</v>
      </c>
      <c r="Y231" s="38">
        <f t="shared" si="179"/>
        <v>0</v>
      </c>
      <c r="Z231" s="38">
        <f t="shared" si="196"/>
        <v>0</v>
      </c>
      <c r="AA231" s="38" t="s">
        <v>40</v>
      </c>
      <c r="AB231" s="38" t="s">
        <v>40</v>
      </c>
    </row>
    <row r="232" spans="1:28" ht="30" customHeight="1" x14ac:dyDescent="0.25">
      <c r="A232" s="43" t="s">
        <v>400</v>
      </c>
      <c r="B232" s="44" t="s">
        <v>37</v>
      </c>
      <c r="C232" s="44">
        <v>10</v>
      </c>
      <c r="D232" s="44" t="s">
        <v>38</v>
      </c>
      <c r="E232" s="45" t="s">
        <v>258</v>
      </c>
      <c r="F232" s="46">
        <v>3000000000</v>
      </c>
      <c r="G232" s="46">
        <v>0</v>
      </c>
      <c r="H232" s="46">
        <v>0</v>
      </c>
      <c r="I232" s="46">
        <v>0</v>
      </c>
      <c r="J232" s="46">
        <v>0</v>
      </c>
      <c r="K232" s="46">
        <f t="shared" si="189"/>
        <v>0</v>
      </c>
      <c r="L232" s="46">
        <f>+F232+K232</f>
        <v>3000000000</v>
      </c>
      <c r="M232" s="51">
        <f t="shared" si="173"/>
        <v>3.8013365592260589E-4</v>
      </c>
      <c r="N232" s="46">
        <v>0</v>
      </c>
      <c r="O232" s="46">
        <v>0</v>
      </c>
      <c r="P232" s="46">
        <f>L232-O232</f>
        <v>3000000000</v>
      </c>
      <c r="Q232" s="46">
        <v>0</v>
      </c>
      <c r="R232" s="46">
        <f>+L232-Q232</f>
        <v>3000000000</v>
      </c>
      <c r="S232" s="46">
        <f>O232-Q232</f>
        <v>0</v>
      </c>
      <c r="T232" s="46">
        <v>0</v>
      </c>
      <c r="U232" s="46">
        <f>+Q232-T232</f>
        <v>0</v>
      </c>
      <c r="V232" s="46">
        <v>0</v>
      </c>
      <c r="W232" s="48">
        <f>+T232-V232</f>
        <v>0</v>
      </c>
      <c r="X232" s="49">
        <f t="shared" si="180"/>
        <v>0</v>
      </c>
      <c r="Y232" s="49">
        <f t="shared" si="179"/>
        <v>0</v>
      </c>
      <c r="Z232" s="49">
        <f t="shared" si="196"/>
        <v>0</v>
      </c>
      <c r="AA232" s="49" t="s">
        <v>40</v>
      </c>
      <c r="AB232" s="49" t="s">
        <v>40</v>
      </c>
    </row>
    <row r="233" spans="1:28" ht="29.25" customHeight="1" x14ac:dyDescent="0.25">
      <c r="A233" s="39" t="s">
        <v>401</v>
      </c>
      <c r="B233" s="34" t="s">
        <v>41</v>
      </c>
      <c r="C233" s="34">
        <v>20</v>
      </c>
      <c r="D233" s="34" t="s">
        <v>38</v>
      </c>
      <c r="E233" s="40" t="s">
        <v>402</v>
      </c>
      <c r="F233" s="62">
        <f>+F234</f>
        <v>125768894272</v>
      </c>
      <c r="G233" s="62">
        <f>+G234</f>
        <v>0</v>
      </c>
      <c r="H233" s="62">
        <f>+H234</f>
        <v>0</v>
      </c>
      <c r="I233" s="62">
        <f>+I234</f>
        <v>0</v>
      </c>
      <c r="J233" s="62">
        <f>+J234</f>
        <v>0</v>
      </c>
      <c r="K233" s="62">
        <f t="shared" si="189"/>
        <v>0</v>
      </c>
      <c r="L233" s="62">
        <f>+L234</f>
        <v>125768894272</v>
      </c>
      <c r="M233" s="42">
        <f t="shared" si="173"/>
        <v>1.5936329860319683E-2</v>
      </c>
      <c r="N233" s="62">
        <f t="shared" ref="N233:W233" si="201">+N234</f>
        <v>0</v>
      </c>
      <c r="O233" s="62">
        <f t="shared" si="201"/>
        <v>110251261148</v>
      </c>
      <c r="P233" s="62">
        <f t="shared" si="201"/>
        <v>15517633124</v>
      </c>
      <c r="Q233" s="62">
        <f t="shared" si="201"/>
        <v>80008837911</v>
      </c>
      <c r="R233" s="62">
        <f t="shared" si="201"/>
        <v>45760056361</v>
      </c>
      <c r="S233" s="62">
        <f t="shared" si="201"/>
        <v>30242423237</v>
      </c>
      <c r="T233" s="62">
        <f t="shared" si="201"/>
        <v>52157672909</v>
      </c>
      <c r="U233" s="62">
        <f t="shared" si="201"/>
        <v>27851165002</v>
      </c>
      <c r="V233" s="62">
        <f t="shared" si="201"/>
        <v>14047013</v>
      </c>
      <c r="W233" s="62">
        <f t="shared" si="201"/>
        <v>52143625896</v>
      </c>
      <c r="X233" s="38">
        <f t="shared" si="180"/>
        <v>0.63615759981132647</v>
      </c>
      <c r="Y233" s="245">
        <f t="shared" si="179"/>
        <v>0.4147104354451806</v>
      </c>
      <c r="Z233" s="148">
        <f t="shared" si="196"/>
        <v>1.116890872048264E-4</v>
      </c>
      <c r="AA233" s="38">
        <f t="shared" si="165"/>
        <v>0.65189889355747177</v>
      </c>
      <c r="AB233" s="148">
        <f t="shared" si="188"/>
        <v>2.6931824632030573E-4</v>
      </c>
    </row>
    <row r="234" spans="1:28" ht="29.25" customHeight="1" x14ac:dyDescent="0.25">
      <c r="A234" s="39" t="s">
        <v>403</v>
      </c>
      <c r="B234" s="34" t="s">
        <v>41</v>
      </c>
      <c r="C234" s="34">
        <v>20</v>
      </c>
      <c r="D234" s="34" t="s">
        <v>38</v>
      </c>
      <c r="E234" s="40" t="s">
        <v>251</v>
      </c>
      <c r="F234" s="62">
        <f>+F235+F241</f>
        <v>125768894272</v>
      </c>
      <c r="G234" s="62">
        <f>+G235+G241</f>
        <v>0</v>
      </c>
      <c r="H234" s="62">
        <f>+H235+H241</f>
        <v>0</v>
      </c>
      <c r="I234" s="62">
        <f>+I235+I241</f>
        <v>0</v>
      </c>
      <c r="J234" s="62">
        <f>+J235+J241</f>
        <v>0</v>
      </c>
      <c r="K234" s="62">
        <f t="shared" si="189"/>
        <v>0</v>
      </c>
      <c r="L234" s="62">
        <f>+L235+L241</f>
        <v>125768894272</v>
      </c>
      <c r="M234" s="42">
        <f t="shared" si="173"/>
        <v>1.5936329860319683E-2</v>
      </c>
      <c r="N234" s="62">
        <f t="shared" ref="N234:W234" si="202">+N235+N241</f>
        <v>0</v>
      </c>
      <c r="O234" s="62">
        <f t="shared" si="202"/>
        <v>110251261148</v>
      </c>
      <c r="P234" s="62">
        <f t="shared" si="202"/>
        <v>15517633124</v>
      </c>
      <c r="Q234" s="62">
        <f t="shared" si="202"/>
        <v>80008837911</v>
      </c>
      <c r="R234" s="62">
        <f t="shared" si="202"/>
        <v>45760056361</v>
      </c>
      <c r="S234" s="62">
        <f t="shared" si="202"/>
        <v>30242423237</v>
      </c>
      <c r="T234" s="62">
        <f t="shared" si="202"/>
        <v>52157672909</v>
      </c>
      <c r="U234" s="62">
        <f t="shared" si="202"/>
        <v>27851165002</v>
      </c>
      <c r="V234" s="62">
        <f t="shared" si="202"/>
        <v>14047013</v>
      </c>
      <c r="W234" s="62">
        <f t="shared" si="202"/>
        <v>52143625896</v>
      </c>
      <c r="X234" s="38">
        <f t="shared" si="180"/>
        <v>0.63615759981132647</v>
      </c>
      <c r="Y234" s="245">
        <f t="shared" si="179"/>
        <v>0.4147104354451806</v>
      </c>
      <c r="Z234" s="148">
        <f t="shared" si="196"/>
        <v>1.116890872048264E-4</v>
      </c>
      <c r="AA234" s="38">
        <f t="shared" si="165"/>
        <v>0.65189889355747177</v>
      </c>
      <c r="AB234" s="148">
        <f t="shared" si="188"/>
        <v>2.6931824632030573E-4</v>
      </c>
    </row>
    <row r="235" spans="1:28" ht="49.5" customHeight="1" x14ac:dyDescent="0.25">
      <c r="A235" s="39" t="s">
        <v>404</v>
      </c>
      <c r="B235" s="34" t="s">
        <v>41</v>
      </c>
      <c r="C235" s="34">
        <v>20</v>
      </c>
      <c r="D235" s="34" t="s">
        <v>38</v>
      </c>
      <c r="E235" s="96" t="s">
        <v>405</v>
      </c>
      <c r="F235" s="62">
        <f>+F236</f>
        <v>124596460713</v>
      </c>
      <c r="G235" s="62">
        <f>+G236</f>
        <v>0</v>
      </c>
      <c r="H235" s="62">
        <f>+H236</f>
        <v>0</v>
      </c>
      <c r="I235" s="62">
        <f>+I236</f>
        <v>0</v>
      </c>
      <c r="J235" s="62">
        <f>+J236</f>
        <v>0</v>
      </c>
      <c r="K235" s="62">
        <f t="shared" si="189"/>
        <v>0</v>
      </c>
      <c r="L235" s="62">
        <f>+L236</f>
        <v>124596460713</v>
      </c>
      <c r="M235" s="42">
        <f t="shared" si="173"/>
        <v>1.5787769375283343E-2</v>
      </c>
      <c r="N235" s="62">
        <f t="shared" ref="N235:W235" si="203">+N236</f>
        <v>0</v>
      </c>
      <c r="O235" s="62">
        <f t="shared" si="203"/>
        <v>109412463414</v>
      </c>
      <c r="P235" s="62">
        <f t="shared" si="203"/>
        <v>15183997299</v>
      </c>
      <c r="Q235" s="62">
        <f t="shared" si="203"/>
        <v>79216047480</v>
      </c>
      <c r="R235" s="62">
        <f t="shared" si="203"/>
        <v>45380413233</v>
      </c>
      <c r="S235" s="62">
        <f t="shared" si="203"/>
        <v>30196415934</v>
      </c>
      <c r="T235" s="62">
        <f t="shared" si="203"/>
        <v>52143625896</v>
      </c>
      <c r="U235" s="62">
        <f t="shared" si="203"/>
        <v>27072421584</v>
      </c>
      <c r="V235" s="62">
        <f t="shared" si="203"/>
        <v>0</v>
      </c>
      <c r="W235" s="62">
        <f t="shared" si="203"/>
        <v>52143625896</v>
      </c>
      <c r="X235" s="38">
        <f t="shared" si="180"/>
        <v>0.63578088034514169</v>
      </c>
      <c r="Y235" s="38">
        <f t="shared" si="179"/>
        <v>0.41850005688451708</v>
      </c>
      <c r="Z235" s="148">
        <f t="shared" si="196"/>
        <v>0</v>
      </c>
      <c r="AA235" s="65">
        <f t="shared" si="165"/>
        <v>0.65824574129585189</v>
      </c>
      <c r="AB235" s="38">
        <f t="shared" si="188"/>
        <v>0</v>
      </c>
    </row>
    <row r="236" spans="1:28" ht="49.5" customHeight="1" x14ac:dyDescent="0.25">
      <c r="A236" s="39" t="s">
        <v>406</v>
      </c>
      <c r="B236" s="34" t="s">
        <v>41</v>
      </c>
      <c r="C236" s="34">
        <v>20</v>
      </c>
      <c r="D236" s="34" t="s">
        <v>38</v>
      </c>
      <c r="E236" s="40" t="s">
        <v>405</v>
      </c>
      <c r="F236" s="62">
        <f>+F237+F239</f>
        <v>124596460713</v>
      </c>
      <c r="G236" s="62">
        <f>+G237+G239</f>
        <v>0</v>
      </c>
      <c r="H236" s="62">
        <f>+H237+H239</f>
        <v>0</v>
      </c>
      <c r="I236" s="62">
        <f>+I237+I239</f>
        <v>0</v>
      </c>
      <c r="J236" s="62">
        <f>+J237+J239</f>
        <v>0</v>
      </c>
      <c r="K236" s="62">
        <f t="shared" si="189"/>
        <v>0</v>
      </c>
      <c r="L236" s="62">
        <f>+L237+L239</f>
        <v>124596460713</v>
      </c>
      <c r="M236" s="42">
        <f t="shared" si="173"/>
        <v>1.5787769375283343E-2</v>
      </c>
      <c r="N236" s="62">
        <f t="shared" ref="N236:W236" si="204">+N237+N239</f>
        <v>0</v>
      </c>
      <c r="O236" s="62">
        <f t="shared" si="204"/>
        <v>109412463414</v>
      </c>
      <c r="P236" s="62">
        <f t="shared" si="204"/>
        <v>15183997299</v>
      </c>
      <c r="Q236" s="62">
        <f t="shared" si="204"/>
        <v>79216047480</v>
      </c>
      <c r="R236" s="62">
        <f t="shared" si="204"/>
        <v>45380413233</v>
      </c>
      <c r="S236" s="62">
        <f t="shared" si="204"/>
        <v>30196415934</v>
      </c>
      <c r="T236" s="62">
        <f t="shared" si="204"/>
        <v>52143625896</v>
      </c>
      <c r="U236" s="62">
        <f t="shared" si="204"/>
        <v>27072421584</v>
      </c>
      <c r="V236" s="62">
        <f t="shared" si="204"/>
        <v>0</v>
      </c>
      <c r="W236" s="62">
        <f t="shared" si="204"/>
        <v>52143625896</v>
      </c>
      <c r="X236" s="38">
        <f t="shared" si="180"/>
        <v>0.63578088034514169</v>
      </c>
      <c r="Y236" s="38">
        <f t="shared" si="179"/>
        <v>0.41850005688451708</v>
      </c>
      <c r="Z236" s="148">
        <f t="shared" si="196"/>
        <v>0</v>
      </c>
      <c r="AA236" s="65">
        <f t="shared" si="165"/>
        <v>0.65824574129585189</v>
      </c>
      <c r="AB236" s="38">
        <f t="shared" si="188"/>
        <v>0</v>
      </c>
    </row>
    <row r="237" spans="1:28" ht="36.75" customHeight="1" x14ac:dyDescent="0.25">
      <c r="A237" s="39" t="s">
        <v>407</v>
      </c>
      <c r="B237" s="34" t="s">
        <v>41</v>
      </c>
      <c r="C237" s="34">
        <v>20</v>
      </c>
      <c r="D237" s="34" t="s">
        <v>38</v>
      </c>
      <c r="E237" s="40" t="s">
        <v>408</v>
      </c>
      <c r="F237" s="62">
        <f>+F238</f>
        <v>108096582879</v>
      </c>
      <c r="G237" s="62">
        <f>+G238</f>
        <v>0</v>
      </c>
      <c r="H237" s="62">
        <f>+H238</f>
        <v>0</v>
      </c>
      <c r="I237" s="62">
        <f>+I238</f>
        <v>0</v>
      </c>
      <c r="J237" s="62">
        <f>+J238</f>
        <v>0</v>
      </c>
      <c r="K237" s="62">
        <f t="shared" si="189"/>
        <v>0</v>
      </c>
      <c r="L237" s="62">
        <f>+L238</f>
        <v>108096582879</v>
      </c>
      <c r="M237" s="42">
        <f t="shared" si="173"/>
        <v>1.3697049747511746E-2</v>
      </c>
      <c r="N237" s="62">
        <f t="shared" ref="N237:W237" si="205">+N238</f>
        <v>0</v>
      </c>
      <c r="O237" s="62">
        <f t="shared" si="205"/>
        <v>107233482480</v>
      </c>
      <c r="P237" s="62">
        <f t="shared" si="205"/>
        <v>863100399</v>
      </c>
      <c r="Q237" s="62">
        <f t="shared" si="205"/>
        <v>77037066546</v>
      </c>
      <c r="R237" s="62">
        <f t="shared" si="205"/>
        <v>31059516333</v>
      </c>
      <c r="S237" s="62">
        <f t="shared" si="205"/>
        <v>30196415934</v>
      </c>
      <c r="T237" s="62">
        <f t="shared" si="205"/>
        <v>52143625896</v>
      </c>
      <c r="U237" s="62">
        <f t="shared" si="205"/>
        <v>24893440650</v>
      </c>
      <c r="V237" s="62">
        <f t="shared" si="205"/>
        <v>0</v>
      </c>
      <c r="W237" s="62">
        <f t="shared" si="205"/>
        <v>52143625896</v>
      </c>
      <c r="X237" s="38">
        <f t="shared" si="180"/>
        <v>0.7126688420135624</v>
      </c>
      <c r="Y237" s="38">
        <f t="shared" si="179"/>
        <v>0.48237996527945731</v>
      </c>
      <c r="Z237" s="148">
        <f t="shared" si="196"/>
        <v>0</v>
      </c>
      <c r="AA237" s="65">
        <f t="shared" si="165"/>
        <v>0.67686411533938995</v>
      </c>
      <c r="AB237" s="38">
        <f t="shared" si="188"/>
        <v>0</v>
      </c>
    </row>
    <row r="238" spans="1:28" ht="30" customHeight="1" x14ac:dyDescent="0.25">
      <c r="A238" s="43" t="s">
        <v>409</v>
      </c>
      <c r="B238" s="44" t="s">
        <v>41</v>
      </c>
      <c r="C238" s="44">
        <v>20</v>
      </c>
      <c r="D238" s="44" t="s">
        <v>38</v>
      </c>
      <c r="E238" s="45" t="s">
        <v>258</v>
      </c>
      <c r="F238" s="46">
        <v>108096582879</v>
      </c>
      <c r="G238" s="46">
        <v>0</v>
      </c>
      <c r="H238" s="46">
        <v>0</v>
      </c>
      <c r="I238" s="46"/>
      <c r="J238" s="46">
        <v>0</v>
      </c>
      <c r="K238" s="46">
        <f t="shared" si="189"/>
        <v>0</v>
      </c>
      <c r="L238" s="46">
        <f>+F238+K238</f>
        <v>108096582879</v>
      </c>
      <c r="M238" s="51">
        <f t="shared" si="173"/>
        <v>1.3697049747511746E-2</v>
      </c>
      <c r="N238" s="46">
        <v>0</v>
      </c>
      <c r="O238" s="46">
        <v>107233482480</v>
      </c>
      <c r="P238" s="46">
        <f>L238-O238</f>
        <v>863100399</v>
      </c>
      <c r="Q238" s="46">
        <v>77037066546</v>
      </c>
      <c r="R238" s="46">
        <f>+L238-Q238</f>
        <v>31059516333</v>
      </c>
      <c r="S238" s="46">
        <f>O238-Q238</f>
        <v>30196415934</v>
      </c>
      <c r="T238" s="46">
        <v>52143625896</v>
      </c>
      <c r="U238" s="46">
        <f>+Q238-T238</f>
        <v>24893440650</v>
      </c>
      <c r="V238" s="46">
        <v>0</v>
      </c>
      <c r="W238" s="48">
        <f>+T238-V238</f>
        <v>52143625896</v>
      </c>
      <c r="X238" s="49">
        <f t="shared" si="180"/>
        <v>0.7126688420135624</v>
      </c>
      <c r="Y238" s="49">
        <f t="shared" si="179"/>
        <v>0.48237996527945731</v>
      </c>
      <c r="Z238" s="55">
        <f t="shared" si="196"/>
        <v>0</v>
      </c>
      <c r="AA238" s="54">
        <f t="shared" si="165"/>
        <v>0.67686411533938995</v>
      </c>
      <c r="AB238" s="38">
        <f t="shared" si="188"/>
        <v>0</v>
      </c>
    </row>
    <row r="239" spans="1:28" ht="36.75" customHeight="1" x14ac:dyDescent="0.25">
      <c r="A239" s="39" t="s">
        <v>410</v>
      </c>
      <c r="B239" s="34" t="s">
        <v>41</v>
      </c>
      <c r="C239" s="34">
        <v>20</v>
      </c>
      <c r="D239" s="34" t="s">
        <v>38</v>
      </c>
      <c r="E239" s="40" t="s">
        <v>411</v>
      </c>
      <c r="F239" s="62">
        <f>+F240</f>
        <v>16499877834</v>
      </c>
      <c r="G239" s="62">
        <f>+G240</f>
        <v>0</v>
      </c>
      <c r="H239" s="62">
        <f>+H240</f>
        <v>0</v>
      </c>
      <c r="I239" s="62">
        <f>+I240</f>
        <v>0</v>
      </c>
      <c r="J239" s="62">
        <f>+J240</f>
        <v>0</v>
      </c>
      <c r="K239" s="62">
        <f t="shared" si="189"/>
        <v>0</v>
      </c>
      <c r="L239" s="62">
        <f>+L240</f>
        <v>16499877834</v>
      </c>
      <c r="M239" s="42">
        <f t="shared" si="173"/>
        <v>2.090719627771596E-3</v>
      </c>
      <c r="N239" s="62">
        <f t="shared" ref="N239:W239" si="206">+N240</f>
        <v>0</v>
      </c>
      <c r="O239" s="62">
        <f t="shared" si="206"/>
        <v>2178980934</v>
      </c>
      <c r="P239" s="62">
        <f t="shared" si="206"/>
        <v>14320896900</v>
      </c>
      <c r="Q239" s="62">
        <f t="shared" si="206"/>
        <v>2178980934</v>
      </c>
      <c r="R239" s="62">
        <f t="shared" si="206"/>
        <v>14320896900</v>
      </c>
      <c r="S239" s="62">
        <f t="shared" si="206"/>
        <v>0</v>
      </c>
      <c r="T239" s="62">
        <f t="shared" si="206"/>
        <v>0</v>
      </c>
      <c r="U239" s="62">
        <f t="shared" si="206"/>
        <v>2178980934</v>
      </c>
      <c r="V239" s="62">
        <f t="shared" si="206"/>
        <v>0</v>
      </c>
      <c r="W239" s="62">
        <f t="shared" si="206"/>
        <v>0</v>
      </c>
      <c r="X239" s="38">
        <f t="shared" si="180"/>
        <v>0.13206042832086584</v>
      </c>
      <c r="Y239" s="38">
        <f t="shared" si="179"/>
        <v>0</v>
      </c>
      <c r="Z239" s="148">
        <f t="shared" si="196"/>
        <v>0</v>
      </c>
      <c r="AA239" s="65">
        <f t="shared" si="165"/>
        <v>0</v>
      </c>
      <c r="AB239" s="148" t="s">
        <v>40</v>
      </c>
    </row>
    <row r="240" spans="1:28" ht="30" customHeight="1" x14ac:dyDescent="0.25">
      <c r="A240" s="43" t="s">
        <v>412</v>
      </c>
      <c r="B240" s="44" t="s">
        <v>41</v>
      </c>
      <c r="C240" s="44">
        <v>20</v>
      </c>
      <c r="D240" s="44" t="s">
        <v>38</v>
      </c>
      <c r="E240" s="45" t="s">
        <v>258</v>
      </c>
      <c r="F240" s="46">
        <v>16499877834</v>
      </c>
      <c r="G240" s="46">
        <v>0</v>
      </c>
      <c r="H240" s="46">
        <v>0</v>
      </c>
      <c r="I240" s="46">
        <v>0</v>
      </c>
      <c r="J240" s="46"/>
      <c r="K240" s="46">
        <f t="shared" si="189"/>
        <v>0</v>
      </c>
      <c r="L240" s="46">
        <f>+F240+K240</f>
        <v>16499877834</v>
      </c>
      <c r="M240" s="42">
        <f t="shared" si="173"/>
        <v>2.090719627771596E-3</v>
      </c>
      <c r="N240" s="46">
        <v>0</v>
      </c>
      <c r="O240" s="46">
        <v>2178980934</v>
      </c>
      <c r="P240" s="46">
        <f>L240-O240</f>
        <v>14320896900</v>
      </c>
      <c r="Q240" s="46">
        <v>2178980934</v>
      </c>
      <c r="R240" s="46">
        <f>+L240-Q240</f>
        <v>14320896900</v>
      </c>
      <c r="S240" s="46">
        <f>O240-Q240</f>
        <v>0</v>
      </c>
      <c r="T240" s="46">
        <v>0</v>
      </c>
      <c r="U240" s="46">
        <f>+Q240-T240</f>
        <v>2178980934</v>
      </c>
      <c r="V240" s="46">
        <v>0</v>
      </c>
      <c r="W240" s="48">
        <f>+T240-V240</f>
        <v>0</v>
      </c>
      <c r="X240" s="49">
        <f t="shared" si="180"/>
        <v>0.13206042832086584</v>
      </c>
      <c r="Y240" s="49">
        <f t="shared" si="179"/>
        <v>0</v>
      </c>
      <c r="Z240" s="55">
        <f t="shared" si="196"/>
        <v>0</v>
      </c>
      <c r="AA240" s="54">
        <f t="shared" si="165"/>
        <v>0</v>
      </c>
      <c r="AB240" s="148" t="s">
        <v>40</v>
      </c>
    </row>
    <row r="241" spans="1:28" ht="39" customHeight="1" x14ac:dyDescent="0.25">
      <c r="A241" s="39" t="s">
        <v>413</v>
      </c>
      <c r="B241" s="34" t="s">
        <v>41</v>
      </c>
      <c r="C241" s="34">
        <v>20</v>
      </c>
      <c r="D241" s="34" t="s">
        <v>38</v>
      </c>
      <c r="E241" s="40" t="s">
        <v>414</v>
      </c>
      <c r="F241" s="62">
        <f t="shared" ref="F241:J243" si="207">+F242</f>
        <v>1172433559</v>
      </c>
      <c r="G241" s="62">
        <f t="shared" si="207"/>
        <v>0</v>
      </c>
      <c r="H241" s="62">
        <f t="shared" si="207"/>
        <v>0</v>
      </c>
      <c r="I241" s="62">
        <f t="shared" si="207"/>
        <v>0</v>
      </c>
      <c r="J241" s="62">
        <f t="shared" si="207"/>
        <v>0</v>
      </c>
      <c r="K241" s="62">
        <f t="shared" si="189"/>
        <v>0</v>
      </c>
      <c r="L241" s="62">
        <f>+L242</f>
        <v>1172433559</v>
      </c>
      <c r="M241" s="42">
        <f t="shared" si="173"/>
        <v>1.4856048503634076E-4</v>
      </c>
      <c r="N241" s="62">
        <f t="shared" ref="N241:W243" si="208">+N242</f>
        <v>0</v>
      </c>
      <c r="O241" s="62">
        <f t="shared" si="208"/>
        <v>838797734</v>
      </c>
      <c r="P241" s="62">
        <f t="shared" si="208"/>
        <v>333635825</v>
      </c>
      <c r="Q241" s="62">
        <f t="shared" si="208"/>
        <v>792790431</v>
      </c>
      <c r="R241" s="62">
        <f t="shared" si="208"/>
        <v>379643128</v>
      </c>
      <c r="S241" s="62">
        <f t="shared" si="208"/>
        <v>46007303</v>
      </c>
      <c r="T241" s="62">
        <f t="shared" si="208"/>
        <v>14047013</v>
      </c>
      <c r="U241" s="62">
        <f t="shared" si="208"/>
        <v>778743418</v>
      </c>
      <c r="V241" s="62">
        <f t="shared" si="208"/>
        <v>14047013</v>
      </c>
      <c r="W241" s="62">
        <f t="shared" si="208"/>
        <v>0</v>
      </c>
      <c r="X241" s="38">
        <f t="shared" si="180"/>
        <v>0.67619220288797621</v>
      </c>
      <c r="Y241" s="38">
        <f t="shared" si="179"/>
        <v>1.1981073803432472E-2</v>
      </c>
      <c r="Z241" s="38">
        <f t="shared" si="196"/>
        <v>1.1981073803432472E-2</v>
      </c>
      <c r="AA241" s="38">
        <f t="shared" si="165"/>
        <v>1.7718444182381915E-2</v>
      </c>
      <c r="AB241" s="38">
        <f t="shared" si="188"/>
        <v>1</v>
      </c>
    </row>
    <row r="242" spans="1:28" ht="39" customHeight="1" x14ac:dyDescent="0.25">
      <c r="A242" s="39" t="s">
        <v>415</v>
      </c>
      <c r="B242" s="34" t="s">
        <v>41</v>
      </c>
      <c r="C242" s="34">
        <v>20</v>
      </c>
      <c r="D242" s="34" t="s">
        <v>38</v>
      </c>
      <c r="E242" s="40" t="s">
        <v>414</v>
      </c>
      <c r="F242" s="62">
        <f t="shared" si="207"/>
        <v>1172433559</v>
      </c>
      <c r="G242" s="62">
        <f t="shared" si="207"/>
        <v>0</v>
      </c>
      <c r="H242" s="62">
        <f t="shared" si="207"/>
        <v>0</v>
      </c>
      <c r="I242" s="62">
        <f t="shared" si="207"/>
        <v>0</v>
      </c>
      <c r="J242" s="62">
        <f t="shared" si="207"/>
        <v>0</v>
      </c>
      <c r="K242" s="62">
        <f t="shared" si="189"/>
        <v>0</v>
      </c>
      <c r="L242" s="62">
        <f>+L243</f>
        <v>1172433559</v>
      </c>
      <c r="M242" s="42">
        <f t="shared" si="173"/>
        <v>1.4856048503634076E-4</v>
      </c>
      <c r="N242" s="62">
        <f t="shared" si="208"/>
        <v>0</v>
      </c>
      <c r="O242" s="62">
        <f t="shared" si="208"/>
        <v>838797734</v>
      </c>
      <c r="P242" s="62">
        <f t="shared" si="208"/>
        <v>333635825</v>
      </c>
      <c r="Q242" s="62">
        <f t="shared" si="208"/>
        <v>792790431</v>
      </c>
      <c r="R242" s="62">
        <f t="shared" si="208"/>
        <v>379643128</v>
      </c>
      <c r="S242" s="62">
        <f t="shared" si="208"/>
        <v>46007303</v>
      </c>
      <c r="T242" s="62">
        <f t="shared" si="208"/>
        <v>14047013</v>
      </c>
      <c r="U242" s="62">
        <f t="shared" si="208"/>
        <v>778743418</v>
      </c>
      <c r="V242" s="62">
        <f t="shared" si="208"/>
        <v>14047013</v>
      </c>
      <c r="W242" s="62">
        <f t="shared" si="208"/>
        <v>0</v>
      </c>
      <c r="X242" s="38">
        <f t="shared" si="180"/>
        <v>0.67619220288797621</v>
      </c>
      <c r="Y242" s="38">
        <f t="shared" si="179"/>
        <v>1.1981073803432472E-2</v>
      </c>
      <c r="Z242" s="38">
        <f t="shared" si="196"/>
        <v>1.1981073803432472E-2</v>
      </c>
      <c r="AA242" s="38">
        <f t="shared" ref="AA242:AA246" si="209">+T242/Q242</f>
        <v>1.7718444182381915E-2</v>
      </c>
      <c r="AB242" s="38">
        <f t="shared" si="188"/>
        <v>1</v>
      </c>
    </row>
    <row r="243" spans="1:28" ht="39" customHeight="1" x14ac:dyDescent="0.25">
      <c r="A243" s="39" t="s">
        <v>416</v>
      </c>
      <c r="B243" s="34" t="s">
        <v>41</v>
      </c>
      <c r="C243" s="34">
        <v>20</v>
      </c>
      <c r="D243" s="34" t="s">
        <v>38</v>
      </c>
      <c r="E243" s="40" t="s">
        <v>393</v>
      </c>
      <c r="F243" s="41">
        <f t="shared" si="207"/>
        <v>1172433559</v>
      </c>
      <c r="G243" s="41">
        <f t="shared" si="207"/>
        <v>0</v>
      </c>
      <c r="H243" s="41">
        <f t="shared" si="207"/>
        <v>0</v>
      </c>
      <c r="I243" s="41">
        <f t="shared" si="207"/>
        <v>0</v>
      </c>
      <c r="J243" s="41">
        <f t="shared" si="207"/>
        <v>0</v>
      </c>
      <c r="K243" s="41">
        <f t="shared" si="189"/>
        <v>0</v>
      </c>
      <c r="L243" s="41">
        <f>+L244</f>
        <v>1172433559</v>
      </c>
      <c r="M243" s="42">
        <f t="shared" si="173"/>
        <v>1.4856048503634076E-4</v>
      </c>
      <c r="N243" s="41">
        <f t="shared" si="208"/>
        <v>0</v>
      </c>
      <c r="O243" s="41">
        <f t="shared" si="208"/>
        <v>838797734</v>
      </c>
      <c r="P243" s="41">
        <f t="shared" si="208"/>
        <v>333635825</v>
      </c>
      <c r="Q243" s="41">
        <f t="shared" si="208"/>
        <v>792790431</v>
      </c>
      <c r="R243" s="41">
        <f t="shared" si="208"/>
        <v>379643128</v>
      </c>
      <c r="S243" s="41">
        <f t="shared" si="208"/>
        <v>46007303</v>
      </c>
      <c r="T243" s="41">
        <f t="shared" si="208"/>
        <v>14047013</v>
      </c>
      <c r="U243" s="41">
        <f t="shared" si="208"/>
        <v>778743418</v>
      </c>
      <c r="V243" s="41">
        <f t="shared" si="208"/>
        <v>14047013</v>
      </c>
      <c r="W243" s="41">
        <f t="shared" si="208"/>
        <v>0</v>
      </c>
      <c r="X243" s="38">
        <f t="shared" si="180"/>
        <v>0.67619220288797621</v>
      </c>
      <c r="Y243" s="38">
        <f t="shared" si="179"/>
        <v>1.1981073803432472E-2</v>
      </c>
      <c r="Z243" s="38">
        <f t="shared" si="196"/>
        <v>1.1981073803432472E-2</v>
      </c>
      <c r="AA243" s="38">
        <f t="shared" si="209"/>
        <v>1.7718444182381915E-2</v>
      </c>
      <c r="AB243" s="38">
        <f t="shared" si="188"/>
        <v>1</v>
      </c>
    </row>
    <row r="244" spans="1:28" ht="30" customHeight="1" x14ac:dyDescent="0.25">
      <c r="A244" s="43" t="s">
        <v>417</v>
      </c>
      <c r="B244" s="44" t="s">
        <v>41</v>
      </c>
      <c r="C244" s="44">
        <v>20</v>
      </c>
      <c r="D244" s="44" t="s">
        <v>38</v>
      </c>
      <c r="E244" s="45" t="s">
        <v>258</v>
      </c>
      <c r="F244" s="46">
        <v>1172433559</v>
      </c>
      <c r="G244" s="46">
        <v>0</v>
      </c>
      <c r="H244" s="46">
        <v>0</v>
      </c>
      <c r="I244" s="46">
        <v>0</v>
      </c>
      <c r="J244" s="46">
        <v>0</v>
      </c>
      <c r="K244" s="46">
        <f t="shared" si="189"/>
        <v>0</v>
      </c>
      <c r="L244" s="46">
        <f>+F244+K244</f>
        <v>1172433559</v>
      </c>
      <c r="M244" s="51">
        <f t="shared" si="173"/>
        <v>1.4856048503634076E-4</v>
      </c>
      <c r="N244" s="46">
        <v>0</v>
      </c>
      <c r="O244" s="46">
        <v>838797734</v>
      </c>
      <c r="P244" s="46">
        <f>L244-O244</f>
        <v>333635825</v>
      </c>
      <c r="Q244" s="46">
        <v>792790431</v>
      </c>
      <c r="R244" s="46">
        <f>+L244-Q244</f>
        <v>379643128</v>
      </c>
      <c r="S244" s="46">
        <f>O244-Q244</f>
        <v>46007303</v>
      </c>
      <c r="T244" s="46">
        <v>14047013</v>
      </c>
      <c r="U244" s="46">
        <f>+Q244-T244</f>
        <v>778743418</v>
      </c>
      <c r="V244" s="46">
        <v>14047013</v>
      </c>
      <c r="W244" s="48">
        <f>+T244-V244</f>
        <v>0</v>
      </c>
      <c r="X244" s="49">
        <f t="shared" si="180"/>
        <v>0.67619220288797621</v>
      </c>
      <c r="Y244" s="49">
        <f t="shared" si="179"/>
        <v>1.1981073803432472E-2</v>
      </c>
      <c r="Z244" s="49">
        <f t="shared" si="196"/>
        <v>1.1981073803432472E-2</v>
      </c>
      <c r="AA244" s="49">
        <f t="shared" si="209"/>
        <v>1.7718444182381915E-2</v>
      </c>
      <c r="AB244" s="49">
        <f t="shared" si="188"/>
        <v>1</v>
      </c>
    </row>
    <row r="245" spans="1:28" ht="34.5" customHeight="1" x14ac:dyDescent="0.25">
      <c r="A245" s="39" t="s">
        <v>418</v>
      </c>
      <c r="B245" s="34" t="s">
        <v>37</v>
      </c>
      <c r="C245" s="34">
        <v>10</v>
      </c>
      <c r="D245" s="34" t="s">
        <v>38</v>
      </c>
      <c r="E245" s="40" t="s">
        <v>419</v>
      </c>
      <c r="F245" s="60">
        <f>+F246</f>
        <v>3746000000</v>
      </c>
      <c r="G245" s="60">
        <f>+G246</f>
        <v>0</v>
      </c>
      <c r="H245" s="60">
        <f>+H246</f>
        <v>0</v>
      </c>
      <c r="I245" s="60">
        <f>+I246</f>
        <v>0</v>
      </c>
      <c r="J245" s="60">
        <f>+J246</f>
        <v>0</v>
      </c>
      <c r="K245" s="60">
        <f t="shared" si="189"/>
        <v>0</v>
      </c>
      <c r="L245" s="60">
        <f>+L246</f>
        <v>3746000000</v>
      </c>
      <c r="M245" s="42">
        <f t="shared" si="173"/>
        <v>4.7466022502869388E-4</v>
      </c>
      <c r="N245" s="60">
        <f t="shared" ref="N245:W245" si="210">+N246</f>
        <v>0</v>
      </c>
      <c r="O245" s="60">
        <f t="shared" si="210"/>
        <v>2126626251</v>
      </c>
      <c r="P245" s="60">
        <f t="shared" si="210"/>
        <v>1619373749</v>
      </c>
      <c r="Q245" s="60">
        <f t="shared" si="210"/>
        <v>2054964510</v>
      </c>
      <c r="R245" s="60">
        <f t="shared" si="210"/>
        <v>1691035490</v>
      </c>
      <c r="S245" s="60">
        <f t="shared" si="210"/>
        <v>71661741</v>
      </c>
      <c r="T245" s="60">
        <f t="shared" si="210"/>
        <v>33840159</v>
      </c>
      <c r="U245" s="60">
        <f t="shared" si="210"/>
        <v>2021124351</v>
      </c>
      <c r="V245" s="60">
        <f t="shared" si="210"/>
        <v>33840159</v>
      </c>
      <c r="W245" s="60">
        <f t="shared" si="210"/>
        <v>0</v>
      </c>
      <c r="X245" s="38">
        <f t="shared" si="180"/>
        <v>0.54857568339562202</v>
      </c>
      <c r="Y245" s="38">
        <f t="shared" si="179"/>
        <v>9.0336783235451142E-3</v>
      </c>
      <c r="Z245" s="38">
        <f t="shared" si="196"/>
        <v>9.0336783235451142E-3</v>
      </c>
      <c r="AA245" s="38">
        <f t="shared" si="209"/>
        <v>1.6467515052121264E-2</v>
      </c>
      <c r="AB245" s="38">
        <f t="shared" si="188"/>
        <v>1</v>
      </c>
    </row>
    <row r="246" spans="1:28" ht="34.5" customHeight="1" x14ac:dyDescent="0.25">
      <c r="A246" s="39" t="s">
        <v>420</v>
      </c>
      <c r="B246" s="34" t="s">
        <v>37</v>
      </c>
      <c r="C246" s="34">
        <v>10</v>
      </c>
      <c r="D246" s="34" t="s">
        <v>38</v>
      </c>
      <c r="E246" s="96" t="s">
        <v>251</v>
      </c>
      <c r="F246" s="60">
        <f>+F247+F251</f>
        <v>3746000000</v>
      </c>
      <c r="G246" s="60">
        <f>+G247+G251</f>
        <v>0</v>
      </c>
      <c r="H246" s="60">
        <f>+H247+H251</f>
        <v>0</v>
      </c>
      <c r="I246" s="60">
        <f>+I247+I251</f>
        <v>0</v>
      </c>
      <c r="J246" s="60">
        <f>+J247+J251</f>
        <v>0</v>
      </c>
      <c r="K246" s="60">
        <f t="shared" si="189"/>
        <v>0</v>
      </c>
      <c r="L246" s="60">
        <f>+L247+L251</f>
        <v>3746000000</v>
      </c>
      <c r="M246" s="42">
        <f t="shared" si="173"/>
        <v>4.7466022502869388E-4</v>
      </c>
      <c r="N246" s="60">
        <f t="shared" ref="N246:W246" si="211">+N247+N251</f>
        <v>0</v>
      </c>
      <c r="O246" s="60">
        <f t="shared" si="211"/>
        <v>2126626251</v>
      </c>
      <c r="P246" s="60">
        <f t="shared" si="211"/>
        <v>1619373749</v>
      </c>
      <c r="Q246" s="60">
        <f t="shared" si="211"/>
        <v>2054964510</v>
      </c>
      <c r="R246" s="60">
        <f t="shared" si="211"/>
        <v>1691035490</v>
      </c>
      <c r="S246" s="60">
        <f t="shared" si="211"/>
        <v>71661741</v>
      </c>
      <c r="T246" s="60">
        <f t="shared" si="211"/>
        <v>33840159</v>
      </c>
      <c r="U246" s="60">
        <f t="shared" si="211"/>
        <v>2021124351</v>
      </c>
      <c r="V246" s="60">
        <f t="shared" si="211"/>
        <v>33840159</v>
      </c>
      <c r="W246" s="60">
        <f t="shared" si="211"/>
        <v>0</v>
      </c>
      <c r="X246" s="38">
        <f t="shared" si="180"/>
        <v>0.54857568339562202</v>
      </c>
      <c r="Y246" s="38">
        <f t="shared" si="179"/>
        <v>9.0336783235451142E-3</v>
      </c>
      <c r="Z246" s="38">
        <f t="shared" si="196"/>
        <v>9.0336783235451142E-3</v>
      </c>
      <c r="AA246" s="38">
        <f t="shared" si="209"/>
        <v>1.6467515052121264E-2</v>
      </c>
      <c r="AB246" s="38">
        <f t="shared" si="188"/>
        <v>1</v>
      </c>
    </row>
    <row r="247" spans="1:28" ht="34.5" customHeight="1" x14ac:dyDescent="0.25">
      <c r="A247" s="39" t="s">
        <v>421</v>
      </c>
      <c r="B247" s="34" t="s">
        <v>37</v>
      </c>
      <c r="C247" s="34">
        <v>10</v>
      </c>
      <c r="D247" s="34" t="s">
        <v>38</v>
      </c>
      <c r="E247" s="40" t="s">
        <v>422</v>
      </c>
      <c r="F247" s="60">
        <f>F248</f>
        <v>700000000</v>
      </c>
      <c r="G247" s="60">
        <f>G248</f>
        <v>0</v>
      </c>
      <c r="H247" s="60">
        <f>H248</f>
        <v>0</v>
      </c>
      <c r="I247" s="60">
        <f>I248</f>
        <v>0</v>
      </c>
      <c r="J247" s="60">
        <f>J248</f>
        <v>0</v>
      </c>
      <c r="K247" s="60">
        <f t="shared" si="189"/>
        <v>0</v>
      </c>
      <c r="L247" s="60">
        <f>L248</f>
        <v>700000000</v>
      </c>
      <c r="M247" s="42">
        <f t="shared" si="173"/>
        <v>8.8697853048608037E-5</v>
      </c>
      <c r="N247" s="60">
        <f t="shared" ref="N247:W247" si="212">N248</f>
        <v>0</v>
      </c>
      <c r="O247" s="60">
        <f t="shared" si="212"/>
        <v>0</v>
      </c>
      <c r="P247" s="60">
        <f t="shared" si="212"/>
        <v>700000000</v>
      </c>
      <c r="Q247" s="60">
        <f t="shared" si="212"/>
        <v>0</v>
      </c>
      <c r="R247" s="60">
        <f t="shared" si="212"/>
        <v>700000000</v>
      </c>
      <c r="S247" s="60">
        <f t="shared" si="212"/>
        <v>0</v>
      </c>
      <c r="T247" s="60">
        <f t="shared" si="212"/>
        <v>0</v>
      </c>
      <c r="U247" s="60">
        <f t="shared" si="212"/>
        <v>0</v>
      </c>
      <c r="V247" s="60">
        <f t="shared" si="212"/>
        <v>0</v>
      </c>
      <c r="W247" s="60">
        <f t="shared" si="212"/>
        <v>0</v>
      </c>
      <c r="X247" s="38">
        <f t="shared" si="180"/>
        <v>0</v>
      </c>
      <c r="Y247" s="38">
        <f t="shared" si="179"/>
        <v>0</v>
      </c>
      <c r="Z247" s="38">
        <f t="shared" si="196"/>
        <v>0</v>
      </c>
      <c r="AA247" s="65" t="s">
        <v>40</v>
      </c>
      <c r="AB247" s="65" t="s">
        <v>40</v>
      </c>
    </row>
    <row r="248" spans="1:28" ht="43.5" customHeight="1" x14ac:dyDescent="0.25">
      <c r="A248" s="39" t="s">
        <v>423</v>
      </c>
      <c r="B248" s="34" t="s">
        <v>37</v>
      </c>
      <c r="C248" s="34">
        <v>10</v>
      </c>
      <c r="D248" s="34" t="s">
        <v>38</v>
      </c>
      <c r="E248" s="40" t="s">
        <v>422</v>
      </c>
      <c r="F248" s="60">
        <f t="shared" ref="F248:J249" si="213">+F249</f>
        <v>700000000</v>
      </c>
      <c r="G248" s="60">
        <f t="shared" si="213"/>
        <v>0</v>
      </c>
      <c r="H248" s="60">
        <f t="shared" si="213"/>
        <v>0</v>
      </c>
      <c r="I248" s="60">
        <f t="shared" si="213"/>
        <v>0</v>
      </c>
      <c r="J248" s="60">
        <f t="shared" si="213"/>
        <v>0</v>
      </c>
      <c r="K248" s="60">
        <f t="shared" si="189"/>
        <v>0</v>
      </c>
      <c r="L248" s="60">
        <f>+L249</f>
        <v>700000000</v>
      </c>
      <c r="M248" s="42">
        <f t="shared" si="173"/>
        <v>8.8697853048608037E-5</v>
      </c>
      <c r="N248" s="60">
        <f t="shared" ref="N248:W249" si="214">+N249</f>
        <v>0</v>
      </c>
      <c r="O248" s="60">
        <f t="shared" si="214"/>
        <v>0</v>
      </c>
      <c r="P248" s="60">
        <f t="shared" si="214"/>
        <v>700000000</v>
      </c>
      <c r="Q248" s="60">
        <f t="shared" si="214"/>
        <v>0</v>
      </c>
      <c r="R248" s="60">
        <f t="shared" si="214"/>
        <v>700000000</v>
      </c>
      <c r="S248" s="60">
        <f t="shared" si="214"/>
        <v>0</v>
      </c>
      <c r="T248" s="60">
        <f t="shared" si="214"/>
        <v>0</v>
      </c>
      <c r="U248" s="60">
        <f t="shared" si="214"/>
        <v>0</v>
      </c>
      <c r="V248" s="60">
        <f t="shared" si="214"/>
        <v>0</v>
      </c>
      <c r="W248" s="60">
        <f t="shared" si="214"/>
        <v>0</v>
      </c>
      <c r="X248" s="38">
        <f t="shared" si="180"/>
        <v>0</v>
      </c>
      <c r="Y248" s="38">
        <f t="shared" si="179"/>
        <v>0</v>
      </c>
      <c r="Z248" s="38">
        <f t="shared" si="196"/>
        <v>0</v>
      </c>
      <c r="AA248" s="65" t="s">
        <v>40</v>
      </c>
      <c r="AB248" s="65" t="s">
        <v>40</v>
      </c>
    </row>
    <row r="249" spans="1:28" ht="33.75" customHeight="1" x14ac:dyDescent="0.25">
      <c r="A249" s="39" t="s">
        <v>424</v>
      </c>
      <c r="B249" s="34" t="s">
        <v>37</v>
      </c>
      <c r="C249" s="34">
        <v>10</v>
      </c>
      <c r="D249" s="34" t="s">
        <v>38</v>
      </c>
      <c r="E249" s="40" t="s">
        <v>425</v>
      </c>
      <c r="F249" s="60">
        <f t="shared" si="213"/>
        <v>700000000</v>
      </c>
      <c r="G249" s="60">
        <f t="shared" si="213"/>
        <v>0</v>
      </c>
      <c r="H249" s="60">
        <f t="shared" si="213"/>
        <v>0</v>
      </c>
      <c r="I249" s="60">
        <f t="shared" si="213"/>
        <v>0</v>
      </c>
      <c r="J249" s="60">
        <f t="shared" si="213"/>
        <v>0</v>
      </c>
      <c r="K249" s="60">
        <f t="shared" si="189"/>
        <v>0</v>
      </c>
      <c r="L249" s="60">
        <f>+L250</f>
        <v>700000000</v>
      </c>
      <c r="M249" s="42">
        <f t="shared" si="173"/>
        <v>8.8697853048608037E-5</v>
      </c>
      <c r="N249" s="60">
        <f t="shared" si="214"/>
        <v>0</v>
      </c>
      <c r="O249" s="60">
        <f t="shared" si="214"/>
        <v>0</v>
      </c>
      <c r="P249" s="60">
        <f t="shared" si="214"/>
        <v>700000000</v>
      </c>
      <c r="Q249" s="60">
        <f t="shared" si="214"/>
        <v>0</v>
      </c>
      <c r="R249" s="60">
        <f t="shared" si="214"/>
        <v>700000000</v>
      </c>
      <c r="S249" s="60">
        <f t="shared" si="214"/>
        <v>0</v>
      </c>
      <c r="T249" s="60">
        <f t="shared" si="214"/>
        <v>0</v>
      </c>
      <c r="U249" s="60">
        <f t="shared" si="214"/>
        <v>0</v>
      </c>
      <c r="V249" s="60">
        <f t="shared" si="214"/>
        <v>0</v>
      </c>
      <c r="W249" s="60">
        <f t="shared" si="214"/>
        <v>0</v>
      </c>
      <c r="X249" s="38">
        <f t="shared" si="180"/>
        <v>0</v>
      </c>
      <c r="Y249" s="38">
        <f t="shared" si="179"/>
        <v>0</v>
      </c>
      <c r="Z249" s="38">
        <f t="shared" si="196"/>
        <v>0</v>
      </c>
      <c r="AA249" s="65" t="s">
        <v>40</v>
      </c>
      <c r="AB249" s="65" t="s">
        <v>40</v>
      </c>
    </row>
    <row r="250" spans="1:28" ht="41.25" customHeight="1" x14ac:dyDescent="0.25">
      <c r="A250" s="43" t="s">
        <v>426</v>
      </c>
      <c r="B250" s="44" t="s">
        <v>37</v>
      </c>
      <c r="C250" s="44">
        <v>10</v>
      </c>
      <c r="D250" s="44" t="s">
        <v>38</v>
      </c>
      <c r="E250" s="45" t="s">
        <v>258</v>
      </c>
      <c r="F250" s="46">
        <v>700000000</v>
      </c>
      <c r="G250" s="46">
        <v>0</v>
      </c>
      <c r="H250" s="46">
        <v>0</v>
      </c>
      <c r="I250" s="46">
        <v>0</v>
      </c>
      <c r="J250" s="46">
        <v>0</v>
      </c>
      <c r="K250" s="46">
        <f t="shared" si="189"/>
        <v>0</v>
      </c>
      <c r="L250" s="46">
        <f>+F250+K250</f>
        <v>700000000</v>
      </c>
      <c r="M250" s="51">
        <f t="shared" si="173"/>
        <v>8.8697853048608037E-5</v>
      </c>
      <c r="N250" s="46">
        <v>0</v>
      </c>
      <c r="O250" s="46">
        <v>0</v>
      </c>
      <c r="P250" s="46">
        <f>L250-O250</f>
        <v>700000000</v>
      </c>
      <c r="Q250" s="46">
        <v>0</v>
      </c>
      <c r="R250" s="46">
        <f>+L250-Q250</f>
        <v>700000000</v>
      </c>
      <c r="S250" s="46">
        <f>O250-Q250</f>
        <v>0</v>
      </c>
      <c r="T250" s="46">
        <v>0</v>
      </c>
      <c r="U250" s="46">
        <f>+Q250-T250</f>
        <v>0</v>
      </c>
      <c r="V250" s="46">
        <v>0</v>
      </c>
      <c r="W250" s="48">
        <f>+T250-V250</f>
        <v>0</v>
      </c>
      <c r="X250" s="49">
        <f t="shared" si="180"/>
        <v>0</v>
      </c>
      <c r="Y250" s="49">
        <f t="shared" si="179"/>
        <v>0</v>
      </c>
      <c r="Z250" s="49">
        <f t="shared" si="196"/>
        <v>0</v>
      </c>
      <c r="AA250" s="54" t="s">
        <v>40</v>
      </c>
      <c r="AB250" s="54" t="s">
        <v>40</v>
      </c>
    </row>
    <row r="251" spans="1:28" ht="49.5" customHeight="1" x14ac:dyDescent="0.25">
      <c r="A251" s="39" t="s">
        <v>427</v>
      </c>
      <c r="B251" s="34" t="s">
        <v>37</v>
      </c>
      <c r="C251" s="34">
        <v>10</v>
      </c>
      <c r="D251" s="34" t="s">
        <v>38</v>
      </c>
      <c r="E251" s="40" t="s">
        <v>428</v>
      </c>
      <c r="F251" s="62">
        <f t="shared" ref="F251:J253" si="215">+F252</f>
        <v>3046000000</v>
      </c>
      <c r="G251" s="62">
        <f t="shared" si="215"/>
        <v>0</v>
      </c>
      <c r="H251" s="62">
        <f t="shared" si="215"/>
        <v>0</v>
      </c>
      <c r="I251" s="62">
        <f t="shared" si="215"/>
        <v>0</v>
      </c>
      <c r="J251" s="62">
        <f t="shared" si="215"/>
        <v>0</v>
      </c>
      <c r="K251" s="62">
        <f t="shared" si="189"/>
        <v>0</v>
      </c>
      <c r="L251" s="62">
        <f>+L252</f>
        <v>3046000000</v>
      </c>
      <c r="M251" s="42">
        <f t="shared" si="173"/>
        <v>3.8596237198008584E-4</v>
      </c>
      <c r="N251" s="62">
        <f t="shared" ref="N251:W253" si="216">+N252</f>
        <v>0</v>
      </c>
      <c r="O251" s="62">
        <f t="shared" si="216"/>
        <v>2126626251</v>
      </c>
      <c r="P251" s="62">
        <f t="shared" si="216"/>
        <v>919373749</v>
      </c>
      <c r="Q251" s="62">
        <f t="shared" si="216"/>
        <v>2054964510</v>
      </c>
      <c r="R251" s="62">
        <f t="shared" si="216"/>
        <v>991035490</v>
      </c>
      <c r="S251" s="62">
        <f t="shared" si="216"/>
        <v>71661741</v>
      </c>
      <c r="T251" s="62">
        <f t="shared" si="216"/>
        <v>33840159</v>
      </c>
      <c r="U251" s="62">
        <f t="shared" si="216"/>
        <v>2021124351</v>
      </c>
      <c r="V251" s="62">
        <f t="shared" si="216"/>
        <v>33840159</v>
      </c>
      <c r="W251" s="62">
        <f t="shared" si="216"/>
        <v>0</v>
      </c>
      <c r="X251" s="38">
        <f t="shared" si="180"/>
        <v>0.67464363427445828</v>
      </c>
      <c r="Y251" s="38">
        <f t="shared" si="179"/>
        <v>1.1109704202232435E-2</v>
      </c>
      <c r="Z251" s="38">
        <f t="shared" si="196"/>
        <v>1.1109704202232435E-2</v>
      </c>
      <c r="AA251" s="38">
        <f t="shared" ref="AA251:AA295" si="217">+T251/Q251</f>
        <v>1.6467515052121264E-2</v>
      </c>
      <c r="AB251" s="38">
        <f t="shared" si="188"/>
        <v>1</v>
      </c>
    </row>
    <row r="252" spans="1:28" ht="49.5" customHeight="1" x14ac:dyDescent="0.25">
      <c r="A252" s="39" t="s">
        <v>429</v>
      </c>
      <c r="B252" s="34" t="s">
        <v>37</v>
      </c>
      <c r="C252" s="34">
        <v>10</v>
      </c>
      <c r="D252" s="34" t="s">
        <v>38</v>
      </c>
      <c r="E252" s="40" t="s">
        <v>428</v>
      </c>
      <c r="F252" s="62">
        <f t="shared" si="215"/>
        <v>3046000000</v>
      </c>
      <c r="G252" s="62">
        <f t="shared" si="215"/>
        <v>0</v>
      </c>
      <c r="H252" s="62">
        <f t="shared" si="215"/>
        <v>0</v>
      </c>
      <c r="I252" s="62">
        <f t="shared" si="215"/>
        <v>0</v>
      </c>
      <c r="J252" s="62">
        <f t="shared" si="215"/>
        <v>0</v>
      </c>
      <c r="K252" s="62">
        <f t="shared" si="189"/>
        <v>0</v>
      </c>
      <c r="L252" s="62">
        <f>+L253</f>
        <v>3046000000</v>
      </c>
      <c r="M252" s="42">
        <f t="shared" si="173"/>
        <v>3.8596237198008584E-4</v>
      </c>
      <c r="N252" s="62">
        <f t="shared" si="216"/>
        <v>0</v>
      </c>
      <c r="O252" s="62">
        <f t="shared" si="216"/>
        <v>2126626251</v>
      </c>
      <c r="P252" s="62">
        <f t="shared" si="216"/>
        <v>919373749</v>
      </c>
      <c r="Q252" s="62">
        <f t="shared" si="216"/>
        <v>2054964510</v>
      </c>
      <c r="R252" s="62">
        <f t="shared" si="216"/>
        <v>991035490</v>
      </c>
      <c r="S252" s="62">
        <f t="shared" si="216"/>
        <v>71661741</v>
      </c>
      <c r="T252" s="62">
        <f t="shared" si="216"/>
        <v>33840159</v>
      </c>
      <c r="U252" s="62">
        <f t="shared" si="216"/>
        <v>2021124351</v>
      </c>
      <c r="V252" s="62">
        <f t="shared" si="216"/>
        <v>33840159</v>
      </c>
      <c r="W252" s="62">
        <f t="shared" si="216"/>
        <v>0</v>
      </c>
      <c r="X252" s="38">
        <f t="shared" si="180"/>
        <v>0.67464363427445828</v>
      </c>
      <c r="Y252" s="38">
        <f t="shared" si="179"/>
        <v>1.1109704202232435E-2</v>
      </c>
      <c r="Z252" s="38">
        <f t="shared" si="196"/>
        <v>1.1109704202232435E-2</v>
      </c>
      <c r="AA252" s="38">
        <f t="shared" si="217"/>
        <v>1.6467515052121264E-2</v>
      </c>
      <c r="AB252" s="38">
        <f t="shared" si="188"/>
        <v>1</v>
      </c>
    </row>
    <row r="253" spans="1:28" ht="34.5" customHeight="1" x14ac:dyDescent="0.25">
      <c r="A253" s="39" t="s">
        <v>430</v>
      </c>
      <c r="B253" s="34" t="s">
        <v>37</v>
      </c>
      <c r="C253" s="34">
        <v>10</v>
      </c>
      <c r="D253" s="34" t="s">
        <v>38</v>
      </c>
      <c r="E253" s="40" t="s">
        <v>393</v>
      </c>
      <c r="F253" s="62">
        <f t="shared" si="215"/>
        <v>3046000000</v>
      </c>
      <c r="G253" s="62">
        <f t="shared" si="215"/>
        <v>0</v>
      </c>
      <c r="H253" s="62">
        <f t="shared" si="215"/>
        <v>0</v>
      </c>
      <c r="I253" s="62">
        <f t="shared" si="215"/>
        <v>0</v>
      </c>
      <c r="J253" s="62">
        <f t="shared" si="215"/>
        <v>0</v>
      </c>
      <c r="K253" s="62">
        <f t="shared" si="189"/>
        <v>0</v>
      </c>
      <c r="L253" s="62">
        <f>+L254</f>
        <v>3046000000</v>
      </c>
      <c r="M253" s="42">
        <f t="shared" si="173"/>
        <v>3.8596237198008584E-4</v>
      </c>
      <c r="N253" s="62">
        <f t="shared" si="216"/>
        <v>0</v>
      </c>
      <c r="O253" s="62">
        <f t="shared" si="216"/>
        <v>2126626251</v>
      </c>
      <c r="P253" s="62">
        <f t="shared" si="216"/>
        <v>919373749</v>
      </c>
      <c r="Q253" s="62">
        <f t="shared" si="216"/>
        <v>2054964510</v>
      </c>
      <c r="R253" s="62">
        <f t="shared" si="216"/>
        <v>991035490</v>
      </c>
      <c r="S253" s="62">
        <f t="shared" si="216"/>
        <v>71661741</v>
      </c>
      <c r="T253" s="62">
        <f t="shared" si="216"/>
        <v>33840159</v>
      </c>
      <c r="U253" s="62">
        <f t="shared" si="216"/>
        <v>2021124351</v>
      </c>
      <c r="V253" s="62">
        <f t="shared" si="216"/>
        <v>33840159</v>
      </c>
      <c r="W253" s="62">
        <f t="shared" si="216"/>
        <v>0</v>
      </c>
      <c r="X253" s="38">
        <f t="shared" si="180"/>
        <v>0.67464363427445828</v>
      </c>
      <c r="Y253" s="38">
        <f t="shared" si="179"/>
        <v>1.1109704202232435E-2</v>
      </c>
      <c r="Z253" s="38">
        <f t="shared" si="196"/>
        <v>1.1109704202232435E-2</v>
      </c>
      <c r="AA253" s="38">
        <f t="shared" si="217"/>
        <v>1.6467515052121264E-2</v>
      </c>
      <c r="AB253" s="38">
        <f t="shared" si="188"/>
        <v>1</v>
      </c>
    </row>
    <row r="254" spans="1:28" ht="30" customHeight="1" x14ac:dyDescent="0.25">
      <c r="A254" s="43" t="s">
        <v>431</v>
      </c>
      <c r="B254" s="44" t="s">
        <v>37</v>
      </c>
      <c r="C254" s="44">
        <v>10</v>
      </c>
      <c r="D254" s="44" t="s">
        <v>38</v>
      </c>
      <c r="E254" s="45" t="s">
        <v>258</v>
      </c>
      <c r="F254" s="46">
        <v>3046000000</v>
      </c>
      <c r="G254" s="46">
        <v>0</v>
      </c>
      <c r="H254" s="46">
        <v>0</v>
      </c>
      <c r="I254" s="46">
        <v>0</v>
      </c>
      <c r="J254" s="46">
        <v>0</v>
      </c>
      <c r="K254" s="46">
        <f t="shared" si="189"/>
        <v>0</v>
      </c>
      <c r="L254" s="46">
        <f>+F254+K254</f>
        <v>3046000000</v>
      </c>
      <c r="M254" s="51">
        <f t="shared" si="173"/>
        <v>3.8596237198008584E-4</v>
      </c>
      <c r="N254" s="46">
        <v>0</v>
      </c>
      <c r="O254" s="46">
        <v>2126626251</v>
      </c>
      <c r="P254" s="46">
        <f>L254-O254</f>
        <v>919373749</v>
      </c>
      <c r="Q254" s="46">
        <v>2054964510</v>
      </c>
      <c r="R254" s="46">
        <f>+L254-Q254</f>
        <v>991035490</v>
      </c>
      <c r="S254" s="46">
        <f>O254-Q254</f>
        <v>71661741</v>
      </c>
      <c r="T254" s="46">
        <v>33840159</v>
      </c>
      <c r="U254" s="46">
        <f>+Q254-T254</f>
        <v>2021124351</v>
      </c>
      <c r="V254" s="46">
        <v>33840159</v>
      </c>
      <c r="W254" s="48">
        <f>+T254-V254</f>
        <v>0</v>
      </c>
      <c r="X254" s="49">
        <f t="shared" si="180"/>
        <v>0.67464363427445828</v>
      </c>
      <c r="Y254" s="49">
        <f t="shared" si="179"/>
        <v>1.1109704202232435E-2</v>
      </c>
      <c r="Z254" s="49">
        <f t="shared" si="196"/>
        <v>1.1109704202232435E-2</v>
      </c>
      <c r="AA254" s="49">
        <f t="shared" si="217"/>
        <v>1.6467515052121264E-2</v>
      </c>
      <c r="AB254" s="49">
        <f t="shared" si="188"/>
        <v>1</v>
      </c>
    </row>
    <row r="255" spans="1:28" ht="34.5" customHeight="1" x14ac:dyDescent="0.25">
      <c r="A255" s="39" t="s">
        <v>432</v>
      </c>
      <c r="B255" s="34" t="s">
        <v>37</v>
      </c>
      <c r="C255" s="34">
        <v>10</v>
      </c>
      <c r="D255" s="34" t="s">
        <v>38</v>
      </c>
      <c r="E255" s="40" t="s">
        <v>433</v>
      </c>
      <c r="F255" s="60">
        <f t="shared" ref="F255:J259" si="218">+F256</f>
        <v>49596199265</v>
      </c>
      <c r="G255" s="60">
        <f t="shared" si="218"/>
        <v>0</v>
      </c>
      <c r="H255" s="60">
        <f t="shared" si="218"/>
        <v>0</v>
      </c>
      <c r="I255" s="60">
        <f t="shared" si="218"/>
        <v>0</v>
      </c>
      <c r="J255" s="60">
        <f t="shared" si="218"/>
        <v>0</v>
      </c>
      <c r="K255" s="60">
        <f t="shared" si="189"/>
        <v>0</v>
      </c>
      <c r="L255" s="60">
        <f>+L256</f>
        <v>49596199265</v>
      </c>
      <c r="M255" s="42">
        <f t="shared" ref="M255:M295" si="219">L255/$L$295</f>
        <v>6.2843948488235032E-3</v>
      </c>
      <c r="N255" s="60">
        <f t="shared" ref="N255:W259" si="220">+N256</f>
        <v>0</v>
      </c>
      <c r="O255" s="60">
        <f t="shared" si="220"/>
        <v>49596199265</v>
      </c>
      <c r="P255" s="60">
        <f t="shared" si="220"/>
        <v>0</v>
      </c>
      <c r="Q255" s="60">
        <f t="shared" si="220"/>
        <v>49596199265</v>
      </c>
      <c r="R255" s="60">
        <f t="shared" si="220"/>
        <v>0</v>
      </c>
      <c r="S255" s="60">
        <f t="shared" si="220"/>
        <v>0</v>
      </c>
      <c r="T255" s="60">
        <f t="shared" si="220"/>
        <v>0</v>
      </c>
      <c r="U255" s="60">
        <f t="shared" si="220"/>
        <v>49596199265</v>
      </c>
      <c r="V255" s="60">
        <f t="shared" si="220"/>
        <v>0</v>
      </c>
      <c r="W255" s="60">
        <f t="shared" si="220"/>
        <v>0</v>
      </c>
      <c r="X255" s="38">
        <f t="shared" si="180"/>
        <v>1</v>
      </c>
      <c r="Y255" s="38">
        <f t="shared" si="179"/>
        <v>0</v>
      </c>
      <c r="Z255" s="38">
        <f t="shared" si="196"/>
        <v>0</v>
      </c>
      <c r="AA255" s="38">
        <f t="shared" si="217"/>
        <v>0</v>
      </c>
      <c r="AB255" s="38" t="s">
        <v>40</v>
      </c>
    </row>
    <row r="256" spans="1:28" ht="34.5" customHeight="1" x14ac:dyDescent="0.25">
      <c r="A256" s="39" t="s">
        <v>434</v>
      </c>
      <c r="B256" s="34" t="s">
        <v>37</v>
      </c>
      <c r="C256" s="34">
        <v>10</v>
      </c>
      <c r="D256" s="34" t="s">
        <v>38</v>
      </c>
      <c r="E256" s="96" t="s">
        <v>251</v>
      </c>
      <c r="F256" s="60">
        <f t="shared" si="218"/>
        <v>49596199265</v>
      </c>
      <c r="G256" s="60">
        <f t="shared" si="218"/>
        <v>0</v>
      </c>
      <c r="H256" s="60">
        <f t="shared" si="218"/>
        <v>0</v>
      </c>
      <c r="I256" s="60">
        <f t="shared" si="218"/>
        <v>0</v>
      </c>
      <c r="J256" s="60">
        <f t="shared" si="218"/>
        <v>0</v>
      </c>
      <c r="K256" s="60">
        <f t="shared" si="189"/>
        <v>0</v>
      </c>
      <c r="L256" s="60">
        <f>+L257</f>
        <v>49596199265</v>
      </c>
      <c r="M256" s="42">
        <f t="shared" si="219"/>
        <v>6.2843948488235032E-3</v>
      </c>
      <c r="N256" s="60">
        <f t="shared" si="220"/>
        <v>0</v>
      </c>
      <c r="O256" s="60">
        <f t="shared" si="220"/>
        <v>49596199265</v>
      </c>
      <c r="P256" s="60">
        <f t="shared" si="220"/>
        <v>0</v>
      </c>
      <c r="Q256" s="60">
        <f t="shared" si="220"/>
        <v>49596199265</v>
      </c>
      <c r="R256" s="60">
        <f t="shared" si="220"/>
        <v>0</v>
      </c>
      <c r="S256" s="60">
        <f t="shared" si="220"/>
        <v>0</v>
      </c>
      <c r="T256" s="60">
        <f t="shared" si="220"/>
        <v>0</v>
      </c>
      <c r="U256" s="60">
        <f t="shared" si="220"/>
        <v>49596199265</v>
      </c>
      <c r="V256" s="60">
        <f t="shared" si="220"/>
        <v>0</v>
      </c>
      <c r="W256" s="60">
        <f t="shared" si="220"/>
        <v>0</v>
      </c>
      <c r="X256" s="38">
        <f t="shared" si="180"/>
        <v>1</v>
      </c>
      <c r="Y256" s="38">
        <f t="shared" si="179"/>
        <v>0</v>
      </c>
      <c r="Z256" s="38">
        <f t="shared" si="196"/>
        <v>0</v>
      </c>
      <c r="AA256" s="38">
        <f t="shared" si="217"/>
        <v>0</v>
      </c>
      <c r="AB256" s="38" t="s">
        <v>40</v>
      </c>
    </row>
    <row r="257" spans="1:28" ht="34.5" customHeight="1" x14ac:dyDescent="0.25">
      <c r="A257" s="39" t="s">
        <v>435</v>
      </c>
      <c r="B257" s="34" t="s">
        <v>37</v>
      </c>
      <c r="C257" s="34">
        <v>10</v>
      </c>
      <c r="D257" s="34" t="s">
        <v>38</v>
      </c>
      <c r="E257" s="40" t="s">
        <v>436</v>
      </c>
      <c r="F257" s="60">
        <f>+F258</f>
        <v>49596199265</v>
      </c>
      <c r="G257" s="60">
        <f t="shared" si="218"/>
        <v>0</v>
      </c>
      <c r="H257" s="60">
        <f t="shared" si="218"/>
        <v>0</v>
      </c>
      <c r="I257" s="60">
        <f t="shared" si="218"/>
        <v>0</v>
      </c>
      <c r="J257" s="60">
        <f t="shared" si="218"/>
        <v>0</v>
      </c>
      <c r="K257" s="60">
        <f t="shared" si="189"/>
        <v>0</v>
      </c>
      <c r="L257" s="60">
        <f>+L258</f>
        <v>49596199265</v>
      </c>
      <c r="M257" s="42">
        <f t="shared" si="219"/>
        <v>6.2843948488235032E-3</v>
      </c>
      <c r="N257" s="60">
        <f t="shared" si="220"/>
        <v>0</v>
      </c>
      <c r="O257" s="60">
        <f t="shared" si="220"/>
        <v>49596199265</v>
      </c>
      <c r="P257" s="60">
        <f t="shared" si="220"/>
        <v>0</v>
      </c>
      <c r="Q257" s="60">
        <f t="shared" si="220"/>
        <v>49596199265</v>
      </c>
      <c r="R257" s="60">
        <f t="shared" si="220"/>
        <v>0</v>
      </c>
      <c r="S257" s="60">
        <f t="shared" si="220"/>
        <v>0</v>
      </c>
      <c r="T257" s="60">
        <f t="shared" si="220"/>
        <v>0</v>
      </c>
      <c r="U257" s="60">
        <f t="shared" si="220"/>
        <v>49596199265</v>
      </c>
      <c r="V257" s="60">
        <f t="shared" si="220"/>
        <v>0</v>
      </c>
      <c r="W257" s="60">
        <f t="shared" si="220"/>
        <v>0</v>
      </c>
      <c r="X257" s="38">
        <f t="shared" si="180"/>
        <v>1</v>
      </c>
      <c r="Y257" s="38">
        <f t="shared" si="179"/>
        <v>0</v>
      </c>
      <c r="Z257" s="38">
        <f t="shared" si="196"/>
        <v>0</v>
      </c>
      <c r="AA257" s="38">
        <f t="shared" si="217"/>
        <v>0</v>
      </c>
      <c r="AB257" s="38" t="s">
        <v>40</v>
      </c>
    </row>
    <row r="258" spans="1:28" ht="43.5" customHeight="1" x14ac:dyDescent="0.25">
      <c r="A258" s="39" t="s">
        <v>437</v>
      </c>
      <c r="B258" s="34" t="s">
        <v>37</v>
      </c>
      <c r="C258" s="34">
        <v>10</v>
      </c>
      <c r="D258" s="34" t="s">
        <v>38</v>
      </c>
      <c r="E258" s="40" t="s">
        <v>436</v>
      </c>
      <c r="F258" s="60">
        <f t="shared" ref="F258:F259" si="221">+F259</f>
        <v>49596199265</v>
      </c>
      <c r="G258" s="60">
        <f t="shared" si="218"/>
        <v>0</v>
      </c>
      <c r="H258" s="60">
        <f t="shared" si="218"/>
        <v>0</v>
      </c>
      <c r="I258" s="60">
        <f t="shared" si="218"/>
        <v>0</v>
      </c>
      <c r="J258" s="60">
        <f t="shared" si="218"/>
        <v>0</v>
      </c>
      <c r="K258" s="60">
        <f t="shared" si="189"/>
        <v>0</v>
      </c>
      <c r="L258" s="60">
        <f>+L259</f>
        <v>49596199265</v>
      </c>
      <c r="M258" s="42">
        <f t="shared" si="219"/>
        <v>6.2843948488235032E-3</v>
      </c>
      <c r="N258" s="60">
        <f t="shared" si="220"/>
        <v>0</v>
      </c>
      <c r="O258" s="60">
        <f t="shared" si="220"/>
        <v>49596199265</v>
      </c>
      <c r="P258" s="60">
        <f t="shared" si="220"/>
        <v>0</v>
      </c>
      <c r="Q258" s="60">
        <f t="shared" si="220"/>
        <v>49596199265</v>
      </c>
      <c r="R258" s="60">
        <f t="shared" si="220"/>
        <v>0</v>
      </c>
      <c r="S258" s="60">
        <f t="shared" si="220"/>
        <v>0</v>
      </c>
      <c r="T258" s="60">
        <f t="shared" si="220"/>
        <v>0</v>
      </c>
      <c r="U258" s="60">
        <f t="shared" si="220"/>
        <v>49596199265</v>
      </c>
      <c r="V258" s="60">
        <f t="shared" si="220"/>
        <v>0</v>
      </c>
      <c r="W258" s="60">
        <f t="shared" si="220"/>
        <v>0</v>
      </c>
      <c r="X258" s="38">
        <f t="shared" si="180"/>
        <v>1</v>
      </c>
      <c r="Y258" s="38">
        <f t="shared" si="179"/>
        <v>0</v>
      </c>
      <c r="Z258" s="38">
        <f t="shared" si="196"/>
        <v>0</v>
      </c>
      <c r="AA258" s="38">
        <f t="shared" si="217"/>
        <v>0</v>
      </c>
      <c r="AB258" s="38" t="s">
        <v>40</v>
      </c>
    </row>
    <row r="259" spans="1:28" ht="33.75" customHeight="1" x14ac:dyDescent="0.25">
      <c r="A259" s="39" t="s">
        <v>438</v>
      </c>
      <c r="B259" s="34" t="s">
        <v>37</v>
      </c>
      <c r="C259" s="34">
        <v>10</v>
      </c>
      <c r="D259" s="34" t="s">
        <v>38</v>
      </c>
      <c r="E259" s="40" t="s">
        <v>439</v>
      </c>
      <c r="F259" s="60">
        <f t="shared" si="221"/>
        <v>49596199265</v>
      </c>
      <c r="G259" s="60">
        <f t="shared" si="218"/>
        <v>0</v>
      </c>
      <c r="H259" s="60">
        <f t="shared" si="218"/>
        <v>0</v>
      </c>
      <c r="I259" s="60">
        <f t="shared" si="218"/>
        <v>0</v>
      </c>
      <c r="J259" s="60">
        <f t="shared" si="218"/>
        <v>0</v>
      </c>
      <c r="K259" s="60">
        <f t="shared" si="189"/>
        <v>0</v>
      </c>
      <c r="L259" s="60">
        <f>+L260</f>
        <v>49596199265</v>
      </c>
      <c r="M259" s="42">
        <f t="shared" si="219"/>
        <v>6.2843948488235032E-3</v>
      </c>
      <c r="N259" s="60">
        <f t="shared" si="220"/>
        <v>0</v>
      </c>
      <c r="O259" s="60">
        <f t="shared" si="220"/>
        <v>49596199265</v>
      </c>
      <c r="P259" s="60">
        <f t="shared" si="220"/>
        <v>0</v>
      </c>
      <c r="Q259" s="60">
        <f t="shared" si="220"/>
        <v>49596199265</v>
      </c>
      <c r="R259" s="60">
        <f t="shared" si="220"/>
        <v>0</v>
      </c>
      <c r="S259" s="60">
        <f t="shared" si="220"/>
        <v>0</v>
      </c>
      <c r="T259" s="60">
        <f t="shared" si="220"/>
        <v>0</v>
      </c>
      <c r="U259" s="60">
        <f t="shared" si="220"/>
        <v>49596199265</v>
      </c>
      <c r="V259" s="60">
        <f t="shared" si="220"/>
        <v>0</v>
      </c>
      <c r="W259" s="60">
        <f t="shared" si="220"/>
        <v>0</v>
      </c>
      <c r="X259" s="38">
        <f t="shared" si="180"/>
        <v>1</v>
      </c>
      <c r="Y259" s="38">
        <f t="shared" si="179"/>
        <v>0</v>
      </c>
      <c r="Z259" s="38">
        <f t="shared" si="196"/>
        <v>0</v>
      </c>
      <c r="AA259" s="38">
        <f t="shared" si="217"/>
        <v>0</v>
      </c>
      <c r="AB259" s="38" t="s">
        <v>40</v>
      </c>
    </row>
    <row r="260" spans="1:28" ht="41.25" customHeight="1" x14ac:dyDescent="0.25">
      <c r="A260" s="43" t="s">
        <v>440</v>
      </c>
      <c r="B260" s="44" t="s">
        <v>37</v>
      </c>
      <c r="C260" s="44">
        <v>10</v>
      </c>
      <c r="D260" s="44" t="s">
        <v>38</v>
      </c>
      <c r="E260" s="45" t="s">
        <v>258</v>
      </c>
      <c r="F260" s="46">
        <v>49596199265</v>
      </c>
      <c r="G260" s="46">
        <v>0</v>
      </c>
      <c r="H260" s="46">
        <v>0</v>
      </c>
      <c r="I260" s="46">
        <v>0</v>
      </c>
      <c r="J260" s="46">
        <v>0</v>
      </c>
      <c r="K260" s="46">
        <f t="shared" si="189"/>
        <v>0</v>
      </c>
      <c r="L260" s="46">
        <f>+F260+K260</f>
        <v>49596199265</v>
      </c>
      <c r="M260" s="51">
        <f t="shared" si="219"/>
        <v>6.2843948488235032E-3</v>
      </c>
      <c r="N260" s="46">
        <v>0</v>
      </c>
      <c r="O260" s="46">
        <v>49596199265</v>
      </c>
      <c r="P260" s="46">
        <f>L260-O260</f>
        <v>0</v>
      </c>
      <c r="Q260" s="46">
        <v>49596199265</v>
      </c>
      <c r="R260" s="46">
        <f>+L260-Q260</f>
        <v>0</v>
      </c>
      <c r="S260" s="46">
        <f>O260-Q260</f>
        <v>0</v>
      </c>
      <c r="T260" s="46">
        <v>0</v>
      </c>
      <c r="U260" s="46">
        <f>+Q260-T260</f>
        <v>49596199265</v>
      </c>
      <c r="V260" s="46">
        <v>0</v>
      </c>
      <c r="W260" s="48">
        <f>+T260-V260</f>
        <v>0</v>
      </c>
      <c r="X260" s="49">
        <f t="shared" si="180"/>
        <v>1</v>
      </c>
      <c r="Y260" s="49">
        <f t="shared" si="179"/>
        <v>0</v>
      </c>
      <c r="Z260" s="49">
        <f t="shared" si="196"/>
        <v>0</v>
      </c>
      <c r="AA260" s="49">
        <f t="shared" si="217"/>
        <v>0</v>
      </c>
      <c r="AB260" s="49" t="s">
        <v>40</v>
      </c>
    </row>
    <row r="261" spans="1:28" ht="34.5" customHeight="1" x14ac:dyDescent="0.25">
      <c r="A261" s="106" t="s">
        <v>441</v>
      </c>
      <c r="B261" s="101" t="s">
        <v>37</v>
      </c>
      <c r="C261" s="34">
        <v>10</v>
      </c>
      <c r="D261" s="34" t="s">
        <v>38</v>
      </c>
      <c r="E261" s="96" t="s">
        <v>442</v>
      </c>
      <c r="F261" s="66">
        <f>+F264</f>
        <v>26169238642</v>
      </c>
      <c r="G261" s="66">
        <f t="shared" ref="G261:J263" si="222">+G264</f>
        <v>0</v>
      </c>
      <c r="H261" s="66">
        <f t="shared" si="222"/>
        <v>0</v>
      </c>
      <c r="I261" s="66">
        <f t="shared" si="222"/>
        <v>0</v>
      </c>
      <c r="J261" s="66">
        <f t="shared" si="222"/>
        <v>0</v>
      </c>
      <c r="K261" s="66">
        <f t="shared" si="189"/>
        <v>0</v>
      </c>
      <c r="L261" s="66">
        <f>+L264</f>
        <v>26169238642</v>
      </c>
      <c r="M261" s="42">
        <f t="shared" si="219"/>
        <v>3.3159361192315303E-3</v>
      </c>
      <c r="N261" s="66">
        <f t="shared" ref="N261:W263" si="223">+N264</f>
        <v>0</v>
      </c>
      <c r="O261" s="66">
        <f t="shared" si="223"/>
        <v>13668115042.030001</v>
      </c>
      <c r="P261" s="66">
        <f t="shared" si="223"/>
        <v>12501123599.969999</v>
      </c>
      <c r="Q261" s="66">
        <f t="shared" si="223"/>
        <v>10674340853.530001</v>
      </c>
      <c r="R261" s="66">
        <f t="shared" si="223"/>
        <v>15494897788.469999</v>
      </c>
      <c r="S261" s="66">
        <f t="shared" si="223"/>
        <v>2993774188.5</v>
      </c>
      <c r="T261" s="66">
        <f t="shared" si="223"/>
        <v>200358515.03</v>
      </c>
      <c r="U261" s="66">
        <f t="shared" si="223"/>
        <v>10473982338.5</v>
      </c>
      <c r="V261" s="66">
        <f t="shared" si="223"/>
        <v>166684135.03</v>
      </c>
      <c r="W261" s="66">
        <f t="shared" si="223"/>
        <v>33674380</v>
      </c>
      <c r="X261" s="38">
        <f t="shared" si="180"/>
        <v>0.40789650014495826</v>
      </c>
      <c r="Y261" s="38">
        <f t="shared" si="179"/>
        <v>7.6562607636752964E-3</v>
      </c>
      <c r="Z261" s="38">
        <f t="shared" si="196"/>
        <v>6.3694682642574984E-3</v>
      </c>
      <c r="AA261" s="38">
        <f t="shared" si="217"/>
        <v>1.877010653671805E-2</v>
      </c>
      <c r="AB261" s="38">
        <f t="shared" si="188"/>
        <v>0.83192937921825838</v>
      </c>
    </row>
    <row r="262" spans="1:28" ht="34.5" customHeight="1" x14ac:dyDescent="0.25">
      <c r="A262" s="106" t="s">
        <v>441</v>
      </c>
      <c r="B262" s="101" t="s">
        <v>37</v>
      </c>
      <c r="C262" s="34">
        <v>13</v>
      </c>
      <c r="D262" s="34" t="s">
        <v>38</v>
      </c>
      <c r="E262" s="96" t="s">
        <v>442</v>
      </c>
      <c r="F262" s="66">
        <f>+F265</f>
        <v>15000000000</v>
      </c>
      <c r="G262" s="66">
        <f t="shared" si="222"/>
        <v>0</v>
      </c>
      <c r="H262" s="66">
        <f t="shared" si="222"/>
        <v>0</v>
      </c>
      <c r="I262" s="66">
        <f t="shared" si="222"/>
        <v>0</v>
      </c>
      <c r="J262" s="66">
        <f t="shared" si="222"/>
        <v>0</v>
      </c>
      <c r="K262" s="66">
        <f t="shared" si="189"/>
        <v>0</v>
      </c>
      <c r="L262" s="66">
        <f>+L265</f>
        <v>15000000000</v>
      </c>
      <c r="M262" s="42">
        <f t="shared" si="219"/>
        <v>1.9006682796130295E-3</v>
      </c>
      <c r="N262" s="66">
        <f t="shared" si="223"/>
        <v>0</v>
      </c>
      <c r="O262" s="66">
        <f t="shared" si="223"/>
        <v>6405089410</v>
      </c>
      <c r="P262" s="66">
        <f t="shared" si="223"/>
        <v>8594910590</v>
      </c>
      <c r="Q262" s="66">
        <f t="shared" si="223"/>
        <v>6405089410</v>
      </c>
      <c r="R262" s="66">
        <f t="shared" si="223"/>
        <v>8594910590</v>
      </c>
      <c r="S262" s="66">
        <f t="shared" si="223"/>
        <v>0</v>
      </c>
      <c r="T262" s="66">
        <f t="shared" si="223"/>
        <v>0</v>
      </c>
      <c r="U262" s="66">
        <f t="shared" si="223"/>
        <v>6405089410</v>
      </c>
      <c r="V262" s="66">
        <f t="shared" si="223"/>
        <v>0</v>
      </c>
      <c r="W262" s="66">
        <f t="shared" si="223"/>
        <v>0</v>
      </c>
      <c r="X262" s="38">
        <f t="shared" si="180"/>
        <v>0.42700596066666668</v>
      </c>
      <c r="Y262" s="38">
        <f t="shared" si="179"/>
        <v>0</v>
      </c>
      <c r="Z262" s="38">
        <f t="shared" si="196"/>
        <v>0</v>
      </c>
      <c r="AA262" s="38">
        <f t="shared" si="217"/>
        <v>0</v>
      </c>
      <c r="AB262" s="38" t="s">
        <v>40</v>
      </c>
    </row>
    <row r="263" spans="1:28" ht="34.5" customHeight="1" x14ac:dyDescent="0.25">
      <c r="A263" s="106" t="s">
        <v>441</v>
      </c>
      <c r="B263" s="101" t="s">
        <v>41</v>
      </c>
      <c r="C263" s="34">
        <v>20</v>
      </c>
      <c r="D263" s="34" t="s">
        <v>38</v>
      </c>
      <c r="E263" s="96" t="s">
        <v>442</v>
      </c>
      <c r="F263" s="60">
        <f>+F266</f>
        <v>21336005728</v>
      </c>
      <c r="G263" s="60">
        <f t="shared" si="222"/>
        <v>0</v>
      </c>
      <c r="H263" s="60">
        <f t="shared" si="222"/>
        <v>0</v>
      </c>
      <c r="I263" s="60">
        <f t="shared" si="222"/>
        <v>0</v>
      </c>
      <c r="J263" s="60">
        <f t="shared" si="222"/>
        <v>0</v>
      </c>
      <c r="K263" s="66">
        <f t="shared" si="189"/>
        <v>0</v>
      </c>
      <c r="L263" s="60">
        <f>+L266</f>
        <v>21336005728</v>
      </c>
      <c r="M263" s="42">
        <f t="shared" si="219"/>
        <v>2.7035112867234336E-3</v>
      </c>
      <c r="N263" s="60">
        <f t="shared" si="223"/>
        <v>0</v>
      </c>
      <c r="O263" s="60">
        <f t="shared" si="223"/>
        <v>3829788736</v>
      </c>
      <c r="P263" s="60">
        <f t="shared" si="223"/>
        <v>17506216992</v>
      </c>
      <c r="Q263" s="60">
        <f t="shared" si="223"/>
        <v>2640914994</v>
      </c>
      <c r="R263" s="60">
        <f t="shared" si="223"/>
        <v>18695090734</v>
      </c>
      <c r="S263" s="60">
        <f t="shared" si="223"/>
        <v>1188873742</v>
      </c>
      <c r="T263" s="60">
        <f t="shared" si="223"/>
        <v>801355892</v>
      </c>
      <c r="U263" s="60">
        <f t="shared" si="223"/>
        <v>1839559102</v>
      </c>
      <c r="V263" s="60">
        <f t="shared" si="223"/>
        <v>801355892</v>
      </c>
      <c r="W263" s="60">
        <f t="shared" si="223"/>
        <v>0</v>
      </c>
      <c r="X263" s="38">
        <f t="shared" si="180"/>
        <v>0.1237773849364051</v>
      </c>
      <c r="Y263" s="38">
        <f t="shared" ref="Y263:Y295" si="224">+T263/L263</f>
        <v>3.7558852496386054E-2</v>
      </c>
      <c r="Z263" s="38">
        <f t="shared" si="196"/>
        <v>3.7558852496386054E-2</v>
      </c>
      <c r="AA263" s="38">
        <f t="shared" si="217"/>
        <v>0.30343873006917388</v>
      </c>
      <c r="AB263" s="38">
        <f t="shared" si="188"/>
        <v>1</v>
      </c>
    </row>
    <row r="264" spans="1:28" ht="34.5" customHeight="1" x14ac:dyDescent="0.25">
      <c r="A264" s="106" t="s">
        <v>443</v>
      </c>
      <c r="B264" s="101" t="s">
        <v>37</v>
      </c>
      <c r="C264" s="34">
        <v>10</v>
      </c>
      <c r="D264" s="34" t="s">
        <v>38</v>
      </c>
      <c r="E264" s="96" t="s">
        <v>251</v>
      </c>
      <c r="F264" s="66">
        <f>+F267+F271+F287+F291</f>
        <v>26169238642</v>
      </c>
      <c r="G264" s="66">
        <f>+G267+G271+G287+G291</f>
        <v>0</v>
      </c>
      <c r="H264" s="66">
        <f>+H267+H271+H287+H291</f>
        <v>0</v>
      </c>
      <c r="I264" s="66">
        <f>+I267+I271+I287+I291</f>
        <v>0</v>
      </c>
      <c r="J264" s="66">
        <f>+J267+J271+J287+J291</f>
        <v>0</v>
      </c>
      <c r="K264" s="66">
        <f t="shared" si="189"/>
        <v>0</v>
      </c>
      <c r="L264" s="66">
        <f>+L267+L271+L287+L291</f>
        <v>26169238642</v>
      </c>
      <c r="M264" s="42">
        <f t="shared" si="219"/>
        <v>3.3159361192315303E-3</v>
      </c>
      <c r="N264" s="66">
        <f t="shared" ref="N264:W264" si="225">+N267+N271+N287+N291</f>
        <v>0</v>
      </c>
      <c r="O264" s="66">
        <f t="shared" si="225"/>
        <v>13668115042.030001</v>
      </c>
      <c r="P264" s="66">
        <f t="shared" si="225"/>
        <v>12501123599.969999</v>
      </c>
      <c r="Q264" s="66">
        <f t="shared" si="225"/>
        <v>10674340853.530001</v>
      </c>
      <c r="R264" s="66">
        <f t="shared" si="225"/>
        <v>15494897788.469999</v>
      </c>
      <c r="S264" s="66">
        <f t="shared" si="225"/>
        <v>2993774188.5</v>
      </c>
      <c r="T264" s="66">
        <f t="shared" si="225"/>
        <v>200358515.03</v>
      </c>
      <c r="U264" s="66">
        <f t="shared" si="225"/>
        <v>10473982338.5</v>
      </c>
      <c r="V264" s="66">
        <f t="shared" si="225"/>
        <v>166684135.03</v>
      </c>
      <c r="W264" s="66">
        <f t="shared" si="225"/>
        <v>33674380</v>
      </c>
      <c r="X264" s="38">
        <f t="shared" ref="X264:X295" si="226">+Q264/L264</f>
        <v>0.40789650014495826</v>
      </c>
      <c r="Y264" s="38">
        <f t="shared" si="224"/>
        <v>7.6562607636752964E-3</v>
      </c>
      <c r="Z264" s="38">
        <f t="shared" si="196"/>
        <v>6.3694682642574984E-3</v>
      </c>
      <c r="AA264" s="38">
        <f t="shared" si="217"/>
        <v>1.877010653671805E-2</v>
      </c>
      <c r="AB264" s="38">
        <f t="shared" si="188"/>
        <v>0.83192937921825838</v>
      </c>
    </row>
    <row r="265" spans="1:28" ht="34.5" customHeight="1" x14ac:dyDescent="0.25">
      <c r="A265" s="106" t="s">
        <v>443</v>
      </c>
      <c r="B265" s="101" t="s">
        <v>37</v>
      </c>
      <c r="C265" s="34">
        <v>13</v>
      </c>
      <c r="D265" s="34" t="s">
        <v>38</v>
      </c>
      <c r="E265" s="96" t="s">
        <v>251</v>
      </c>
      <c r="F265" s="66">
        <f>+F272</f>
        <v>15000000000</v>
      </c>
      <c r="G265" s="66">
        <f t="shared" ref="G265:J266" si="227">+G272</f>
        <v>0</v>
      </c>
      <c r="H265" s="66">
        <f t="shared" si="227"/>
        <v>0</v>
      </c>
      <c r="I265" s="66">
        <f t="shared" si="227"/>
        <v>0</v>
      </c>
      <c r="J265" s="66">
        <f t="shared" si="227"/>
        <v>0</v>
      </c>
      <c r="K265" s="66">
        <f t="shared" si="189"/>
        <v>0</v>
      </c>
      <c r="L265" s="66">
        <f>+L272</f>
        <v>15000000000</v>
      </c>
      <c r="M265" s="42">
        <f t="shared" si="219"/>
        <v>1.9006682796130295E-3</v>
      </c>
      <c r="N265" s="66">
        <f t="shared" ref="N265:W266" si="228">+N272</f>
        <v>0</v>
      </c>
      <c r="O265" s="66">
        <f t="shared" si="228"/>
        <v>6405089410</v>
      </c>
      <c r="P265" s="66">
        <f t="shared" si="228"/>
        <v>8594910590</v>
      </c>
      <c r="Q265" s="66">
        <f t="shared" si="228"/>
        <v>6405089410</v>
      </c>
      <c r="R265" s="66">
        <f t="shared" si="228"/>
        <v>8594910590</v>
      </c>
      <c r="S265" s="66">
        <f t="shared" si="228"/>
        <v>0</v>
      </c>
      <c r="T265" s="66">
        <f t="shared" si="228"/>
        <v>0</v>
      </c>
      <c r="U265" s="66">
        <f t="shared" si="228"/>
        <v>6405089410</v>
      </c>
      <c r="V265" s="66">
        <f t="shared" si="228"/>
        <v>0</v>
      </c>
      <c r="W265" s="66">
        <f t="shared" si="228"/>
        <v>0</v>
      </c>
      <c r="X265" s="38">
        <f t="shared" si="226"/>
        <v>0.42700596066666668</v>
      </c>
      <c r="Y265" s="38">
        <f t="shared" si="224"/>
        <v>0</v>
      </c>
      <c r="Z265" s="38">
        <f t="shared" si="196"/>
        <v>0</v>
      </c>
      <c r="AA265" s="38">
        <f t="shared" si="217"/>
        <v>0</v>
      </c>
      <c r="AB265" s="38" t="s">
        <v>40</v>
      </c>
    </row>
    <row r="266" spans="1:28" ht="34.5" customHeight="1" x14ac:dyDescent="0.25">
      <c r="A266" s="106" t="s">
        <v>443</v>
      </c>
      <c r="B266" s="101" t="s">
        <v>41</v>
      </c>
      <c r="C266" s="34">
        <v>20</v>
      </c>
      <c r="D266" s="34" t="s">
        <v>38</v>
      </c>
      <c r="E266" s="96" t="s">
        <v>251</v>
      </c>
      <c r="F266" s="66">
        <f>+F273</f>
        <v>21336005728</v>
      </c>
      <c r="G266" s="66">
        <f t="shared" si="227"/>
        <v>0</v>
      </c>
      <c r="H266" s="66">
        <f t="shared" si="227"/>
        <v>0</v>
      </c>
      <c r="I266" s="66">
        <f t="shared" si="227"/>
        <v>0</v>
      </c>
      <c r="J266" s="66">
        <f t="shared" si="227"/>
        <v>0</v>
      </c>
      <c r="K266" s="66">
        <f t="shared" si="189"/>
        <v>0</v>
      </c>
      <c r="L266" s="66">
        <f>+L273</f>
        <v>21336005728</v>
      </c>
      <c r="M266" s="42">
        <f t="shared" si="219"/>
        <v>2.7035112867234336E-3</v>
      </c>
      <c r="N266" s="66">
        <f t="shared" si="228"/>
        <v>0</v>
      </c>
      <c r="O266" s="66">
        <f t="shared" si="228"/>
        <v>3829788736</v>
      </c>
      <c r="P266" s="66">
        <f t="shared" si="228"/>
        <v>17506216992</v>
      </c>
      <c r="Q266" s="66">
        <f t="shared" si="228"/>
        <v>2640914994</v>
      </c>
      <c r="R266" s="66">
        <f t="shared" si="228"/>
        <v>18695090734</v>
      </c>
      <c r="S266" s="66">
        <f t="shared" si="228"/>
        <v>1188873742</v>
      </c>
      <c r="T266" s="66">
        <f t="shared" si="228"/>
        <v>801355892</v>
      </c>
      <c r="U266" s="66">
        <f t="shared" si="228"/>
        <v>1839559102</v>
      </c>
      <c r="V266" s="66">
        <f t="shared" si="228"/>
        <v>801355892</v>
      </c>
      <c r="W266" s="66">
        <f t="shared" si="228"/>
        <v>0</v>
      </c>
      <c r="X266" s="38">
        <f t="shared" si="226"/>
        <v>0.1237773849364051</v>
      </c>
      <c r="Y266" s="38">
        <f t="shared" si="224"/>
        <v>3.7558852496386054E-2</v>
      </c>
      <c r="Z266" s="38">
        <f t="shared" si="196"/>
        <v>3.7558852496386054E-2</v>
      </c>
      <c r="AA266" s="38">
        <f t="shared" si="217"/>
        <v>0.30343873006917388</v>
      </c>
      <c r="AB266" s="38">
        <f t="shared" si="188"/>
        <v>1</v>
      </c>
    </row>
    <row r="267" spans="1:28" ht="66" customHeight="1" x14ac:dyDescent="0.25">
      <c r="A267" s="97" t="s">
        <v>444</v>
      </c>
      <c r="B267" s="101" t="s">
        <v>37</v>
      </c>
      <c r="C267" s="34">
        <v>10</v>
      </c>
      <c r="D267" s="34" t="s">
        <v>38</v>
      </c>
      <c r="E267" s="96" t="s">
        <v>445</v>
      </c>
      <c r="F267" s="66">
        <f t="shared" ref="F267:J269" si="229">+F268</f>
        <v>50000000</v>
      </c>
      <c r="G267" s="66">
        <f t="shared" si="229"/>
        <v>0</v>
      </c>
      <c r="H267" s="66">
        <f t="shared" si="229"/>
        <v>0</v>
      </c>
      <c r="I267" s="66">
        <f t="shared" si="229"/>
        <v>0</v>
      </c>
      <c r="J267" s="66">
        <f t="shared" si="229"/>
        <v>0</v>
      </c>
      <c r="K267" s="66">
        <f t="shared" si="189"/>
        <v>0</v>
      </c>
      <c r="L267" s="66">
        <f>+L268</f>
        <v>50000000</v>
      </c>
      <c r="M267" s="61">
        <f t="shared" si="219"/>
        <v>6.3355609320434317E-6</v>
      </c>
      <c r="N267" s="66">
        <f t="shared" ref="N267:W269" si="230">+N268</f>
        <v>0</v>
      </c>
      <c r="O267" s="66">
        <f t="shared" si="230"/>
        <v>15638314</v>
      </c>
      <c r="P267" s="66">
        <f t="shared" si="230"/>
        <v>34361686</v>
      </c>
      <c r="Q267" s="66">
        <f t="shared" si="230"/>
        <v>15638314</v>
      </c>
      <c r="R267" s="66">
        <f t="shared" si="230"/>
        <v>34361686</v>
      </c>
      <c r="S267" s="66">
        <f t="shared" si="230"/>
        <v>0</v>
      </c>
      <c r="T267" s="66">
        <f t="shared" si="230"/>
        <v>689926</v>
      </c>
      <c r="U267" s="66">
        <f t="shared" si="230"/>
        <v>14948388</v>
      </c>
      <c r="V267" s="66">
        <f t="shared" si="230"/>
        <v>689926</v>
      </c>
      <c r="W267" s="66">
        <f t="shared" si="230"/>
        <v>0</v>
      </c>
      <c r="X267" s="38">
        <f t="shared" si="226"/>
        <v>0.31276628000000001</v>
      </c>
      <c r="Y267" s="38">
        <f t="shared" si="224"/>
        <v>1.379852E-2</v>
      </c>
      <c r="Z267" s="38">
        <f t="shared" si="196"/>
        <v>1.379852E-2</v>
      </c>
      <c r="AA267" s="38">
        <f t="shared" si="217"/>
        <v>4.4117671508578225E-2</v>
      </c>
      <c r="AB267" s="38">
        <f t="shared" si="188"/>
        <v>1</v>
      </c>
    </row>
    <row r="268" spans="1:28" ht="49.5" customHeight="1" x14ac:dyDescent="0.25">
      <c r="A268" s="97" t="s">
        <v>446</v>
      </c>
      <c r="B268" s="101" t="s">
        <v>37</v>
      </c>
      <c r="C268" s="34">
        <v>10</v>
      </c>
      <c r="D268" s="34" t="s">
        <v>38</v>
      </c>
      <c r="E268" s="96" t="s">
        <v>445</v>
      </c>
      <c r="F268" s="66">
        <f t="shared" si="229"/>
        <v>50000000</v>
      </c>
      <c r="G268" s="66">
        <f t="shared" si="229"/>
        <v>0</v>
      </c>
      <c r="H268" s="66">
        <f t="shared" si="229"/>
        <v>0</v>
      </c>
      <c r="I268" s="66">
        <f t="shared" si="229"/>
        <v>0</v>
      </c>
      <c r="J268" s="66">
        <f t="shared" si="229"/>
        <v>0</v>
      </c>
      <c r="K268" s="66">
        <f t="shared" si="189"/>
        <v>0</v>
      </c>
      <c r="L268" s="66">
        <f>+L269</f>
        <v>50000000</v>
      </c>
      <c r="M268" s="61">
        <f t="shared" si="219"/>
        <v>6.3355609320434317E-6</v>
      </c>
      <c r="N268" s="66">
        <f t="shared" si="230"/>
        <v>0</v>
      </c>
      <c r="O268" s="66">
        <f t="shared" si="230"/>
        <v>15638314</v>
      </c>
      <c r="P268" s="66">
        <f t="shared" si="230"/>
        <v>34361686</v>
      </c>
      <c r="Q268" s="66">
        <f t="shared" si="230"/>
        <v>15638314</v>
      </c>
      <c r="R268" s="66">
        <f t="shared" si="230"/>
        <v>34361686</v>
      </c>
      <c r="S268" s="66">
        <f t="shared" si="230"/>
        <v>0</v>
      </c>
      <c r="T268" s="66">
        <f t="shared" si="230"/>
        <v>689926</v>
      </c>
      <c r="U268" s="66">
        <f t="shared" si="230"/>
        <v>14948388</v>
      </c>
      <c r="V268" s="66">
        <f t="shared" si="230"/>
        <v>689926</v>
      </c>
      <c r="W268" s="66">
        <f t="shared" si="230"/>
        <v>0</v>
      </c>
      <c r="X268" s="38">
        <f t="shared" si="226"/>
        <v>0.31276628000000001</v>
      </c>
      <c r="Y268" s="38">
        <f t="shared" si="224"/>
        <v>1.379852E-2</v>
      </c>
      <c r="Z268" s="38">
        <f t="shared" si="196"/>
        <v>1.379852E-2</v>
      </c>
      <c r="AA268" s="38">
        <f t="shared" si="217"/>
        <v>4.4117671508578225E-2</v>
      </c>
      <c r="AB268" s="38">
        <f t="shared" si="188"/>
        <v>1</v>
      </c>
    </row>
    <row r="269" spans="1:28" ht="35.25" customHeight="1" x14ac:dyDescent="0.25">
      <c r="A269" s="97" t="s">
        <v>447</v>
      </c>
      <c r="B269" s="101" t="s">
        <v>37</v>
      </c>
      <c r="C269" s="34">
        <v>10</v>
      </c>
      <c r="D269" s="34" t="s">
        <v>38</v>
      </c>
      <c r="E269" s="96" t="s">
        <v>448</v>
      </c>
      <c r="F269" s="66">
        <f t="shared" si="229"/>
        <v>50000000</v>
      </c>
      <c r="G269" s="66">
        <f t="shared" si="229"/>
        <v>0</v>
      </c>
      <c r="H269" s="66">
        <f t="shared" si="229"/>
        <v>0</v>
      </c>
      <c r="I269" s="66">
        <f t="shared" si="229"/>
        <v>0</v>
      </c>
      <c r="J269" s="66">
        <f t="shared" si="229"/>
        <v>0</v>
      </c>
      <c r="K269" s="66">
        <f t="shared" si="189"/>
        <v>0</v>
      </c>
      <c r="L269" s="66">
        <f>+L270</f>
        <v>50000000</v>
      </c>
      <c r="M269" s="61">
        <f t="shared" si="219"/>
        <v>6.3355609320434317E-6</v>
      </c>
      <c r="N269" s="66">
        <f t="shared" si="230"/>
        <v>0</v>
      </c>
      <c r="O269" s="66">
        <f t="shared" si="230"/>
        <v>15638314</v>
      </c>
      <c r="P269" s="66">
        <f t="shared" si="230"/>
        <v>34361686</v>
      </c>
      <c r="Q269" s="66">
        <f t="shared" si="230"/>
        <v>15638314</v>
      </c>
      <c r="R269" s="66">
        <f t="shared" si="230"/>
        <v>34361686</v>
      </c>
      <c r="S269" s="66">
        <f t="shared" si="230"/>
        <v>0</v>
      </c>
      <c r="T269" s="66">
        <f t="shared" si="230"/>
        <v>689926</v>
      </c>
      <c r="U269" s="66">
        <f t="shared" si="230"/>
        <v>14948388</v>
      </c>
      <c r="V269" s="66">
        <f t="shared" si="230"/>
        <v>689926</v>
      </c>
      <c r="W269" s="66">
        <f t="shared" si="230"/>
        <v>0</v>
      </c>
      <c r="X269" s="38">
        <f t="shared" si="226"/>
        <v>0.31276628000000001</v>
      </c>
      <c r="Y269" s="38">
        <f t="shared" si="224"/>
        <v>1.379852E-2</v>
      </c>
      <c r="Z269" s="38">
        <f t="shared" si="196"/>
        <v>1.379852E-2</v>
      </c>
      <c r="AA269" s="38">
        <f t="shared" si="217"/>
        <v>4.4117671508578225E-2</v>
      </c>
      <c r="AB269" s="38">
        <f t="shared" si="188"/>
        <v>1</v>
      </c>
    </row>
    <row r="270" spans="1:28" ht="48" customHeight="1" x14ac:dyDescent="0.25">
      <c r="A270" s="43" t="s">
        <v>449</v>
      </c>
      <c r="B270" s="104" t="s">
        <v>37</v>
      </c>
      <c r="C270" s="44">
        <v>10</v>
      </c>
      <c r="D270" s="44" t="s">
        <v>38</v>
      </c>
      <c r="E270" s="45" t="s">
        <v>258</v>
      </c>
      <c r="F270" s="46">
        <v>50000000</v>
      </c>
      <c r="G270" s="46">
        <v>0</v>
      </c>
      <c r="H270" s="46">
        <v>0</v>
      </c>
      <c r="I270" s="46">
        <v>0</v>
      </c>
      <c r="J270" s="46">
        <v>0</v>
      </c>
      <c r="K270" s="46">
        <f t="shared" si="189"/>
        <v>0</v>
      </c>
      <c r="L270" s="46">
        <f>+F270+K270</f>
        <v>50000000</v>
      </c>
      <c r="M270" s="53">
        <f t="shared" si="219"/>
        <v>6.3355609320434317E-6</v>
      </c>
      <c r="N270" s="46">
        <v>0</v>
      </c>
      <c r="O270" s="46">
        <v>15638314</v>
      </c>
      <c r="P270" s="46">
        <f>L270-O270</f>
        <v>34361686</v>
      </c>
      <c r="Q270" s="46">
        <v>15638314</v>
      </c>
      <c r="R270" s="46">
        <f>+L270-Q270</f>
        <v>34361686</v>
      </c>
      <c r="S270" s="46">
        <f>O270-Q270</f>
        <v>0</v>
      </c>
      <c r="T270" s="46">
        <v>689926</v>
      </c>
      <c r="U270" s="46">
        <f>+Q270-T270</f>
        <v>14948388</v>
      </c>
      <c r="V270" s="46">
        <v>689926</v>
      </c>
      <c r="W270" s="48">
        <f>+T270-V270</f>
        <v>0</v>
      </c>
      <c r="X270" s="49">
        <f t="shared" si="226"/>
        <v>0.31276628000000001</v>
      </c>
      <c r="Y270" s="49">
        <f t="shared" si="224"/>
        <v>1.379852E-2</v>
      </c>
      <c r="Z270" s="49">
        <f t="shared" si="196"/>
        <v>1.379852E-2</v>
      </c>
      <c r="AA270" s="49">
        <f t="shared" si="217"/>
        <v>4.4117671508578225E-2</v>
      </c>
      <c r="AB270" s="38">
        <f t="shared" si="188"/>
        <v>1</v>
      </c>
    </row>
    <row r="271" spans="1:28" ht="64.5" customHeight="1" x14ac:dyDescent="0.25">
      <c r="A271" s="97" t="s">
        <v>450</v>
      </c>
      <c r="B271" s="108" t="s">
        <v>37</v>
      </c>
      <c r="C271" s="34">
        <v>10</v>
      </c>
      <c r="D271" s="34" t="s">
        <v>38</v>
      </c>
      <c r="E271" s="96" t="s">
        <v>451</v>
      </c>
      <c r="F271" s="60">
        <f>+F274</f>
        <v>19000238642</v>
      </c>
      <c r="G271" s="60">
        <f t="shared" ref="G271:J273" si="231">+G274</f>
        <v>0</v>
      </c>
      <c r="H271" s="60">
        <f t="shared" si="231"/>
        <v>0</v>
      </c>
      <c r="I271" s="60">
        <f t="shared" si="231"/>
        <v>0</v>
      </c>
      <c r="J271" s="60">
        <f t="shared" si="231"/>
        <v>0</v>
      </c>
      <c r="K271" s="66">
        <f t="shared" si="189"/>
        <v>0</v>
      </c>
      <c r="L271" s="60">
        <f>+L274</f>
        <v>19000238642</v>
      </c>
      <c r="M271" s="42">
        <f t="shared" si="219"/>
        <v>2.407543392795143E-3</v>
      </c>
      <c r="N271" s="60">
        <f t="shared" ref="N271:W273" si="232">+N274</f>
        <v>0</v>
      </c>
      <c r="O271" s="60">
        <f t="shared" si="232"/>
        <v>9659144350</v>
      </c>
      <c r="P271" s="60">
        <f t="shared" si="232"/>
        <v>9341094292</v>
      </c>
      <c r="Q271" s="60">
        <f t="shared" si="232"/>
        <v>8690493553</v>
      </c>
      <c r="R271" s="60">
        <f t="shared" si="232"/>
        <v>10309745089</v>
      </c>
      <c r="S271" s="60">
        <f t="shared" si="232"/>
        <v>968650797</v>
      </c>
      <c r="T271" s="60">
        <f t="shared" si="232"/>
        <v>164663987</v>
      </c>
      <c r="U271" s="60">
        <f t="shared" si="232"/>
        <v>8525829566</v>
      </c>
      <c r="V271" s="60">
        <f t="shared" si="232"/>
        <v>130989607</v>
      </c>
      <c r="W271" s="60">
        <f t="shared" si="232"/>
        <v>33674380</v>
      </c>
      <c r="X271" s="38">
        <f t="shared" si="226"/>
        <v>0.45738865267669199</v>
      </c>
      <c r="Y271" s="38">
        <f t="shared" si="224"/>
        <v>8.6664167804719298E-3</v>
      </c>
      <c r="Z271" s="38">
        <f t="shared" si="196"/>
        <v>6.8941032514427299E-3</v>
      </c>
      <c r="AA271" s="38">
        <f t="shared" si="217"/>
        <v>1.8947599005255254E-2</v>
      </c>
      <c r="AB271" s="38">
        <f t="shared" si="188"/>
        <v>0.79549638865479433</v>
      </c>
    </row>
    <row r="272" spans="1:28" ht="64.5" customHeight="1" x14ac:dyDescent="0.25">
      <c r="A272" s="97" t="s">
        <v>450</v>
      </c>
      <c r="B272" s="101" t="s">
        <v>37</v>
      </c>
      <c r="C272" s="34">
        <v>13</v>
      </c>
      <c r="D272" s="34" t="s">
        <v>38</v>
      </c>
      <c r="E272" s="96" t="s">
        <v>451</v>
      </c>
      <c r="F272" s="60">
        <f>+F275</f>
        <v>15000000000</v>
      </c>
      <c r="G272" s="60">
        <f t="shared" si="231"/>
        <v>0</v>
      </c>
      <c r="H272" s="60">
        <f t="shared" si="231"/>
        <v>0</v>
      </c>
      <c r="I272" s="60">
        <f t="shared" si="231"/>
        <v>0</v>
      </c>
      <c r="J272" s="60">
        <f t="shared" si="231"/>
        <v>0</v>
      </c>
      <c r="K272" s="66">
        <f t="shared" si="189"/>
        <v>0</v>
      </c>
      <c r="L272" s="60">
        <f>+L275</f>
        <v>15000000000</v>
      </c>
      <c r="M272" s="42">
        <f t="shared" si="219"/>
        <v>1.9006682796130295E-3</v>
      </c>
      <c r="N272" s="60">
        <f t="shared" si="232"/>
        <v>0</v>
      </c>
      <c r="O272" s="60">
        <f t="shared" si="232"/>
        <v>6405089410</v>
      </c>
      <c r="P272" s="60">
        <f t="shared" si="232"/>
        <v>8594910590</v>
      </c>
      <c r="Q272" s="60">
        <f t="shared" si="232"/>
        <v>6405089410</v>
      </c>
      <c r="R272" s="60">
        <f t="shared" si="232"/>
        <v>8594910590</v>
      </c>
      <c r="S272" s="60">
        <f t="shared" si="232"/>
        <v>0</v>
      </c>
      <c r="T272" s="60">
        <f t="shared" si="232"/>
        <v>0</v>
      </c>
      <c r="U272" s="60">
        <f t="shared" si="232"/>
        <v>6405089410</v>
      </c>
      <c r="V272" s="60">
        <f t="shared" si="232"/>
        <v>0</v>
      </c>
      <c r="W272" s="60">
        <f t="shared" si="232"/>
        <v>0</v>
      </c>
      <c r="X272" s="38">
        <f t="shared" si="226"/>
        <v>0.42700596066666668</v>
      </c>
      <c r="Y272" s="38">
        <f t="shared" si="224"/>
        <v>0</v>
      </c>
      <c r="Z272" s="38">
        <f t="shared" si="196"/>
        <v>0</v>
      </c>
      <c r="AA272" s="38">
        <f t="shared" si="217"/>
        <v>0</v>
      </c>
      <c r="AB272" s="38" t="e">
        <f t="shared" si="188"/>
        <v>#DIV/0!</v>
      </c>
    </row>
    <row r="273" spans="1:28" ht="64.5" customHeight="1" x14ac:dyDescent="0.25">
      <c r="A273" s="97" t="s">
        <v>450</v>
      </c>
      <c r="B273" s="101" t="s">
        <v>41</v>
      </c>
      <c r="C273" s="34">
        <v>20</v>
      </c>
      <c r="D273" s="34" t="s">
        <v>38</v>
      </c>
      <c r="E273" s="96" t="s">
        <v>451</v>
      </c>
      <c r="F273" s="60">
        <f>+F276</f>
        <v>21336005728</v>
      </c>
      <c r="G273" s="60">
        <f t="shared" si="231"/>
        <v>0</v>
      </c>
      <c r="H273" s="60">
        <f t="shared" si="231"/>
        <v>0</v>
      </c>
      <c r="I273" s="60">
        <f t="shared" si="231"/>
        <v>0</v>
      </c>
      <c r="J273" s="60">
        <f t="shared" si="231"/>
        <v>0</v>
      </c>
      <c r="K273" s="66">
        <f t="shared" si="189"/>
        <v>0</v>
      </c>
      <c r="L273" s="60">
        <f>+L276</f>
        <v>21336005728</v>
      </c>
      <c r="M273" s="42">
        <f t="shared" si="219"/>
        <v>2.7035112867234336E-3</v>
      </c>
      <c r="N273" s="60">
        <f t="shared" si="232"/>
        <v>0</v>
      </c>
      <c r="O273" s="60">
        <f t="shared" si="232"/>
        <v>3829788736</v>
      </c>
      <c r="P273" s="60">
        <f t="shared" si="232"/>
        <v>17506216992</v>
      </c>
      <c r="Q273" s="60">
        <f t="shared" si="232"/>
        <v>2640914994</v>
      </c>
      <c r="R273" s="60">
        <f t="shared" si="232"/>
        <v>18695090734</v>
      </c>
      <c r="S273" s="60">
        <f t="shared" si="232"/>
        <v>1188873742</v>
      </c>
      <c r="T273" s="60">
        <f t="shared" si="232"/>
        <v>801355892</v>
      </c>
      <c r="U273" s="60">
        <f t="shared" si="232"/>
        <v>1839559102</v>
      </c>
      <c r="V273" s="60">
        <f t="shared" si="232"/>
        <v>801355892</v>
      </c>
      <c r="W273" s="60">
        <f t="shared" si="232"/>
        <v>0</v>
      </c>
      <c r="X273" s="38">
        <f t="shared" si="226"/>
        <v>0.1237773849364051</v>
      </c>
      <c r="Y273" s="38">
        <f t="shared" si="224"/>
        <v>3.7558852496386054E-2</v>
      </c>
      <c r="Z273" s="38">
        <f t="shared" si="196"/>
        <v>3.7558852496386054E-2</v>
      </c>
      <c r="AA273" s="38">
        <f t="shared" si="217"/>
        <v>0.30343873006917388</v>
      </c>
      <c r="AB273" s="38">
        <f t="shared" si="188"/>
        <v>1</v>
      </c>
    </row>
    <row r="274" spans="1:28" ht="49.5" customHeight="1" x14ac:dyDescent="0.25">
      <c r="A274" s="97" t="s">
        <v>452</v>
      </c>
      <c r="B274" s="108" t="s">
        <v>37</v>
      </c>
      <c r="C274" s="34">
        <v>10</v>
      </c>
      <c r="D274" s="34" t="s">
        <v>38</v>
      </c>
      <c r="E274" s="96" t="s">
        <v>451</v>
      </c>
      <c r="F274" s="66">
        <f>+F277+F279</f>
        <v>19000238642</v>
      </c>
      <c r="G274" s="66">
        <f>+G277+G279</f>
        <v>0</v>
      </c>
      <c r="H274" s="66">
        <f>+H277+H279</f>
        <v>0</v>
      </c>
      <c r="I274" s="66">
        <f>+I277+I279</f>
        <v>0</v>
      </c>
      <c r="J274" s="66">
        <f>+J277+J279</f>
        <v>0</v>
      </c>
      <c r="K274" s="66">
        <f t="shared" si="189"/>
        <v>0</v>
      </c>
      <c r="L274" s="66">
        <f>+L277+L279</f>
        <v>19000238642</v>
      </c>
      <c r="M274" s="42">
        <f t="shared" si="219"/>
        <v>2.407543392795143E-3</v>
      </c>
      <c r="N274" s="66">
        <f t="shared" ref="N274:W274" si="233">+N277+N279</f>
        <v>0</v>
      </c>
      <c r="O274" s="66">
        <f t="shared" si="233"/>
        <v>9659144350</v>
      </c>
      <c r="P274" s="66">
        <f t="shared" si="233"/>
        <v>9341094292</v>
      </c>
      <c r="Q274" s="66">
        <f t="shared" si="233"/>
        <v>8690493553</v>
      </c>
      <c r="R274" s="66">
        <f t="shared" si="233"/>
        <v>10309745089</v>
      </c>
      <c r="S274" s="66">
        <f t="shared" si="233"/>
        <v>968650797</v>
      </c>
      <c r="T274" s="66">
        <f t="shared" si="233"/>
        <v>164663987</v>
      </c>
      <c r="U274" s="66">
        <f t="shared" si="233"/>
        <v>8525829566</v>
      </c>
      <c r="V274" s="66">
        <f t="shared" si="233"/>
        <v>130989607</v>
      </c>
      <c r="W274" s="66">
        <f t="shared" si="233"/>
        <v>33674380</v>
      </c>
      <c r="X274" s="38">
        <f t="shared" si="226"/>
        <v>0.45738865267669199</v>
      </c>
      <c r="Y274" s="38">
        <f t="shared" si="224"/>
        <v>8.6664167804719298E-3</v>
      </c>
      <c r="Z274" s="38">
        <f t="shared" si="196"/>
        <v>6.8941032514427299E-3</v>
      </c>
      <c r="AA274" s="38">
        <f t="shared" si="217"/>
        <v>1.8947599005255254E-2</v>
      </c>
      <c r="AB274" s="38">
        <f t="shared" si="188"/>
        <v>0.79549638865479433</v>
      </c>
    </row>
    <row r="275" spans="1:28" ht="49.5" customHeight="1" x14ac:dyDescent="0.25">
      <c r="A275" s="97" t="s">
        <v>452</v>
      </c>
      <c r="B275" s="101" t="s">
        <v>37</v>
      </c>
      <c r="C275" s="34">
        <v>13</v>
      </c>
      <c r="D275" s="34" t="s">
        <v>38</v>
      </c>
      <c r="E275" s="96" t="s">
        <v>451</v>
      </c>
      <c r="F275" s="66">
        <f>+F280</f>
        <v>15000000000</v>
      </c>
      <c r="G275" s="66">
        <f>+G280</f>
        <v>0</v>
      </c>
      <c r="H275" s="66">
        <f>+H280</f>
        <v>0</v>
      </c>
      <c r="I275" s="66">
        <f>+I280</f>
        <v>0</v>
      </c>
      <c r="J275" s="66">
        <f>+J280</f>
        <v>0</v>
      </c>
      <c r="K275" s="66">
        <f t="shared" si="189"/>
        <v>0</v>
      </c>
      <c r="L275" s="66">
        <f>+L280</f>
        <v>15000000000</v>
      </c>
      <c r="M275" s="42">
        <f t="shared" si="219"/>
        <v>1.9006682796130295E-3</v>
      </c>
      <c r="N275" s="66">
        <f t="shared" ref="N275:W275" si="234">+N280</f>
        <v>0</v>
      </c>
      <c r="O275" s="66">
        <f t="shared" si="234"/>
        <v>6405089410</v>
      </c>
      <c r="P275" s="66">
        <f t="shared" si="234"/>
        <v>8594910590</v>
      </c>
      <c r="Q275" s="66">
        <f t="shared" si="234"/>
        <v>6405089410</v>
      </c>
      <c r="R275" s="66">
        <f t="shared" si="234"/>
        <v>8594910590</v>
      </c>
      <c r="S275" s="66">
        <f t="shared" si="234"/>
        <v>0</v>
      </c>
      <c r="T275" s="66">
        <f t="shared" si="234"/>
        <v>0</v>
      </c>
      <c r="U275" s="66">
        <f t="shared" si="234"/>
        <v>6405089410</v>
      </c>
      <c r="V275" s="66">
        <f t="shared" si="234"/>
        <v>0</v>
      </c>
      <c r="W275" s="66">
        <f t="shared" si="234"/>
        <v>0</v>
      </c>
      <c r="X275" s="38">
        <f t="shared" si="226"/>
        <v>0.42700596066666668</v>
      </c>
      <c r="Y275" s="38">
        <f t="shared" si="224"/>
        <v>0</v>
      </c>
      <c r="Z275" s="38">
        <f t="shared" si="196"/>
        <v>0</v>
      </c>
      <c r="AA275" s="38">
        <f t="shared" si="217"/>
        <v>0</v>
      </c>
      <c r="AB275" s="38" t="e">
        <f t="shared" ref="AB275:AB295" si="235">+V275/T275</f>
        <v>#DIV/0!</v>
      </c>
    </row>
    <row r="276" spans="1:28" ht="49.5" customHeight="1" x14ac:dyDescent="0.25">
      <c r="A276" s="97" t="s">
        <v>452</v>
      </c>
      <c r="B276" s="101" t="s">
        <v>41</v>
      </c>
      <c r="C276" s="34">
        <v>20</v>
      </c>
      <c r="D276" s="34" t="s">
        <v>38</v>
      </c>
      <c r="E276" s="96" t="s">
        <v>451</v>
      </c>
      <c r="F276" s="66">
        <f>+F278+F281</f>
        <v>21336005728</v>
      </c>
      <c r="G276" s="66">
        <f>+G278+G281</f>
        <v>0</v>
      </c>
      <c r="H276" s="66">
        <f>+H278+H281</f>
        <v>0</v>
      </c>
      <c r="I276" s="66">
        <f>+I278+I281</f>
        <v>0</v>
      </c>
      <c r="J276" s="66">
        <f>+J278+J281</f>
        <v>0</v>
      </c>
      <c r="K276" s="66">
        <f t="shared" si="189"/>
        <v>0</v>
      </c>
      <c r="L276" s="66">
        <f>+L278+L281</f>
        <v>21336005728</v>
      </c>
      <c r="M276" s="42">
        <f t="shared" si="219"/>
        <v>2.7035112867234336E-3</v>
      </c>
      <c r="N276" s="66">
        <f t="shared" ref="N276:W276" si="236">+N278+N281</f>
        <v>0</v>
      </c>
      <c r="O276" s="66">
        <f t="shared" si="236"/>
        <v>3829788736</v>
      </c>
      <c r="P276" s="66">
        <f t="shared" si="236"/>
        <v>17506216992</v>
      </c>
      <c r="Q276" s="66">
        <f t="shared" si="236"/>
        <v>2640914994</v>
      </c>
      <c r="R276" s="66">
        <f t="shared" si="236"/>
        <v>18695090734</v>
      </c>
      <c r="S276" s="66">
        <f t="shared" si="236"/>
        <v>1188873742</v>
      </c>
      <c r="T276" s="66">
        <f t="shared" si="236"/>
        <v>801355892</v>
      </c>
      <c r="U276" s="66">
        <f t="shared" si="236"/>
        <v>1839559102</v>
      </c>
      <c r="V276" s="66">
        <f t="shared" si="236"/>
        <v>801355892</v>
      </c>
      <c r="W276" s="66">
        <f t="shared" si="236"/>
        <v>0</v>
      </c>
      <c r="X276" s="38">
        <f t="shared" si="226"/>
        <v>0.1237773849364051</v>
      </c>
      <c r="Y276" s="38">
        <f t="shared" si="224"/>
        <v>3.7558852496386054E-2</v>
      </c>
      <c r="Z276" s="38">
        <f t="shared" si="196"/>
        <v>3.7558852496386054E-2</v>
      </c>
      <c r="AA276" s="38">
        <f t="shared" si="217"/>
        <v>0.30343873006917388</v>
      </c>
      <c r="AB276" s="38">
        <f t="shared" si="235"/>
        <v>1</v>
      </c>
    </row>
    <row r="277" spans="1:28" ht="34.5" customHeight="1" x14ac:dyDescent="0.25">
      <c r="A277" s="97" t="s">
        <v>453</v>
      </c>
      <c r="B277" s="108" t="s">
        <v>37</v>
      </c>
      <c r="C277" s="34">
        <v>10</v>
      </c>
      <c r="D277" s="34" t="s">
        <v>38</v>
      </c>
      <c r="E277" s="40" t="s">
        <v>393</v>
      </c>
      <c r="F277" s="66">
        <f>+F282</f>
        <v>18384779632</v>
      </c>
      <c r="G277" s="66">
        <f t="shared" ref="G277:J281" si="237">+G282</f>
        <v>0</v>
      </c>
      <c r="H277" s="66">
        <f t="shared" si="237"/>
        <v>0</v>
      </c>
      <c r="I277" s="66">
        <f t="shared" si="237"/>
        <v>0</v>
      </c>
      <c r="J277" s="66">
        <f t="shared" si="237"/>
        <v>0</v>
      </c>
      <c r="K277" s="66">
        <f t="shared" si="189"/>
        <v>0</v>
      </c>
      <c r="L277" s="66">
        <f>+L282</f>
        <v>18384779632</v>
      </c>
      <c r="M277" s="42">
        <f t="shared" si="219"/>
        <v>2.3295578316145401E-3</v>
      </c>
      <c r="N277" s="66">
        <f t="shared" ref="N277:W281" si="238">+N282</f>
        <v>0</v>
      </c>
      <c r="O277" s="66">
        <f t="shared" si="238"/>
        <v>9659144350</v>
      </c>
      <c r="P277" s="66">
        <f t="shared" si="238"/>
        <v>8725635282</v>
      </c>
      <c r="Q277" s="66">
        <f t="shared" si="238"/>
        <v>8690493553</v>
      </c>
      <c r="R277" s="66">
        <f t="shared" si="238"/>
        <v>9694286079</v>
      </c>
      <c r="S277" s="66">
        <f t="shared" si="238"/>
        <v>968650797</v>
      </c>
      <c r="T277" s="66">
        <f t="shared" si="238"/>
        <v>164663987</v>
      </c>
      <c r="U277" s="66">
        <f t="shared" si="238"/>
        <v>8525829566</v>
      </c>
      <c r="V277" s="66">
        <f t="shared" si="238"/>
        <v>130989607</v>
      </c>
      <c r="W277" s="66">
        <f t="shared" si="238"/>
        <v>33674380</v>
      </c>
      <c r="X277" s="38">
        <f t="shared" si="226"/>
        <v>0.47270044716084525</v>
      </c>
      <c r="Y277" s="38">
        <f t="shared" si="224"/>
        <v>8.9565385224085452E-3</v>
      </c>
      <c r="Z277" s="38">
        <f t="shared" si="196"/>
        <v>7.1248940494235457E-3</v>
      </c>
      <c r="AA277" s="38">
        <f t="shared" si="217"/>
        <v>1.8947599005255254E-2</v>
      </c>
      <c r="AB277" s="38">
        <f t="shared" si="235"/>
        <v>0.79549638865479433</v>
      </c>
    </row>
    <row r="278" spans="1:28" ht="34.5" customHeight="1" x14ac:dyDescent="0.25">
      <c r="A278" s="97" t="s">
        <v>453</v>
      </c>
      <c r="B278" s="108" t="s">
        <v>41</v>
      </c>
      <c r="C278" s="34">
        <v>20</v>
      </c>
      <c r="D278" s="34" t="s">
        <v>38</v>
      </c>
      <c r="E278" s="40" t="s">
        <v>393</v>
      </c>
      <c r="F278" s="66">
        <f>+F283</f>
        <v>5269459612</v>
      </c>
      <c r="G278" s="66">
        <f t="shared" si="237"/>
        <v>0</v>
      </c>
      <c r="H278" s="66">
        <f t="shared" si="237"/>
        <v>0</v>
      </c>
      <c r="I278" s="66">
        <f t="shared" si="237"/>
        <v>0</v>
      </c>
      <c r="J278" s="66">
        <f t="shared" si="237"/>
        <v>0</v>
      </c>
      <c r="K278" s="66">
        <f t="shared" ref="K278:K295" si="239">+G278-H278+I278-J278</f>
        <v>0</v>
      </c>
      <c r="L278" s="66">
        <f>+L283</f>
        <v>5269459612</v>
      </c>
      <c r="M278" s="42">
        <f t="shared" si="219"/>
        <v>6.6769964901535882E-4</v>
      </c>
      <c r="N278" s="66">
        <f t="shared" si="238"/>
        <v>0</v>
      </c>
      <c r="O278" s="66">
        <f t="shared" si="238"/>
        <v>3037788736</v>
      </c>
      <c r="P278" s="66">
        <f t="shared" si="238"/>
        <v>2231670876</v>
      </c>
      <c r="Q278" s="66">
        <f t="shared" si="238"/>
        <v>1848914994</v>
      </c>
      <c r="R278" s="66">
        <f t="shared" si="238"/>
        <v>3420544618</v>
      </c>
      <c r="S278" s="66">
        <f t="shared" si="238"/>
        <v>1188873742</v>
      </c>
      <c r="T278" s="66">
        <f t="shared" si="238"/>
        <v>9355892</v>
      </c>
      <c r="U278" s="66">
        <f t="shared" si="238"/>
        <v>1839559102</v>
      </c>
      <c r="V278" s="66">
        <f t="shared" si="238"/>
        <v>9355892</v>
      </c>
      <c r="W278" s="66">
        <f t="shared" si="238"/>
        <v>0</v>
      </c>
      <c r="X278" s="38">
        <f t="shared" si="226"/>
        <v>0.35087373851191783</v>
      </c>
      <c r="Y278" s="38">
        <f t="shared" si="224"/>
        <v>1.775493634811068E-3</v>
      </c>
      <c r="Z278" s="38">
        <f t="shared" si="196"/>
        <v>1.775493634811068E-3</v>
      </c>
      <c r="AA278" s="38">
        <f t="shared" si="217"/>
        <v>5.0602066781659733E-3</v>
      </c>
      <c r="AB278" s="38">
        <f t="shared" si="235"/>
        <v>1</v>
      </c>
    </row>
    <row r="279" spans="1:28" ht="30.75" customHeight="1" x14ac:dyDescent="0.25">
      <c r="A279" s="39" t="s">
        <v>454</v>
      </c>
      <c r="B279" s="108" t="s">
        <v>37</v>
      </c>
      <c r="C279" s="34">
        <v>10</v>
      </c>
      <c r="D279" s="34" t="s">
        <v>38</v>
      </c>
      <c r="E279" s="40" t="s">
        <v>455</v>
      </c>
      <c r="F279" s="62">
        <f>+F284</f>
        <v>615459010</v>
      </c>
      <c r="G279" s="62">
        <f t="shared" si="237"/>
        <v>0</v>
      </c>
      <c r="H279" s="62">
        <f t="shared" si="237"/>
        <v>0</v>
      </c>
      <c r="I279" s="62">
        <f t="shared" si="237"/>
        <v>0</v>
      </c>
      <c r="J279" s="62">
        <f t="shared" si="237"/>
        <v>0</v>
      </c>
      <c r="K279" s="62">
        <f t="shared" si="239"/>
        <v>0</v>
      </c>
      <c r="L279" s="62">
        <f>+L284</f>
        <v>615459010</v>
      </c>
      <c r="M279" s="42">
        <f t="shared" si="219"/>
        <v>7.798556118060255E-5</v>
      </c>
      <c r="N279" s="62">
        <f t="shared" si="238"/>
        <v>0</v>
      </c>
      <c r="O279" s="62">
        <f t="shared" si="238"/>
        <v>0</v>
      </c>
      <c r="P279" s="62">
        <f t="shared" si="238"/>
        <v>615459010</v>
      </c>
      <c r="Q279" s="62">
        <f t="shared" si="238"/>
        <v>0</v>
      </c>
      <c r="R279" s="62">
        <f t="shared" si="238"/>
        <v>615459010</v>
      </c>
      <c r="S279" s="62">
        <f t="shared" si="238"/>
        <v>0</v>
      </c>
      <c r="T279" s="62">
        <f t="shared" si="238"/>
        <v>0</v>
      </c>
      <c r="U279" s="62">
        <f t="shared" si="238"/>
        <v>0</v>
      </c>
      <c r="V279" s="62">
        <f t="shared" si="238"/>
        <v>0</v>
      </c>
      <c r="W279" s="62">
        <f t="shared" si="238"/>
        <v>0</v>
      </c>
      <c r="X279" s="38">
        <f t="shared" si="226"/>
        <v>0</v>
      </c>
      <c r="Y279" s="38">
        <f t="shared" si="224"/>
        <v>0</v>
      </c>
      <c r="Z279" s="38">
        <f t="shared" si="196"/>
        <v>0</v>
      </c>
      <c r="AA279" s="38" t="s">
        <v>40</v>
      </c>
      <c r="AB279" s="49" t="s">
        <v>40</v>
      </c>
    </row>
    <row r="280" spans="1:28" ht="30.75" customHeight="1" x14ac:dyDescent="0.25">
      <c r="A280" s="39" t="s">
        <v>454</v>
      </c>
      <c r="B280" s="108" t="s">
        <v>37</v>
      </c>
      <c r="C280" s="34">
        <v>13</v>
      </c>
      <c r="D280" s="34" t="s">
        <v>38</v>
      </c>
      <c r="E280" s="40" t="s">
        <v>455</v>
      </c>
      <c r="F280" s="62">
        <f>+F285</f>
        <v>15000000000</v>
      </c>
      <c r="G280" s="62">
        <f t="shared" si="237"/>
        <v>0</v>
      </c>
      <c r="H280" s="62">
        <f t="shared" si="237"/>
        <v>0</v>
      </c>
      <c r="I280" s="62">
        <f t="shared" si="237"/>
        <v>0</v>
      </c>
      <c r="J280" s="62">
        <f t="shared" si="237"/>
        <v>0</v>
      </c>
      <c r="K280" s="62">
        <f t="shared" si="239"/>
        <v>0</v>
      </c>
      <c r="L280" s="62">
        <f>+L285</f>
        <v>15000000000</v>
      </c>
      <c r="M280" s="42">
        <f t="shared" si="219"/>
        <v>1.9006682796130295E-3</v>
      </c>
      <c r="N280" s="62">
        <f t="shared" si="238"/>
        <v>0</v>
      </c>
      <c r="O280" s="62">
        <f t="shared" si="238"/>
        <v>6405089410</v>
      </c>
      <c r="P280" s="62">
        <f t="shared" si="238"/>
        <v>8594910590</v>
      </c>
      <c r="Q280" s="62">
        <f t="shared" si="238"/>
        <v>6405089410</v>
      </c>
      <c r="R280" s="62">
        <f t="shared" si="238"/>
        <v>8594910590</v>
      </c>
      <c r="S280" s="62">
        <f t="shared" si="238"/>
        <v>0</v>
      </c>
      <c r="T280" s="62">
        <f t="shared" si="238"/>
        <v>0</v>
      </c>
      <c r="U280" s="62">
        <f t="shared" si="238"/>
        <v>6405089410</v>
      </c>
      <c r="V280" s="62">
        <f t="shared" si="238"/>
        <v>0</v>
      </c>
      <c r="W280" s="62">
        <f t="shared" si="238"/>
        <v>0</v>
      </c>
      <c r="X280" s="38">
        <f t="shared" si="226"/>
        <v>0.42700596066666668</v>
      </c>
      <c r="Y280" s="38">
        <f t="shared" si="224"/>
        <v>0</v>
      </c>
      <c r="Z280" s="38">
        <f t="shared" si="196"/>
        <v>0</v>
      </c>
      <c r="AA280" s="38">
        <f t="shared" si="217"/>
        <v>0</v>
      </c>
      <c r="AB280" s="49" t="s">
        <v>40</v>
      </c>
    </row>
    <row r="281" spans="1:28" ht="30.75" customHeight="1" x14ac:dyDescent="0.25">
      <c r="A281" s="39" t="s">
        <v>454</v>
      </c>
      <c r="B281" s="101" t="s">
        <v>41</v>
      </c>
      <c r="C281" s="34">
        <v>20</v>
      </c>
      <c r="D281" s="34" t="s">
        <v>38</v>
      </c>
      <c r="E281" s="40" t="s">
        <v>455</v>
      </c>
      <c r="F281" s="62">
        <f>+F286</f>
        <v>16066546116</v>
      </c>
      <c r="G281" s="62">
        <f t="shared" si="237"/>
        <v>0</v>
      </c>
      <c r="H281" s="62">
        <f t="shared" si="237"/>
        <v>0</v>
      </c>
      <c r="I281" s="62">
        <f t="shared" si="237"/>
        <v>0</v>
      </c>
      <c r="J281" s="62">
        <f t="shared" si="237"/>
        <v>0</v>
      </c>
      <c r="K281" s="62">
        <f t="shared" si="239"/>
        <v>0</v>
      </c>
      <c r="L281" s="62">
        <f>+L286</f>
        <v>16066546116</v>
      </c>
      <c r="M281" s="42">
        <f t="shared" si="219"/>
        <v>2.0358116377080745E-3</v>
      </c>
      <c r="N281" s="62">
        <f t="shared" si="238"/>
        <v>0</v>
      </c>
      <c r="O281" s="62">
        <f t="shared" si="238"/>
        <v>792000000</v>
      </c>
      <c r="P281" s="62">
        <f t="shared" si="238"/>
        <v>15274546116</v>
      </c>
      <c r="Q281" s="62">
        <f t="shared" si="238"/>
        <v>792000000</v>
      </c>
      <c r="R281" s="62">
        <f t="shared" si="238"/>
        <v>15274546116</v>
      </c>
      <c r="S281" s="62">
        <f t="shared" si="238"/>
        <v>0</v>
      </c>
      <c r="T281" s="62">
        <f t="shared" si="238"/>
        <v>792000000</v>
      </c>
      <c r="U281" s="62">
        <f t="shared" si="238"/>
        <v>0</v>
      </c>
      <c r="V281" s="62">
        <f t="shared" si="238"/>
        <v>792000000</v>
      </c>
      <c r="W281" s="62">
        <f t="shared" si="238"/>
        <v>0</v>
      </c>
      <c r="X281" s="49">
        <f t="shared" si="226"/>
        <v>4.9294975676899243E-2</v>
      </c>
      <c r="Y281" s="38">
        <f t="shared" si="224"/>
        <v>4.9294975676899243E-2</v>
      </c>
      <c r="Z281" s="38">
        <f t="shared" si="196"/>
        <v>4.9294975676899243E-2</v>
      </c>
      <c r="AA281" s="38">
        <f t="shared" si="217"/>
        <v>1</v>
      </c>
      <c r="AB281" s="38">
        <f t="shared" si="235"/>
        <v>1</v>
      </c>
    </row>
    <row r="282" spans="1:28" ht="32.25" customHeight="1" x14ac:dyDescent="0.25">
      <c r="A282" s="43" t="s">
        <v>456</v>
      </c>
      <c r="B282" s="100" t="s">
        <v>37</v>
      </c>
      <c r="C282" s="44">
        <v>10</v>
      </c>
      <c r="D282" s="44" t="s">
        <v>38</v>
      </c>
      <c r="E282" s="109" t="s">
        <v>258</v>
      </c>
      <c r="F282" s="46">
        <v>18384779632</v>
      </c>
      <c r="G282" s="46">
        <v>0</v>
      </c>
      <c r="H282" s="46">
        <v>0</v>
      </c>
      <c r="I282" s="46">
        <v>0</v>
      </c>
      <c r="J282" s="46">
        <v>0</v>
      </c>
      <c r="K282" s="46">
        <f t="shared" si="239"/>
        <v>0</v>
      </c>
      <c r="L282" s="46">
        <f>+F282+K282</f>
        <v>18384779632</v>
      </c>
      <c r="M282" s="51">
        <f t="shared" si="219"/>
        <v>2.3295578316145401E-3</v>
      </c>
      <c r="N282" s="46">
        <v>0</v>
      </c>
      <c r="O282" s="46">
        <v>9659144350</v>
      </c>
      <c r="P282" s="46">
        <f>L282-O282</f>
        <v>8725635282</v>
      </c>
      <c r="Q282" s="46">
        <v>8690493553</v>
      </c>
      <c r="R282" s="46">
        <f>+L282-Q282</f>
        <v>9694286079</v>
      </c>
      <c r="S282" s="46">
        <f>O282-Q282</f>
        <v>968650797</v>
      </c>
      <c r="T282" s="46">
        <v>164663987</v>
      </c>
      <c r="U282" s="46">
        <f>+Q282-T282</f>
        <v>8525829566</v>
      </c>
      <c r="V282" s="46">
        <v>130989607</v>
      </c>
      <c r="W282" s="48">
        <f>+T282-V282</f>
        <v>33674380</v>
      </c>
      <c r="X282" s="49">
        <f t="shared" si="226"/>
        <v>0.47270044716084525</v>
      </c>
      <c r="Y282" s="49">
        <f t="shared" si="224"/>
        <v>8.9565385224085452E-3</v>
      </c>
      <c r="Z282" s="49">
        <f t="shared" si="196"/>
        <v>7.1248940494235457E-3</v>
      </c>
      <c r="AA282" s="49">
        <f t="shared" si="217"/>
        <v>1.8947599005255254E-2</v>
      </c>
      <c r="AB282" s="49">
        <f t="shared" si="235"/>
        <v>0.79549638865479433</v>
      </c>
    </row>
    <row r="283" spans="1:28" ht="48" customHeight="1" x14ac:dyDescent="0.25">
      <c r="A283" s="79" t="s">
        <v>456</v>
      </c>
      <c r="B283" s="110" t="s">
        <v>41</v>
      </c>
      <c r="C283" s="80">
        <v>20</v>
      </c>
      <c r="D283" s="80" t="s">
        <v>38</v>
      </c>
      <c r="E283" s="111" t="s">
        <v>258</v>
      </c>
      <c r="F283" s="112">
        <v>5269459612</v>
      </c>
      <c r="G283" s="46">
        <v>0</v>
      </c>
      <c r="H283" s="46">
        <v>0</v>
      </c>
      <c r="I283" s="46">
        <v>0</v>
      </c>
      <c r="J283" s="46">
        <v>0</v>
      </c>
      <c r="K283" s="46">
        <f t="shared" si="239"/>
        <v>0</v>
      </c>
      <c r="L283" s="56">
        <f>+F283+K283</f>
        <v>5269459612</v>
      </c>
      <c r="M283" s="51">
        <f t="shared" si="219"/>
        <v>6.6769964901535882E-4</v>
      </c>
      <c r="N283" s="113">
        <v>0</v>
      </c>
      <c r="O283" s="46">
        <v>3037788736</v>
      </c>
      <c r="P283" s="46">
        <f>L283-O283</f>
        <v>2231670876</v>
      </c>
      <c r="Q283" s="46">
        <v>1848914994</v>
      </c>
      <c r="R283" s="46">
        <f>+L283-Q283</f>
        <v>3420544618</v>
      </c>
      <c r="S283" s="46">
        <f>O283-Q283</f>
        <v>1188873742</v>
      </c>
      <c r="T283" s="46">
        <v>9355892</v>
      </c>
      <c r="U283" s="46">
        <f>+Q283-T283</f>
        <v>1839559102</v>
      </c>
      <c r="V283" s="46">
        <v>9355892</v>
      </c>
      <c r="W283" s="48">
        <f>+T283-V283</f>
        <v>0</v>
      </c>
      <c r="X283" s="49">
        <f t="shared" si="226"/>
        <v>0.35087373851191783</v>
      </c>
      <c r="Y283" s="49">
        <f t="shared" si="224"/>
        <v>1.775493634811068E-3</v>
      </c>
      <c r="Z283" s="49">
        <f t="shared" si="196"/>
        <v>1.775493634811068E-3</v>
      </c>
      <c r="AA283" s="49">
        <f t="shared" si="217"/>
        <v>5.0602066781659733E-3</v>
      </c>
      <c r="AB283" s="49">
        <f t="shared" si="235"/>
        <v>1</v>
      </c>
    </row>
    <row r="284" spans="1:28" ht="48" customHeight="1" x14ac:dyDescent="0.25">
      <c r="A284" s="43" t="s">
        <v>457</v>
      </c>
      <c r="B284" s="104" t="s">
        <v>37</v>
      </c>
      <c r="C284" s="44">
        <v>10</v>
      </c>
      <c r="D284" s="44" t="s">
        <v>38</v>
      </c>
      <c r="E284" s="109" t="s">
        <v>258</v>
      </c>
      <c r="F284" s="46">
        <v>615459010</v>
      </c>
      <c r="G284" s="46">
        <v>0</v>
      </c>
      <c r="H284" s="46">
        <v>0</v>
      </c>
      <c r="I284" s="46">
        <v>0</v>
      </c>
      <c r="J284" s="46">
        <v>0</v>
      </c>
      <c r="K284" s="46">
        <f t="shared" si="239"/>
        <v>0</v>
      </c>
      <c r="L284" s="56">
        <f>+F284+K284</f>
        <v>615459010</v>
      </c>
      <c r="M284" s="51">
        <f t="shared" si="219"/>
        <v>7.798556118060255E-5</v>
      </c>
      <c r="N284" s="113">
        <v>0</v>
      </c>
      <c r="O284" s="46">
        <v>0</v>
      </c>
      <c r="P284" s="46">
        <f>L284-O284</f>
        <v>615459010</v>
      </c>
      <c r="Q284" s="46">
        <v>0</v>
      </c>
      <c r="R284" s="46">
        <f>+L284-Q284</f>
        <v>615459010</v>
      </c>
      <c r="S284" s="46">
        <f>O284-Q284</f>
        <v>0</v>
      </c>
      <c r="T284" s="46">
        <v>0</v>
      </c>
      <c r="U284" s="46">
        <f>+Q284-T284</f>
        <v>0</v>
      </c>
      <c r="V284" s="46">
        <v>0</v>
      </c>
      <c r="W284" s="48">
        <f>+T284-V284</f>
        <v>0</v>
      </c>
      <c r="X284" s="49">
        <f t="shared" si="226"/>
        <v>0</v>
      </c>
      <c r="Y284" s="49">
        <f t="shared" si="224"/>
        <v>0</v>
      </c>
      <c r="Z284" s="49">
        <f t="shared" si="196"/>
        <v>0</v>
      </c>
      <c r="AA284" s="49" t="s">
        <v>40</v>
      </c>
      <c r="AB284" s="49" t="s">
        <v>40</v>
      </c>
    </row>
    <row r="285" spans="1:28" ht="48" customHeight="1" x14ac:dyDescent="0.25">
      <c r="A285" s="43" t="s">
        <v>457</v>
      </c>
      <c r="B285" s="104" t="s">
        <v>37</v>
      </c>
      <c r="C285" s="44">
        <v>13</v>
      </c>
      <c r="D285" s="44" t="s">
        <v>38</v>
      </c>
      <c r="E285" s="109" t="s">
        <v>258</v>
      </c>
      <c r="F285" s="46">
        <v>15000000000</v>
      </c>
      <c r="G285" s="46">
        <v>0</v>
      </c>
      <c r="H285" s="46">
        <v>0</v>
      </c>
      <c r="I285" s="46">
        <v>0</v>
      </c>
      <c r="J285" s="46">
        <v>0</v>
      </c>
      <c r="K285" s="46">
        <f t="shared" si="239"/>
        <v>0</v>
      </c>
      <c r="L285" s="56">
        <f>+F285+K285</f>
        <v>15000000000</v>
      </c>
      <c r="M285" s="51">
        <f t="shared" si="219"/>
        <v>1.9006682796130295E-3</v>
      </c>
      <c r="N285" s="113">
        <v>0</v>
      </c>
      <c r="O285" s="46">
        <v>6405089410</v>
      </c>
      <c r="P285" s="46">
        <f>L285-O285</f>
        <v>8594910590</v>
      </c>
      <c r="Q285" s="46">
        <v>6405089410</v>
      </c>
      <c r="R285" s="46">
        <f>+L285-Q285</f>
        <v>8594910590</v>
      </c>
      <c r="S285" s="46">
        <f>O285-Q285</f>
        <v>0</v>
      </c>
      <c r="T285" s="46">
        <v>0</v>
      </c>
      <c r="U285" s="46">
        <f>+Q285-T285</f>
        <v>6405089410</v>
      </c>
      <c r="V285" s="46">
        <v>0</v>
      </c>
      <c r="W285" s="48">
        <f>+T285-V285</f>
        <v>0</v>
      </c>
      <c r="X285" s="49">
        <f t="shared" si="226"/>
        <v>0.42700596066666668</v>
      </c>
      <c r="Y285" s="49">
        <f t="shared" si="224"/>
        <v>0</v>
      </c>
      <c r="Z285" s="49">
        <f t="shared" si="196"/>
        <v>0</v>
      </c>
      <c r="AA285" s="49">
        <f t="shared" si="217"/>
        <v>0</v>
      </c>
      <c r="AB285" s="49" t="s">
        <v>40</v>
      </c>
    </row>
    <row r="286" spans="1:28" ht="48" customHeight="1" x14ac:dyDescent="0.25">
      <c r="A286" s="79" t="s">
        <v>457</v>
      </c>
      <c r="B286" s="110" t="s">
        <v>41</v>
      </c>
      <c r="C286" s="80">
        <v>20</v>
      </c>
      <c r="D286" s="80" t="s">
        <v>38</v>
      </c>
      <c r="E286" s="111" t="s">
        <v>258</v>
      </c>
      <c r="F286" s="112">
        <v>16066546116</v>
      </c>
      <c r="G286" s="46">
        <v>0</v>
      </c>
      <c r="H286" s="46">
        <v>0</v>
      </c>
      <c r="I286" s="46">
        <v>0</v>
      </c>
      <c r="J286" s="46">
        <v>0</v>
      </c>
      <c r="K286" s="46">
        <f t="shared" si="239"/>
        <v>0</v>
      </c>
      <c r="L286" s="56">
        <f>+F286+K286</f>
        <v>16066546116</v>
      </c>
      <c r="M286" s="51">
        <f t="shared" si="219"/>
        <v>2.0358116377080745E-3</v>
      </c>
      <c r="N286" s="113">
        <v>0</v>
      </c>
      <c r="O286" s="46">
        <v>792000000</v>
      </c>
      <c r="P286" s="46">
        <f>L286-O286</f>
        <v>15274546116</v>
      </c>
      <c r="Q286" s="46">
        <v>792000000</v>
      </c>
      <c r="R286" s="46">
        <f>+L286-Q286</f>
        <v>15274546116</v>
      </c>
      <c r="S286" s="46">
        <f>O286-Q286</f>
        <v>0</v>
      </c>
      <c r="T286" s="46">
        <v>792000000</v>
      </c>
      <c r="U286" s="46">
        <f>+Q286-T286</f>
        <v>0</v>
      </c>
      <c r="V286" s="46">
        <v>792000000</v>
      </c>
      <c r="W286" s="48">
        <f>+T286-V286</f>
        <v>0</v>
      </c>
      <c r="X286" s="49">
        <f t="shared" si="226"/>
        <v>4.9294975676899243E-2</v>
      </c>
      <c r="Y286" s="49">
        <f t="shared" si="224"/>
        <v>4.9294975676899243E-2</v>
      </c>
      <c r="Z286" s="49">
        <f t="shared" si="196"/>
        <v>4.9294975676899243E-2</v>
      </c>
      <c r="AA286" s="49">
        <f t="shared" si="217"/>
        <v>1</v>
      </c>
      <c r="AB286" s="49">
        <f t="shared" si="235"/>
        <v>1</v>
      </c>
    </row>
    <row r="287" spans="1:28" ht="66" customHeight="1" x14ac:dyDescent="0.25">
      <c r="A287" s="97" t="s">
        <v>458</v>
      </c>
      <c r="B287" s="101" t="s">
        <v>37</v>
      </c>
      <c r="C287" s="34">
        <v>10</v>
      </c>
      <c r="D287" s="34" t="s">
        <v>38</v>
      </c>
      <c r="E287" s="96" t="s">
        <v>459</v>
      </c>
      <c r="F287" s="66">
        <f t="shared" ref="F287:J289" si="240">+F288</f>
        <v>6215000000</v>
      </c>
      <c r="G287" s="66">
        <f t="shared" si="240"/>
        <v>0</v>
      </c>
      <c r="H287" s="66">
        <f t="shared" si="240"/>
        <v>0</v>
      </c>
      <c r="I287" s="66">
        <f t="shared" si="240"/>
        <v>0</v>
      </c>
      <c r="J287" s="66">
        <f t="shared" si="240"/>
        <v>0</v>
      </c>
      <c r="K287" s="66">
        <f t="shared" si="239"/>
        <v>0</v>
      </c>
      <c r="L287" s="66">
        <f>+L288</f>
        <v>6215000000</v>
      </c>
      <c r="M287" s="42">
        <f t="shared" si="219"/>
        <v>7.8751022385299858E-4</v>
      </c>
      <c r="N287" s="66">
        <f t="shared" ref="N287:W289" si="241">+N288</f>
        <v>0</v>
      </c>
      <c r="O287" s="66">
        <f t="shared" si="241"/>
        <v>3689689467</v>
      </c>
      <c r="P287" s="66">
        <f t="shared" si="241"/>
        <v>2525310533</v>
      </c>
      <c r="Q287" s="66">
        <f t="shared" si="241"/>
        <v>1696806403.5</v>
      </c>
      <c r="R287" s="66">
        <f t="shared" si="241"/>
        <v>4518193596.5</v>
      </c>
      <c r="S287" s="66">
        <f t="shared" si="241"/>
        <v>1992883063.5</v>
      </c>
      <c r="T287" s="66">
        <f t="shared" si="241"/>
        <v>32544417</v>
      </c>
      <c r="U287" s="66">
        <f t="shared" si="241"/>
        <v>1664261986.5</v>
      </c>
      <c r="V287" s="66">
        <f t="shared" si="241"/>
        <v>32544417</v>
      </c>
      <c r="W287" s="66">
        <f t="shared" si="241"/>
        <v>0</v>
      </c>
      <c r="X287" s="38">
        <f t="shared" si="226"/>
        <v>0.27301792493966209</v>
      </c>
      <c r="Y287" s="38">
        <f t="shared" si="224"/>
        <v>5.2364307320997587E-3</v>
      </c>
      <c r="Z287" s="38">
        <f t="shared" si="196"/>
        <v>5.2364307320997587E-3</v>
      </c>
      <c r="AA287" s="38">
        <f t="shared" si="217"/>
        <v>1.9179805623594229E-2</v>
      </c>
      <c r="AB287" s="38">
        <f t="shared" si="235"/>
        <v>1</v>
      </c>
    </row>
    <row r="288" spans="1:28" ht="60.75" customHeight="1" x14ac:dyDescent="0.25">
      <c r="A288" s="97" t="s">
        <v>460</v>
      </c>
      <c r="B288" s="101" t="s">
        <v>37</v>
      </c>
      <c r="C288" s="34">
        <v>10</v>
      </c>
      <c r="D288" s="34" t="s">
        <v>38</v>
      </c>
      <c r="E288" s="96" t="s">
        <v>459</v>
      </c>
      <c r="F288" s="66">
        <f>+F289</f>
        <v>6215000000</v>
      </c>
      <c r="G288" s="66">
        <f t="shared" si="240"/>
        <v>0</v>
      </c>
      <c r="H288" s="66">
        <f t="shared" si="240"/>
        <v>0</v>
      </c>
      <c r="I288" s="66">
        <f t="shared" si="240"/>
        <v>0</v>
      </c>
      <c r="J288" s="66">
        <f t="shared" si="240"/>
        <v>0</v>
      </c>
      <c r="K288" s="66">
        <f t="shared" si="239"/>
        <v>0</v>
      </c>
      <c r="L288" s="66">
        <f>+L289</f>
        <v>6215000000</v>
      </c>
      <c r="M288" s="42">
        <f t="shared" si="219"/>
        <v>7.8751022385299858E-4</v>
      </c>
      <c r="N288" s="66">
        <f t="shared" si="241"/>
        <v>0</v>
      </c>
      <c r="O288" s="66">
        <f t="shared" si="241"/>
        <v>3689689467</v>
      </c>
      <c r="P288" s="66">
        <f t="shared" si="241"/>
        <v>2525310533</v>
      </c>
      <c r="Q288" s="66">
        <f t="shared" si="241"/>
        <v>1696806403.5</v>
      </c>
      <c r="R288" s="66">
        <f t="shared" si="241"/>
        <v>4518193596.5</v>
      </c>
      <c r="S288" s="66">
        <f t="shared" si="241"/>
        <v>1992883063.5</v>
      </c>
      <c r="T288" s="66">
        <f t="shared" si="241"/>
        <v>32544417</v>
      </c>
      <c r="U288" s="66">
        <f t="shared" si="241"/>
        <v>1664261986.5</v>
      </c>
      <c r="V288" s="66">
        <f t="shared" si="241"/>
        <v>32544417</v>
      </c>
      <c r="W288" s="66">
        <f t="shared" si="241"/>
        <v>0</v>
      </c>
      <c r="X288" s="38">
        <f t="shared" si="226"/>
        <v>0.27301792493966209</v>
      </c>
      <c r="Y288" s="38">
        <f t="shared" si="224"/>
        <v>5.2364307320997587E-3</v>
      </c>
      <c r="Z288" s="38">
        <f t="shared" ref="Z288:Z295" si="242">+V288/L288</f>
        <v>5.2364307320997587E-3</v>
      </c>
      <c r="AA288" s="38">
        <f t="shared" si="217"/>
        <v>1.9179805623594229E-2</v>
      </c>
      <c r="AB288" s="38">
        <f t="shared" si="235"/>
        <v>1</v>
      </c>
    </row>
    <row r="289" spans="1:28" ht="35.25" customHeight="1" x14ac:dyDescent="0.25">
      <c r="A289" s="97" t="s">
        <v>461</v>
      </c>
      <c r="B289" s="101" t="s">
        <v>37</v>
      </c>
      <c r="C289" s="34">
        <v>10</v>
      </c>
      <c r="D289" s="34" t="s">
        <v>38</v>
      </c>
      <c r="E289" s="96" t="s">
        <v>462</v>
      </c>
      <c r="F289" s="66">
        <f t="shared" si="240"/>
        <v>6215000000</v>
      </c>
      <c r="G289" s="66">
        <f t="shared" si="240"/>
        <v>0</v>
      </c>
      <c r="H289" s="66">
        <f t="shared" si="240"/>
        <v>0</v>
      </c>
      <c r="I289" s="66">
        <f t="shared" si="240"/>
        <v>0</v>
      </c>
      <c r="J289" s="66">
        <f t="shared" si="240"/>
        <v>0</v>
      </c>
      <c r="K289" s="66">
        <f t="shared" si="239"/>
        <v>0</v>
      </c>
      <c r="L289" s="66">
        <f>+L290</f>
        <v>6215000000</v>
      </c>
      <c r="M289" s="42">
        <f t="shared" si="219"/>
        <v>7.8751022385299858E-4</v>
      </c>
      <c r="N289" s="66">
        <f t="shared" si="241"/>
        <v>0</v>
      </c>
      <c r="O289" s="66">
        <f t="shared" si="241"/>
        <v>3689689467</v>
      </c>
      <c r="P289" s="66">
        <f t="shared" si="241"/>
        <v>2525310533</v>
      </c>
      <c r="Q289" s="66">
        <f t="shared" si="241"/>
        <v>1696806403.5</v>
      </c>
      <c r="R289" s="66">
        <f t="shared" si="241"/>
        <v>4518193596.5</v>
      </c>
      <c r="S289" s="66">
        <f t="shared" si="241"/>
        <v>1992883063.5</v>
      </c>
      <c r="T289" s="66">
        <f t="shared" si="241"/>
        <v>32544417</v>
      </c>
      <c r="U289" s="66">
        <f t="shared" si="241"/>
        <v>1664261986.5</v>
      </c>
      <c r="V289" s="66">
        <f t="shared" si="241"/>
        <v>32544417</v>
      </c>
      <c r="W289" s="66">
        <f t="shared" si="241"/>
        <v>0</v>
      </c>
      <c r="X289" s="38">
        <f t="shared" si="226"/>
        <v>0.27301792493966209</v>
      </c>
      <c r="Y289" s="38">
        <f t="shared" si="224"/>
        <v>5.2364307320997587E-3</v>
      </c>
      <c r="Z289" s="38">
        <f t="shared" si="242"/>
        <v>5.2364307320997587E-3</v>
      </c>
      <c r="AA289" s="38">
        <f t="shared" si="217"/>
        <v>1.9179805623594229E-2</v>
      </c>
      <c r="AB289" s="38">
        <f t="shared" si="235"/>
        <v>1</v>
      </c>
    </row>
    <row r="290" spans="1:28" ht="48.75" customHeight="1" x14ac:dyDescent="0.25">
      <c r="A290" s="43" t="s">
        <v>463</v>
      </c>
      <c r="B290" s="104" t="s">
        <v>37</v>
      </c>
      <c r="C290" s="44">
        <v>10</v>
      </c>
      <c r="D290" s="44" t="s">
        <v>38</v>
      </c>
      <c r="E290" s="109" t="s">
        <v>258</v>
      </c>
      <c r="F290" s="46">
        <v>6215000000</v>
      </c>
      <c r="G290" s="46">
        <v>0</v>
      </c>
      <c r="H290" s="46">
        <v>0</v>
      </c>
      <c r="I290" s="46">
        <v>0</v>
      </c>
      <c r="J290" s="46">
        <v>0</v>
      </c>
      <c r="K290" s="46">
        <f t="shared" si="239"/>
        <v>0</v>
      </c>
      <c r="L290" s="46">
        <f>+F290+K290</f>
        <v>6215000000</v>
      </c>
      <c r="M290" s="51">
        <f t="shared" si="219"/>
        <v>7.8751022385299858E-4</v>
      </c>
      <c r="N290" s="46">
        <v>0</v>
      </c>
      <c r="O290" s="46">
        <v>3689689467</v>
      </c>
      <c r="P290" s="46">
        <f>L290-O290</f>
        <v>2525310533</v>
      </c>
      <c r="Q290" s="46">
        <v>1696806403.5</v>
      </c>
      <c r="R290" s="46">
        <f>+L290-Q290</f>
        <v>4518193596.5</v>
      </c>
      <c r="S290" s="46">
        <f>O290-Q290</f>
        <v>1992883063.5</v>
      </c>
      <c r="T290" s="46">
        <v>32544417</v>
      </c>
      <c r="U290" s="46">
        <f>+Q290-T290</f>
        <v>1664261986.5</v>
      </c>
      <c r="V290" s="46">
        <v>32544417</v>
      </c>
      <c r="W290" s="48">
        <f>+T290-V290</f>
        <v>0</v>
      </c>
      <c r="X290" s="49">
        <f t="shared" si="226"/>
        <v>0.27301792493966209</v>
      </c>
      <c r="Y290" s="49">
        <f t="shared" si="224"/>
        <v>5.2364307320997587E-3</v>
      </c>
      <c r="Z290" s="49">
        <f t="shared" si="242"/>
        <v>5.2364307320997587E-3</v>
      </c>
      <c r="AA290" s="49">
        <f t="shared" si="217"/>
        <v>1.9179805623594229E-2</v>
      </c>
      <c r="AB290" s="49">
        <f t="shared" si="235"/>
        <v>1</v>
      </c>
    </row>
    <row r="291" spans="1:28" ht="72" customHeight="1" x14ac:dyDescent="0.25">
      <c r="A291" s="97" t="s">
        <v>464</v>
      </c>
      <c r="B291" s="101" t="s">
        <v>37</v>
      </c>
      <c r="C291" s="34">
        <v>10</v>
      </c>
      <c r="D291" s="34" t="s">
        <v>38</v>
      </c>
      <c r="E291" s="96" t="s">
        <v>465</v>
      </c>
      <c r="F291" s="66">
        <f t="shared" ref="F291:J293" si="243">+F292</f>
        <v>904000000</v>
      </c>
      <c r="G291" s="66">
        <f t="shared" si="243"/>
        <v>0</v>
      </c>
      <c r="H291" s="66">
        <f t="shared" si="243"/>
        <v>0</v>
      </c>
      <c r="I291" s="66">
        <f t="shared" si="243"/>
        <v>0</v>
      </c>
      <c r="J291" s="66">
        <f t="shared" si="243"/>
        <v>0</v>
      </c>
      <c r="K291" s="66">
        <f t="shared" si="239"/>
        <v>0</v>
      </c>
      <c r="L291" s="66">
        <f>+L292</f>
        <v>904000000</v>
      </c>
      <c r="M291" s="42">
        <f t="shared" si="219"/>
        <v>1.1454694165134525E-4</v>
      </c>
      <c r="N291" s="66">
        <f t="shared" ref="N291:W293" si="244">+N292</f>
        <v>0</v>
      </c>
      <c r="O291" s="66">
        <f t="shared" si="244"/>
        <v>303642911.02999997</v>
      </c>
      <c r="P291" s="66">
        <f t="shared" si="244"/>
        <v>600357088.97000003</v>
      </c>
      <c r="Q291" s="66">
        <f t="shared" si="244"/>
        <v>271402583.02999997</v>
      </c>
      <c r="R291" s="66">
        <f t="shared" si="244"/>
        <v>632597416.97000003</v>
      </c>
      <c r="S291" s="66">
        <f t="shared" si="244"/>
        <v>32240328</v>
      </c>
      <c r="T291" s="66">
        <f t="shared" si="244"/>
        <v>2460185.0299999998</v>
      </c>
      <c r="U291" s="66">
        <f t="shared" si="244"/>
        <v>268942398</v>
      </c>
      <c r="V291" s="66">
        <f t="shared" si="244"/>
        <v>2460185.0299999998</v>
      </c>
      <c r="W291" s="66">
        <f t="shared" si="244"/>
        <v>0</v>
      </c>
      <c r="X291" s="38">
        <f t="shared" si="226"/>
        <v>0.30022409627212387</v>
      </c>
      <c r="Y291" s="38">
        <f t="shared" si="224"/>
        <v>2.7214436172566369E-3</v>
      </c>
      <c r="Z291" s="38">
        <f t="shared" si="242"/>
        <v>2.7214436172566369E-3</v>
      </c>
      <c r="AA291" s="38">
        <f t="shared" si="217"/>
        <v>9.0647075003264018E-3</v>
      </c>
      <c r="AB291" s="38">
        <f t="shared" si="235"/>
        <v>1</v>
      </c>
    </row>
    <row r="292" spans="1:28" ht="49.5" customHeight="1" x14ac:dyDescent="0.25">
      <c r="A292" s="97" t="s">
        <v>466</v>
      </c>
      <c r="B292" s="101" t="s">
        <v>37</v>
      </c>
      <c r="C292" s="34">
        <v>10</v>
      </c>
      <c r="D292" s="34" t="s">
        <v>38</v>
      </c>
      <c r="E292" s="96" t="s">
        <v>465</v>
      </c>
      <c r="F292" s="66">
        <f t="shared" si="243"/>
        <v>904000000</v>
      </c>
      <c r="G292" s="66">
        <f t="shared" si="243"/>
        <v>0</v>
      </c>
      <c r="H292" s="66">
        <f t="shared" si="243"/>
        <v>0</v>
      </c>
      <c r="I292" s="66">
        <f t="shared" si="243"/>
        <v>0</v>
      </c>
      <c r="J292" s="66">
        <f t="shared" si="243"/>
        <v>0</v>
      </c>
      <c r="K292" s="66">
        <f t="shared" si="239"/>
        <v>0</v>
      </c>
      <c r="L292" s="66">
        <f>+L293</f>
        <v>904000000</v>
      </c>
      <c r="M292" s="42">
        <f t="shared" si="219"/>
        <v>1.1454694165134525E-4</v>
      </c>
      <c r="N292" s="66">
        <f t="shared" si="244"/>
        <v>0</v>
      </c>
      <c r="O292" s="66">
        <f t="shared" si="244"/>
        <v>303642911.02999997</v>
      </c>
      <c r="P292" s="66">
        <f t="shared" si="244"/>
        <v>600357088.97000003</v>
      </c>
      <c r="Q292" s="66">
        <f t="shared" si="244"/>
        <v>271402583.02999997</v>
      </c>
      <c r="R292" s="66">
        <f t="shared" si="244"/>
        <v>632597416.97000003</v>
      </c>
      <c r="S292" s="66">
        <f t="shared" si="244"/>
        <v>32240328</v>
      </c>
      <c r="T292" s="66">
        <f t="shared" si="244"/>
        <v>2460185.0299999998</v>
      </c>
      <c r="U292" s="66">
        <f t="shared" si="244"/>
        <v>268942398</v>
      </c>
      <c r="V292" s="66">
        <f t="shared" si="244"/>
        <v>2460185.0299999998</v>
      </c>
      <c r="W292" s="66">
        <f t="shared" si="244"/>
        <v>0</v>
      </c>
      <c r="X292" s="38">
        <f t="shared" si="226"/>
        <v>0.30022409627212387</v>
      </c>
      <c r="Y292" s="38">
        <f t="shared" si="224"/>
        <v>2.7214436172566369E-3</v>
      </c>
      <c r="Z292" s="38">
        <f t="shared" si="242"/>
        <v>2.7214436172566369E-3</v>
      </c>
      <c r="AA292" s="38">
        <f t="shared" si="217"/>
        <v>9.0647075003264018E-3</v>
      </c>
      <c r="AB292" s="38">
        <f t="shared" si="235"/>
        <v>1</v>
      </c>
    </row>
    <row r="293" spans="1:28" ht="35.25" customHeight="1" x14ac:dyDescent="0.25">
      <c r="A293" s="97" t="s">
        <v>467</v>
      </c>
      <c r="B293" s="101" t="s">
        <v>37</v>
      </c>
      <c r="C293" s="34">
        <v>10</v>
      </c>
      <c r="D293" s="34" t="s">
        <v>38</v>
      </c>
      <c r="E293" s="96" t="s">
        <v>468</v>
      </c>
      <c r="F293" s="66">
        <f t="shared" si="243"/>
        <v>904000000</v>
      </c>
      <c r="G293" s="66">
        <f t="shared" si="243"/>
        <v>0</v>
      </c>
      <c r="H293" s="66">
        <f t="shared" si="243"/>
        <v>0</v>
      </c>
      <c r="I293" s="66">
        <f t="shared" si="243"/>
        <v>0</v>
      </c>
      <c r="J293" s="66">
        <f t="shared" si="243"/>
        <v>0</v>
      </c>
      <c r="K293" s="66">
        <f t="shared" si="239"/>
        <v>0</v>
      </c>
      <c r="L293" s="66">
        <f>+L294</f>
        <v>904000000</v>
      </c>
      <c r="M293" s="42">
        <f t="shared" si="219"/>
        <v>1.1454694165134525E-4</v>
      </c>
      <c r="N293" s="66">
        <f t="shared" si="244"/>
        <v>0</v>
      </c>
      <c r="O293" s="66">
        <f t="shared" si="244"/>
        <v>303642911.02999997</v>
      </c>
      <c r="P293" s="66">
        <f t="shared" si="244"/>
        <v>600357088.97000003</v>
      </c>
      <c r="Q293" s="66">
        <f t="shared" si="244"/>
        <v>271402583.02999997</v>
      </c>
      <c r="R293" s="66">
        <f t="shared" si="244"/>
        <v>632597416.97000003</v>
      </c>
      <c r="S293" s="66">
        <f t="shared" si="244"/>
        <v>32240328</v>
      </c>
      <c r="T293" s="66">
        <f t="shared" si="244"/>
        <v>2460185.0299999998</v>
      </c>
      <c r="U293" s="66">
        <f t="shared" si="244"/>
        <v>268942398</v>
      </c>
      <c r="V293" s="66">
        <f t="shared" si="244"/>
        <v>2460185.0299999998</v>
      </c>
      <c r="W293" s="66">
        <f t="shared" si="244"/>
        <v>0</v>
      </c>
      <c r="X293" s="38">
        <f t="shared" si="226"/>
        <v>0.30022409627212387</v>
      </c>
      <c r="Y293" s="38">
        <f t="shared" si="224"/>
        <v>2.7214436172566369E-3</v>
      </c>
      <c r="Z293" s="38">
        <f t="shared" si="242"/>
        <v>2.7214436172566369E-3</v>
      </c>
      <c r="AA293" s="38">
        <f t="shared" si="217"/>
        <v>9.0647075003264018E-3</v>
      </c>
      <c r="AB293" s="38">
        <f t="shared" si="235"/>
        <v>1</v>
      </c>
    </row>
    <row r="294" spans="1:28" ht="42.75" customHeight="1" x14ac:dyDescent="0.25">
      <c r="A294" s="43" t="s">
        <v>469</v>
      </c>
      <c r="B294" s="104" t="s">
        <v>37</v>
      </c>
      <c r="C294" s="44">
        <v>10</v>
      </c>
      <c r="D294" s="44" t="s">
        <v>38</v>
      </c>
      <c r="E294" s="109" t="s">
        <v>258</v>
      </c>
      <c r="F294" s="56">
        <v>904000000</v>
      </c>
      <c r="G294" s="46">
        <v>0</v>
      </c>
      <c r="H294" s="46">
        <v>0</v>
      </c>
      <c r="I294" s="46">
        <v>0</v>
      </c>
      <c r="J294" s="46">
        <v>0</v>
      </c>
      <c r="K294" s="46">
        <f t="shared" si="239"/>
        <v>0</v>
      </c>
      <c r="L294" s="46">
        <f>+F294+K294</f>
        <v>904000000</v>
      </c>
      <c r="M294" s="51">
        <f t="shared" si="219"/>
        <v>1.1454694165134525E-4</v>
      </c>
      <c r="N294" s="46">
        <v>0</v>
      </c>
      <c r="O294" s="46">
        <v>303642911.02999997</v>
      </c>
      <c r="P294" s="46">
        <f>L294-O294</f>
        <v>600357088.97000003</v>
      </c>
      <c r="Q294" s="46">
        <v>271402583.02999997</v>
      </c>
      <c r="R294" s="46">
        <f>+L294-Q294</f>
        <v>632597416.97000003</v>
      </c>
      <c r="S294" s="46">
        <f>O294-Q294</f>
        <v>32240328</v>
      </c>
      <c r="T294" s="46">
        <v>2460185.0299999998</v>
      </c>
      <c r="U294" s="46">
        <f>+Q294-T294</f>
        <v>268942398</v>
      </c>
      <c r="V294" s="46">
        <v>2460185.0299999998</v>
      </c>
      <c r="W294" s="48">
        <f>+T294-V294</f>
        <v>0</v>
      </c>
      <c r="X294" s="49">
        <f t="shared" si="226"/>
        <v>0.30022409627212387</v>
      </c>
      <c r="Y294" s="49">
        <f t="shared" si="224"/>
        <v>2.7214436172566369E-3</v>
      </c>
      <c r="Z294" s="49">
        <f t="shared" si="242"/>
        <v>2.7214436172566369E-3</v>
      </c>
      <c r="AA294" s="49">
        <f t="shared" si="217"/>
        <v>9.0647075003264018E-3</v>
      </c>
      <c r="AB294" s="49">
        <f t="shared" si="235"/>
        <v>1</v>
      </c>
    </row>
    <row r="295" spans="1:28" s="119" customFormat="1" ht="33" customHeight="1" thickBot="1" x14ac:dyDescent="0.3">
      <c r="A295" s="257" t="s">
        <v>470</v>
      </c>
      <c r="B295" s="258"/>
      <c r="C295" s="258"/>
      <c r="D295" s="258"/>
      <c r="E295" s="258"/>
      <c r="F295" s="115">
        <f>+F7+F8+F105+F106+F114+F115+F116</f>
        <v>7891961033334</v>
      </c>
      <c r="G295" s="115">
        <f>+G7+G8+G105+G106+G114+G115+G116</f>
        <v>0</v>
      </c>
      <c r="H295" s="115">
        <f>+H7+H8+H105+H106+H114+H115+H116</f>
        <v>0</v>
      </c>
      <c r="I295" s="115">
        <f>+I7+I8+I105+I106+I114+I115+I116</f>
        <v>101100000</v>
      </c>
      <c r="J295" s="115">
        <f>+J7+J8+J105+J106+J114+J115+J116</f>
        <v>101100000</v>
      </c>
      <c r="K295" s="115">
        <f t="shared" si="239"/>
        <v>0</v>
      </c>
      <c r="L295" s="115">
        <f>+L7+L8+L105+L106+L114+L115+L116</f>
        <v>7891961033334</v>
      </c>
      <c r="M295" s="116">
        <f t="shared" si="219"/>
        <v>1</v>
      </c>
      <c r="N295" s="115">
        <f t="shared" ref="N295:W295" si="245">+N7+N8+N105+N106+N114+N115+N116</f>
        <v>10913069000</v>
      </c>
      <c r="O295" s="115">
        <f t="shared" si="245"/>
        <v>3937402506692.4297</v>
      </c>
      <c r="P295" s="115">
        <f t="shared" si="245"/>
        <v>3954558526641.5703</v>
      </c>
      <c r="Q295" s="115">
        <f t="shared" si="245"/>
        <v>3850432592491.4795</v>
      </c>
      <c r="R295" s="115">
        <f t="shared" si="245"/>
        <v>4041528440842.5205</v>
      </c>
      <c r="S295" s="115">
        <f t="shared" si="245"/>
        <v>86969914200.949997</v>
      </c>
      <c r="T295" s="115">
        <f t="shared" si="245"/>
        <v>63892046797.040001</v>
      </c>
      <c r="U295" s="115">
        <f t="shared" si="245"/>
        <v>3786540545694.4399</v>
      </c>
      <c r="V295" s="115">
        <f t="shared" si="245"/>
        <v>10691804935.040001</v>
      </c>
      <c r="W295" s="115">
        <f t="shared" si="245"/>
        <v>53200241862</v>
      </c>
      <c r="X295" s="117">
        <f t="shared" si="226"/>
        <v>0.48789300608911446</v>
      </c>
      <c r="Y295" s="117">
        <f t="shared" si="224"/>
        <v>8.0958391111123455E-3</v>
      </c>
      <c r="Z295" s="117">
        <f t="shared" si="242"/>
        <v>1.3547716327893717E-3</v>
      </c>
      <c r="AA295" s="117">
        <f t="shared" si="217"/>
        <v>1.6593472359867415E-2</v>
      </c>
      <c r="AB295" s="118">
        <f t="shared" si="235"/>
        <v>0.16734171889975094</v>
      </c>
    </row>
    <row r="296" spans="1:28" s="121" customFormat="1" ht="15" customHeight="1" thickBot="1" x14ac:dyDescent="0.3">
      <c r="A296" s="120" t="s">
        <v>471</v>
      </c>
      <c r="E296" s="122"/>
      <c r="F296" s="123"/>
      <c r="G296" s="123"/>
      <c r="H296" s="123"/>
      <c r="I296" s="123"/>
      <c r="J296" s="123"/>
      <c r="K296" s="123"/>
      <c r="L296" s="123"/>
      <c r="M296" s="124"/>
      <c r="N296" s="123"/>
      <c r="O296" s="123"/>
      <c r="P296" s="123"/>
      <c r="Q296" s="123"/>
      <c r="R296" s="123"/>
      <c r="S296" s="123"/>
      <c r="T296" s="123"/>
      <c r="U296" s="123"/>
      <c r="V296" s="123"/>
      <c r="W296" s="123"/>
      <c r="X296" s="125"/>
      <c r="Y296" s="125"/>
      <c r="Z296" s="125"/>
      <c r="AA296" s="125"/>
      <c r="AB296" s="125"/>
    </row>
    <row r="297" spans="1:28" s="119" customFormat="1" ht="139.5" customHeight="1" thickBot="1" x14ac:dyDescent="0.3">
      <c r="A297" s="259" t="s">
        <v>472</v>
      </c>
      <c r="B297" s="260"/>
      <c r="C297" s="260"/>
      <c r="D297" s="260"/>
      <c r="E297" s="260"/>
      <c r="F297" s="260"/>
      <c r="G297" s="260"/>
      <c r="H297" s="260"/>
      <c r="I297" s="260"/>
      <c r="J297" s="260"/>
      <c r="K297" s="260"/>
      <c r="L297" s="260"/>
      <c r="M297" s="260"/>
      <c r="N297" s="261"/>
      <c r="O297" s="126"/>
      <c r="P297" s="126"/>
      <c r="Q297" s="126"/>
      <c r="R297" s="126"/>
      <c r="S297" s="126"/>
      <c r="T297" s="126"/>
      <c r="U297" s="126"/>
      <c r="V297" s="126"/>
      <c r="W297" s="126"/>
      <c r="X297" s="127"/>
      <c r="Y297" s="127"/>
      <c r="Z297" s="127"/>
      <c r="AA297" s="127"/>
      <c r="AB297" s="127"/>
    </row>
    <row r="298" spans="1:28" s="121" customFormat="1" ht="15.75" customHeight="1" x14ac:dyDescent="0.25">
      <c r="A298" s="128" t="s">
        <v>530</v>
      </c>
      <c r="E298" s="122"/>
      <c r="F298" s="122"/>
      <c r="G298" s="122"/>
      <c r="H298" s="122"/>
      <c r="I298" s="122"/>
      <c r="J298" s="122"/>
      <c r="K298" s="122"/>
      <c r="L298" s="122"/>
      <c r="M298" s="129"/>
      <c r="N298" s="130"/>
      <c r="O298" s="129"/>
      <c r="P298" s="129"/>
      <c r="Q298" s="129"/>
      <c r="R298" s="129"/>
      <c r="S298" s="129"/>
      <c r="T298" s="129"/>
      <c r="U298" s="129"/>
      <c r="V298" s="129"/>
      <c r="W298" s="129"/>
      <c r="X298" s="131"/>
      <c r="Y298" s="131"/>
      <c r="Z298" s="131"/>
      <c r="AA298" s="131"/>
      <c r="AB298" s="131"/>
    </row>
    <row r="299" spans="1:28" x14ac:dyDescent="0.25">
      <c r="A299" s="128" t="s">
        <v>474</v>
      </c>
      <c r="M299" s="9"/>
      <c r="N299" s="10"/>
      <c r="O299" s="9"/>
      <c r="P299" s="9"/>
      <c r="Q299" s="9"/>
      <c r="R299" s="9"/>
      <c r="S299" s="9"/>
      <c r="T299" s="9"/>
      <c r="U299" s="9"/>
      <c r="V299" s="9"/>
      <c r="W299" s="9"/>
    </row>
    <row r="301" spans="1:28" x14ac:dyDescent="0.25">
      <c r="F301" s="7"/>
    </row>
    <row r="302" spans="1:28" x14ac:dyDescent="0.25">
      <c r="F302" s="7"/>
    </row>
  </sheetData>
  <mergeCells count="25">
    <mergeCell ref="A1:AB1"/>
    <mergeCell ref="A2:AB2"/>
    <mergeCell ref="A3:AB3"/>
    <mergeCell ref="A5:A6"/>
    <mergeCell ref="B5:B6"/>
    <mergeCell ref="C5:C6"/>
    <mergeCell ref="D5:D6"/>
    <mergeCell ref="E5:E6"/>
    <mergeCell ref="F5:F6"/>
    <mergeCell ref="G5:K5"/>
    <mergeCell ref="X5:AB5"/>
    <mergeCell ref="A295:E295"/>
    <mergeCell ref="A297:N297"/>
    <mergeCell ref="R5:R6"/>
    <mergeCell ref="S5:S6"/>
    <mergeCell ref="T5:T6"/>
    <mergeCell ref="U5:U6"/>
    <mergeCell ref="V5:V6"/>
    <mergeCell ref="W5:W6"/>
    <mergeCell ref="L5:L6"/>
    <mergeCell ref="M5:M6"/>
    <mergeCell ref="N5:N6"/>
    <mergeCell ref="O5:O6"/>
    <mergeCell ref="P5:P6"/>
    <mergeCell ref="Q5:Q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5D6F9-506E-41ED-80C9-2F50140BFF2F}">
  <sheetPr>
    <tabColor theme="0"/>
  </sheetPr>
  <dimension ref="A1:AB133"/>
  <sheetViews>
    <sheetView zoomScale="75" zoomScaleNormal="75" workbookViewId="0">
      <selection activeCell="Q29" sqref="Q29:R29"/>
    </sheetView>
  </sheetViews>
  <sheetFormatPr baseColWidth="10" defaultRowHeight="15.75" x14ac:dyDescent="0.25"/>
  <cols>
    <col min="1" max="1" width="45.42578125" style="3" customWidth="1"/>
    <col min="2" max="2" width="16.140625" style="5" customWidth="1"/>
    <col min="3" max="3" width="11" style="3" customWidth="1"/>
    <col min="4" max="4" width="9.5703125" style="3" customWidth="1"/>
    <col min="5" max="5" width="49.28515625" style="8" customWidth="1"/>
    <col min="6" max="6" width="23.85546875" style="16" customWidth="1"/>
    <col min="7" max="7" width="25.7109375" style="16" customWidth="1"/>
    <col min="8" max="8" width="24.140625" style="16" customWidth="1"/>
    <col min="9" max="9" width="21.42578125" style="131" customWidth="1"/>
    <col min="10" max="10" width="24" style="131" customWidth="1"/>
    <col min="11" max="11" width="25.140625" style="131" customWidth="1"/>
    <col min="12" max="12" width="22.7109375" style="131" customWidth="1"/>
    <col min="13" max="13" width="16.85546875" style="131" customWidth="1"/>
    <col min="14" max="14" width="15.28515625" style="3" customWidth="1"/>
    <col min="15" max="15" width="14.85546875" style="3" customWidth="1"/>
    <col min="16" max="16" width="18.7109375" style="3" bestFit="1" customWidth="1"/>
    <col min="17" max="92" width="11.42578125" style="3"/>
    <col min="93" max="93" width="15.42578125" style="3" customWidth="1"/>
    <col min="94" max="94" width="9.5703125" style="3" customWidth="1"/>
    <col min="95" max="95" width="14.42578125" style="3" customWidth="1"/>
    <col min="96" max="96" width="49.85546875" style="3" customWidth="1"/>
    <col min="97" max="97" width="22.5703125" style="3" customWidth="1"/>
    <col min="98" max="98" width="23" style="3" customWidth="1"/>
    <col min="99" max="99" width="22.85546875" style="3" customWidth="1"/>
    <col min="100" max="100" width="23.42578125" style="3" customWidth="1"/>
    <col min="101" max="101" width="22.42578125" style="3" customWidth="1"/>
    <col min="102" max="102" width="13.85546875" style="3" customWidth="1"/>
    <col min="103" max="103" width="20.7109375" style="3" customWidth="1"/>
    <col min="104" max="104" width="18.140625" style="3" customWidth="1"/>
    <col min="105" max="105" width="14.85546875" style="3" bestFit="1" customWidth="1"/>
    <col min="106" max="106" width="11.42578125" style="3"/>
    <col min="107" max="107" width="17.42578125" style="3" customWidth="1"/>
    <col min="108" max="110" width="18.140625" style="3" customWidth="1"/>
    <col min="111" max="114" width="11.42578125" style="3"/>
    <col min="115" max="115" width="34" style="3" customWidth="1"/>
    <col min="116" max="116" width="9.5703125" style="3" customWidth="1"/>
    <col min="117" max="117" width="16.7109375" style="3" customWidth="1"/>
    <col min="118" max="118" width="55.140625" style="3" customWidth="1"/>
    <col min="119" max="119" width="22.5703125" style="3" customWidth="1"/>
    <col min="120" max="120" width="23" style="3" customWidth="1"/>
    <col min="121" max="121" width="22.85546875" style="3" customWidth="1"/>
    <col min="122" max="122" width="23.42578125" style="3" customWidth="1"/>
    <col min="123" max="123" width="28.7109375" style="3" customWidth="1"/>
    <col min="124" max="124" width="12.7109375" style="3" customWidth="1"/>
    <col min="125" max="125" width="11.42578125" style="3"/>
    <col min="126" max="126" width="25.28515625" style="3" customWidth="1"/>
    <col min="127" max="127" width="15.85546875" style="3" bestFit="1" customWidth="1"/>
    <col min="128" max="129" width="18" style="3" bestFit="1" customWidth="1"/>
    <col min="130" max="348" width="11.42578125" style="3"/>
    <col min="349" max="349" width="15.42578125" style="3" customWidth="1"/>
    <col min="350" max="350" width="9.5703125" style="3" customWidth="1"/>
    <col min="351" max="351" width="14.42578125" style="3" customWidth="1"/>
    <col min="352" max="352" width="49.85546875" style="3" customWidth="1"/>
    <col min="353" max="353" width="22.5703125" style="3" customWidth="1"/>
    <col min="354" max="354" width="23" style="3" customWidth="1"/>
    <col min="355" max="355" width="22.85546875" style="3" customWidth="1"/>
    <col min="356" max="356" width="23.42578125" style="3" customWidth="1"/>
    <col min="357" max="357" width="22.42578125" style="3" customWidth="1"/>
    <col min="358" max="358" width="13.85546875" style="3" customWidth="1"/>
    <col min="359" max="359" width="20.7109375" style="3" customWidth="1"/>
    <col min="360" max="360" width="18.140625" style="3" customWidth="1"/>
    <col min="361" max="361" width="14.85546875" style="3" bestFit="1" customWidth="1"/>
    <col min="362" max="362" width="11.42578125" style="3"/>
    <col min="363" max="363" width="17.42578125" style="3" customWidth="1"/>
    <col min="364" max="366" width="18.140625" style="3" customWidth="1"/>
    <col min="367" max="370" width="11.42578125" style="3"/>
    <col min="371" max="371" width="34" style="3" customWidth="1"/>
    <col min="372" max="372" width="9.5703125" style="3" customWidth="1"/>
    <col min="373" max="373" width="16.7109375" style="3" customWidth="1"/>
    <col min="374" max="374" width="55.140625" style="3" customWidth="1"/>
    <col min="375" max="375" width="22.5703125" style="3" customWidth="1"/>
    <col min="376" max="376" width="23" style="3" customWidth="1"/>
    <col min="377" max="377" width="22.85546875" style="3" customWidth="1"/>
    <col min="378" max="378" width="23.42578125" style="3" customWidth="1"/>
    <col min="379" max="379" width="28.7109375" style="3" customWidth="1"/>
    <col min="380" max="380" width="12.7109375" style="3" customWidth="1"/>
    <col min="381" max="381" width="11.42578125" style="3"/>
    <col min="382" max="382" width="25.28515625" style="3" customWidth="1"/>
    <col min="383" max="383" width="15.85546875" style="3" bestFit="1" customWidth="1"/>
    <col min="384" max="385" width="18" style="3" bestFit="1" customWidth="1"/>
    <col min="386" max="604" width="11.42578125" style="3"/>
    <col min="605" max="605" width="15.42578125" style="3" customWidth="1"/>
    <col min="606" max="606" width="9.5703125" style="3" customWidth="1"/>
    <col min="607" max="607" width="14.42578125" style="3" customWidth="1"/>
    <col min="608" max="608" width="49.85546875" style="3" customWidth="1"/>
    <col min="609" max="609" width="22.5703125" style="3" customWidth="1"/>
    <col min="610" max="610" width="23" style="3" customWidth="1"/>
    <col min="611" max="611" width="22.85546875" style="3" customWidth="1"/>
    <col min="612" max="612" width="23.42578125" style="3" customWidth="1"/>
    <col min="613" max="613" width="22.42578125" style="3" customWidth="1"/>
    <col min="614" max="614" width="13.85546875" style="3" customWidth="1"/>
    <col min="615" max="615" width="20.7109375" style="3" customWidth="1"/>
    <col min="616" max="616" width="18.140625" style="3" customWidth="1"/>
    <col min="617" max="617" width="14.85546875" style="3" bestFit="1" customWidth="1"/>
    <col min="618" max="618" width="11.42578125" style="3"/>
    <col min="619" max="619" width="17.42578125" style="3" customWidth="1"/>
    <col min="620" max="622" width="18.140625" style="3" customWidth="1"/>
    <col min="623" max="626" width="11.42578125" style="3"/>
    <col min="627" max="627" width="34" style="3" customWidth="1"/>
    <col min="628" max="628" width="9.5703125" style="3" customWidth="1"/>
    <col min="629" max="629" width="16.7109375" style="3" customWidth="1"/>
    <col min="630" max="630" width="55.140625" style="3" customWidth="1"/>
    <col min="631" max="631" width="22.5703125" style="3" customWidth="1"/>
    <col min="632" max="632" width="23" style="3" customWidth="1"/>
    <col min="633" max="633" width="22.85546875" style="3" customWidth="1"/>
    <col min="634" max="634" width="23.42578125" style="3" customWidth="1"/>
    <col min="635" max="635" width="28.7109375" style="3" customWidth="1"/>
    <col min="636" max="636" width="12.7109375" style="3" customWidth="1"/>
    <col min="637" max="637" width="11.42578125" style="3"/>
    <col min="638" max="638" width="25.28515625" style="3" customWidth="1"/>
    <col min="639" max="639" width="15.85546875" style="3" bestFit="1" customWidth="1"/>
    <col min="640" max="641" width="18" style="3" bestFit="1" customWidth="1"/>
    <col min="642" max="860" width="11.42578125" style="3"/>
    <col min="861" max="861" width="15.42578125" style="3" customWidth="1"/>
    <col min="862" max="862" width="9.5703125" style="3" customWidth="1"/>
    <col min="863" max="863" width="14.42578125" style="3" customWidth="1"/>
    <col min="864" max="864" width="49.85546875" style="3" customWidth="1"/>
    <col min="865" max="865" width="22.5703125" style="3" customWidth="1"/>
    <col min="866" max="866" width="23" style="3" customWidth="1"/>
    <col min="867" max="867" width="22.85546875" style="3" customWidth="1"/>
    <col min="868" max="868" width="23.42578125" style="3" customWidth="1"/>
    <col min="869" max="869" width="22.42578125" style="3" customWidth="1"/>
    <col min="870" max="870" width="13.85546875" style="3" customWidth="1"/>
    <col min="871" max="871" width="20.7109375" style="3" customWidth="1"/>
    <col min="872" max="872" width="18.140625" style="3" customWidth="1"/>
    <col min="873" max="873" width="14.85546875" style="3" bestFit="1" customWidth="1"/>
    <col min="874" max="874" width="11.42578125" style="3"/>
    <col min="875" max="875" width="17.42578125" style="3" customWidth="1"/>
    <col min="876" max="878" width="18.140625" style="3" customWidth="1"/>
    <col min="879" max="882" width="11.42578125" style="3"/>
    <col min="883" max="883" width="34" style="3" customWidth="1"/>
    <col min="884" max="884" width="9.5703125" style="3" customWidth="1"/>
    <col min="885" max="885" width="16.7109375" style="3" customWidth="1"/>
    <col min="886" max="886" width="55.140625" style="3" customWidth="1"/>
    <col min="887" max="887" width="22.5703125" style="3" customWidth="1"/>
    <col min="888" max="888" width="23" style="3" customWidth="1"/>
    <col min="889" max="889" width="22.85546875" style="3" customWidth="1"/>
    <col min="890" max="890" width="23.42578125" style="3" customWidth="1"/>
    <col min="891" max="891" width="28.7109375" style="3" customWidth="1"/>
    <col min="892" max="892" width="12.7109375" style="3" customWidth="1"/>
    <col min="893" max="893" width="11.42578125" style="3"/>
    <col min="894" max="894" width="25.28515625" style="3" customWidth="1"/>
    <col min="895" max="895" width="15.85546875" style="3" bestFit="1" customWidth="1"/>
    <col min="896" max="897" width="18" style="3" bestFit="1" customWidth="1"/>
    <col min="898" max="1116" width="11.42578125" style="3"/>
    <col min="1117" max="1117" width="15.42578125" style="3" customWidth="1"/>
    <col min="1118" max="1118" width="9.5703125" style="3" customWidth="1"/>
    <col min="1119" max="1119" width="14.42578125" style="3" customWidth="1"/>
    <col min="1120" max="1120" width="49.85546875" style="3" customWidth="1"/>
    <col min="1121" max="1121" width="22.5703125" style="3" customWidth="1"/>
    <col min="1122" max="1122" width="23" style="3" customWidth="1"/>
    <col min="1123" max="1123" width="22.85546875" style="3" customWidth="1"/>
    <col min="1124" max="1124" width="23.42578125" style="3" customWidth="1"/>
    <col min="1125" max="1125" width="22.42578125" style="3" customWidth="1"/>
    <col min="1126" max="1126" width="13.85546875" style="3" customWidth="1"/>
    <col min="1127" max="1127" width="20.7109375" style="3" customWidth="1"/>
    <col min="1128" max="1128" width="18.140625" style="3" customWidth="1"/>
    <col min="1129" max="1129" width="14.85546875" style="3" bestFit="1" customWidth="1"/>
    <col min="1130" max="1130" width="11.42578125" style="3"/>
    <col min="1131" max="1131" width="17.42578125" style="3" customWidth="1"/>
    <col min="1132" max="1134" width="18.140625" style="3" customWidth="1"/>
    <col min="1135" max="1138" width="11.42578125" style="3"/>
    <col min="1139" max="1139" width="34" style="3" customWidth="1"/>
    <col min="1140" max="1140" width="9.5703125" style="3" customWidth="1"/>
    <col min="1141" max="1141" width="16.7109375" style="3" customWidth="1"/>
    <col min="1142" max="1142" width="55.140625" style="3" customWidth="1"/>
    <col min="1143" max="1143" width="22.5703125" style="3" customWidth="1"/>
    <col min="1144" max="1144" width="23" style="3" customWidth="1"/>
    <col min="1145" max="1145" width="22.85546875" style="3" customWidth="1"/>
    <col min="1146" max="1146" width="23.42578125" style="3" customWidth="1"/>
    <col min="1147" max="1147" width="28.7109375" style="3" customWidth="1"/>
    <col min="1148" max="1148" width="12.7109375" style="3" customWidth="1"/>
    <col min="1149" max="1149" width="11.42578125" style="3"/>
    <col min="1150" max="1150" width="25.28515625" style="3" customWidth="1"/>
    <col min="1151" max="1151" width="15.85546875" style="3" bestFit="1" customWidth="1"/>
    <col min="1152" max="1153" width="18" style="3" bestFit="1" customWidth="1"/>
    <col min="1154" max="1372" width="11.42578125" style="3"/>
    <col min="1373" max="1373" width="15.42578125" style="3" customWidth="1"/>
    <col min="1374" max="1374" width="9.5703125" style="3" customWidth="1"/>
    <col min="1375" max="1375" width="14.42578125" style="3" customWidth="1"/>
    <col min="1376" max="1376" width="49.85546875" style="3" customWidth="1"/>
    <col min="1377" max="1377" width="22.5703125" style="3" customWidth="1"/>
    <col min="1378" max="1378" width="23" style="3" customWidth="1"/>
    <col min="1379" max="1379" width="22.85546875" style="3" customWidth="1"/>
    <col min="1380" max="1380" width="23.42578125" style="3" customWidth="1"/>
    <col min="1381" max="1381" width="22.42578125" style="3" customWidth="1"/>
    <col min="1382" max="1382" width="13.85546875" style="3" customWidth="1"/>
    <col min="1383" max="1383" width="20.7109375" style="3" customWidth="1"/>
    <col min="1384" max="1384" width="18.140625" style="3" customWidth="1"/>
    <col min="1385" max="1385" width="14.85546875" style="3" bestFit="1" customWidth="1"/>
    <col min="1386" max="1386" width="11.42578125" style="3"/>
    <col min="1387" max="1387" width="17.42578125" style="3" customWidth="1"/>
    <col min="1388" max="1390" width="18.140625" style="3" customWidth="1"/>
    <col min="1391" max="1394" width="11.42578125" style="3"/>
    <col min="1395" max="1395" width="34" style="3" customWidth="1"/>
    <col min="1396" max="1396" width="9.5703125" style="3" customWidth="1"/>
    <col min="1397" max="1397" width="16.7109375" style="3" customWidth="1"/>
    <col min="1398" max="1398" width="55.140625" style="3" customWidth="1"/>
    <col min="1399" max="1399" width="22.5703125" style="3" customWidth="1"/>
    <col min="1400" max="1400" width="23" style="3" customWidth="1"/>
    <col min="1401" max="1401" width="22.85546875" style="3" customWidth="1"/>
    <col min="1402" max="1402" width="23.42578125" style="3" customWidth="1"/>
    <col min="1403" max="1403" width="28.7109375" style="3" customWidth="1"/>
    <col min="1404" max="1404" width="12.7109375" style="3" customWidth="1"/>
    <col min="1405" max="1405" width="11.42578125" style="3"/>
    <col min="1406" max="1406" width="25.28515625" style="3" customWidth="1"/>
    <col min="1407" max="1407" width="15.85546875" style="3" bestFit="1" customWidth="1"/>
    <col min="1408" max="1409" width="18" style="3" bestFit="1" customWidth="1"/>
    <col min="1410" max="1628" width="11.42578125" style="3"/>
    <col min="1629" max="1629" width="15.42578125" style="3" customWidth="1"/>
    <col min="1630" max="1630" width="9.5703125" style="3" customWidth="1"/>
    <col min="1631" max="1631" width="14.42578125" style="3" customWidth="1"/>
    <col min="1632" max="1632" width="49.85546875" style="3" customWidth="1"/>
    <col min="1633" max="1633" width="22.5703125" style="3" customWidth="1"/>
    <col min="1634" max="1634" width="23" style="3" customWidth="1"/>
    <col min="1635" max="1635" width="22.85546875" style="3" customWidth="1"/>
    <col min="1636" max="1636" width="23.42578125" style="3" customWidth="1"/>
    <col min="1637" max="1637" width="22.42578125" style="3" customWidth="1"/>
    <col min="1638" max="1638" width="13.85546875" style="3" customWidth="1"/>
    <col min="1639" max="1639" width="20.7109375" style="3" customWidth="1"/>
    <col min="1640" max="1640" width="18.140625" style="3" customWidth="1"/>
    <col min="1641" max="1641" width="14.85546875" style="3" bestFit="1" customWidth="1"/>
    <col min="1642" max="1642" width="11.42578125" style="3"/>
    <col min="1643" max="1643" width="17.42578125" style="3" customWidth="1"/>
    <col min="1644" max="1646" width="18.140625" style="3" customWidth="1"/>
    <col min="1647" max="1650" width="11.42578125" style="3"/>
    <col min="1651" max="1651" width="34" style="3" customWidth="1"/>
    <col min="1652" max="1652" width="9.5703125" style="3" customWidth="1"/>
    <col min="1653" max="1653" width="16.7109375" style="3" customWidth="1"/>
    <col min="1654" max="1654" width="55.140625" style="3" customWidth="1"/>
    <col min="1655" max="1655" width="22.5703125" style="3" customWidth="1"/>
    <col min="1656" max="1656" width="23" style="3" customWidth="1"/>
    <col min="1657" max="1657" width="22.85546875" style="3" customWidth="1"/>
    <col min="1658" max="1658" width="23.42578125" style="3" customWidth="1"/>
    <col min="1659" max="1659" width="28.7109375" style="3" customWidth="1"/>
    <col min="1660" max="1660" width="12.7109375" style="3" customWidth="1"/>
    <col min="1661" max="1661" width="11.42578125" style="3"/>
    <col min="1662" max="1662" width="25.28515625" style="3" customWidth="1"/>
    <col min="1663" max="1663" width="15.85546875" style="3" bestFit="1" customWidth="1"/>
    <col min="1664" max="1665" width="18" style="3" bestFit="1" customWidth="1"/>
    <col min="1666" max="1884" width="11.42578125" style="3"/>
    <col min="1885" max="1885" width="15.42578125" style="3" customWidth="1"/>
    <col min="1886" max="1886" width="9.5703125" style="3" customWidth="1"/>
    <col min="1887" max="1887" width="14.42578125" style="3" customWidth="1"/>
    <col min="1888" max="1888" width="49.85546875" style="3" customWidth="1"/>
    <col min="1889" max="1889" width="22.5703125" style="3" customWidth="1"/>
    <col min="1890" max="1890" width="23" style="3" customWidth="1"/>
    <col min="1891" max="1891" width="22.85546875" style="3" customWidth="1"/>
    <col min="1892" max="1892" width="23.42578125" style="3" customWidth="1"/>
    <col min="1893" max="1893" width="22.42578125" style="3" customWidth="1"/>
    <col min="1894" max="1894" width="13.85546875" style="3" customWidth="1"/>
    <col min="1895" max="1895" width="20.7109375" style="3" customWidth="1"/>
    <col min="1896" max="1896" width="18.140625" style="3" customWidth="1"/>
    <col min="1897" max="1897" width="14.85546875" style="3" bestFit="1" customWidth="1"/>
    <col min="1898" max="1898" width="11.42578125" style="3"/>
    <col min="1899" max="1899" width="17.42578125" style="3" customWidth="1"/>
    <col min="1900" max="1902" width="18.140625" style="3" customWidth="1"/>
    <col min="1903" max="1906" width="11.42578125" style="3"/>
    <col min="1907" max="1907" width="34" style="3" customWidth="1"/>
    <col min="1908" max="1908" width="9.5703125" style="3" customWidth="1"/>
    <col min="1909" max="1909" width="16.7109375" style="3" customWidth="1"/>
    <col min="1910" max="1910" width="55.140625" style="3" customWidth="1"/>
    <col min="1911" max="1911" width="22.5703125" style="3" customWidth="1"/>
    <col min="1912" max="1912" width="23" style="3" customWidth="1"/>
    <col min="1913" max="1913" width="22.85546875" style="3" customWidth="1"/>
    <col min="1914" max="1914" width="23.42578125" style="3" customWidth="1"/>
    <col min="1915" max="1915" width="28.7109375" style="3" customWidth="1"/>
    <col min="1916" max="1916" width="12.7109375" style="3" customWidth="1"/>
    <col min="1917" max="1917" width="11.42578125" style="3"/>
    <col min="1918" max="1918" width="25.28515625" style="3" customWidth="1"/>
    <col min="1919" max="1919" width="15.85546875" style="3" bestFit="1" customWidth="1"/>
    <col min="1920" max="1921" width="18" style="3" bestFit="1" customWidth="1"/>
    <col min="1922" max="2140" width="11.42578125" style="3"/>
    <col min="2141" max="2141" width="15.42578125" style="3" customWidth="1"/>
    <col min="2142" max="2142" width="9.5703125" style="3" customWidth="1"/>
    <col min="2143" max="2143" width="14.42578125" style="3" customWidth="1"/>
    <col min="2144" max="2144" width="49.85546875" style="3" customWidth="1"/>
    <col min="2145" max="2145" width="22.5703125" style="3" customWidth="1"/>
    <col min="2146" max="2146" width="23" style="3" customWidth="1"/>
    <col min="2147" max="2147" width="22.85546875" style="3" customWidth="1"/>
    <col min="2148" max="2148" width="23.42578125" style="3" customWidth="1"/>
    <col min="2149" max="2149" width="22.42578125" style="3" customWidth="1"/>
    <col min="2150" max="2150" width="13.85546875" style="3" customWidth="1"/>
    <col min="2151" max="2151" width="20.7109375" style="3" customWidth="1"/>
    <col min="2152" max="2152" width="18.140625" style="3" customWidth="1"/>
    <col min="2153" max="2153" width="14.85546875" style="3" bestFit="1" customWidth="1"/>
    <col min="2154" max="2154" width="11.42578125" style="3"/>
    <col min="2155" max="2155" width="17.42578125" style="3" customWidth="1"/>
    <col min="2156" max="2158" width="18.140625" style="3" customWidth="1"/>
    <col min="2159" max="2162" width="11.42578125" style="3"/>
    <col min="2163" max="2163" width="34" style="3" customWidth="1"/>
    <col min="2164" max="2164" width="9.5703125" style="3" customWidth="1"/>
    <col min="2165" max="2165" width="16.7109375" style="3" customWidth="1"/>
    <col min="2166" max="2166" width="55.140625" style="3" customWidth="1"/>
    <col min="2167" max="2167" width="22.5703125" style="3" customWidth="1"/>
    <col min="2168" max="2168" width="23" style="3" customWidth="1"/>
    <col min="2169" max="2169" width="22.85546875" style="3" customWidth="1"/>
    <col min="2170" max="2170" width="23.42578125" style="3" customWidth="1"/>
    <col min="2171" max="2171" width="28.7109375" style="3" customWidth="1"/>
    <col min="2172" max="2172" width="12.7109375" style="3" customWidth="1"/>
    <col min="2173" max="2173" width="11.42578125" style="3"/>
    <col min="2174" max="2174" width="25.28515625" style="3" customWidth="1"/>
    <col min="2175" max="2175" width="15.85546875" style="3" bestFit="1" customWidth="1"/>
    <col min="2176" max="2177" width="18" style="3" bestFit="1" customWidth="1"/>
    <col min="2178" max="2396" width="11.42578125" style="3"/>
    <col min="2397" max="2397" width="15.42578125" style="3" customWidth="1"/>
    <col min="2398" max="2398" width="9.5703125" style="3" customWidth="1"/>
    <col min="2399" max="2399" width="14.42578125" style="3" customWidth="1"/>
    <col min="2400" max="2400" width="49.85546875" style="3" customWidth="1"/>
    <col min="2401" max="2401" width="22.5703125" style="3" customWidth="1"/>
    <col min="2402" max="2402" width="23" style="3" customWidth="1"/>
    <col min="2403" max="2403" width="22.85546875" style="3" customWidth="1"/>
    <col min="2404" max="2404" width="23.42578125" style="3" customWidth="1"/>
    <col min="2405" max="2405" width="22.42578125" style="3" customWidth="1"/>
    <col min="2406" max="2406" width="13.85546875" style="3" customWidth="1"/>
    <col min="2407" max="2407" width="20.7109375" style="3" customWidth="1"/>
    <col min="2408" max="2408" width="18.140625" style="3" customWidth="1"/>
    <col min="2409" max="2409" width="14.85546875" style="3" bestFit="1" customWidth="1"/>
    <col min="2410" max="2410" width="11.42578125" style="3"/>
    <col min="2411" max="2411" width="17.42578125" style="3" customWidth="1"/>
    <col min="2412" max="2414" width="18.140625" style="3" customWidth="1"/>
    <col min="2415" max="2418" width="11.42578125" style="3"/>
    <col min="2419" max="2419" width="34" style="3" customWidth="1"/>
    <col min="2420" max="2420" width="9.5703125" style="3" customWidth="1"/>
    <col min="2421" max="2421" width="16.7109375" style="3" customWidth="1"/>
    <col min="2422" max="2422" width="55.140625" style="3" customWidth="1"/>
    <col min="2423" max="2423" width="22.5703125" style="3" customWidth="1"/>
    <col min="2424" max="2424" width="23" style="3" customWidth="1"/>
    <col min="2425" max="2425" width="22.85546875" style="3" customWidth="1"/>
    <col min="2426" max="2426" width="23.42578125" style="3" customWidth="1"/>
    <col min="2427" max="2427" width="28.7109375" style="3" customWidth="1"/>
    <col min="2428" max="2428" width="12.7109375" style="3" customWidth="1"/>
    <col min="2429" max="2429" width="11.42578125" style="3"/>
    <col min="2430" max="2430" width="25.28515625" style="3" customWidth="1"/>
    <col min="2431" max="2431" width="15.85546875" style="3" bestFit="1" customWidth="1"/>
    <col min="2432" max="2433" width="18" style="3" bestFit="1" customWidth="1"/>
    <col min="2434" max="2652" width="11.42578125" style="3"/>
    <col min="2653" max="2653" width="15.42578125" style="3" customWidth="1"/>
    <col min="2654" max="2654" width="9.5703125" style="3" customWidth="1"/>
    <col min="2655" max="2655" width="14.42578125" style="3" customWidth="1"/>
    <col min="2656" max="2656" width="49.85546875" style="3" customWidth="1"/>
    <col min="2657" max="2657" width="22.5703125" style="3" customWidth="1"/>
    <col min="2658" max="2658" width="23" style="3" customWidth="1"/>
    <col min="2659" max="2659" width="22.85546875" style="3" customWidth="1"/>
    <col min="2660" max="2660" width="23.42578125" style="3" customWidth="1"/>
    <col min="2661" max="2661" width="22.42578125" style="3" customWidth="1"/>
    <col min="2662" max="2662" width="13.85546875" style="3" customWidth="1"/>
    <col min="2663" max="2663" width="20.7109375" style="3" customWidth="1"/>
    <col min="2664" max="2664" width="18.140625" style="3" customWidth="1"/>
    <col min="2665" max="2665" width="14.85546875" style="3" bestFit="1" customWidth="1"/>
    <col min="2666" max="2666" width="11.42578125" style="3"/>
    <col min="2667" max="2667" width="17.42578125" style="3" customWidth="1"/>
    <col min="2668" max="2670" width="18.140625" style="3" customWidth="1"/>
    <col min="2671" max="2674" width="11.42578125" style="3"/>
    <col min="2675" max="2675" width="34" style="3" customWidth="1"/>
    <col min="2676" max="2676" width="9.5703125" style="3" customWidth="1"/>
    <col min="2677" max="2677" width="16.7109375" style="3" customWidth="1"/>
    <col min="2678" max="2678" width="55.140625" style="3" customWidth="1"/>
    <col min="2679" max="2679" width="22.5703125" style="3" customWidth="1"/>
    <col min="2680" max="2680" width="23" style="3" customWidth="1"/>
    <col min="2681" max="2681" width="22.85546875" style="3" customWidth="1"/>
    <col min="2682" max="2682" width="23.42578125" style="3" customWidth="1"/>
    <col min="2683" max="2683" width="28.7109375" style="3" customWidth="1"/>
    <col min="2684" max="2684" width="12.7109375" style="3" customWidth="1"/>
    <col min="2685" max="2685" width="11.42578125" style="3"/>
    <col min="2686" max="2686" width="25.28515625" style="3" customWidth="1"/>
    <col min="2687" max="2687" width="15.85546875" style="3" bestFit="1" customWidth="1"/>
    <col min="2688" max="2689" width="18" style="3" bestFit="1" customWidth="1"/>
    <col min="2690" max="2908" width="11.42578125" style="3"/>
    <col min="2909" max="2909" width="15.42578125" style="3" customWidth="1"/>
    <col min="2910" max="2910" width="9.5703125" style="3" customWidth="1"/>
    <col min="2911" max="2911" width="14.42578125" style="3" customWidth="1"/>
    <col min="2912" max="2912" width="49.85546875" style="3" customWidth="1"/>
    <col min="2913" max="2913" width="22.5703125" style="3" customWidth="1"/>
    <col min="2914" max="2914" width="23" style="3" customWidth="1"/>
    <col min="2915" max="2915" width="22.85546875" style="3" customWidth="1"/>
    <col min="2916" max="2916" width="23.42578125" style="3" customWidth="1"/>
    <col min="2917" max="2917" width="22.42578125" style="3" customWidth="1"/>
    <col min="2918" max="2918" width="13.85546875" style="3" customWidth="1"/>
    <col min="2919" max="2919" width="20.7109375" style="3" customWidth="1"/>
    <col min="2920" max="2920" width="18.140625" style="3" customWidth="1"/>
    <col min="2921" max="2921" width="14.85546875" style="3" bestFit="1" customWidth="1"/>
    <col min="2922" max="2922" width="11.42578125" style="3"/>
    <col min="2923" max="2923" width="17.42578125" style="3" customWidth="1"/>
    <col min="2924" max="2926" width="18.140625" style="3" customWidth="1"/>
    <col min="2927" max="2930" width="11.42578125" style="3"/>
    <col min="2931" max="2931" width="34" style="3" customWidth="1"/>
    <col min="2932" max="2932" width="9.5703125" style="3" customWidth="1"/>
    <col min="2933" max="2933" width="16.7109375" style="3" customWidth="1"/>
    <col min="2934" max="2934" width="55.140625" style="3" customWidth="1"/>
    <col min="2935" max="2935" width="22.5703125" style="3" customWidth="1"/>
    <col min="2936" max="2936" width="23" style="3" customWidth="1"/>
    <col min="2937" max="2937" width="22.85546875" style="3" customWidth="1"/>
    <col min="2938" max="2938" width="23.42578125" style="3" customWidth="1"/>
    <col min="2939" max="2939" width="28.7109375" style="3" customWidth="1"/>
    <col min="2940" max="2940" width="12.7109375" style="3" customWidth="1"/>
    <col min="2941" max="2941" width="11.42578125" style="3"/>
    <col min="2942" max="2942" width="25.28515625" style="3" customWidth="1"/>
    <col min="2943" max="2943" width="15.85546875" style="3" bestFit="1" customWidth="1"/>
    <col min="2944" max="2945" width="18" style="3" bestFit="1" customWidth="1"/>
    <col min="2946" max="3164" width="11.42578125" style="3"/>
    <col min="3165" max="3165" width="15.42578125" style="3" customWidth="1"/>
    <col min="3166" max="3166" width="9.5703125" style="3" customWidth="1"/>
    <col min="3167" max="3167" width="14.42578125" style="3" customWidth="1"/>
    <col min="3168" max="3168" width="49.85546875" style="3" customWidth="1"/>
    <col min="3169" max="3169" width="22.5703125" style="3" customWidth="1"/>
    <col min="3170" max="3170" width="23" style="3" customWidth="1"/>
    <col min="3171" max="3171" width="22.85546875" style="3" customWidth="1"/>
    <col min="3172" max="3172" width="23.42578125" style="3" customWidth="1"/>
    <col min="3173" max="3173" width="22.42578125" style="3" customWidth="1"/>
    <col min="3174" max="3174" width="13.85546875" style="3" customWidth="1"/>
    <col min="3175" max="3175" width="20.7109375" style="3" customWidth="1"/>
    <col min="3176" max="3176" width="18.140625" style="3" customWidth="1"/>
    <col min="3177" max="3177" width="14.85546875" style="3" bestFit="1" customWidth="1"/>
    <col min="3178" max="3178" width="11.42578125" style="3"/>
    <col min="3179" max="3179" width="17.42578125" style="3" customWidth="1"/>
    <col min="3180" max="3182" width="18.140625" style="3" customWidth="1"/>
    <col min="3183" max="3186" width="11.42578125" style="3"/>
    <col min="3187" max="3187" width="34" style="3" customWidth="1"/>
    <col min="3188" max="3188" width="9.5703125" style="3" customWidth="1"/>
    <col min="3189" max="3189" width="16.7109375" style="3" customWidth="1"/>
    <col min="3190" max="3190" width="55.140625" style="3" customWidth="1"/>
    <col min="3191" max="3191" width="22.5703125" style="3" customWidth="1"/>
    <col min="3192" max="3192" width="23" style="3" customWidth="1"/>
    <col min="3193" max="3193" width="22.85546875" style="3" customWidth="1"/>
    <col min="3194" max="3194" width="23.42578125" style="3" customWidth="1"/>
    <col min="3195" max="3195" width="28.7109375" style="3" customWidth="1"/>
    <col min="3196" max="3196" width="12.7109375" style="3" customWidth="1"/>
    <col min="3197" max="3197" width="11.42578125" style="3"/>
    <col min="3198" max="3198" width="25.28515625" style="3" customWidth="1"/>
    <col min="3199" max="3199" width="15.85546875" style="3" bestFit="1" customWidth="1"/>
    <col min="3200" max="3201" width="18" style="3" bestFit="1" customWidth="1"/>
    <col min="3202" max="3420" width="11.42578125" style="3"/>
    <col min="3421" max="3421" width="15.42578125" style="3" customWidth="1"/>
    <col min="3422" max="3422" width="9.5703125" style="3" customWidth="1"/>
    <col min="3423" max="3423" width="14.42578125" style="3" customWidth="1"/>
    <col min="3424" max="3424" width="49.85546875" style="3" customWidth="1"/>
    <col min="3425" max="3425" width="22.5703125" style="3" customWidth="1"/>
    <col min="3426" max="3426" width="23" style="3" customWidth="1"/>
    <col min="3427" max="3427" width="22.85546875" style="3" customWidth="1"/>
    <col min="3428" max="3428" width="23.42578125" style="3" customWidth="1"/>
    <col min="3429" max="3429" width="22.42578125" style="3" customWidth="1"/>
    <col min="3430" max="3430" width="13.85546875" style="3" customWidth="1"/>
    <col min="3431" max="3431" width="20.7109375" style="3" customWidth="1"/>
    <col min="3432" max="3432" width="18.140625" style="3" customWidth="1"/>
    <col min="3433" max="3433" width="14.85546875" style="3" bestFit="1" customWidth="1"/>
    <col min="3434" max="3434" width="11.42578125" style="3"/>
    <col min="3435" max="3435" width="17.42578125" style="3" customWidth="1"/>
    <col min="3436" max="3438" width="18.140625" style="3" customWidth="1"/>
    <col min="3439" max="3442" width="11.42578125" style="3"/>
    <col min="3443" max="3443" width="34" style="3" customWidth="1"/>
    <col min="3444" max="3444" width="9.5703125" style="3" customWidth="1"/>
    <col min="3445" max="3445" width="16.7109375" style="3" customWidth="1"/>
    <col min="3446" max="3446" width="55.140625" style="3" customWidth="1"/>
    <col min="3447" max="3447" width="22.5703125" style="3" customWidth="1"/>
    <col min="3448" max="3448" width="23" style="3" customWidth="1"/>
    <col min="3449" max="3449" width="22.85546875" style="3" customWidth="1"/>
    <col min="3450" max="3450" width="23.42578125" style="3" customWidth="1"/>
    <col min="3451" max="3451" width="28.7109375" style="3" customWidth="1"/>
    <col min="3452" max="3452" width="12.7109375" style="3" customWidth="1"/>
    <col min="3453" max="3453" width="11.42578125" style="3"/>
    <col min="3454" max="3454" width="25.28515625" style="3" customWidth="1"/>
    <col min="3455" max="3455" width="15.85546875" style="3" bestFit="1" customWidth="1"/>
    <col min="3456" max="3457" width="18" style="3" bestFit="1" customWidth="1"/>
    <col min="3458" max="3676" width="11.42578125" style="3"/>
    <col min="3677" max="3677" width="15.42578125" style="3" customWidth="1"/>
    <col min="3678" max="3678" width="9.5703125" style="3" customWidth="1"/>
    <col min="3679" max="3679" width="14.42578125" style="3" customWidth="1"/>
    <col min="3680" max="3680" width="49.85546875" style="3" customWidth="1"/>
    <col min="3681" max="3681" width="22.5703125" style="3" customWidth="1"/>
    <col min="3682" max="3682" width="23" style="3" customWidth="1"/>
    <col min="3683" max="3683" width="22.85546875" style="3" customWidth="1"/>
    <col min="3684" max="3684" width="23.42578125" style="3" customWidth="1"/>
    <col min="3685" max="3685" width="22.42578125" style="3" customWidth="1"/>
    <col min="3686" max="3686" width="13.85546875" style="3" customWidth="1"/>
    <col min="3687" max="3687" width="20.7109375" style="3" customWidth="1"/>
    <col min="3688" max="3688" width="18.140625" style="3" customWidth="1"/>
    <col min="3689" max="3689" width="14.85546875" style="3" bestFit="1" customWidth="1"/>
    <col min="3690" max="3690" width="11.42578125" style="3"/>
    <col min="3691" max="3691" width="17.42578125" style="3" customWidth="1"/>
    <col min="3692" max="3694" width="18.140625" style="3" customWidth="1"/>
    <col min="3695" max="3698" width="11.42578125" style="3"/>
    <col min="3699" max="3699" width="34" style="3" customWidth="1"/>
    <col min="3700" max="3700" width="9.5703125" style="3" customWidth="1"/>
    <col min="3701" max="3701" width="16.7109375" style="3" customWidth="1"/>
    <col min="3702" max="3702" width="55.140625" style="3" customWidth="1"/>
    <col min="3703" max="3703" width="22.5703125" style="3" customWidth="1"/>
    <col min="3704" max="3704" width="23" style="3" customWidth="1"/>
    <col min="3705" max="3705" width="22.85546875" style="3" customWidth="1"/>
    <col min="3706" max="3706" width="23.42578125" style="3" customWidth="1"/>
    <col min="3707" max="3707" width="28.7109375" style="3" customWidth="1"/>
    <col min="3708" max="3708" width="12.7109375" style="3" customWidth="1"/>
    <col min="3709" max="3709" width="11.42578125" style="3"/>
    <col min="3710" max="3710" width="25.28515625" style="3" customWidth="1"/>
    <col min="3711" max="3711" width="15.85546875" style="3" bestFit="1" customWidth="1"/>
    <col min="3712" max="3713" width="18" style="3" bestFit="1" customWidth="1"/>
    <col min="3714" max="3932" width="11.42578125" style="3"/>
    <col min="3933" max="3933" width="15.42578125" style="3" customWidth="1"/>
    <col min="3934" max="3934" width="9.5703125" style="3" customWidth="1"/>
    <col min="3935" max="3935" width="14.42578125" style="3" customWidth="1"/>
    <col min="3936" max="3936" width="49.85546875" style="3" customWidth="1"/>
    <col min="3937" max="3937" width="22.5703125" style="3" customWidth="1"/>
    <col min="3938" max="3938" width="23" style="3" customWidth="1"/>
    <col min="3939" max="3939" width="22.85546875" style="3" customWidth="1"/>
    <col min="3940" max="3940" width="23.42578125" style="3" customWidth="1"/>
    <col min="3941" max="3941" width="22.42578125" style="3" customWidth="1"/>
    <col min="3942" max="3942" width="13.85546875" style="3" customWidth="1"/>
    <col min="3943" max="3943" width="20.7109375" style="3" customWidth="1"/>
    <col min="3944" max="3944" width="18.140625" style="3" customWidth="1"/>
    <col min="3945" max="3945" width="14.85546875" style="3" bestFit="1" customWidth="1"/>
    <col min="3946" max="3946" width="11.42578125" style="3"/>
    <col min="3947" max="3947" width="17.42578125" style="3" customWidth="1"/>
    <col min="3948" max="3950" width="18.140625" style="3" customWidth="1"/>
    <col min="3951" max="3954" width="11.42578125" style="3"/>
    <col min="3955" max="3955" width="34" style="3" customWidth="1"/>
    <col min="3956" max="3956" width="9.5703125" style="3" customWidth="1"/>
    <col min="3957" max="3957" width="16.7109375" style="3" customWidth="1"/>
    <col min="3958" max="3958" width="55.140625" style="3" customWidth="1"/>
    <col min="3959" max="3959" width="22.5703125" style="3" customWidth="1"/>
    <col min="3960" max="3960" width="23" style="3" customWidth="1"/>
    <col min="3961" max="3961" width="22.85546875" style="3" customWidth="1"/>
    <col min="3962" max="3962" width="23.42578125" style="3" customWidth="1"/>
    <col min="3963" max="3963" width="28.7109375" style="3" customWidth="1"/>
    <col min="3964" max="3964" width="12.7109375" style="3" customWidth="1"/>
    <col min="3965" max="3965" width="11.42578125" style="3"/>
    <col min="3966" max="3966" width="25.28515625" style="3" customWidth="1"/>
    <col min="3967" max="3967" width="15.85546875" style="3" bestFit="1" customWidth="1"/>
    <col min="3968" max="3969" width="18" style="3" bestFit="1" customWidth="1"/>
    <col min="3970" max="4188" width="11.42578125" style="3"/>
    <col min="4189" max="4189" width="15.42578125" style="3" customWidth="1"/>
    <col min="4190" max="4190" width="9.5703125" style="3" customWidth="1"/>
    <col min="4191" max="4191" width="14.42578125" style="3" customWidth="1"/>
    <col min="4192" max="4192" width="49.85546875" style="3" customWidth="1"/>
    <col min="4193" max="4193" width="22.5703125" style="3" customWidth="1"/>
    <col min="4194" max="4194" width="23" style="3" customWidth="1"/>
    <col min="4195" max="4195" width="22.85546875" style="3" customWidth="1"/>
    <col min="4196" max="4196" width="23.42578125" style="3" customWidth="1"/>
    <col min="4197" max="4197" width="22.42578125" style="3" customWidth="1"/>
    <col min="4198" max="4198" width="13.85546875" style="3" customWidth="1"/>
    <col min="4199" max="4199" width="20.7109375" style="3" customWidth="1"/>
    <col min="4200" max="4200" width="18.140625" style="3" customWidth="1"/>
    <col min="4201" max="4201" width="14.85546875" style="3" bestFit="1" customWidth="1"/>
    <col min="4202" max="4202" width="11.42578125" style="3"/>
    <col min="4203" max="4203" width="17.42578125" style="3" customWidth="1"/>
    <col min="4204" max="4206" width="18.140625" style="3" customWidth="1"/>
    <col min="4207" max="4210" width="11.42578125" style="3"/>
    <col min="4211" max="4211" width="34" style="3" customWidth="1"/>
    <col min="4212" max="4212" width="9.5703125" style="3" customWidth="1"/>
    <col min="4213" max="4213" width="16.7109375" style="3" customWidth="1"/>
    <col min="4214" max="4214" width="55.140625" style="3" customWidth="1"/>
    <col min="4215" max="4215" width="22.5703125" style="3" customWidth="1"/>
    <col min="4216" max="4216" width="23" style="3" customWidth="1"/>
    <col min="4217" max="4217" width="22.85546875" style="3" customWidth="1"/>
    <col min="4218" max="4218" width="23.42578125" style="3" customWidth="1"/>
    <col min="4219" max="4219" width="28.7109375" style="3" customWidth="1"/>
    <col min="4220" max="4220" width="12.7109375" style="3" customWidth="1"/>
    <col min="4221" max="4221" width="11.42578125" style="3"/>
    <col min="4222" max="4222" width="25.28515625" style="3" customWidth="1"/>
    <col min="4223" max="4223" width="15.85546875" style="3" bestFit="1" customWidth="1"/>
    <col min="4224" max="4225" width="18" style="3" bestFit="1" customWidth="1"/>
    <col min="4226" max="4444" width="11.42578125" style="3"/>
    <col min="4445" max="4445" width="15.42578125" style="3" customWidth="1"/>
    <col min="4446" max="4446" width="9.5703125" style="3" customWidth="1"/>
    <col min="4447" max="4447" width="14.42578125" style="3" customWidth="1"/>
    <col min="4448" max="4448" width="49.85546875" style="3" customWidth="1"/>
    <col min="4449" max="4449" width="22.5703125" style="3" customWidth="1"/>
    <col min="4450" max="4450" width="23" style="3" customWidth="1"/>
    <col min="4451" max="4451" width="22.85546875" style="3" customWidth="1"/>
    <col min="4452" max="4452" width="23.42578125" style="3" customWidth="1"/>
    <col min="4453" max="4453" width="22.42578125" style="3" customWidth="1"/>
    <col min="4454" max="4454" width="13.85546875" style="3" customWidth="1"/>
    <col min="4455" max="4455" width="20.7109375" style="3" customWidth="1"/>
    <col min="4456" max="4456" width="18.140625" style="3" customWidth="1"/>
    <col min="4457" max="4457" width="14.85546875" style="3" bestFit="1" customWidth="1"/>
    <col min="4458" max="4458" width="11.42578125" style="3"/>
    <col min="4459" max="4459" width="17.42578125" style="3" customWidth="1"/>
    <col min="4460" max="4462" width="18.140625" style="3" customWidth="1"/>
    <col min="4463" max="4466" width="11.42578125" style="3"/>
    <col min="4467" max="4467" width="34" style="3" customWidth="1"/>
    <col min="4468" max="4468" width="9.5703125" style="3" customWidth="1"/>
    <col min="4469" max="4469" width="16.7109375" style="3" customWidth="1"/>
    <col min="4470" max="4470" width="55.140625" style="3" customWidth="1"/>
    <col min="4471" max="4471" width="22.5703125" style="3" customWidth="1"/>
    <col min="4472" max="4472" width="23" style="3" customWidth="1"/>
    <col min="4473" max="4473" width="22.85546875" style="3" customWidth="1"/>
    <col min="4474" max="4474" width="23.42578125" style="3" customWidth="1"/>
    <col min="4475" max="4475" width="28.7109375" style="3" customWidth="1"/>
    <col min="4476" max="4476" width="12.7109375" style="3" customWidth="1"/>
    <col min="4477" max="4477" width="11.42578125" style="3"/>
    <col min="4478" max="4478" width="25.28515625" style="3" customWidth="1"/>
    <col min="4479" max="4479" width="15.85546875" style="3" bestFit="1" customWidth="1"/>
    <col min="4480" max="4481" width="18" style="3" bestFit="1" customWidth="1"/>
    <col min="4482" max="4700" width="11.42578125" style="3"/>
    <col min="4701" max="4701" width="15.42578125" style="3" customWidth="1"/>
    <col min="4702" max="4702" width="9.5703125" style="3" customWidth="1"/>
    <col min="4703" max="4703" width="14.42578125" style="3" customWidth="1"/>
    <col min="4704" max="4704" width="49.85546875" style="3" customWidth="1"/>
    <col min="4705" max="4705" width="22.5703125" style="3" customWidth="1"/>
    <col min="4706" max="4706" width="23" style="3" customWidth="1"/>
    <col min="4707" max="4707" width="22.85546875" style="3" customWidth="1"/>
    <col min="4708" max="4708" width="23.42578125" style="3" customWidth="1"/>
    <col min="4709" max="4709" width="22.42578125" style="3" customWidth="1"/>
    <col min="4710" max="4710" width="13.85546875" style="3" customWidth="1"/>
    <col min="4711" max="4711" width="20.7109375" style="3" customWidth="1"/>
    <col min="4712" max="4712" width="18.140625" style="3" customWidth="1"/>
    <col min="4713" max="4713" width="14.85546875" style="3" bestFit="1" customWidth="1"/>
    <col min="4714" max="4714" width="11.42578125" style="3"/>
    <col min="4715" max="4715" width="17.42578125" style="3" customWidth="1"/>
    <col min="4716" max="4718" width="18.140625" style="3" customWidth="1"/>
    <col min="4719" max="4722" width="11.42578125" style="3"/>
    <col min="4723" max="4723" width="34" style="3" customWidth="1"/>
    <col min="4724" max="4724" width="9.5703125" style="3" customWidth="1"/>
    <col min="4725" max="4725" width="16.7109375" style="3" customWidth="1"/>
    <col min="4726" max="4726" width="55.140625" style="3" customWidth="1"/>
    <col min="4727" max="4727" width="22.5703125" style="3" customWidth="1"/>
    <col min="4728" max="4728" width="23" style="3" customWidth="1"/>
    <col min="4729" max="4729" width="22.85546875" style="3" customWidth="1"/>
    <col min="4730" max="4730" width="23.42578125" style="3" customWidth="1"/>
    <col min="4731" max="4731" width="28.7109375" style="3" customWidth="1"/>
    <col min="4732" max="4732" width="12.7109375" style="3" customWidth="1"/>
    <col min="4733" max="4733" width="11.42578125" style="3"/>
    <col min="4734" max="4734" width="25.28515625" style="3" customWidth="1"/>
    <col min="4735" max="4735" width="15.85546875" style="3" bestFit="1" customWidth="1"/>
    <col min="4736" max="4737" width="18" style="3" bestFit="1" customWidth="1"/>
    <col min="4738" max="4956" width="11.42578125" style="3"/>
    <col min="4957" max="4957" width="15.42578125" style="3" customWidth="1"/>
    <col min="4958" max="4958" width="9.5703125" style="3" customWidth="1"/>
    <col min="4959" max="4959" width="14.42578125" style="3" customWidth="1"/>
    <col min="4960" max="4960" width="49.85546875" style="3" customWidth="1"/>
    <col min="4961" max="4961" width="22.5703125" style="3" customWidth="1"/>
    <col min="4962" max="4962" width="23" style="3" customWidth="1"/>
    <col min="4963" max="4963" width="22.85546875" style="3" customWidth="1"/>
    <col min="4964" max="4964" width="23.42578125" style="3" customWidth="1"/>
    <col min="4965" max="4965" width="22.42578125" style="3" customWidth="1"/>
    <col min="4966" max="4966" width="13.85546875" style="3" customWidth="1"/>
    <col min="4967" max="4967" width="20.7109375" style="3" customWidth="1"/>
    <col min="4968" max="4968" width="18.140625" style="3" customWidth="1"/>
    <col min="4969" max="4969" width="14.85546875" style="3" bestFit="1" customWidth="1"/>
    <col min="4970" max="4970" width="11.42578125" style="3"/>
    <col min="4971" max="4971" width="17.42578125" style="3" customWidth="1"/>
    <col min="4972" max="4974" width="18.140625" style="3" customWidth="1"/>
    <col min="4975" max="4978" width="11.42578125" style="3"/>
    <col min="4979" max="4979" width="34" style="3" customWidth="1"/>
    <col min="4980" max="4980" width="9.5703125" style="3" customWidth="1"/>
    <col min="4981" max="4981" width="16.7109375" style="3" customWidth="1"/>
    <col min="4982" max="4982" width="55.140625" style="3" customWidth="1"/>
    <col min="4983" max="4983" width="22.5703125" style="3" customWidth="1"/>
    <col min="4984" max="4984" width="23" style="3" customWidth="1"/>
    <col min="4985" max="4985" width="22.85546875" style="3" customWidth="1"/>
    <col min="4986" max="4986" width="23.42578125" style="3" customWidth="1"/>
    <col min="4987" max="4987" width="28.7109375" style="3" customWidth="1"/>
    <col min="4988" max="4988" width="12.7109375" style="3" customWidth="1"/>
    <col min="4989" max="4989" width="11.42578125" style="3"/>
    <col min="4990" max="4990" width="25.28515625" style="3" customWidth="1"/>
    <col min="4991" max="4991" width="15.85546875" style="3" bestFit="1" customWidth="1"/>
    <col min="4992" max="4993" width="18" style="3" bestFit="1" customWidth="1"/>
    <col min="4994" max="5212" width="11.42578125" style="3"/>
    <col min="5213" max="5213" width="15.42578125" style="3" customWidth="1"/>
    <col min="5214" max="5214" width="9.5703125" style="3" customWidth="1"/>
    <col min="5215" max="5215" width="14.42578125" style="3" customWidth="1"/>
    <col min="5216" max="5216" width="49.85546875" style="3" customWidth="1"/>
    <col min="5217" max="5217" width="22.5703125" style="3" customWidth="1"/>
    <col min="5218" max="5218" width="23" style="3" customWidth="1"/>
    <col min="5219" max="5219" width="22.85546875" style="3" customWidth="1"/>
    <col min="5220" max="5220" width="23.42578125" style="3" customWidth="1"/>
    <col min="5221" max="5221" width="22.42578125" style="3" customWidth="1"/>
    <col min="5222" max="5222" width="13.85546875" style="3" customWidth="1"/>
    <col min="5223" max="5223" width="20.7109375" style="3" customWidth="1"/>
    <col min="5224" max="5224" width="18.140625" style="3" customWidth="1"/>
    <col min="5225" max="5225" width="14.85546875" style="3" bestFit="1" customWidth="1"/>
    <col min="5226" max="5226" width="11.42578125" style="3"/>
    <col min="5227" max="5227" width="17.42578125" style="3" customWidth="1"/>
    <col min="5228" max="5230" width="18.140625" style="3" customWidth="1"/>
    <col min="5231" max="5234" width="11.42578125" style="3"/>
    <col min="5235" max="5235" width="34" style="3" customWidth="1"/>
    <col min="5236" max="5236" width="9.5703125" style="3" customWidth="1"/>
    <col min="5237" max="5237" width="16.7109375" style="3" customWidth="1"/>
    <col min="5238" max="5238" width="55.140625" style="3" customWidth="1"/>
    <col min="5239" max="5239" width="22.5703125" style="3" customWidth="1"/>
    <col min="5240" max="5240" width="23" style="3" customWidth="1"/>
    <col min="5241" max="5241" width="22.85546875" style="3" customWidth="1"/>
    <col min="5242" max="5242" width="23.42578125" style="3" customWidth="1"/>
    <col min="5243" max="5243" width="28.7109375" style="3" customWidth="1"/>
    <col min="5244" max="5244" width="12.7109375" style="3" customWidth="1"/>
    <col min="5245" max="5245" width="11.42578125" style="3"/>
    <col min="5246" max="5246" width="25.28515625" style="3" customWidth="1"/>
    <col min="5247" max="5247" width="15.85546875" style="3" bestFit="1" customWidth="1"/>
    <col min="5248" max="5249" width="18" style="3" bestFit="1" customWidth="1"/>
    <col min="5250" max="5468" width="11.42578125" style="3"/>
    <col min="5469" max="5469" width="15.42578125" style="3" customWidth="1"/>
    <col min="5470" max="5470" width="9.5703125" style="3" customWidth="1"/>
    <col min="5471" max="5471" width="14.42578125" style="3" customWidth="1"/>
    <col min="5472" max="5472" width="49.85546875" style="3" customWidth="1"/>
    <col min="5473" max="5473" width="22.5703125" style="3" customWidth="1"/>
    <col min="5474" max="5474" width="23" style="3" customWidth="1"/>
    <col min="5475" max="5475" width="22.85546875" style="3" customWidth="1"/>
    <col min="5476" max="5476" width="23.42578125" style="3" customWidth="1"/>
    <col min="5477" max="5477" width="22.42578125" style="3" customWidth="1"/>
    <col min="5478" max="5478" width="13.85546875" style="3" customWidth="1"/>
    <col min="5479" max="5479" width="20.7109375" style="3" customWidth="1"/>
    <col min="5480" max="5480" width="18.140625" style="3" customWidth="1"/>
    <col min="5481" max="5481" width="14.85546875" style="3" bestFit="1" customWidth="1"/>
    <col min="5482" max="5482" width="11.42578125" style="3"/>
    <col min="5483" max="5483" width="17.42578125" style="3" customWidth="1"/>
    <col min="5484" max="5486" width="18.140625" style="3" customWidth="1"/>
    <col min="5487" max="5490" width="11.42578125" style="3"/>
    <col min="5491" max="5491" width="34" style="3" customWidth="1"/>
    <col min="5492" max="5492" width="9.5703125" style="3" customWidth="1"/>
    <col min="5493" max="5493" width="16.7109375" style="3" customWidth="1"/>
    <col min="5494" max="5494" width="55.140625" style="3" customWidth="1"/>
    <col min="5495" max="5495" width="22.5703125" style="3" customWidth="1"/>
    <col min="5496" max="5496" width="23" style="3" customWidth="1"/>
    <col min="5497" max="5497" width="22.85546875" style="3" customWidth="1"/>
    <col min="5498" max="5498" width="23.42578125" style="3" customWidth="1"/>
    <col min="5499" max="5499" width="28.7109375" style="3" customWidth="1"/>
    <col min="5500" max="5500" width="12.7109375" style="3" customWidth="1"/>
    <col min="5501" max="5501" width="11.42578125" style="3"/>
    <col min="5502" max="5502" width="25.28515625" style="3" customWidth="1"/>
    <col min="5503" max="5503" width="15.85546875" style="3" bestFit="1" customWidth="1"/>
    <col min="5504" max="5505" width="18" style="3" bestFit="1" customWidth="1"/>
    <col min="5506" max="5724" width="11.42578125" style="3"/>
    <col min="5725" max="5725" width="15.42578125" style="3" customWidth="1"/>
    <col min="5726" max="5726" width="9.5703125" style="3" customWidth="1"/>
    <col min="5727" max="5727" width="14.42578125" style="3" customWidth="1"/>
    <col min="5728" max="5728" width="49.85546875" style="3" customWidth="1"/>
    <col min="5729" max="5729" width="22.5703125" style="3" customWidth="1"/>
    <col min="5730" max="5730" width="23" style="3" customWidth="1"/>
    <col min="5731" max="5731" width="22.85546875" style="3" customWidth="1"/>
    <col min="5732" max="5732" width="23.42578125" style="3" customWidth="1"/>
    <col min="5733" max="5733" width="22.42578125" style="3" customWidth="1"/>
    <col min="5734" max="5734" width="13.85546875" style="3" customWidth="1"/>
    <col min="5735" max="5735" width="20.7109375" style="3" customWidth="1"/>
    <col min="5736" max="5736" width="18.140625" style="3" customWidth="1"/>
    <col min="5737" max="5737" width="14.85546875" style="3" bestFit="1" customWidth="1"/>
    <col min="5738" max="5738" width="11.42578125" style="3"/>
    <col min="5739" max="5739" width="17.42578125" style="3" customWidth="1"/>
    <col min="5740" max="5742" width="18.140625" style="3" customWidth="1"/>
    <col min="5743" max="5746" width="11.42578125" style="3"/>
    <col min="5747" max="5747" width="34" style="3" customWidth="1"/>
    <col min="5748" max="5748" width="9.5703125" style="3" customWidth="1"/>
    <col min="5749" max="5749" width="16.7109375" style="3" customWidth="1"/>
    <col min="5750" max="5750" width="55.140625" style="3" customWidth="1"/>
    <col min="5751" max="5751" width="22.5703125" style="3" customWidth="1"/>
    <col min="5752" max="5752" width="23" style="3" customWidth="1"/>
    <col min="5753" max="5753" width="22.85546875" style="3" customWidth="1"/>
    <col min="5754" max="5754" width="23.42578125" style="3" customWidth="1"/>
    <col min="5755" max="5755" width="28.7109375" style="3" customWidth="1"/>
    <col min="5756" max="5756" width="12.7109375" style="3" customWidth="1"/>
    <col min="5757" max="5757" width="11.42578125" style="3"/>
    <col min="5758" max="5758" width="25.28515625" style="3" customWidth="1"/>
    <col min="5759" max="5759" width="15.85546875" style="3" bestFit="1" customWidth="1"/>
    <col min="5760" max="5761" width="18" style="3" bestFit="1" customWidth="1"/>
    <col min="5762" max="5980" width="11.42578125" style="3"/>
    <col min="5981" max="5981" width="15.42578125" style="3" customWidth="1"/>
    <col min="5982" max="5982" width="9.5703125" style="3" customWidth="1"/>
    <col min="5983" max="5983" width="14.42578125" style="3" customWidth="1"/>
    <col min="5984" max="5984" width="49.85546875" style="3" customWidth="1"/>
    <col min="5985" max="5985" width="22.5703125" style="3" customWidth="1"/>
    <col min="5986" max="5986" width="23" style="3" customWidth="1"/>
    <col min="5987" max="5987" width="22.85546875" style="3" customWidth="1"/>
    <col min="5988" max="5988" width="23.42578125" style="3" customWidth="1"/>
    <col min="5989" max="5989" width="22.42578125" style="3" customWidth="1"/>
    <col min="5990" max="5990" width="13.85546875" style="3" customWidth="1"/>
    <col min="5991" max="5991" width="20.7109375" style="3" customWidth="1"/>
    <col min="5992" max="5992" width="18.140625" style="3" customWidth="1"/>
    <col min="5993" max="5993" width="14.85546875" style="3" bestFit="1" customWidth="1"/>
    <col min="5994" max="5994" width="11.42578125" style="3"/>
    <col min="5995" max="5995" width="17.42578125" style="3" customWidth="1"/>
    <col min="5996" max="5998" width="18.140625" style="3" customWidth="1"/>
    <col min="5999" max="6002" width="11.42578125" style="3"/>
    <col min="6003" max="6003" width="34" style="3" customWidth="1"/>
    <col min="6004" max="6004" width="9.5703125" style="3" customWidth="1"/>
    <col min="6005" max="6005" width="16.7109375" style="3" customWidth="1"/>
    <col min="6006" max="6006" width="55.140625" style="3" customWidth="1"/>
    <col min="6007" max="6007" width="22.5703125" style="3" customWidth="1"/>
    <col min="6008" max="6008" width="23" style="3" customWidth="1"/>
    <col min="6009" max="6009" width="22.85546875" style="3" customWidth="1"/>
    <col min="6010" max="6010" width="23.42578125" style="3" customWidth="1"/>
    <col min="6011" max="6011" width="28.7109375" style="3" customWidth="1"/>
    <col min="6012" max="6012" width="12.7109375" style="3" customWidth="1"/>
    <col min="6013" max="6013" width="11.42578125" style="3"/>
    <col min="6014" max="6014" width="25.28515625" style="3" customWidth="1"/>
    <col min="6015" max="6015" width="15.85546875" style="3" bestFit="1" customWidth="1"/>
    <col min="6016" max="6017" width="18" style="3" bestFit="1" customWidth="1"/>
    <col min="6018" max="6236" width="11.42578125" style="3"/>
    <col min="6237" max="6237" width="15.42578125" style="3" customWidth="1"/>
    <col min="6238" max="6238" width="9.5703125" style="3" customWidth="1"/>
    <col min="6239" max="6239" width="14.42578125" style="3" customWidth="1"/>
    <col min="6240" max="6240" width="49.85546875" style="3" customWidth="1"/>
    <col min="6241" max="6241" width="22.5703125" style="3" customWidth="1"/>
    <col min="6242" max="6242" width="23" style="3" customWidth="1"/>
    <col min="6243" max="6243" width="22.85546875" style="3" customWidth="1"/>
    <col min="6244" max="6244" width="23.42578125" style="3" customWidth="1"/>
    <col min="6245" max="6245" width="22.42578125" style="3" customWidth="1"/>
    <col min="6246" max="6246" width="13.85546875" style="3" customWidth="1"/>
    <col min="6247" max="6247" width="20.7109375" style="3" customWidth="1"/>
    <col min="6248" max="6248" width="18.140625" style="3" customWidth="1"/>
    <col min="6249" max="6249" width="14.85546875" style="3" bestFit="1" customWidth="1"/>
    <col min="6250" max="6250" width="11.42578125" style="3"/>
    <col min="6251" max="6251" width="17.42578125" style="3" customWidth="1"/>
    <col min="6252" max="6254" width="18.140625" style="3" customWidth="1"/>
    <col min="6255" max="6258" width="11.42578125" style="3"/>
    <col min="6259" max="6259" width="34" style="3" customWidth="1"/>
    <col min="6260" max="6260" width="9.5703125" style="3" customWidth="1"/>
    <col min="6261" max="6261" width="16.7109375" style="3" customWidth="1"/>
    <col min="6262" max="6262" width="55.140625" style="3" customWidth="1"/>
    <col min="6263" max="6263" width="22.5703125" style="3" customWidth="1"/>
    <col min="6264" max="6264" width="23" style="3" customWidth="1"/>
    <col min="6265" max="6265" width="22.85546875" style="3" customWidth="1"/>
    <col min="6266" max="6266" width="23.42578125" style="3" customWidth="1"/>
    <col min="6267" max="6267" width="28.7109375" style="3" customWidth="1"/>
    <col min="6268" max="6268" width="12.7109375" style="3" customWidth="1"/>
    <col min="6269" max="6269" width="11.42578125" style="3"/>
    <col min="6270" max="6270" width="25.28515625" style="3" customWidth="1"/>
    <col min="6271" max="6271" width="15.85546875" style="3" bestFit="1" customWidth="1"/>
    <col min="6272" max="6273" width="18" style="3" bestFit="1" customWidth="1"/>
    <col min="6274" max="6492" width="11.42578125" style="3"/>
    <col min="6493" max="6493" width="15.42578125" style="3" customWidth="1"/>
    <col min="6494" max="6494" width="9.5703125" style="3" customWidth="1"/>
    <col min="6495" max="6495" width="14.42578125" style="3" customWidth="1"/>
    <col min="6496" max="6496" width="49.85546875" style="3" customWidth="1"/>
    <col min="6497" max="6497" width="22.5703125" style="3" customWidth="1"/>
    <col min="6498" max="6498" width="23" style="3" customWidth="1"/>
    <col min="6499" max="6499" width="22.85546875" style="3" customWidth="1"/>
    <col min="6500" max="6500" width="23.42578125" style="3" customWidth="1"/>
    <col min="6501" max="6501" width="22.42578125" style="3" customWidth="1"/>
    <col min="6502" max="6502" width="13.85546875" style="3" customWidth="1"/>
    <col min="6503" max="6503" width="20.7109375" style="3" customWidth="1"/>
    <col min="6504" max="6504" width="18.140625" style="3" customWidth="1"/>
    <col min="6505" max="6505" width="14.85546875" style="3" bestFit="1" customWidth="1"/>
    <col min="6506" max="6506" width="11.42578125" style="3"/>
    <col min="6507" max="6507" width="17.42578125" style="3" customWidth="1"/>
    <col min="6508" max="6510" width="18.140625" style="3" customWidth="1"/>
    <col min="6511" max="6514" width="11.42578125" style="3"/>
    <col min="6515" max="6515" width="34" style="3" customWidth="1"/>
    <col min="6516" max="6516" width="9.5703125" style="3" customWidth="1"/>
    <col min="6517" max="6517" width="16.7109375" style="3" customWidth="1"/>
    <col min="6518" max="6518" width="55.140625" style="3" customWidth="1"/>
    <col min="6519" max="6519" width="22.5703125" style="3" customWidth="1"/>
    <col min="6520" max="6520" width="23" style="3" customWidth="1"/>
    <col min="6521" max="6521" width="22.85546875" style="3" customWidth="1"/>
    <col min="6522" max="6522" width="23.42578125" style="3" customWidth="1"/>
    <col min="6523" max="6523" width="28.7109375" style="3" customWidth="1"/>
    <col min="6524" max="6524" width="12.7109375" style="3" customWidth="1"/>
    <col min="6525" max="6525" width="11.42578125" style="3"/>
    <col min="6526" max="6526" width="25.28515625" style="3" customWidth="1"/>
    <col min="6527" max="6527" width="15.85546875" style="3" bestFit="1" customWidth="1"/>
    <col min="6528" max="6529" width="18" style="3" bestFit="1" customWidth="1"/>
    <col min="6530" max="6748" width="11.42578125" style="3"/>
    <col min="6749" max="6749" width="15.42578125" style="3" customWidth="1"/>
    <col min="6750" max="6750" width="9.5703125" style="3" customWidth="1"/>
    <col min="6751" max="6751" width="14.42578125" style="3" customWidth="1"/>
    <col min="6752" max="6752" width="49.85546875" style="3" customWidth="1"/>
    <col min="6753" max="6753" width="22.5703125" style="3" customWidth="1"/>
    <col min="6754" max="6754" width="23" style="3" customWidth="1"/>
    <col min="6755" max="6755" width="22.85546875" style="3" customWidth="1"/>
    <col min="6756" max="6756" width="23.42578125" style="3" customWidth="1"/>
    <col min="6757" max="6757" width="22.42578125" style="3" customWidth="1"/>
    <col min="6758" max="6758" width="13.85546875" style="3" customWidth="1"/>
    <col min="6759" max="6759" width="20.7109375" style="3" customWidth="1"/>
    <col min="6760" max="6760" width="18.140625" style="3" customWidth="1"/>
    <col min="6761" max="6761" width="14.85546875" style="3" bestFit="1" customWidth="1"/>
    <col min="6762" max="6762" width="11.42578125" style="3"/>
    <col min="6763" max="6763" width="17.42578125" style="3" customWidth="1"/>
    <col min="6764" max="6766" width="18.140625" style="3" customWidth="1"/>
    <col min="6767" max="6770" width="11.42578125" style="3"/>
    <col min="6771" max="6771" width="34" style="3" customWidth="1"/>
    <col min="6772" max="6772" width="9.5703125" style="3" customWidth="1"/>
    <col min="6773" max="6773" width="16.7109375" style="3" customWidth="1"/>
    <col min="6774" max="6774" width="55.140625" style="3" customWidth="1"/>
    <col min="6775" max="6775" width="22.5703125" style="3" customWidth="1"/>
    <col min="6776" max="6776" width="23" style="3" customWidth="1"/>
    <col min="6777" max="6777" width="22.85546875" style="3" customWidth="1"/>
    <col min="6778" max="6778" width="23.42578125" style="3" customWidth="1"/>
    <col min="6779" max="6779" width="28.7109375" style="3" customWidth="1"/>
    <col min="6780" max="6780" width="12.7109375" style="3" customWidth="1"/>
    <col min="6781" max="6781" width="11.42578125" style="3"/>
    <col min="6782" max="6782" width="25.28515625" style="3" customWidth="1"/>
    <col min="6783" max="6783" width="15.85546875" style="3" bestFit="1" customWidth="1"/>
    <col min="6784" max="6785" width="18" style="3" bestFit="1" customWidth="1"/>
    <col min="6786" max="7004" width="11.42578125" style="3"/>
    <col min="7005" max="7005" width="15.42578125" style="3" customWidth="1"/>
    <col min="7006" max="7006" width="9.5703125" style="3" customWidth="1"/>
    <col min="7007" max="7007" width="14.42578125" style="3" customWidth="1"/>
    <col min="7008" max="7008" width="49.85546875" style="3" customWidth="1"/>
    <col min="7009" max="7009" width="22.5703125" style="3" customWidth="1"/>
    <col min="7010" max="7010" width="23" style="3" customWidth="1"/>
    <col min="7011" max="7011" width="22.85546875" style="3" customWidth="1"/>
    <col min="7012" max="7012" width="23.42578125" style="3" customWidth="1"/>
    <col min="7013" max="7013" width="22.42578125" style="3" customWidth="1"/>
    <col min="7014" max="7014" width="13.85546875" style="3" customWidth="1"/>
    <col min="7015" max="7015" width="20.7109375" style="3" customWidth="1"/>
    <col min="7016" max="7016" width="18.140625" style="3" customWidth="1"/>
    <col min="7017" max="7017" width="14.85546875" style="3" bestFit="1" customWidth="1"/>
    <col min="7018" max="7018" width="11.42578125" style="3"/>
    <col min="7019" max="7019" width="17.42578125" style="3" customWidth="1"/>
    <col min="7020" max="7022" width="18.140625" style="3" customWidth="1"/>
    <col min="7023" max="7026" width="11.42578125" style="3"/>
    <col min="7027" max="7027" width="34" style="3" customWidth="1"/>
    <col min="7028" max="7028" width="9.5703125" style="3" customWidth="1"/>
    <col min="7029" max="7029" width="16.7109375" style="3" customWidth="1"/>
    <col min="7030" max="7030" width="55.140625" style="3" customWidth="1"/>
    <col min="7031" max="7031" width="22.5703125" style="3" customWidth="1"/>
    <col min="7032" max="7032" width="23" style="3" customWidth="1"/>
    <col min="7033" max="7033" width="22.85546875" style="3" customWidth="1"/>
    <col min="7034" max="7034" width="23.42578125" style="3" customWidth="1"/>
    <col min="7035" max="7035" width="28.7109375" style="3" customWidth="1"/>
    <col min="7036" max="7036" width="12.7109375" style="3" customWidth="1"/>
    <col min="7037" max="7037" width="11.42578125" style="3"/>
    <col min="7038" max="7038" width="25.28515625" style="3" customWidth="1"/>
    <col min="7039" max="7039" width="15.85546875" style="3" bestFit="1" customWidth="1"/>
    <col min="7040" max="7041" width="18" style="3" bestFit="1" customWidth="1"/>
    <col min="7042" max="7260" width="11.42578125" style="3"/>
    <col min="7261" max="7261" width="15.42578125" style="3" customWidth="1"/>
    <col min="7262" max="7262" width="9.5703125" style="3" customWidth="1"/>
    <col min="7263" max="7263" width="14.42578125" style="3" customWidth="1"/>
    <col min="7264" max="7264" width="49.85546875" style="3" customWidth="1"/>
    <col min="7265" max="7265" width="22.5703125" style="3" customWidth="1"/>
    <col min="7266" max="7266" width="23" style="3" customWidth="1"/>
    <col min="7267" max="7267" width="22.85546875" style="3" customWidth="1"/>
    <col min="7268" max="7268" width="23.42578125" style="3" customWidth="1"/>
    <col min="7269" max="7269" width="22.42578125" style="3" customWidth="1"/>
    <col min="7270" max="7270" width="13.85546875" style="3" customWidth="1"/>
    <col min="7271" max="7271" width="20.7109375" style="3" customWidth="1"/>
    <col min="7272" max="7272" width="18.140625" style="3" customWidth="1"/>
    <col min="7273" max="7273" width="14.85546875" style="3" bestFit="1" customWidth="1"/>
    <col min="7274" max="7274" width="11.42578125" style="3"/>
    <col min="7275" max="7275" width="17.42578125" style="3" customWidth="1"/>
    <col min="7276" max="7278" width="18.140625" style="3" customWidth="1"/>
    <col min="7279" max="7282" width="11.42578125" style="3"/>
    <col min="7283" max="7283" width="34" style="3" customWidth="1"/>
    <col min="7284" max="7284" width="9.5703125" style="3" customWidth="1"/>
    <col min="7285" max="7285" width="16.7109375" style="3" customWidth="1"/>
    <col min="7286" max="7286" width="55.140625" style="3" customWidth="1"/>
    <col min="7287" max="7287" width="22.5703125" style="3" customWidth="1"/>
    <col min="7288" max="7288" width="23" style="3" customWidth="1"/>
    <col min="7289" max="7289" width="22.85546875" style="3" customWidth="1"/>
    <col min="7290" max="7290" width="23.42578125" style="3" customWidth="1"/>
    <col min="7291" max="7291" width="28.7109375" style="3" customWidth="1"/>
    <col min="7292" max="7292" width="12.7109375" style="3" customWidth="1"/>
    <col min="7293" max="7293" width="11.42578125" style="3"/>
    <col min="7294" max="7294" width="25.28515625" style="3" customWidth="1"/>
    <col min="7295" max="7295" width="15.85546875" style="3" bestFit="1" customWidth="1"/>
    <col min="7296" max="7297" width="18" style="3" bestFit="1" customWidth="1"/>
    <col min="7298" max="7516" width="11.42578125" style="3"/>
    <col min="7517" max="7517" width="15.42578125" style="3" customWidth="1"/>
    <col min="7518" max="7518" width="9.5703125" style="3" customWidth="1"/>
    <col min="7519" max="7519" width="14.42578125" style="3" customWidth="1"/>
    <col min="7520" max="7520" width="49.85546875" style="3" customWidth="1"/>
    <col min="7521" max="7521" width="22.5703125" style="3" customWidth="1"/>
    <col min="7522" max="7522" width="23" style="3" customWidth="1"/>
    <col min="7523" max="7523" width="22.85546875" style="3" customWidth="1"/>
    <col min="7524" max="7524" width="23.42578125" style="3" customWidth="1"/>
    <col min="7525" max="7525" width="22.42578125" style="3" customWidth="1"/>
    <col min="7526" max="7526" width="13.85546875" style="3" customWidth="1"/>
    <col min="7527" max="7527" width="20.7109375" style="3" customWidth="1"/>
    <col min="7528" max="7528" width="18.140625" style="3" customWidth="1"/>
    <col min="7529" max="7529" width="14.85546875" style="3" bestFit="1" customWidth="1"/>
    <col min="7530" max="7530" width="11.42578125" style="3"/>
    <col min="7531" max="7531" width="17.42578125" style="3" customWidth="1"/>
    <col min="7532" max="7534" width="18.140625" style="3" customWidth="1"/>
    <col min="7535" max="7538" width="11.42578125" style="3"/>
    <col min="7539" max="7539" width="34" style="3" customWidth="1"/>
    <col min="7540" max="7540" width="9.5703125" style="3" customWidth="1"/>
    <col min="7541" max="7541" width="16.7109375" style="3" customWidth="1"/>
    <col min="7542" max="7542" width="55.140625" style="3" customWidth="1"/>
    <col min="7543" max="7543" width="22.5703125" style="3" customWidth="1"/>
    <col min="7544" max="7544" width="23" style="3" customWidth="1"/>
    <col min="7545" max="7545" width="22.85546875" style="3" customWidth="1"/>
    <col min="7546" max="7546" width="23.42578125" style="3" customWidth="1"/>
    <col min="7547" max="7547" width="28.7109375" style="3" customWidth="1"/>
    <col min="7548" max="7548" width="12.7109375" style="3" customWidth="1"/>
    <col min="7549" max="7549" width="11.42578125" style="3"/>
    <col min="7550" max="7550" width="25.28515625" style="3" customWidth="1"/>
    <col min="7551" max="7551" width="15.85546875" style="3" bestFit="1" customWidth="1"/>
    <col min="7552" max="7553" width="18" style="3" bestFit="1" customWidth="1"/>
    <col min="7554" max="7772" width="11.42578125" style="3"/>
    <col min="7773" max="7773" width="15.42578125" style="3" customWidth="1"/>
    <col min="7774" max="7774" width="9.5703125" style="3" customWidth="1"/>
    <col min="7775" max="7775" width="14.42578125" style="3" customWidth="1"/>
    <col min="7776" max="7776" width="49.85546875" style="3" customWidth="1"/>
    <col min="7777" max="7777" width="22.5703125" style="3" customWidth="1"/>
    <col min="7778" max="7778" width="23" style="3" customWidth="1"/>
    <col min="7779" max="7779" width="22.85546875" style="3" customWidth="1"/>
    <col min="7780" max="7780" width="23.42578125" style="3" customWidth="1"/>
    <col min="7781" max="7781" width="22.42578125" style="3" customWidth="1"/>
    <col min="7782" max="7782" width="13.85546875" style="3" customWidth="1"/>
    <col min="7783" max="7783" width="20.7109375" style="3" customWidth="1"/>
    <col min="7784" max="7784" width="18.140625" style="3" customWidth="1"/>
    <col min="7785" max="7785" width="14.85546875" style="3" bestFit="1" customWidth="1"/>
    <col min="7786" max="7786" width="11.42578125" style="3"/>
    <col min="7787" max="7787" width="17.42578125" style="3" customWidth="1"/>
    <col min="7788" max="7790" width="18.140625" style="3" customWidth="1"/>
    <col min="7791" max="7794" width="11.42578125" style="3"/>
    <col min="7795" max="7795" width="34" style="3" customWidth="1"/>
    <col min="7796" max="7796" width="9.5703125" style="3" customWidth="1"/>
    <col min="7797" max="7797" width="16.7109375" style="3" customWidth="1"/>
    <col min="7798" max="7798" width="55.140625" style="3" customWidth="1"/>
    <col min="7799" max="7799" width="22.5703125" style="3" customWidth="1"/>
    <col min="7800" max="7800" width="23" style="3" customWidth="1"/>
    <col min="7801" max="7801" width="22.85546875" style="3" customWidth="1"/>
    <col min="7802" max="7802" width="23.42578125" style="3" customWidth="1"/>
    <col min="7803" max="7803" width="28.7109375" style="3" customWidth="1"/>
    <col min="7804" max="7804" width="12.7109375" style="3" customWidth="1"/>
    <col min="7805" max="7805" width="11.42578125" style="3"/>
    <col min="7806" max="7806" width="25.28515625" style="3" customWidth="1"/>
    <col min="7807" max="7807" width="15.85546875" style="3" bestFit="1" customWidth="1"/>
    <col min="7808" max="7809" width="18" style="3" bestFit="1" customWidth="1"/>
    <col min="7810" max="8028" width="11.42578125" style="3"/>
    <col min="8029" max="8029" width="15.42578125" style="3" customWidth="1"/>
    <col min="8030" max="8030" width="9.5703125" style="3" customWidth="1"/>
    <col min="8031" max="8031" width="14.42578125" style="3" customWidth="1"/>
    <col min="8032" max="8032" width="49.85546875" style="3" customWidth="1"/>
    <col min="8033" max="8033" width="22.5703125" style="3" customWidth="1"/>
    <col min="8034" max="8034" width="23" style="3" customWidth="1"/>
    <col min="8035" max="8035" width="22.85546875" style="3" customWidth="1"/>
    <col min="8036" max="8036" width="23.42578125" style="3" customWidth="1"/>
    <col min="8037" max="8037" width="22.42578125" style="3" customWidth="1"/>
    <col min="8038" max="8038" width="13.85546875" style="3" customWidth="1"/>
    <col min="8039" max="8039" width="20.7109375" style="3" customWidth="1"/>
    <col min="8040" max="8040" width="18.140625" style="3" customWidth="1"/>
    <col min="8041" max="8041" width="14.85546875" style="3" bestFit="1" customWidth="1"/>
    <col min="8042" max="8042" width="11.42578125" style="3"/>
    <col min="8043" max="8043" width="17.42578125" style="3" customWidth="1"/>
    <col min="8044" max="8046" width="18.140625" style="3" customWidth="1"/>
    <col min="8047" max="8050" width="11.42578125" style="3"/>
    <col min="8051" max="8051" width="34" style="3" customWidth="1"/>
    <col min="8052" max="8052" width="9.5703125" style="3" customWidth="1"/>
    <col min="8053" max="8053" width="16.7109375" style="3" customWidth="1"/>
    <col min="8054" max="8054" width="55.140625" style="3" customWidth="1"/>
    <col min="8055" max="8055" width="22.5703125" style="3" customWidth="1"/>
    <col min="8056" max="8056" width="23" style="3" customWidth="1"/>
    <col min="8057" max="8057" width="22.85546875" style="3" customWidth="1"/>
    <col min="8058" max="8058" width="23.42578125" style="3" customWidth="1"/>
    <col min="8059" max="8059" width="28.7109375" style="3" customWidth="1"/>
    <col min="8060" max="8060" width="12.7109375" style="3" customWidth="1"/>
    <col min="8061" max="8061" width="11.42578125" style="3"/>
    <col min="8062" max="8062" width="25.28515625" style="3" customWidth="1"/>
    <col min="8063" max="8063" width="15.85546875" style="3" bestFit="1" customWidth="1"/>
    <col min="8064" max="8065" width="18" style="3" bestFit="1" customWidth="1"/>
    <col min="8066" max="8284" width="11.42578125" style="3"/>
    <col min="8285" max="8285" width="15.42578125" style="3" customWidth="1"/>
    <col min="8286" max="8286" width="9.5703125" style="3" customWidth="1"/>
    <col min="8287" max="8287" width="14.42578125" style="3" customWidth="1"/>
    <col min="8288" max="8288" width="49.85546875" style="3" customWidth="1"/>
    <col min="8289" max="8289" width="22.5703125" style="3" customWidth="1"/>
    <col min="8290" max="8290" width="23" style="3" customWidth="1"/>
    <col min="8291" max="8291" width="22.85546875" style="3" customWidth="1"/>
    <col min="8292" max="8292" width="23.42578125" style="3" customWidth="1"/>
    <col min="8293" max="8293" width="22.42578125" style="3" customWidth="1"/>
    <col min="8294" max="8294" width="13.85546875" style="3" customWidth="1"/>
    <col min="8295" max="8295" width="20.7109375" style="3" customWidth="1"/>
    <col min="8296" max="8296" width="18.140625" style="3" customWidth="1"/>
    <col min="8297" max="8297" width="14.85546875" style="3" bestFit="1" customWidth="1"/>
    <col min="8298" max="8298" width="11.42578125" style="3"/>
    <col min="8299" max="8299" width="17.42578125" style="3" customWidth="1"/>
    <col min="8300" max="8302" width="18.140625" style="3" customWidth="1"/>
    <col min="8303" max="8306" width="11.42578125" style="3"/>
    <col min="8307" max="8307" width="34" style="3" customWidth="1"/>
    <col min="8308" max="8308" width="9.5703125" style="3" customWidth="1"/>
    <col min="8309" max="8309" width="16.7109375" style="3" customWidth="1"/>
    <col min="8310" max="8310" width="55.140625" style="3" customWidth="1"/>
    <col min="8311" max="8311" width="22.5703125" style="3" customWidth="1"/>
    <col min="8312" max="8312" width="23" style="3" customWidth="1"/>
    <col min="8313" max="8313" width="22.85546875" style="3" customWidth="1"/>
    <col min="8314" max="8314" width="23.42578125" style="3" customWidth="1"/>
    <col min="8315" max="8315" width="28.7109375" style="3" customWidth="1"/>
    <col min="8316" max="8316" width="12.7109375" style="3" customWidth="1"/>
    <col min="8317" max="8317" width="11.42578125" style="3"/>
    <col min="8318" max="8318" width="25.28515625" style="3" customWidth="1"/>
    <col min="8319" max="8319" width="15.85546875" style="3" bestFit="1" customWidth="1"/>
    <col min="8320" max="8321" width="18" style="3" bestFit="1" customWidth="1"/>
    <col min="8322" max="8540" width="11.42578125" style="3"/>
    <col min="8541" max="8541" width="15.42578125" style="3" customWidth="1"/>
    <col min="8542" max="8542" width="9.5703125" style="3" customWidth="1"/>
    <col min="8543" max="8543" width="14.42578125" style="3" customWidth="1"/>
    <col min="8544" max="8544" width="49.85546875" style="3" customWidth="1"/>
    <col min="8545" max="8545" width="22.5703125" style="3" customWidth="1"/>
    <col min="8546" max="8546" width="23" style="3" customWidth="1"/>
    <col min="8547" max="8547" width="22.85546875" style="3" customWidth="1"/>
    <col min="8548" max="8548" width="23.42578125" style="3" customWidth="1"/>
    <col min="8549" max="8549" width="22.42578125" style="3" customWidth="1"/>
    <col min="8550" max="8550" width="13.85546875" style="3" customWidth="1"/>
    <col min="8551" max="8551" width="20.7109375" style="3" customWidth="1"/>
    <col min="8552" max="8552" width="18.140625" style="3" customWidth="1"/>
    <col min="8553" max="8553" width="14.85546875" style="3" bestFit="1" customWidth="1"/>
    <col min="8554" max="8554" width="11.42578125" style="3"/>
    <col min="8555" max="8555" width="17.42578125" style="3" customWidth="1"/>
    <col min="8556" max="8558" width="18.140625" style="3" customWidth="1"/>
    <col min="8559" max="8562" width="11.42578125" style="3"/>
    <col min="8563" max="8563" width="34" style="3" customWidth="1"/>
    <col min="8564" max="8564" width="9.5703125" style="3" customWidth="1"/>
    <col min="8565" max="8565" width="16.7109375" style="3" customWidth="1"/>
    <col min="8566" max="8566" width="55.140625" style="3" customWidth="1"/>
    <col min="8567" max="8567" width="22.5703125" style="3" customWidth="1"/>
    <col min="8568" max="8568" width="23" style="3" customWidth="1"/>
    <col min="8569" max="8569" width="22.85546875" style="3" customWidth="1"/>
    <col min="8570" max="8570" width="23.42578125" style="3" customWidth="1"/>
    <col min="8571" max="8571" width="28.7109375" style="3" customWidth="1"/>
    <col min="8572" max="8572" width="12.7109375" style="3" customWidth="1"/>
    <col min="8573" max="8573" width="11.42578125" style="3"/>
    <col min="8574" max="8574" width="25.28515625" style="3" customWidth="1"/>
    <col min="8575" max="8575" width="15.85546875" style="3" bestFit="1" customWidth="1"/>
    <col min="8576" max="8577" width="18" style="3" bestFit="1" customWidth="1"/>
    <col min="8578" max="8796" width="11.42578125" style="3"/>
    <col min="8797" max="8797" width="15.42578125" style="3" customWidth="1"/>
    <col min="8798" max="8798" width="9.5703125" style="3" customWidth="1"/>
    <col min="8799" max="8799" width="14.42578125" style="3" customWidth="1"/>
    <col min="8800" max="8800" width="49.85546875" style="3" customWidth="1"/>
    <col min="8801" max="8801" width="22.5703125" style="3" customWidth="1"/>
    <col min="8802" max="8802" width="23" style="3" customWidth="1"/>
    <col min="8803" max="8803" width="22.85546875" style="3" customWidth="1"/>
    <col min="8804" max="8804" width="23.42578125" style="3" customWidth="1"/>
    <col min="8805" max="8805" width="22.42578125" style="3" customWidth="1"/>
    <col min="8806" max="8806" width="13.85546875" style="3" customWidth="1"/>
    <col min="8807" max="8807" width="20.7109375" style="3" customWidth="1"/>
    <col min="8808" max="8808" width="18.140625" style="3" customWidth="1"/>
    <col min="8809" max="8809" width="14.85546875" style="3" bestFit="1" customWidth="1"/>
    <col min="8810" max="8810" width="11.42578125" style="3"/>
    <col min="8811" max="8811" width="17.42578125" style="3" customWidth="1"/>
    <col min="8812" max="8814" width="18.140625" style="3" customWidth="1"/>
    <col min="8815" max="8818" width="11.42578125" style="3"/>
    <col min="8819" max="8819" width="34" style="3" customWidth="1"/>
    <col min="8820" max="8820" width="9.5703125" style="3" customWidth="1"/>
    <col min="8821" max="8821" width="16.7109375" style="3" customWidth="1"/>
    <col min="8822" max="8822" width="55.140625" style="3" customWidth="1"/>
    <col min="8823" max="8823" width="22.5703125" style="3" customWidth="1"/>
    <col min="8824" max="8824" width="23" style="3" customWidth="1"/>
    <col min="8825" max="8825" width="22.85546875" style="3" customWidth="1"/>
    <col min="8826" max="8826" width="23.42578125" style="3" customWidth="1"/>
    <col min="8827" max="8827" width="28.7109375" style="3" customWidth="1"/>
    <col min="8828" max="8828" width="12.7109375" style="3" customWidth="1"/>
    <col min="8829" max="8829" width="11.42578125" style="3"/>
    <col min="8830" max="8830" width="25.28515625" style="3" customWidth="1"/>
    <col min="8831" max="8831" width="15.85546875" style="3" bestFit="1" customWidth="1"/>
    <col min="8832" max="8833" width="18" style="3" bestFit="1" customWidth="1"/>
    <col min="8834" max="9052" width="11.42578125" style="3"/>
    <col min="9053" max="9053" width="15.42578125" style="3" customWidth="1"/>
    <col min="9054" max="9054" width="9.5703125" style="3" customWidth="1"/>
    <col min="9055" max="9055" width="14.42578125" style="3" customWidth="1"/>
    <col min="9056" max="9056" width="49.85546875" style="3" customWidth="1"/>
    <col min="9057" max="9057" width="22.5703125" style="3" customWidth="1"/>
    <col min="9058" max="9058" width="23" style="3" customWidth="1"/>
    <col min="9059" max="9059" width="22.85546875" style="3" customWidth="1"/>
    <col min="9060" max="9060" width="23.42578125" style="3" customWidth="1"/>
    <col min="9061" max="9061" width="22.42578125" style="3" customWidth="1"/>
    <col min="9062" max="9062" width="13.85546875" style="3" customWidth="1"/>
    <col min="9063" max="9063" width="20.7109375" style="3" customWidth="1"/>
    <col min="9064" max="9064" width="18.140625" style="3" customWidth="1"/>
    <col min="9065" max="9065" width="14.85546875" style="3" bestFit="1" customWidth="1"/>
    <col min="9066" max="9066" width="11.42578125" style="3"/>
    <col min="9067" max="9067" width="17.42578125" style="3" customWidth="1"/>
    <col min="9068" max="9070" width="18.140625" style="3" customWidth="1"/>
    <col min="9071" max="9074" width="11.42578125" style="3"/>
    <col min="9075" max="9075" width="34" style="3" customWidth="1"/>
    <col min="9076" max="9076" width="9.5703125" style="3" customWidth="1"/>
    <col min="9077" max="9077" width="16.7109375" style="3" customWidth="1"/>
    <col min="9078" max="9078" width="55.140625" style="3" customWidth="1"/>
    <col min="9079" max="9079" width="22.5703125" style="3" customWidth="1"/>
    <col min="9080" max="9080" width="23" style="3" customWidth="1"/>
    <col min="9081" max="9081" width="22.85546875" style="3" customWidth="1"/>
    <col min="9082" max="9082" width="23.42578125" style="3" customWidth="1"/>
    <col min="9083" max="9083" width="28.7109375" style="3" customWidth="1"/>
    <col min="9084" max="9084" width="12.7109375" style="3" customWidth="1"/>
    <col min="9085" max="9085" width="11.42578125" style="3"/>
    <col min="9086" max="9086" width="25.28515625" style="3" customWidth="1"/>
    <col min="9087" max="9087" width="15.85546875" style="3" bestFit="1" customWidth="1"/>
    <col min="9088" max="9089" width="18" style="3" bestFit="1" customWidth="1"/>
    <col min="9090" max="9308" width="11.42578125" style="3"/>
    <col min="9309" max="9309" width="15.42578125" style="3" customWidth="1"/>
    <col min="9310" max="9310" width="9.5703125" style="3" customWidth="1"/>
    <col min="9311" max="9311" width="14.42578125" style="3" customWidth="1"/>
    <col min="9312" max="9312" width="49.85546875" style="3" customWidth="1"/>
    <col min="9313" max="9313" width="22.5703125" style="3" customWidth="1"/>
    <col min="9314" max="9314" width="23" style="3" customWidth="1"/>
    <col min="9315" max="9315" width="22.85546875" style="3" customWidth="1"/>
    <col min="9316" max="9316" width="23.42578125" style="3" customWidth="1"/>
    <col min="9317" max="9317" width="22.42578125" style="3" customWidth="1"/>
    <col min="9318" max="9318" width="13.85546875" style="3" customWidth="1"/>
    <col min="9319" max="9319" width="20.7109375" style="3" customWidth="1"/>
    <col min="9320" max="9320" width="18.140625" style="3" customWidth="1"/>
    <col min="9321" max="9321" width="14.85546875" style="3" bestFit="1" customWidth="1"/>
    <col min="9322" max="9322" width="11.42578125" style="3"/>
    <col min="9323" max="9323" width="17.42578125" style="3" customWidth="1"/>
    <col min="9324" max="9326" width="18.140625" style="3" customWidth="1"/>
    <col min="9327" max="9330" width="11.42578125" style="3"/>
    <col min="9331" max="9331" width="34" style="3" customWidth="1"/>
    <col min="9332" max="9332" width="9.5703125" style="3" customWidth="1"/>
    <col min="9333" max="9333" width="16.7109375" style="3" customWidth="1"/>
    <col min="9334" max="9334" width="55.140625" style="3" customWidth="1"/>
    <col min="9335" max="9335" width="22.5703125" style="3" customWidth="1"/>
    <col min="9336" max="9336" width="23" style="3" customWidth="1"/>
    <col min="9337" max="9337" width="22.85546875" style="3" customWidth="1"/>
    <col min="9338" max="9338" width="23.42578125" style="3" customWidth="1"/>
    <col min="9339" max="9339" width="28.7109375" style="3" customWidth="1"/>
    <col min="9340" max="9340" width="12.7109375" style="3" customWidth="1"/>
    <col min="9341" max="9341" width="11.42578125" style="3"/>
    <col min="9342" max="9342" width="25.28515625" style="3" customWidth="1"/>
    <col min="9343" max="9343" width="15.85546875" style="3" bestFit="1" customWidth="1"/>
    <col min="9344" max="9345" width="18" style="3" bestFit="1" customWidth="1"/>
    <col min="9346" max="9564" width="11.42578125" style="3"/>
    <col min="9565" max="9565" width="15.42578125" style="3" customWidth="1"/>
    <col min="9566" max="9566" width="9.5703125" style="3" customWidth="1"/>
    <col min="9567" max="9567" width="14.42578125" style="3" customWidth="1"/>
    <col min="9568" max="9568" width="49.85546875" style="3" customWidth="1"/>
    <col min="9569" max="9569" width="22.5703125" style="3" customWidth="1"/>
    <col min="9570" max="9570" width="23" style="3" customWidth="1"/>
    <col min="9571" max="9571" width="22.85546875" style="3" customWidth="1"/>
    <col min="9572" max="9572" width="23.42578125" style="3" customWidth="1"/>
    <col min="9573" max="9573" width="22.42578125" style="3" customWidth="1"/>
    <col min="9574" max="9574" width="13.85546875" style="3" customWidth="1"/>
    <col min="9575" max="9575" width="20.7109375" style="3" customWidth="1"/>
    <col min="9576" max="9576" width="18.140625" style="3" customWidth="1"/>
    <col min="9577" max="9577" width="14.85546875" style="3" bestFit="1" customWidth="1"/>
    <col min="9578" max="9578" width="11.42578125" style="3"/>
    <col min="9579" max="9579" width="17.42578125" style="3" customWidth="1"/>
    <col min="9580" max="9582" width="18.140625" style="3" customWidth="1"/>
    <col min="9583" max="9586" width="11.42578125" style="3"/>
    <col min="9587" max="9587" width="34" style="3" customWidth="1"/>
    <col min="9588" max="9588" width="9.5703125" style="3" customWidth="1"/>
    <col min="9589" max="9589" width="16.7109375" style="3" customWidth="1"/>
    <col min="9590" max="9590" width="55.140625" style="3" customWidth="1"/>
    <col min="9591" max="9591" width="22.5703125" style="3" customWidth="1"/>
    <col min="9592" max="9592" width="23" style="3" customWidth="1"/>
    <col min="9593" max="9593" width="22.85546875" style="3" customWidth="1"/>
    <col min="9594" max="9594" width="23.42578125" style="3" customWidth="1"/>
    <col min="9595" max="9595" width="28.7109375" style="3" customWidth="1"/>
    <col min="9596" max="9596" width="12.7109375" style="3" customWidth="1"/>
    <col min="9597" max="9597" width="11.42578125" style="3"/>
    <col min="9598" max="9598" width="25.28515625" style="3" customWidth="1"/>
    <col min="9599" max="9599" width="15.85546875" style="3" bestFit="1" customWidth="1"/>
    <col min="9600" max="9601" width="18" style="3" bestFit="1" customWidth="1"/>
    <col min="9602" max="9820" width="11.42578125" style="3"/>
    <col min="9821" max="9821" width="15.42578125" style="3" customWidth="1"/>
    <col min="9822" max="9822" width="9.5703125" style="3" customWidth="1"/>
    <col min="9823" max="9823" width="14.42578125" style="3" customWidth="1"/>
    <col min="9824" max="9824" width="49.85546875" style="3" customWidth="1"/>
    <col min="9825" max="9825" width="22.5703125" style="3" customWidth="1"/>
    <col min="9826" max="9826" width="23" style="3" customWidth="1"/>
    <col min="9827" max="9827" width="22.85546875" style="3" customWidth="1"/>
    <col min="9828" max="9828" width="23.42578125" style="3" customWidth="1"/>
    <col min="9829" max="9829" width="22.42578125" style="3" customWidth="1"/>
    <col min="9830" max="9830" width="13.85546875" style="3" customWidth="1"/>
    <col min="9831" max="9831" width="20.7109375" style="3" customWidth="1"/>
    <col min="9832" max="9832" width="18.140625" style="3" customWidth="1"/>
    <col min="9833" max="9833" width="14.85546875" style="3" bestFit="1" customWidth="1"/>
    <col min="9834" max="9834" width="11.42578125" style="3"/>
    <col min="9835" max="9835" width="17.42578125" style="3" customWidth="1"/>
    <col min="9836" max="9838" width="18.140625" style="3" customWidth="1"/>
    <col min="9839" max="9842" width="11.42578125" style="3"/>
    <col min="9843" max="9843" width="34" style="3" customWidth="1"/>
    <col min="9844" max="9844" width="9.5703125" style="3" customWidth="1"/>
    <col min="9845" max="9845" width="16.7109375" style="3" customWidth="1"/>
    <col min="9846" max="9846" width="55.140625" style="3" customWidth="1"/>
    <col min="9847" max="9847" width="22.5703125" style="3" customWidth="1"/>
    <col min="9848" max="9848" width="23" style="3" customWidth="1"/>
    <col min="9849" max="9849" width="22.85546875" style="3" customWidth="1"/>
    <col min="9850" max="9850" width="23.42578125" style="3" customWidth="1"/>
    <col min="9851" max="9851" width="28.7109375" style="3" customWidth="1"/>
    <col min="9852" max="9852" width="12.7109375" style="3" customWidth="1"/>
    <col min="9853" max="9853" width="11.42578125" style="3"/>
    <col min="9854" max="9854" width="25.28515625" style="3" customWidth="1"/>
    <col min="9855" max="9855" width="15.85546875" style="3" bestFit="1" customWidth="1"/>
    <col min="9856" max="9857" width="18" style="3" bestFit="1" customWidth="1"/>
    <col min="9858" max="10076" width="11.42578125" style="3"/>
    <col min="10077" max="10077" width="15.42578125" style="3" customWidth="1"/>
    <col min="10078" max="10078" width="9.5703125" style="3" customWidth="1"/>
    <col min="10079" max="10079" width="14.42578125" style="3" customWidth="1"/>
    <col min="10080" max="10080" width="49.85546875" style="3" customWidth="1"/>
    <col min="10081" max="10081" width="22.5703125" style="3" customWidth="1"/>
    <col min="10082" max="10082" width="23" style="3" customWidth="1"/>
    <col min="10083" max="10083" width="22.85546875" style="3" customWidth="1"/>
    <col min="10084" max="10084" width="23.42578125" style="3" customWidth="1"/>
    <col min="10085" max="10085" width="22.42578125" style="3" customWidth="1"/>
    <col min="10086" max="10086" width="13.85546875" style="3" customWidth="1"/>
    <col min="10087" max="10087" width="20.7109375" style="3" customWidth="1"/>
    <col min="10088" max="10088" width="18.140625" style="3" customWidth="1"/>
    <col min="10089" max="10089" width="14.85546875" style="3" bestFit="1" customWidth="1"/>
    <col min="10090" max="10090" width="11.42578125" style="3"/>
    <col min="10091" max="10091" width="17.42578125" style="3" customWidth="1"/>
    <col min="10092" max="10094" width="18.140625" style="3" customWidth="1"/>
    <col min="10095" max="10098" width="11.42578125" style="3"/>
    <col min="10099" max="10099" width="34" style="3" customWidth="1"/>
    <col min="10100" max="10100" width="9.5703125" style="3" customWidth="1"/>
    <col min="10101" max="10101" width="16.7109375" style="3" customWidth="1"/>
    <col min="10102" max="10102" width="55.140625" style="3" customWidth="1"/>
    <col min="10103" max="10103" width="22.5703125" style="3" customWidth="1"/>
    <col min="10104" max="10104" width="23" style="3" customWidth="1"/>
    <col min="10105" max="10105" width="22.85546875" style="3" customWidth="1"/>
    <col min="10106" max="10106" width="23.42578125" style="3" customWidth="1"/>
    <col min="10107" max="10107" width="28.7109375" style="3" customWidth="1"/>
    <col min="10108" max="10108" width="12.7109375" style="3" customWidth="1"/>
    <col min="10109" max="10109" width="11.42578125" style="3"/>
    <col min="10110" max="10110" width="25.28515625" style="3" customWidth="1"/>
    <col min="10111" max="10111" width="15.85546875" style="3" bestFit="1" customWidth="1"/>
    <col min="10112" max="10113" width="18" style="3" bestFit="1" customWidth="1"/>
    <col min="10114" max="10332" width="11.42578125" style="3"/>
    <col min="10333" max="10333" width="15.42578125" style="3" customWidth="1"/>
    <col min="10334" max="10334" width="9.5703125" style="3" customWidth="1"/>
    <col min="10335" max="10335" width="14.42578125" style="3" customWidth="1"/>
    <col min="10336" max="10336" width="49.85546875" style="3" customWidth="1"/>
    <col min="10337" max="10337" width="22.5703125" style="3" customWidth="1"/>
    <col min="10338" max="10338" width="23" style="3" customWidth="1"/>
    <col min="10339" max="10339" width="22.85546875" style="3" customWidth="1"/>
    <col min="10340" max="10340" width="23.42578125" style="3" customWidth="1"/>
    <col min="10341" max="10341" width="22.42578125" style="3" customWidth="1"/>
    <col min="10342" max="10342" width="13.85546875" style="3" customWidth="1"/>
    <col min="10343" max="10343" width="20.7109375" style="3" customWidth="1"/>
    <col min="10344" max="10344" width="18.140625" style="3" customWidth="1"/>
    <col min="10345" max="10345" width="14.85546875" style="3" bestFit="1" customWidth="1"/>
    <col min="10346" max="10346" width="11.42578125" style="3"/>
    <col min="10347" max="10347" width="17.42578125" style="3" customWidth="1"/>
    <col min="10348" max="10350" width="18.140625" style="3" customWidth="1"/>
    <col min="10351" max="10354" width="11.42578125" style="3"/>
    <col min="10355" max="10355" width="34" style="3" customWidth="1"/>
    <col min="10356" max="10356" width="9.5703125" style="3" customWidth="1"/>
    <col min="10357" max="10357" width="16.7109375" style="3" customWidth="1"/>
    <col min="10358" max="10358" width="55.140625" style="3" customWidth="1"/>
    <col min="10359" max="10359" width="22.5703125" style="3" customWidth="1"/>
    <col min="10360" max="10360" width="23" style="3" customWidth="1"/>
    <col min="10361" max="10361" width="22.85546875" style="3" customWidth="1"/>
    <col min="10362" max="10362" width="23.42578125" style="3" customWidth="1"/>
    <col min="10363" max="10363" width="28.7109375" style="3" customWidth="1"/>
    <col min="10364" max="10364" width="12.7109375" style="3" customWidth="1"/>
    <col min="10365" max="10365" width="11.42578125" style="3"/>
    <col min="10366" max="10366" width="25.28515625" style="3" customWidth="1"/>
    <col min="10367" max="10367" width="15.85546875" style="3" bestFit="1" customWidth="1"/>
    <col min="10368" max="10369" width="18" style="3" bestFit="1" customWidth="1"/>
    <col min="10370" max="10588" width="11.42578125" style="3"/>
    <col min="10589" max="10589" width="15.42578125" style="3" customWidth="1"/>
    <col min="10590" max="10590" width="9.5703125" style="3" customWidth="1"/>
    <col min="10591" max="10591" width="14.42578125" style="3" customWidth="1"/>
    <col min="10592" max="10592" width="49.85546875" style="3" customWidth="1"/>
    <col min="10593" max="10593" width="22.5703125" style="3" customWidth="1"/>
    <col min="10594" max="10594" width="23" style="3" customWidth="1"/>
    <col min="10595" max="10595" width="22.85546875" style="3" customWidth="1"/>
    <col min="10596" max="10596" width="23.42578125" style="3" customWidth="1"/>
    <col min="10597" max="10597" width="22.42578125" style="3" customWidth="1"/>
    <col min="10598" max="10598" width="13.85546875" style="3" customWidth="1"/>
    <col min="10599" max="10599" width="20.7109375" style="3" customWidth="1"/>
    <col min="10600" max="10600" width="18.140625" style="3" customWidth="1"/>
    <col min="10601" max="10601" width="14.85546875" style="3" bestFit="1" customWidth="1"/>
    <col min="10602" max="10602" width="11.42578125" style="3"/>
    <col min="10603" max="10603" width="17.42578125" style="3" customWidth="1"/>
    <col min="10604" max="10606" width="18.140625" style="3" customWidth="1"/>
    <col min="10607" max="10610" width="11.42578125" style="3"/>
    <col min="10611" max="10611" width="34" style="3" customWidth="1"/>
    <col min="10612" max="10612" width="9.5703125" style="3" customWidth="1"/>
    <col min="10613" max="10613" width="16.7109375" style="3" customWidth="1"/>
    <col min="10614" max="10614" width="55.140625" style="3" customWidth="1"/>
    <col min="10615" max="10615" width="22.5703125" style="3" customWidth="1"/>
    <col min="10616" max="10616" width="23" style="3" customWidth="1"/>
    <col min="10617" max="10617" width="22.85546875" style="3" customWidth="1"/>
    <col min="10618" max="10618" width="23.42578125" style="3" customWidth="1"/>
    <col min="10619" max="10619" width="28.7109375" style="3" customWidth="1"/>
    <col min="10620" max="10620" width="12.7109375" style="3" customWidth="1"/>
    <col min="10621" max="10621" width="11.42578125" style="3"/>
    <col min="10622" max="10622" width="25.28515625" style="3" customWidth="1"/>
    <col min="10623" max="10623" width="15.85546875" style="3" bestFit="1" customWidth="1"/>
    <col min="10624" max="10625" width="18" style="3" bestFit="1" customWidth="1"/>
    <col min="10626" max="10844" width="11.42578125" style="3"/>
    <col min="10845" max="10845" width="15.42578125" style="3" customWidth="1"/>
    <col min="10846" max="10846" width="9.5703125" style="3" customWidth="1"/>
    <col min="10847" max="10847" width="14.42578125" style="3" customWidth="1"/>
    <col min="10848" max="10848" width="49.85546875" style="3" customWidth="1"/>
    <col min="10849" max="10849" width="22.5703125" style="3" customWidth="1"/>
    <col min="10850" max="10850" width="23" style="3" customWidth="1"/>
    <col min="10851" max="10851" width="22.85546875" style="3" customWidth="1"/>
    <col min="10852" max="10852" width="23.42578125" style="3" customWidth="1"/>
    <col min="10853" max="10853" width="22.42578125" style="3" customWidth="1"/>
    <col min="10854" max="10854" width="13.85546875" style="3" customWidth="1"/>
    <col min="10855" max="10855" width="20.7109375" style="3" customWidth="1"/>
    <col min="10856" max="10856" width="18.140625" style="3" customWidth="1"/>
    <col min="10857" max="10857" width="14.85546875" style="3" bestFit="1" customWidth="1"/>
    <col min="10858" max="10858" width="11.42578125" style="3"/>
    <col min="10859" max="10859" width="17.42578125" style="3" customWidth="1"/>
    <col min="10860" max="10862" width="18.140625" style="3" customWidth="1"/>
    <col min="10863" max="10866" width="11.42578125" style="3"/>
    <col min="10867" max="10867" width="34" style="3" customWidth="1"/>
    <col min="10868" max="10868" width="9.5703125" style="3" customWidth="1"/>
    <col min="10869" max="10869" width="16.7109375" style="3" customWidth="1"/>
    <col min="10870" max="10870" width="55.140625" style="3" customWidth="1"/>
    <col min="10871" max="10871" width="22.5703125" style="3" customWidth="1"/>
    <col min="10872" max="10872" width="23" style="3" customWidth="1"/>
    <col min="10873" max="10873" width="22.85546875" style="3" customWidth="1"/>
    <col min="10874" max="10874" width="23.42578125" style="3" customWidth="1"/>
    <col min="10875" max="10875" width="28.7109375" style="3" customWidth="1"/>
    <col min="10876" max="10876" width="12.7109375" style="3" customWidth="1"/>
    <col min="10877" max="10877" width="11.42578125" style="3"/>
    <col min="10878" max="10878" width="25.28515625" style="3" customWidth="1"/>
    <col min="10879" max="10879" width="15.85546875" style="3" bestFit="1" customWidth="1"/>
    <col min="10880" max="10881" width="18" style="3" bestFit="1" customWidth="1"/>
    <col min="10882" max="11100" width="11.42578125" style="3"/>
    <col min="11101" max="11101" width="15.42578125" style="3" customWidth="1"/>
    <col min="11102" max="11102" width="9.5703125" style="3" customWidth="1"/>
    <col min="11103" max="11103" width="14.42578125" style="3" customWidth="1"/>
    <col min="11104" max="11104" width="49.85546875" style="3" customWidth="1"/>
    <col min="11105" max="11105" width="22.5703125" style="3" customWidth="1"/>
    <col min="11106" max="11106" width="23" style="3" customWidth="1"/>
    <col min="11107" max="11107" width="22.85546875" style="3" customWidth="1"/>
    <col min="11108" max="11108" width="23.42578125" style="3" customWidth="1"/>
    <col min="11109" max="11109" width="22.42578125" style="3" customWidth="1"/>
    <col min="11110" max="11110" width="13.85546875" style="3" customWidth="1"/>
    <col min="11111" max="11111" width="20.7109375" style="3" customWidth="1"/>
    <col min="11112" max="11112" width="18.140625" style="3" customWidth="1"/>
    <col min="11113" max="11113" width="14.85546875" style="3" bestFit="1" customWidth="1"/>
    <col min="11114" max="11114" width="11.42578125" style="3"/>
    <col min="11115" max="11115" width="17.42578125" style="3" customWidth="1"/>
    <col min="11116" max="11118" width="18.140625" style="3" customWidth="1"/>
    <col min="11119" max="11122" width="11.42578125" style="3"/>
    <col min="11123" max="11123" width="34" style="3" customWidth="1"/>
    <col min="11124" max="11124" width="9.5703125" style="3" customWidth="1"/>
    <col min="11125" max="11125" width="16.7109375" style="3" customWidth="1"/>
    <col min="11126" max="11126" width="55.140625" style="3" customWidth="1"/>
    <col min="11127" max="11127" width="22.5703125" style="3" customWidth="1"/>
    <col min="11128" max="11128" width="23" style="3" customWidth="1"/>
    <col min="11129" max="11129" width="22.85546875" style="3" customWidth="1"/>
    <col min="11130" max="11130" width="23.42578125" style="3" customWidth="1"/>
    <col min="11131" max="11131" width="28.7109375" style="3" customWidth="1"/>
    <col min="11132" max="11132" width="12.7109375" style="3" customWidth="1"/>
    <col min="11133" max="11133" width="11.42578125" style="3"/>
    <col min="11134" max="11134" width="25.28515625" style="3" customWidth="1"/>
    <col min="11135" max="11135" width="15.85546875" style="3" bestFit="1" customWidth="1"/>
    <col min="11136" max="11137" width="18" style="3" bestFit="1" customWidth="1"/>
    <col min="11138" max="11356" width="11.42578125" style="3"/>
    <col min="11357" max="11357" width="15.42578125" style="3" customWidth="1"/>
    <col min="11358" max="11358" width="9.5703125" style="3" customWidth="1"/>
    <col min="11359" max="11359" width="14.42578125" style="3" customWidth="1"/>
    <col min="11360" max="11360" width="49.85546875" style="3" customWidth="1"/>
    <col min="11361" max="11361" width="22.5703125" style="3" customWidth="1"/>
    <col min="11362" max="11362" width="23" style="3" customWidth="1"/>
    <col min="11363" max="11363" width="22.85546875" style="3" customWidth="1"/>
    <col min="11364" max="11364" width="23.42578125" style="3" customWidth="1"/>
    <col min="11365" max="11365" width="22.42578125" style="3" customWidth="1"/>
    <col min="11366" max="11366" width="13.85546875" style="3" customWidth="1"/>
    <col min="11367" max="11367" width="20.7109375" style="3" customWidth="1"/>
    <col min="11368" max="11368" width="18.140625" style="3" customWidth="1"/>
    <col min="11369" max="11369" width="14.85546875" style="3" bestFit="1" customWidth="1"/>
    <col min="11370" max="11370" width="11.42578125" style="3"/>
    <col min="11371" max="11371" width="17.42578125" style="3" customWidth="1"/>
    <col min="11372" max="11374" width="18.140625" style="3" customWidth="1"/>
    <col min="11375" max="11378" width="11.42578125" style="3"/>
    <col min="11379" max="11379" width="34" style="3" customWidth="1"/>
    <col min="11380" max="11380" width="9.5703125" style="3" customWidth="1"/>
    <col min="11381" max="11381" width="16.7109375" style="3" customWidth="1"/>
    <col min="11382" max="11382" width="55.140625" style="3" customWidth="1"/>
    <col min="11383" max="11383" width="22.5703125" style="3" customWidth="1"/>
    <col min="11384" max="11384" width="23" style="3" customWidth="1"/>
    <col min="11385" max="11385" width="22.85546875" style="3" customWidth="1"/>
    <col min="11386" max="11386" width="23.42578125" style="3" customWidth="1"/>
    <col min="11387" max="11387" width="28.7109375" style="3" customWidth="1"/>
    <col min="11388" max="11388" width="12.7109375" style="3" customWidth="1"/>
    <col min="11389" max="11389" width="11.42578125" style="3"/>
    <col min="11390" max="11390" width="25.28515625" style="3" customWidth="1"/>
    <col min="11391" max="11391" width="15.85546875" style="3" bestFit="1" customWidth="1"/>
    <col min="11392" max="11393" width="18" style="3" bestFit="1" customWidth="1"/>
    <col min="11394" max="11612" width="11.42578125" style="3"/>
    <col min="11613" max="11613" width="15.42578125" style="3" customWidth="1"/>
    <col min="11614" max="11614" width="9.5703125" style="3" customWidth="1"/>
    <col min="11615" max="11615" width="14.42578125" style="3" customWidth="1"/>
    <col min="11616" max="11616" width="49.85546875" style="3" customWidth="1"/>
    <col min="11617" max="11617" width="22.5703125" style="3" customWidth="1"/>
    <col min="11618" max="11618" width="23" style="3" customWidth="1"/>
    <col min="11619" max="11619" width="22.85546875" style="3" customWidth="1"/>
    <col min="11620" max="11620" width="23.42578125" style="3" customWidth="1"/>
    <col min="11621" max="11621" width="22.42578125" style="3" customWidth="1"/>
    <col min="11622" max="11622" width="13.85546875" style="3" customWidth="1"/>
    <col min="11623" max="11623" width="20.7109375" style="3" customWidth="1"/>
    <col min="11624" max="11624" width="18.140625" style="3" customWidth="1"/>
    <col min="11625" max="11625" width="14.85546875" style="3" bestFit="1" customWidth="1"/>
    <col min="11626" max="11626" width="11.42578125" style="3"/>
    <col min="11627" max="11627" width="17.42578125" style="3" customWidth="1"/>
    <col min="11628" max="11630" width="18.140625" style="3" customWidth="1"/>
    <col min="11631" max="11634" width="11.42578125" style="3"/>
    <col min="11635" max="11635" width="34" style="3" customWidth="1"/>
    <col min="11636" max="11636" width="9.5703125" style="3" customWidth="1"/>
    <col min="11637" max="11637" width="16.7109375" style="3" customWidth="1"/>
    <col min="11638" max="11638" width="55.140625" style="3" customWidth="1"/>
    <col min="11639" max="11639" width="22.5703125" style="3" customWidth="1"/>
    <col min="11640" max="11640" width="23" style="3" customWidth="1"/>
    <col min="11641" max="11641" width="22.85546875" style="3" customWidth="1"/>
    <col min="11642" max="11642" width="23.42578125" style="3" customWidth="1"/>
    <col min="11643" max="11643" width="28.7109375" style="3" customWidth="1"/>
    <col min="11644" max="11644" width="12.7109375" style="3" customWidth="1"/>
    <col min="11645" max="11645" width="11.42578125" style="3"/>
    <col min="11646" max="11646" width="25.28515625" style="3" customWidth="1"/>
    <col min="11647" max="11647" width="15.85546875" style="3" bestFit="1" customWidth="1"/>
    <col min="11648" max="11649" width="18" style="3" bestFit="1" customWidth="1"/>
    <col min="11650" max="11868" width="11.42578125" style="3"/>
    <col min="11869" max="11869" width="15.42578125" style="3" customWidth="1"/>
    <col min="11870" max="11870" width="9.5703125" style="3" customWidth="1"/>
    <col min="11871" max="11871" width="14.42578125" style="3" customWidth="1"/>
    <col min="11872" max="11872" width="49.85546875" style="3" customWidth="1"/>
    <col min="11873" max="11873" width="22.5703125" style="3" customWidth="1"/>
    <col min="11874" max="11874" width="23" style="3" customWidth="1"/>
    <col min="11875" max="11875" width="22.85546875" style="3" customWidth="1"/>
    <col min="11876" max="11876" width="23.42578125" style="3" customWidth="1"/>
    <col min="11877" max="11877" width="22.42578125" style="3" customWidth="1"/>
    <col min="11878" max="11878" width="13.85546875" style="3" customWidth="1"/>
    <col min="11879" max="11879" width="20.7109375" style="3" customWidth="1"/>
    <col min="11880" max="11880" width="18.140625" style="3" customWidth="1"/>
    <col min="11881" max="11881" width="14.85546875" style="3" bestFit="1" customWidth="1"/>
    <col min="11882" max="11882" width="11.42578125" style="3"/>
    <col min="11883" max="11883" width="17.42578125" style="3" customWidth="1"/>
    <col min="11884" max="11886" width="18.140625" style="3" customWidth="1"/>
    <col min="11887" max="11890" width="11.42578125" style="3"/>
    <col min="11891" max="11891" width="34" style="3" customWidth="1"/>
    <col min="11892" max="11892" width="9.5703125" style="3" customWidth="1"/>
    <col min="11893" max="11893" width="16.7109375" style="3" customWidth="1"/>
    <col min="11894" max="11894" width="55.140625" style="3" customWidth="1"/>
    <col min="11895" max="11895" width="22.5703125" style="3" customWidth="1"/>
    <col min="11896" max="11896" width="23" style="3" customWidth="1"/>
    <col min="11897" max="11897" width="22.85546875" style="3" customWidth="1"/>
    <col min="11898" max="11898" width="23.42578125" style="3" customWidth="1"/>
    <col min="11899" max="11899" width="28.7109375" style="3" customWidth="1"/>
    <col min="11900" max="11900" width="12.7109375" style="3" customWidth="1"/>
    <col min="11901" max="11901" width="11.42578125" style="3"/>
    <col min="11902" max="11902" width="25.28515625" style="3" customWidth="1"/>
    <col min="11903" max="11903" width="15.85546875" style="3" bestFit="1" customWidth="1"/>
    <col min="11904" max="11905" width="18" style="3" bestFit="1" customWidth="1"/>
    <col min="11906" max="12124" width="11.42578125" style="3"/>
    <col min="12125" max="12125" width="15.42578125" style="3" customWidth="1"/>
    <col min="12126" max="12126" width="9.5703125" style="3" customWidth="1"/>
    <col min="12127" max="12127" width="14.42578125" style="3" customWidth="1"/>
    <col min="12128" max="12128" width="49.85546875" style="3" customWidth="1"/>
    <col min="12129" max="12129" width="22.5703125" style="3" customWidth="1"/>
    <col min="12130" max="12130" width="23" style="3" customWidth="1"/>
    <col min="12131" max="12131" width="22.85546875" style="3" customWidth="1"/>
    <col min="12132" max="12132" width="23.42578125" style="3" customWidth="1"/>
    <col min="12133" max="12133" width="22.42578125" style="3" customWidth="1"/>
    <col min="12134" max="12134" width="13.85546875" style="3" customWidth="1"/>
    <col min="12135" max="12135" width="20.7109375" style="3" customWidth="1"/>
    <col min="12136" max="12136" width="18.140625" style="3" customWidth="1"/>
    <col min="12137" max="12137" width="14.85546875" style="3" bestFit="1" customWidth="1"/>
    <col min="12138" max="12138" width="11.42578125" style="3"/>
    <col min="12139" max="12139" width="17.42578125" style="3" customWidth="1"/>
    <col min="12140" max="12142" width="18.140625" style="3" customWidth="1"/>
    <col min="12143" max="12146" width="11.42578125" style="3"/>
    <col min="12147" max="12147" width="34" style="3" customWidth="1"/>
    <col min="12148" max="12148" width="9.5703125" style="3" customWidth="1"/>
    <col min="12149" max="12149" width="16.7109375" style="3" customWidth="1"/>
    <col min="12150" max="12150" width="55.140625" style="3" customWidth="1"/>
    <col min="12151" max="12151" width="22.5703125" style="3" customWidth="1"/>
    <col min="12152" max="12152" width="23" style="3" customWidth="1"/>
    <col min="12153" max="12153" width="22.85546875" style="3" customWidth="1"/>
    <col min="12154" max="12154" width="23.42578125" style="3" customWidth="1"/>
    <col min="12155" max="12155" width="28.7109375" style="3" customWidth="1"/>
    <col min="12156" max="12156" width="12.7109375" style="3" customWidth="1"/>
    <col min="12157" max="12157" width="11.42578125" style="3"/>
    <col min="12158" max="12158" width="25.28515625" style="3" customWidth="1"/>
    <col min="12159" max="12159" width="15.85546875" style="3" bestFit="1" customWidth="1"/>
    <col min="12160" max="12161" width="18" style="3" bestFit="1" customWidth="1"/>
    <col min="12162" max="12380" width="11.42578125" style="3"/>
    <col min="12381" max="12381" width="15.42578125" style="3" customWidth="1"/>
    <col min="12382" max="12382" width="9.5703125" style="3" customWidth="1"/>
    <col min="12383" max="12383" width="14.42578125" style="3" customWidth="1"/>
    <col min="12384" max="12384" width="49.85546875" style="3" customWidth="1"/>
    <col min="12385" max="12385" width="22.5703125" style="3" customWidth="1"/>
    <col min="12386" max="12386" width="23" style="3" customWidth="1"/>
    <col min="12387" max="12387" width="22.85546875" style="3" customWidth="1"/>
    <col min="12388" max="12388" width="23.42578125" style="3" customWidth="1"/>
    <col min="12389" max="12389" width="22.42578125" style="3" customWidth="1"/>
    <col min="12390" max="12390" width="13.85546875" style="3" customWidth="1"/>
    <col min="12391" max="12391" width="20.7109375" style="3" customWidth="1"/>
    <col min="12392" max="12392" width="18.140625" style="3" customWidth="1"/>
    <col min="12393" max="12393" width="14.85546875" style="3" bestFit="1" customWidth="1"/>
    <col min="12394" max="12394" width="11.42578125" style="3"/>
    <col min="12395" max="12395" width="17.42578125" style="3" customWidth="1"/>
    <col min="12396" max="12398" width="18.140625" style="3" customWidth="1"/>
    <col min="12399" max="12402" width="11.42578125" style="3"/>
    <col min="12403" max="12403" width="34" style="3" customWidth="1"/>
    <col min="12404" max="12404" width="9.5703125" style="3" customWidth="1"/>
    <col min="12405" max="12405" width="16.7109375" style="3" customWidth="1"/>
    <col min="12406" max="12406" width="55.140625" style="3" customWidth="1"/>
    <col min="12407" max="12407" width="22.5703125" style="3" customWidth="1"/>
    <col min="12408" max="12408" width="23" style="3" customWidth="1"/>
    <col min="12409" max="12409" width="22.85546875" style="3" customWidth="1"/>
    <col min="12410" max="12410" width="23.42578125" style="3" customWidth="1"/>
    <col min="12411" max="12411" width="28.7109375" style="3" customWidth="1"/>
    <col min="12412" max="12412" width="12.7109375" style="3" customWidth="1"/>
    <col min="12413" max="12413" width="11.42578125" style="3"/>
    <col min="12414" max="12414" width="25.28515625" style="3" customWidth="1"/>
    <col min="12415" max="12415" width="15.85546875" style="3" bestFit="1" customWidth="1"/>
    <col min="12416" max="12417" width="18" style="3" bestFit="1" customWidth="1"/>
    <col min="12418" max="12636" width="11.42578125" style="3"/>
    <col min="12637" max="12637" width="15.42578125" style="3" customWidth="1"/>
    <col min="12638" max="12638" width="9.5703125" style="3" customWidth="1"/>
    <col min="12639" max="12639" width="14.42578125" style="3" customWidth="1"/>
    <col min="12640" max="12640" width="49.85546875" style="3" customWidth="1"/>
    <col min="12641" max="12641" width="22.5703125" style="3" customWidth="1"/>
    <col min="12642" max="12642" width="23" style="3" customWidth="1"/>
    <col min="12643" max="12643" width="22.85546875" style="3" customWidth="1"/>
    <col min="12644" max="12644" width="23.42578125" style="3" customWidth="1"/>
    <col min="12645" max="12645" width="22.42578125" style="3" customWidth="1"/>
    <col min="12646" max="12646" width="13.85546875" style="3" customWidth="1"/>
    <col min="12647" max="12647" width="20.7109375" style="3" customWidth="1"/>
    <col min="12648" max="12648" width="18.140625" style="3" customWidth="1"/>
    <col min="12649" max="12649" width="14.85546875" style="3" bestFit="1" customWidth="1"/>
    <col min="12650" max="12650" width="11.42578125" style="3"/>
    <col min="12651" max="12651" width="17.42578125" style="3" customWidth="1"/>
    <col min="12652" max="12654" width="18.140625" style="3" customWidth="1"/>
    <col min="12655" max="12658" width="11.42578125" style="3"/>
    <col min="12659" max="12659" width="34" style="3" customWidth="1"/>
    <col min="12660" max="12660" width="9.5703125" style="3" customWidth="1"/>
    <col min="12661" max="12661" width="16.7109375" style="3" customWidth="1"/>
    <col min="12662" max="12662" width="55.140625" style="3" customWidth="1"/>
    <col min="12663" max="12663" width="22.5703125" style="3" customWidth="1"/>
    <col min="12664" max="12664" width="23" style="3" customWidth="1"/>
    <col min="12665" max="12665" width="22.85546875" style="3" customWidth="1"/>
    <col min="12666" max="12666" width="23.42578125" style="3" customWidth="1"/>
    <col min="12667" max="12667" width="28.7109375" style="3" customWidth="1"/>
    <col min="12668" max="12668" width="12.7109375" style="3" customWidth="1"/>
    <col min="12669" max="12669" width="11.42578125" style="3"/>
    <col min="12670" max="12670" width="25.28515625" style="3" customWidth="1"/>
    <col min="12671" max="12671" width="15.85546875" style="3" bestFit="1" customWidth="1"/>
    <col min="12672" max="12673" width="18" style="3" bestFit="1" customWidth="1"/>
    <col min="12674" max="12892" width="11.42578125" style="3"/>
    <col min="12893" max="12893" width="15.42578125" style="3" customWidth="1"/>
    <col min="12894" max="12894" width="9.5703125" style="3" customWidth="1"/>
    <col min="12895" max="12895" width="14.42578125" style="3" customWidth="1"/>
    <col min="12896" max="12896" width="49.85546875" style="3" customWidth="1"/>
    <col min="12897" max="12897" width="22.5703125" style="3" customWidth="1"/>
    <col min="12898" max="12898" width="23" style="3" customWidth="1"/>
    <col min="12899" max="12899" width="22.85546875" style="3" customWidth="1"/>
    <col min="12900" max="12900" width="23.42578125" style="3" customWidth="1"/>
    <col min="12901" max="12901" width="22.42578125" style="3" customWidth="1"/>
    <col min="12902" max="12902" width="13.85546875" style="3" customWidth="1"/>
    <col min="12903" max="12903" width="20.7109375" style="3" customWidth="1"/>
    <col min="12904" max="12904" width="18.140625" style="3" customWidth="1"/>
    <col min="12905" max="12905" width="14.85546875" style="3" bestFit="1" customWidth="1"/>
    <col min="12906" max="12906" width="11.42578125" style="3"/>
    <col min="12907" max="12907" width="17.42578125" style="3" customWidth="1"/>
    <col min="12908" max="12910" width="18.140625" style="3" customWidth="1"/>
    <col min="12911" max="12914" width="11.42578125" style="3"/>
    <col min="12915" max="12915" width="34" style="3" customWidth="1"/>
    <col min="12916" max="12916" width="9.5703125" style="3" customWidth="1"/>
    <col min="12917" max="12917" width="16.7109375" style="3" customWidth="1"/>
    <col min="12918" max="12918" width="55.140625" style="3" customWidth="1"/>
    <col min="12919" max="12919" width="22.5703125" style="3" customWidth="1"/>
    <col min="12920" max="12920" width="23" style="3" customWidth="1"/>
    <col min="12921" max="12921" width="22.85546875" style="3" customWidth="1"/>
    <col min="12922" max="12922" width="23.42578125" style="3" customWidth="1"/>
    <col min="12923" max="12923" width="28.7109375" style="3" customWidth="1"/>
    <col min="12924" max="12924" width="12.7109375" style="3" customWidth="1"/>
    <col min="12925" max="12925" width="11.42578125" style="3"/>
    <col min="12926" max="12926" width="25.28515625" style="3" customWidth="1"/>
    <col min="12927" max="12927" width="15.85546875" style="3" bestFit="1" customWidth="1"/>
    <col min="12928" max="12929" width="18" style="3" bestFit="1" customWidth="1"/>
    <col min="12930" max="13148" width="11.42578125" style="3"/>
    <col min="13149" max="13149" width="15.42578125" style="3" customWidth="1"/>
    <col min="13150" max="13150" width="9.5703125" style="3" customWidth="1"/>
    <col min="13151" max="13151" width="14.42578125" style="3" customWidth="1"/>
    <col min="13152" max="13152" width="49.85546875" style="3" customWidth="1"/>
    <col min="13153" max="13153" width="22.5703125" style="3" customWidth="1"/>
    <col min="13154" max="13154" width="23" style="3" customWidth="1"/>
    <col min="13155" max="13155" width="22.85546875" style="3" customWidth="1"/>
    <col min="13156" max="13156" width="23.42578125" style="3" customWidth="1"/>
    <col min="13157" max="13157" width="22.42578125" style="3" customWidth="1"/>
    <col min="13158" max="13158" width="13.85546875" style="3" customWidth="1"/>
    <col min="13159" max="13159" width="20.7109375" style="3" customWidth="1"/>
    <col min="13160" max="13160" width="18.140625" style="3" customWidth="1"/>
    <col min="13161" max="13161" width="14.85546875" style="3" bestFit="1" customWidth="1"/>
    <col min="13162" max="13162" width="11.42578125" style="3"/>
    <col min="13163" max="13163" width="17.42578125" style="3" customWidth="1"/>
    <col min="13164" max="13166" width="18.140625" style="3" customWidth="1"/>
    <col min="13167" max="13170" width="11.42578125" style="3"/>
    <col min="13171" max="13171" width="34" style="3" customWidth="1"/>
    <col min="13172" max="13172" width="9.5703125" style="3" customWidth="1"/>
    <col min="13173" max="13173" width="16.7109375" style="3" customWidth="1"/>
    <col min="13174" max="13174" width="55.140625" style="3" customWidth="1"/>
    <col min="13175" max="13175" width="22.5703125" style="3" customWidth="1"/>
    <col min="13176" max="13176" width="23" style="3" customWidth="1"/>
    <col min="13177" max="13177" width="22.85546875" style="3" customWidth="1"/>
    <col min="13178" max="13178" width="23.42578125" style="3" customWidth="1"/>
    <col min="13179" max="13179" width="28.7109375" style="3" customWidth="1"/>
    <col min="13180" max="13180" width="12.7109375" style="3" customWidth="1"/>
    <col min="13181" max="13181" width="11.42578125" style="3"/>
    <col min="13182" max="13182" width="25.28515625" style="3" customWidth="1"/>
    <col min="13183" max="13183" width="15.85546875" style="3" bestFit="1" customWidth="1"/>
    <col min="13184" max="13185" width="18" style="3" bestFit="1" customWidth="1"/>
    <col min="13186" max="13404" width="11.42578125" style="3"/>
    <col min="13405" max="13405" width="15.42578125" style="3" customWidth="1"/>
    <col min="13406" max="13406" width="9.5703125" style="3" customWidth="1"/>
    <col min="13407" max="13407" width="14.42578125" style="3" customWidth="1"/>
    <col min="13408" max="13408" width="49.85546875" style="3" customWidth="1"/>
    <col min="13409" max="13409" width="22.5703125" style="3" customWidth="1"/>
    <col min="13410" max="13410" width="23" style="3" customWidth="1"/>
    <col min="13411" max="13411" width="22.85546875" style="3" customWidth="1"/>
    <col min="13412" max="13412" width="23.42578125" style="3" customWidth="1"/>
    <col min="13413" max="13413" width="22.42578125" style="3" customWidth="1"/>
    <col min="13414" max="13414" width="13.85546875" style="3" customWidth="1"/>
    <col min="13415" max="13415" width="20.7109375" style="3" customWidth="1"/>
    <col min="13416" max="13416" width="18.140625" style="3" customWidth="1"/>
    <col min="13417" max="13417" width="14.85546875" style="3" bestFit="1" customWidth="1"/>
    <col min="13418" max="13418" width="11.42578125" style="3"/>
    <col min="13419" max="13419" width="17.42578125" style="3" customWidth="1"/>
    <col min="13420" max="13422" width="18.140625" style="3" customWidth="1"/>
    <col min="13423" max="13426" width="11.42578125" style="3"/>
    <col min="13427" max="13427" width="34" style="3" customWidth="1"/>
    <col min="13428" max="13428" width="9.5703125" style="3" customWidth="1"/>
    <col min="13429" max="13429" width="16.7109375" style="3" customWidth="1"/>
    <col min="13430" max="13430" width="55.140625" style="3" customWidth="1"/>
    <col min="13431" max="13431" width="22.5703125" style="3" customWidth="1"/>
    <col min="13432" max="13432" width="23" style="3" customWidth="1"/>
    <col min="13433" max="13433" width="22.85546875" style="3" customWidth="1"/>
    <col min="13434" max="13434" width="23.42578125" style="3" customWidth="1"/>
    <col min="13435" max="13435" width="28.7109375" style="3" customWidth="1"/>
    <col min="13436" max="13436" width="12.7109375" style="3" customWidth="1"/>
    <col min="13437" max="13437" width="11.42578125" style="3"/>
    <col min="13438" max="13438" width="25.28515625" style="3" customWidth="1"/>
    <col min="13439" max="13439" width="15.85546875" style="3" bestFit="1" customWidth="1"/>
    <col min="13440" max="13441" width="18" style="3" bestFit="1" customWidth="1"/>
    <col min="13442" max="13660" width="11.42578125" style="3"/>
    <col min="13661" max="13661" width="15.42578125" style="3" customWidth="1"/>
    <col min="13662" max="13662" width="9.5703125" style="3" customWidth="1"/>
    <col min="13663" max="13663" width="14.42578125" style="3" customWidth="1"/>
    <col min="13664" max="13664" width="49.85546875" style="3" customWidth="1"/>
    <col min="13665" max="13665" width="22.5703125" style="3" customWidth="1"/>
    <col min="13666" max="13666" width="23" style="3" customWidth="1"/>
    <col min="13667" max="13667" width="22.85546875" style="3" customWidth="1"/>
    <col min="13668" max="13668" width="23.42578125" style="3" customWidth="1"/>
    <col min="13669" max="13669" width="22.42578125" style="3" customWidth="1"/>
    <col min="13670" max="13670" width="13.85546875" style="3" customWidth="1"/>
    <col min="13671" max="13671" width="20.7109375" style="3" customWidth="1"/>
    <col min="13672" max="13672" width="18.140625" style="3" customWidth="1"/>
    <col min="13673" max="13673" width="14.85546875" style="3" bestFit="1" customWidth="1"/>
    <col min="13674" max="13674" width="11.42578125" style="3"/>
    <col min="13675" max="13675" width="17.42578125" style="3" customWidth="1"/>
    <col min="13676" max="13678" width="18.140625" style="3" customWidth="1"/>
    <col min="13679" max="13682" width="11.42578125" style="3"/>
    <col min="13683" max="13683" width="34" style="3" customWidth="1"/>
    <col min="13684" max="13684" width="9.5703125" style="3" customWidth="1"/>
    <col min="13685" max="13685" width="16.7109375" style="3" customWidth="1"/>
    <col min="13686" max="13686" width="55.140625" style="3" customWidth="1"/>
    <col min="13687" max="13687" width="22.5703125" style="3" customWidth="1"/>
    <col min="13688" max="13688" width="23" style="3" customWidth="1"/>
    <col min="13689" max="13689" width="22.85546875" style="3" customWidth="1"/>
    <col min="13690" max="13690" width="23.42578125" style="3" customWidth="1"/>
    <col min="13691" max="13691" width="28.7109375" style="3" customWidth="1"/>
    <col min="13692" max="13692" width="12.7109375" style="3" customWidth="1"/>
    <col min="13693" max="13693" width="11.42578125" style="3"/>
    <col min="13694" max="13694" width="25.28515625" style="3" customWidth="1"/>
    <col min="13695" max="13695" width="15.85546875" style="3" bestFit="1" customWidth="1"/>
    <col min="13696" max="13697" width="18" style="3" bestFit="1" customWidth="1"/>
    <col min="13698" max="13916" width="11.42578125" style="3"/>
    <col min="13917" max="13917" width="15.42578125" style="3" customWidth="1"/>
    <col min="13918" max="13918" width="9.5703125" style="3" customWidth="1"/>
    <col min="13919" max="13919" width="14.42578125" style="3" customWidth="1"/>
    <col min="13920" max="13920" width="49.85546875" style="3" customWidth="1"/>
    <col min="13921" max="13921" width="22.5703125" style="3" customWidth="1"/>
    <col min="13922" max="13922" width="23" style="3" customWidth="1"/>
    <col min="13923" max="13923" width="22.85546875" style="3" customWidth="1"/>
    <col min="13924" max="13924" width="23.42578125" style="3" customWidth="1"/>
    <col min="13925" max="13925" width="22.42578125" style="3" customWidth="1"/>
    <col min="13926" max="13926" width="13.85546875" style="3" customWidth="1"/>
    <col min="13927" max="13927" width="20.7109375" style="3" customWidth="1"/>
    <col min="13928" max="13928" width="18.140625" style="3" customWidth="1"/>
    <col min="13929" max="13929" width="14.85546875" style="3" bestFit="1" customWidth="1"/>
    <col min="13930" max="13930" width="11.42578125" style="3"/>
    <col min="13931" max="13931" width="17.42578125" style="3" customWidth="1"/>
    <col min="13932" max="13934" width="18.140625" style="3" customWidth="1"/>
    <col min="13935" max="13938" width="11.42578125" style="3"/>
    <col min="13939" max="13939" width="34" style="3" customWidth="1"/>
    <col min="13940" max="13940" width="9.5703125" style="3" customWidth="1"/>
    <col min="13941" max="13941" width="16.7109375" style="3" customWidth="1"/>
    <col min="13942" max="13942" width="55.140625" style="3" customWidth="1"/>
    <col min="13943" max="13943" width="22.5703125" style="3" customWidth="1"/>
    <col min="13944" max="13944" width="23" style="3" customWidth="1"/>
    <col min="13945" max="13945" width="22.85546875" style="3" customWidth="1"/>
    <col min="13946" max="13946" width="23.42578125" style="3" customWidth="1"/>
    <col min="13947" max="13947" width="28.7109375" style="3" customWidth="1"/>
    <col min="13948" max="13948" width="12.7109375" style="3" customWidth="1"/>
    <col min="13949" max="13949" width="11.42578125" style="3"/>
    <col min="13950" max="13950" width="25.28515625" style="3" customWidth="1"/>
    <col min="13951" max="13951" width="15.85546875" style="3" bestFit="1" customWidth="1"/>
    <col min="13952" max="13953" width="18" style="3" bestFit="1" customWidth="1"/>
    <col min="13954" max="14172" width="11.42578125" style="3"/>
    <col min="14173" max="14173" width="15.42578125" style="3" customWidth="1"/>
    <col min="14174" max="14174" width="9.5703125" style="3" customWidth="1"/>
    <col min="14175" max="14175" width="14.42578125" style="3" customWidth="1"/>
    <col min="14176" max="14176" width="49.85546875" style="3" customWidth="1"/>
    <col min="14177" max="14177" width="22.5703125" style="3" customWidth="1"/>
    <col min="14178" max="14178" width="23" style="3" customWidth="1"/>
    <col min="14179" max="14179" width="22.85546875" style="3" customWidth="1"/>
    <col min="14180" max="14180" width="23.42578125" style="3" customWidth="1"/>
    <col min="14181" max="14181" width="22.42578125" style="3" customWidth="1"/>
    <col min="14182" max="14182" width="13.85546875" style="3" customWidth="1"/>
    <col min="14183" max="14183" width="20.7109375" style="3" customWidth="1"/>
    <col min="14184" max="14184" width="18.140625" style="3" customWidth="1"/>
    <col min="14185" max="14185" width="14.85546875" style="3" bestFit="1" customWidth="1"/>
    <col min="14186" max="14186" width="11.42578125" style="3"/>
    <col min="14187" max="14187" width="17.42578125" style="3" customWidth="1"/>
    <col min="14188" max="14190" width="18.140625" style="3" customWidth="1"/>
    <col min="14191" max="14194" width="11.42578125" style="3"/>
    <col min="14195" max="14195" width="34" style="3" customWidth="1"/>
    <col min="14196" max="14196" width="9.5703125" style="3" customWidth="1"/>
    <col min="14197" max="14197" width="16.7109375" style="3" customWidth="1"/>
    <col min="14198" max="14198" width="55.140625" style="3" customWidth="1"/>
    <col min="14199" max="14199" width="22.5703125" style="3" customWidth="1"/>
    <col min="14200" max="14200" width="23" style="3" customWidth="1"/>
    <col min="14201" max="14201" width="22.85546875" style="3" customWidth="1"/>
    <col min="14202" max="14202" width="23.42578125" style="3" customWidth="1"/>
    <col min="14203" max="14203" width="28.7109375" style="3" customWidth="1"/>
    <col min="14204" max="14204" width="12.7109375" style="3" customWidth="1"/>
    <col min="14205" max="14205" width="11.42578125" style="3"/>
    <col min="14206" max="14206" width="25.28515625" style="3" customWidth="1"/>
    <col min="14207" max="14207" width="15.85546875" style="3" bestFit="1" customWidth="1"/>
    <col min="14208" max="14209" width="18" style="3" bestFit="1" customWidth="1"/>
    <col min="14210" max="14428" width="11.42578125" style="3"/>
    <col min="14429" max="14429" width="15.42578125" style="3" customWidth="1"/>
    <col min="14430" max="14430" width="9.5703125" style="3" customWidth="1"/>
    <col min="14431" max="14431" width="14.42578125" style="3" customWidth="1"/>
    <col min="14432" max="14432" width="49.85546875" style="3" customWidth="1"/>
    <col min="14433" max="14433" width="22.5703125" style="3" customWidth="1"/>
    <col min="14434" max="14434" width="23" style="3" customWidth="1"/>
    <col min="14435" max="14435" width="22.85546875" style="3" customWidth="1"/>
    <col min="14436" max="14436" width="23.42578125" style="3" customWidth="1"/>
    <col min="14437" max="14437" width="22.42578125" style="3" customWidth="1"/>
    <col min="14438" max="14438" width="13.85546875" style="3" customWidth="1"/>
    <col min="14439" max="14439" width="20.7109375" style="3" customWidth="1"/>
    <col min="14440" max="14440" width="18.140625" style="3" customWidth="1"/>
    <col min="14441" max="14441" width="14.85546875" style="3" bestFit="1" customWidth="1"/>
    <col min="14442" max="14442" width="11.42578125" style="3"/>
    <col min="14443" max="14443" width="17.42578125" style="3" customWidth="1"/>
    <col min="14444" max="14446" width="18.140625" style="3" customWidth="1"/>
    <col min="14447" max="14450" width="11.42578125" style="3"/>
    <col min="14451" max="14451" width="34" style="3" customWidth="1"/>
    <col min="14452" max="14452" width="9.5703125" style="3" customWidth="1"/>
    <col min="14453" max="14453" width="16.7109375" style="3" customWidth="1"/>
    <col min="14454" max="14454" width="55.140625" style="3" customWidth="1"/>
    <col min="14455" max="14455" width="22.5703125" style="3" customWidth="1"/>
    <col min="14456" max="14456" width="23" style="3" customWidth="1"/>
    <col min="14457" max="14457" width="22.85546875" style="3" customWidth="1"/>
    <col min="14458" max="14458" width="23.42578125" style="3" customWidth="1"/>
    <col min="14459" max="14459" width="28.7109375" style="3" customWidth="1"/>
    <col min="14460" max="14460" width="12.7109375" style="3" customWidth="1"/>
    <col min="14461" max="14461" width="11.42578125" style="3"/>
    <col min="14462" max="14462" width="25.28515625" style="3" customWidth="1"/>
    <col min="14463" max="14463" width="15.85546875" style="3" bestFit="1" customWidth="1"/>
    <col min="14464" max="14465" width="18" style="3" bestFit="1" customWidth="1"/>
    <col min="14466" max="14684" width="11.42578125" style="3"/>
    <col min="14685" max="14685" width="15.42578125" style="3" customWidth="1"/>
    <col min="14686" max="14686" width="9.5703125" style="3" customWidth="1"/>
    <col min="14687" max="14687" width="14.42578125" style="3" customWidth="1"/>
    <col min="14688" max="14688" width="49.85546875" style="3" customWidth="1"/>
    <col min="14689" max="14689" width="22.5703125" style="3" customWidth="1"/>
    <col min="14690" max="14690" width="23" style="3" customWidth="1"/>
    <col min="14691" max="14691" width="22.85546875" style="3" customWidth="1"/>
    <col min="14692" max="14692" width="23.42578125" style="3" customWidth="1"/>
    <col min="14693" max="14693" width="22.42578125" style="3" customWidth="1"/>
    <col min="14694" max="14694" width="13.85546875" style="3" customWidth="1"/>
    <col min="14695" max="14695" width="20.7109375" style="3" customWidth="1"/>
    <col min="14696" max="14696" width="18.140625" style="3" customWidth="1"/>
    <col min="14697" max="14697" width="14.85546875" style="3" bestFit="1" customWidth="1"/>
    <col min="14698" max="14698" width="11.42578125" style="3"/>
    <col min="14699" max="14699" width="17.42578125" style="3" customWidth="1"/>
    <col min="14700" max="14702" width="18.140625" style="3" customWidth="1"/>
    <col min="14703" max="14706" width="11.42578125" style="3"/>
    <col min="14707" max="14707" width="34" style="3" customWidth="1"/>
    <col min="14708" max="14708" width="9.5703125" style="3" customWidth="1"/>
    <col min="14709" max="14709" width="16.7109375" style="3" customWidth="1"/>
    <col min="14710" max="14710" width="55.140625" style="3" customWidth="1"/>
    <col min="14711" max="14711" width="22.5703125" style="3" customWidth="1"/>
    <col min="14712" max="14712" width="23" style="3" customWidth="1"/>
    <col min="14713" max="14713" width="22.85546875" style="3" customWidth="1"/>
    <col min="14714" max="14714" width="23.42578125" style="3" customWidth="1"/>
    <col min="14715" max="14715" width="28.7109375" style="3" customWidth="1"/>
    <col min="14716" max="14716" width="12.7109375" style="3" customWidth="1"/>
    <col min="14717" max="14717" width="11.42578125" style="3"/>
    <col min="14718" max="14718" width="25.28515625" style="3" customWidth="1"/>
    <col min="14719" max="14719" width="15.85546875" style="3" bestFit="1" customWidth="1"/>
    <col min="14720" max="14721" width="18" style="3" bestFit="1" customWidth="1"/>
    <col min="14722" max="14940" width="11.42578125" style="3"/>
    <col min="14941" max="14941" width="15.42578125" style="3" customWidth="1"/>
    <col min="14942" max="14942" width="9.5703125" style="3" customWidth="1"/>
    <col min="14943" max="14943" width="14.42578125" style="3" customWidth="1"/>
    <col min="14944" max="14944" width="49.85546875" style="3" customWidth="1"/>
    <col min="14945" max="14945" width="22.5703125" style="3" customWidth="1"/>
    <col min="14946" max="14946" width="23" style="3" customWidth="1"/>
    <col min="14947" max="14947" width="22.85546875" style="3" customWidth="1"/>
    <col min="14948" max="14948" width="23.42578125" style="3" customWidth="1"/>
    <col min="14949" max="14949" width="22.42578125" style="3" customWidth="1"/>
    <col min="14950" max="14950" width="13.85546875" style="3" customWidth="1"/>
    <col min="14951" max="14951" width="20.7109375" style="3" customWidth="1"/>
    <col min="14952" max="14952" width="18.140625" style="3" customWidth="1"/>
    <col min="14953" max="14953" width="14.85546875" style="3" bestFit="1" customWidth="1"/>
    <col min="14954" max="14954" width="11.42578125" style="3"/>
    <col min="14955" max="14955" width="17.42578125" style="3" customWidth="1"/>
    <col min="14956" max="14958" width="18.140625" style="3" customWidth="1"/>
    <col min="14959" max="14962" width="11.42578125" style="3"/>
    <col min="14963" max="14963" width="34" style="3" customWidth="1"/>
    <col min="14964" max="14964" width="9.5703125" style="3" customWidth="1"/>
    <col min="14965" max="14965" width="16.7109375" style="3" customWidth="1"/>
    <col min="14966" max="14966" width="55.140625" style="3" customWidth="1"/>
    <col min="14967" max="14967" width="22.5703125" style="3" customWidth="1"/>
    <col min="14968" max="14968" width="23" style="3" customWidth="1"/>
    <col min="14969" max="14969" width="22.85546875" style="3" customWidth="1"/>
    <col min="14970" max="14970" width="23.42578125" style="3" customWidth="1"/>
    <col min="14971" max="14971" width="28.7109375" style="3" customWidth="1"/>
    <col min="14972" max="14972" width="12.7109375" style="3" customWidth="1"/>
    <col min="14973" max="14973" width="11.42578125" style="3"/>
    <col min="14974" max="14974" width="25.28515625" style="3" customWidth="1"/>
    <col min="14975" max="14975" width="15.85546875" style="3" bestFit="1" customWidth="1"/>
    <col min="14976" max="14977" width="18" style="3" bestFit="1" customWidth="1"/>
    <col min="14978" max="15196" width="11.42578125" style="3"/>
    <col min="15197" max="15197" width="15.42578125" style="3" customWidth="1"/>
    <col min="15198" max="15198" width="9.5703125" style="3" customWidth="1"/>
    <col min="15199" max="15199" width="14.42578125" style="3" customWidth="1"/>
    <col min="15200" max="15200" width="49.85546875" style="3" customWidth="1"/>
    <col min="15201" max="15201" width="22.5703125" style="3" customWidth="1"/>
    <col min="15202" max="15202" width="23" style="3" customWidth="1"/>
    <col min="15203" max="15203" width="22.85546875" style="3" customWidth="1"/>
    <col min="15204" max="15204" width="23.42578125" style="3" customWidth="1"/>
    <col min="15205" max="15205" width="22.42578125" style="3" customWidth="1"/>
    <col min="15206" max="15206" width="13.85546875" style="3" customWidth="1"/>
    <col min="15207" max="15207" width="20.7109375" style="3" customWidth="1"/>
    <col min="15208" max="15208" width="18.140625" style="3" customWidth="1"/>
    <col min="15209" max="15209" width="14.85546875" style="3" bestFit="1" customWidth="1"/>
    <col min="15210" max="15210" width="11.42578125" style="3"/>
    <col min="15211" max="15211" width="17.42578125" style="3" customWidth="1"/>
    <col min="15212" max="15214" width="18.140625" style="3" customWidth="1"/>
    <col min="15215" max="15218" width="11.42578125" style="3"/>
    <col min="15219" max="15219" width="34" style="3" customWidth="1"/>
    <col min="15220" max="15220" width="9.5703125" style="3" customWidth="1"/>
    <col min="15221" max="15221" width="16.7109375" style="3" customWidth="1"/>
    <col min="15222" max="15222" width="55.140625" style="3" customWidth="1"/>
    <col min="15223" max="15223" width="22.5703125" style="3" customWidth="1"/>
    <col min="15224" max="15224" width="23" style="3" customWidth="1"/>
    <col min="15225" max="15225" width="22.85546875" style="3" customWidth="1"/>
    <col min="15226" max="15226" width="23.42578125" style="3" customWidth="1"/>
    <col min="15227" max="15227" width="28.7109375" style="3" customWidth="1"/>
    <col min="15228" max="15228" width="12.7109375" style="3" customWidth="1"/>
    <col min="15229" max="15229" width="11.42578125" style="3"/>
    <col min="15230" max="15230" width="25.28515625" style="3" customWidth="1"/>
    <col min="15231" max="15231" width="15.85546875" style="3" bestFit="1" customWidth="1"/>
    <col min="15232" max="15233" width="18" style="3" bestFit="1" customWidth="1"/>
    <col min="15234" max="15452" width="11.42578125" style="3"/>
    <col min="15453" max="15453" width="15.42578125" style="3" customWidth="1"/>
    <col min="15454" max="15454" width="9.5703125" style="3" customWidth="1"/>
    <col min="15455" max="15455" width="14.42578125" style="3" customWidth="1"/>
    <col min="15456" max="15456" width="49.85546875" style="3" customWidth="1"/>
    <col min="15457" max="15457" width="22.5703125" style="3" customWidth="1"/>
    <col min="15458" max="15458" width="23" style="3" customWidth="1"/>
    <col min="15459" max="15459" width="22.85546875" style="3" customWidth="1"/>
    <col min="15460" max="15460" width="23.42578125" style="3" customWidth="1"/>
    <col min="15461" max="15461" width="22.42578125" style="3" customWidth="1"/>
    <col min="15462" max="15462" width="13.85546875" style="3" customWidth="1"/>
    <col min="15463" max="15463" width="20.7109375" style="3" customWidth="1"/>
    <col min="15464" max="15464" width="18.140625" style="3" customWidth="1"/>
    <col min="15465" max="15465" width="14.85546875" style="3" bestFit="1" customWidth="1"/>
    <col min="15466" max="15466" width="11.42578125" style="3"/>
    <col min="15467" max="15467" width="17.42578125" style="3" customWidth="1"/>
    <col min="15468" max="15470" width="18.140625" style="3" customWidth="1"/>
    <col min="15471" max="15474" width="11.42578125" style="3"/>
    <col min="15475" max="15475" width="34" style="3" customWidth="1"/>
    <col min="15476" max="15476" width="9.5703125" style="3" customWidth="1"/>
    <col min="15477" max="15477" width="16.7109375" style="3" customWidth="1"/>
    <col min="15478" max="15478" width="55.140625" style="3" customWidth="1"/>
    <col min="15479" max="15479" width="22.5703125" style="3" customWidth="1"/>
    <col min="15480" max="15480" width="23" style="3" customWidth="1"/>
    <col min="15481" max="15481" width="22.85546875" style="3" customWidth="1"/>
    <col min="15482" max="15482" width="23.42578125" style="3" customWidth="1"/>
    <col min="15483" max="15483" width="28.7109375" style="3" customWidth="1"/>
    <col min="15484" max="15484" width="12.7109375" style="3" customWidth="1"/>
    <col min="15485" max="15485" width="11.42578125" style="3"/>
    <col min="15486" max="15486" width="25.28515625" style="3" customWidth="1"/>
    <col min="15487" max="15487" width="15.85546875" style="3" bestFit="1" customWidth="1"/>
    <col min="15488" max="15489" width="18" style="3" bestFit="1" customWidth="1"/>
    <col min="15490" max="15708" width="11.42578125" style="3"/>
    <col min="15709" max="15709" width="15.42578125" style="3" customWidth="1"/>
    <col min="15710" max="15710" width="9.5703125" style="3" customWidth="1"/>
    <col min="15711" max="15711" width="14.42578125" style="3" customWidth="1"/>
    <col min="15712" max="15712" width="49.85546875" style="3" customWidth="1"/>
    <col min="15713" max="15713" width="22.5703125" style="3" customWidth="1"/>
    <col min="15714" max="15714" width="23" style="3" customWidth="1"/>
    <col min="15715" max="15715" width="22.85546875" style="3" customWidth="1"/>
    <col min="15716" max="15716" width="23.42578125" style="3" customWidth="1"/>
    <col min="15717" max="15717" width="22.42578125" style="3" customWidth="1"/>
    <col min="15718" max="15718" width="13.85546875" style="3" customWidth="1"/>
    <col min="15719" max="15719" width="20.7109375" style="3" customWidth="1"/>
    <col min="15720" max="15720" width="18.140625" style="3" customWidth="1"/>
    <col min="15721" max="15721" width="14.85546875" style="3" bestFit="1" customWidth="1"/>
    <col min="15722" max="15722" width="11.42578125" style="3"/>
    <col min="15723" max="15723" width="17.42578125" style="3" customWidth="1"/>
    <col min="15724" max="15726" width="18.140625" style="3" customWidth="1"/>
    <col min="15727" max="15730" width="11.42578125" style="3"/>
    <col min="15731" max="15731" width="34" style="3" customWidth="1"/>
    <col min="15732" max="15732" width="9.5703125" style="3" customWidth="1"/>
    <col min="15733" max="15733" width="16.7109375" style="3" customWidth="1"/>
    <col min="15734" max="15734" width="55.140625" style="3" customWidth="1"/>
    <col min="15735" max="15735" width="22.5703125" style="3" customWidth="1"/>
    <col min="15736" max="15736" width="23" style="3" customWidth="1"/>
    <col min="15737" max="15737" width="22.85546875" style="3" customWidth="1"/>
    <col min="15738" max="15738" width="23.42578125" style="3" customWidth="1"/>
    <col min="15739" max="15739" width="28.7109375" style="3" customWidth="1"/>
    <col min="15740" max="15740" width="12.7109375" style="3" customWidth="1"/>
    <col min="15741" max="15741" width="11.42578125" style="3"/>
    <col min="15742" max="15742" width="25.28515625" style="3" customWidth="1"/>
    <col min="15743" max="15743" width="15.85546875" style="3" bestFit="1" customWidth="1"/>
    <col min="15744" max="15745" width="18" style="3" bestFit="1" customWidth="1"/>
    <col min="15746" max="15964" width="11.42578125" style="3"/>
    <col min="15965" max="15965" width="15.42578125" style="3" customWidth="1"/>
    <col min="15966" max="15966" width="9.5703125" style="3" customWidth="1"/>
    <col min="15967" max="15967" width="14.42578125" style="3" customWidth="1"/>
    <col min="15968" max="15968" width="49.85546875" style="3" customWidth="1"/>
    <col min="15969" max="15969" width="22.5703125" style="3" customWidth="1"/>
    <col min="15970" max="15970" width="23" style="3" customWidth="1"/>
    <col min="15971" max="15971" width="22.85546875" style="3" customWidth="1"/>
    <col min="15972" max="15972" width="23.42578125" style="3" customWidth="1"/>
    <col min="15973" max="15973" width="22.42578125" style="3" customWidth="1"/>
    <col min="15974" max="15974" width="13.85546875" style="3" customWidth="1"/>
    <col min="15975" max="15975" width="20.7109375" style="3" customWidth="1"/>
    <col min="15976" max="15976" width="18.140625" style="3" customWidth="1"/>
    <col min="15977" max="15977" width="14.85546875" style="3" bestFit="1" customWidth="1"/>
    <col min="15978" max="15978" width="11.42578125" style="3"/>
    <col min="15979" max="15979" width="17.42578125" style="3" customWidth="1"/>
    <col min="15980" max="15982" width="18.140625" style="3" customWidth="1"/>
    <col min="15983" max="15986" width="11.42578125" style="3"/>
    <col min="15987" max="15987" width="34" style="3" customWidth="1"/>
    <col min="15988" max="15988" width="9.5703125" style="3" customWidth="1"/>
    <col min="15989" max="15989" width="16.7109375" style="3" customWidth="1"/>
    <col min="15990" max="15990" width="55.140625" style="3" customWidth="1"/>
    <col min="15991" max="15991" width="22.5703125" style="3" customWidth="1"/>
    <col min="15992" max="15992" width="23" style="3" customWidth="1"/>
    <col min="15993" max="15993" width="22.85546875" style="3" customWidth="1"/>
    <col min="15994" max="15994" width="23.42578125" style="3" customWidth="1"/>
    <col min="15995" max="15995" width="28.7109375" style="3" customWidth="1"/>
    <col min="15996" max="15996" width="12.7109375" style="3" customWidth="1"/>
    <col min="15997" max="15997" width="11.42578125" style="3"/>
    <col min="15998" max="15998" width="25.28515625" style="3" customWidth="1"/>
    <col min="15999" max="15999" width="15.85546875" style="3" bestFit="1" customWidth="1"/>
    <col min="16000" max="16001" width="18" style="3" bestFit="1" customWidth="1"/>
    <col min="16002" max="16220" width="11.42578125" style="3"/>
    <col min="16221" max="16221" width="15.42578125" style="3" customWidth="1"/>
    <col min="16222" max="16222" width="9.5703125" style="3" customWidth="1"/>
    <col min="16223" max="16223" width="14.42578125" style="3" customWidth="1"/>
    <col min="16224" max="16224" width="49.85546875" style="3" customWidth="1"/>
    <col min="16225" max="16225" width="22.5703125" style="3" customWidth="1"/>
    <col min="16226" max="16226" width="23" style="3" customWidth="1"/>
    <col min="16227" max="16227" width="22.85546875" style="3" customWidth="1"/>
    <col min="16228" max="16228" width="23.42578125" style="3" customWidth="1"/>
    <col min="16229" max="16229" width="22.42578125" style="3" customWidth="1"/>
    <col min="16230" max="16230" width="13.85546875" style="3" customWidth="1"/>
    <col min="16231" max="16231" width="20.7109375" style="3" customWidth="1"/>
    <col min="16232" max="16232" width="18.140625" style="3" customWidth="1"/>
    <col min="16233" max="16233" width="14.85546875" style="3" bestFit="1" customWidth="1"/>
    <col min="16234" max="16234" width="11.42578125" style="3"/>
    <col min="16235" max="16235" width="17.42578125" style="3" customWidth="1"/>
    <col min="16236" max="16238" width="18.140625" style="3" customWidth="1"/>
    <col min="16239" max="16384" width="11.42578125" style="3"/>
  </cols>
  <sheetData>
    <row r="1" spans="1:16" s="133" customFormat="1" ht="23.1" customHeight="1" x14ac:dyDescent="0.25">
      <c r="C1" s="134"/>
      <c r="D1" s="134"/>
      <c r="G1" s="135"/>
      <c r="H1" s="136"/>
      <c r="I1" s="136"/>
      <c r="J1" s="136"/>
    </row>
    <row r="2" spans="1:16" s="133" customFormat="1" ht="19.5" customHeight="1" x14ac:dyDescent="0.25">
      <c r="A2" s="270" t="s">
        <v>0</v>
      </c>
      <c r="B2" s="270"/>
      <c r="C2" s="270"/>
      <c r="D2" s="270"/>
      <c r="E2" s="270"/>
      <c r="F2" s="270"/>
      <c r="G2" s="270"/>
      <c r="H2" s="270"/>
      <c r="I2" s="270"/>
      <c r="J2" s="270"/>
    </row>
    <row r="3" spans="1:16" s="133" customFormat="1" ht="24.95" customHeight="1" x14ac:dyDescent="0.25">
      <c r="A3" s="271" t="s">
        <v>475</v>
      </c>
      <c r="B3" s="271"/>
      <c r="C3" s="271"/>
      <c r="D3" s="271"/>
      <c r="E3" s="271"/>
      <c r="F3" s="271"/>
      <c r="G3" s="271"/>
      <c r="H3" s="271"/>
      <c r="I3" s="271"/>
      <c r="J3" s="271"/>
    </row>
    <row r="4" spans="1:16" s="133" customFormat="1" ht="24.95" customHeight="1" x14ac:dyDescent="0.25">
      <c r="A4" s="272" t="s">
        <v>476</v>
      </c>
      <c r="B4" s="272"/>
      <c r="C4" s="272"/>
      <c r="D4" s="272"/>
      <c r="E4" s="272"/>
      <c r="F4" s="272"/>
      <c r="G4" s="272"/>
      <c r="H4" s="272"/>
      <c r="I4" s="272"/>
      <c r="J4" s="272"/>
    </row>
    <row r="5" spans="1:16" s="133" customFormat="1" ht="18.75" customHeight="1" thickBot="1" x14ac:dyDescent="0.3">
      <c r="C5" s="134"/>
      <c r="D5" s="134"/>
      <c r="G5" s="135"/>
      <c r="H5" s="137" t="s">
        <v>3</v>
      </c>
      <c r="I5" s="138" t="s">
        <v>4</v>
      </c>
      <c r="J5" s="139" t="s">
        <v>5</v>
      </c>
    </row>
    <row r="6" spans="1:16" ht="29.25" customHeight="1" x14ac:dyDescent="0.25">
      <c r="A6" s="273" t="s">
        <v>6</v>
      </c>
      <c r="B6" s="275" t="s">
        <v>7</v>
      </c>
      <c r="C6" s="275" t="s">
        <v>8</v>
      </c>
      <c r="D6" s="275" t="s">
        <v>9</v>
      </c>
      <c r="E6" s="275" t="s">
        <v>10</v>
      </c>
      <c r="F6" s="266" t="s">
        <v>477</v>
      </c>
      <c r="G6" s="277" t="s">
        <v>478</v>
      </c>
      <c r="H6" s="266" t="s">
        <v>479</v>
      </c>
      <c r="I6" s="281" t="s">
        <v>14</v>
      </c>
      <c r="J6" s="266" t="s">
        <v>480</v>
      </c>
      <c r="K6" s="266" t="s">
        <v>481</v>
      </c>
      <c r="L6" s="266" t="s">
        <v>482</v>
      </c>
      <c r="M6" s="268" t="s">
        <v>483</v>
      </c>
      <c r="N6" s="268"/>
      <c r="O6" s="269"/>
    </row>
    <row r="7" spans="1:16" ht="84.75" customHeight="1" thickBot="1" x14ac:dyDescent="0.3">
      <c r="A7" s="274"/>
      <c r="B7" s="276"/>
      <c r="C7" s="276"/>
      <c r="D7" s="276"/>
      <c r="E7" s="276"/>
      <c r="F7" s="267"/>
      <c r="G7" s="278"/>
      <c r="H7" s="267"/>
      <c r="I7" s="282"/>
      <c r="J7" s="267"/>
      <c r="K7" s="267"/>
      <c r="L7" s="267"/>
      <c r="M7" s="140" t="s">
        <v>484</v>
      </c>
      <c r="N7" s="140" t="s">
        <v>485</v>
      </c>
      <c r="O7" s="141" t="s">
        <v>486</v>
      </c>
    </row>
    <row r="8" spans="1:16" s="4" customFormat="1" ht="30.75" customHeight="1" thickBot="1" x14ac:dyDescent="0.3">
      <c r="A8" s="21" t="s">
        <v>36</v>
      </c>
      <c r="B8" s="142" t="s">
        <v>41</v>
      </c>
      <c r="C8" s="142">
        <v>20</v>
      </c>
      <c r="D8" s="142" t="s">
        <v>38</v>
      </c>
      <c r="E8" s="23" t="s">
        <v>39</v>
      </c>
      <c r="F8" s="24">
        <f>+F9+F44</f>
        <v>9956298794.5499992</v>
      </c>
      <c r="G8" s="24">
        <f t="shared" ref="G8:L8" si="0">+G9+G44</f>
        <v>0</v>
      </c>
      <c r="H8" s="24">
        <f t="shared" si="0"/>
        <v>9956298794.5499992</v>
      </c>
      <c r="I8" s="143">
        <f>+H8/$H$130</f>
        <v>0.17837172702958298</v>
      </c>
      <c r="J8" s="24">
        <f t="shared" si="0"/>
        <v>9862866228.5599995</v>
      </c>
      <c r="K8" s="24">
        <f t="shared" si="0"/>
        <v>866694811.55999994</v>
      </c>
      <c r="L8" s="24">
        <f t="shared" si="0"/>
        <v>8994131017</v>
      </c>
      <c r="M8" s="144">
        <f>+J8/H8</f>
        <v>0.99061573302308448</v>
      </c>
      <c r="N8" s="144">
        <f>+K8/H8</f>
        <v>8.7049899711167972E-2</v>
      </c>
      <c r="O8" s="145">
        <f>+K8/J8</f>
        <v>8.7874537834681687E-2</v>
      </c>
    </row>
    <row r="9" spans="1:16" ht="28.5" customHeight="1" x14ac:dyDescent="0.25">
      <c r="A9" s="146" t="s">
        <v>100</v>
      </c>
      <c r="B9" s="93" t="s">
        <v>41</v>
      </c>
      <c r="C9" s="93">
        <v>20</v>
      </c>
      <c r="D9" s="93" t="s">
        <v>38</v>
      </c>
      <c r="E9" s="35" t="s">
        <v>101</v>
      </c>
      <c r="F9" s="94">
        <f>+F10</f>
        <v>353903239.54999995</v>
      </c>
      <c r="G9" s="94">
        <f t="shared" ref="G9:L9" si="1">+G10</f>
        <v>0</v>
      </c>
      <c r="H9" s="94">
        <f t="shared" si="1"/>
        <v>353903239.54999995</v>
      </c>
      <c r="I9" s="147">
        <f t="shared" ref="I9:I72" si="2">+H9/$H$130</f>
        <v>6.3403412595906192E-3</v>
      </c>
      <c r="J9" s="94">
        <f t="shared" si="1"/>
        <v>260470673.56</v>
      </c>
      <c r="K9" s="94">
        <f t="shared" si="1"/>
        <v>184848175.56</v>
      </c>
      <c r="L9" s="94">
        <f t="shared" si="1"/>
        <v>73582098</v>
      </c>
      <c r="M9" s="148">
        <f>+J9/H9</f>
        <v>0.73599403580254696</v>
      </c>
      <c r="N9" s="148">
        <f>+K9/H9</f>
        <v>0.52231275360757012</v>
      </c>
      <c r="O9" s="149">
        <f>+K9/J9</f>
        <v>0.70966981823164754</v>
      </c>
    </row>
    <row r="10" spans="1:16" ht="28.5" customHeight="1" x14ac:dyDescent="0.25">
      <c r="A10" s="150" t="s">
        <v>114</v>
      </c>
      <c r="B10" s="34" t="s">
        <v>41</v>
      </c>
      <c r="C10" s="34">
        <v>20</v>
      </c>
      <c r="D10" s="34" t="s">
        <v>38</v>
      </c>
      <c r="E10" s="40" t="s">
        <v>115</v>
      </c>
      <c r="F10" s="66">
        <f>+F11+F24</f>
        <v>353903239.54999995</v>
      </c>
      <c r="G10" s="66">
        <f t="shared" ref="G10:L10" si="3">+G11+G24</f>
        <v>0</v>
      </c>
      <c r="H10" s="66">
        <f t="shared" si="3"/>
        <v>353903239.54999995</v>
      </c>
      <c r="I10" s="151">
        <f t="shared" si="2"/>
        <v>6.3403412595906192E-3</v>
      </c>
      <c r="J10" s="66">
        <f t="shared" si="3"/>
        <v>260470673.56</v>
      </c>
      <c r="K10" s="66">
        <f t="shared" si="3"/>
        <v>184848175.56</v>
      </c>
      <c r="L10" s="66">
        <f t="shared" si="3"/>
        <v>73582098</v>
      </c>
      <c r="M10" s="64">
        <f t="shared" ref="M10:M86" si="4">+J10/H10</f>
        <v>0.73599403580254696</v>
      </c>
      <c r="N10" s="64">
        <f t="shared" ref="N10:N86" si="5">+K10/H10</f>
        <v>0.52231275360757012</v>
      </c>
      <c r="O10" s="152">
        <f t="shared" ref="O10:O86" si="6">+K10/J10</f>
        <v>0.70966981823164754</v>
      </c>
    </row>
    <row r="11" spans="1:16" ht="28.5" customHeight="1" x14ac:dyDescent="0.25">
      <c r="A11" s="150" t="s">
        <v>116</v>
      </c>
      <c r="B11" s="34" t="s">
        <v>41</v>
      </c>
      <c r="C11" s="34">
        <v>20</v>
      </c>
      <c r="D11" s="34" t="s">
        <v>38</v>
      </c>
      <c r="E11" s="40" t="s">
        <v>117</v>
      </c>
      <c r="F11" s="62">
        <f>+F12+F15+F22</f>
        <v>62552927.649999999</v>
      </c>
      <c r="G11" s="62">
        <f t="shared" ref="G11:L11" si="7">+G12+G15+G22</f>
        <v>0</v>
      </c>
      <c r="H11" s="62">
        <f t="shared" si="7"/>
        <v>62552927.649999999</v>
      </c>
      <c r="I11" s="151">
        <f t="shared" si="2"/>
        <v>1.1206648138959707E-3</v>
      </c>
      <c r="J11" s="62">
        <f t="shared" si="7"/>
        <v>45987229.649999999</v>
      </c>
      <c r="K11" s="62">
        <f t="shared" si="7"/>
        <v>13937483.65</v>
      </c>
      <c r="L11" s="62">
        <f t="shared" si="7"/>
        <v>32049746</v>
      </c>
      <c r="M11" s="64">
        <f t="shared" si="4"/>
        <v>0.73517309864872482</v>
      </c>
      <c r="N11" s="64">
        <f t="shared" si="5"/>
        <v>0.22281105255350908</v>
      </c>
      <c r="O11" s="152">
        <f t="shared" si="6"/>
        <v>0.30307291298205002</v>
      </c>
    </row>
    <row r="12" spans="1:16" ht="54.75" customHeight="1" x14ac:dyDescent="0.25">
      <c r="A12" s="150" t="s">
        <v>118</v>
      </c>
      <c r="B12" s="34" t="s">
        <v>41</v>
      </c>
      <c r="C12" s="34">
        <v>20</v>
      </c>
      <c r="D12" s="34" t="s">
        <v>38</v>
      </c>
      <c r="E12" s="40" t="s">
        <v>487</v>
      </c>
      <c r="F12" s="62">
        <f>+F13+F14</f>
        <v>4803517</v>
      </c>
      <c r="G12" s="62">
        <f t="shared" ref="G12:L12" si="8">+G13+G14</f>
        <v>0</v>
      </c>
      <c r="H12" s="62">
        <f t="shared" si="8"/>
        <v>4803517</v>
      </c>
      <c r="I12" s="151">
        <f t="shared" si="2"/>
        <v>8.6057242835557861E-5</v>
      </c>
      <c r="J12" s="62">
        <f t="shared" si="8"/>
        <v>4803517</v>
      </c>
      <c r="K12" s="62">
        <f t="shared" si="8"/>
        <v>4803517</v>
      </c>
      <c r="L12" s="62">
        <f t="shared" si="8"/>
        <v>0</v>
      </c>
      <c r="M12" s="64">
        <f t="shared" si="4"/>
        <v>1</v>
      </c>
      <c r="N12" s="64">
        <f t="shared" si="5"/>
        <v>1</v>
      </c>
      <c r="O12" s="152">
        <f t="shared" si="6"/>
        <v>1</v>
      </c>
    </row>
    <row r="13" spans="1:16" ht="55.5" customHeight="1" x14ac:dyDescent="0.25">
      <c r="A13" s="153" t="s">
        <v>120</v>
      </c>
      <c r="B13" s="44" t="s">
        <v>41</v>
      </c>
      <c r="C13" s="44">
        <v>20</v>
      </c>
      <c r="D13" s="44" t="s">
        <v>38</v>
      </c>
      <c r="E13" s="45" t="s">
        <v>488</v>
      </c>
      <c r="F13" s="46">
        <v>4545632</v>
      </c>
      <c r="G13" s="46">
        <v>0</v>
      </c>
      <c r="H13" s="46">
        <f>+F13-G13</f>
        <v>4545632</v>
      </c>
      <c r="I13" s="154">
        <f t="shared" si="2"/>
        <v>8.1437113028866675E-5</v>
      </c>
      <c r="J13" s="46">
        <v>4545632</v>
      </c>
      <c r="K13" s="46">
        <v>4545632</v>
      </c>
      <c r="L13" s="46">
        <f>+J13-K13</f>
        <v>0</v>
      </c>
      <c r="M13" s="57">
        <f t="shared" si="4"/>
        <v>1</v>
      </c>
      <c r="N13" s="57">
        <f t="shared" si="5"/>
        <v>1</v>
      </c>
      <c r="O13" s="155">
        <f t="shared" si="6"/>
        <v>1</v>
      </c>
    </row>
    <row r="14" spans="1:16" ht="36" customHeight="1" x14ac:dyDescent="0.25">
      <c r="A14" s="153" t="s">
        <v>122</v>
      </c>
      <c r="B14" s="44" t="s">
        <v>41</v>
      </c>
      <c r="C14" s="44">
        <v>20</v>
      </c>
      <c r="D14" s="44" t="s">
        <v>38</v>
      </c>
      <c r="E14" s="45" t="s">
        <v>123</v>
      </c>
      <c r="F14" s="46">
        <v>257885</v>
      </c>
      <c r="G14" s="46">
        <v>0</v>
      </c>
      <c r="H14" s="46">
        <f>+F14-G14</f>
        <v>257885</v>
      </c>
      <c r="I14" s="156">
        <f t="shared" si="2"/>
        <v>4.620129806691189E-6</v>
      </c>
      <c r="J14" s="46">
        <v>257885</v>
      </c>
      <c r="K14" s="46">
        <v>257885</v>
      </c>
      <c r="L14" s="46">
        <f>+J14-K14</f>
        <v>0</v>
      </c>
      <c r="M14" s="57">
        <f t="shared" si="4"/>
        <v>1</v>
      </c>
      <c r="N14" s="57">
        <f t="shared" si="5"/>
        <v>1</v>
      </c>
      <c r="O14" s="155">
        <f t="shared" si="6"/>
        <v>1</v>
      </c>
    </row>
    <row r="15" spans="1:16" ht="43.5" customHeight="1" x14ac:dyDescent="0.25">
      <c r="A15" s="157" t="s">
        <v>126</v>
      </c>
      <c r="B15" s="34" t="s">
        <v>41</v>
      </c>
      <c r="C15" s="34">
        <v>20</v>
      </c>
      <c r="D15" s="34" t="s">
        <v>38</v>
      </c>
      <c r="E15" s="40" t="s">
        <v>489</v>
      </c>
      <c r="F15" s="62">
        <f>SUM(F16:F21)</f>
        <v>57416210.649999999</v>
      </c>
      <c r="G15" s="62">
        <f t="shared" ref="G15:H15" si="9">SUM(G16:G21)</f>
        <v>0</v>
      </c>
      <c r="H15" s="62">
        <f t="shared" si="9"/>
        <v>57416210.649999999</v>
      </c>
      <c r="I15" s="158">
        <f t="shared" si="2"/>
        <v>1.0286381379736125E-3</v>
      </c>
      <c r="J15" s="62">
        <f t="shared" ref="J15:L15" si="10">SUM(J16:J21)</f>
        <v>40850512.649999999</v>
      </c>
      <c r="K15" s="62">
        <f t="shared" si="10"/>
        <v>9133966.6500000004</v>
      </c>
      <c r="L15" s="62">
        <f t="shared" si="10"/>
        <v>31716546</v>
      </c>
      <c r="M15" s="64">
        <f t="shared" si="4"/>
        <v>0.71148047193532438</v>
      </c>
      <c r="N15" s="64">
        <f t="shared" si="5"/>
        <v>0.15908341122821906</v>
      </c>
      <c r="O15" s="152">
        <f t="shared" si="6"/>
        <v>0.22359490878996352</v>
      </c>
    </row>
    <row r="16" spans="1:16" ht="43.5" customHeight="1" x14ac:dyDescent="0.25">
      <c r="A16" s="159" t="s">
        <v>128</v>
      </c>
      <c r="B16" s="44" t="s">
        <v>41</v>
      </c>
      <c r="C16" s="44">
        <v>20</v>
      </c>
      <c r="D16" s="44" t="s">
        <v>38</v>
      </c>
      <c r="E16" s="45" t="s">
        <v>490</v>
      </c>
      <c r="F16" s="46">
        <v>32752716</v>
      </c>
      <c r="G16" s="46">
        <v>0</v>
      </c>
      <c r="H16" s="46">
        <f t="shared" ref="H16:H21" si="11">+F16-G16</f>
        <v>32752716</v>
      </c>
      <c r="I16" s="154">
        <f t="shared" si="2"/>
        <v>5.8678015177963591E-4</v>
      </c>
      <c r="J16" s="46">
        <v>32752716</v>
      </c>
      <c r="K16" s="46">
        <v>1036170</v>
      </c>
      <c r="L16" s="46">
        <f t="shared" ref="L16:L21" si="12">+J16-K16</f>
        <v>31716546</v>
      </c>
      <c r="M16" s="57">
        <f t="shared" si="4"/>
        <v>1</v>
      </c>
      <c r="N16" s="57">
        <f t="shared" si="5"/>
        <v>3.1636154998565612E-2</v>
      </c>
      <c r="O16" s="155">
        <f t="shared" si="6"/>
        <v>3.1636154998565612E-2</v>
      </c>
      <c r="P16" s="50"/>
    </row>
    <row r="17" spans="1:16" ht="54.75" customHeight="1" x14ac:dyDescent="0.25">
      <c r="A17" s="159" t="s">
        <v>130</v>
      </c>
      <c r="B17" s="44" t="s">
        <v>41</v>
      </c>
      <c r="C17" s="44">
        <v>20</v>
      </c>
      <c r="D17" s="44" t="s">
        <v>38</v>
      </c>
      <c r="E17" s="45" t="s">
        <v>131</v>
      </c>
      <c r="F17" s="46">
        <v>3965698</v>
      </c>
      <c r="G17" s="46">
        <v>0</v>
      </c>
      <c r="H17" s="46">
        <f t="shared" si="11"/>
        <v>3965698</v>
      </c>
      <c r="I17" s="154">
        <f t="shared" si="2"/>
        <v>7.1047325490569962E-5</v>
      </c>
      <c r="J17" s="46">
        <v>0</v>
      </c>
      <c r="K17" s="46">
        <v>0</v>
      </c>
      <c r="L17" s="46">
        <f t="shared" si="12"/>
        <v>0</v>
      </c>
      <c r="M17" s="57">
        <f t="shared" si="4"/>
        <v>0</v>
      </c>
      <c r="N17" s="57">
        <f t="shared" si="5"/>
        <v>0</v>
      </c>
      <c r="O17" s="155" t="s">
        <v>40</v>
      </c>
      <c r="P17" s="50"/>
    </row>
    <row r="18" spans="1:16" ht="54.75" customHeight="1" x14ac:dyDescent="0.25">
      <c r="A18" s="159" t="s">
        <v>134</v>
      </c>
      <c r="B18" s="44" t="s">
        <v>41</v>
      </c>
      <c r="C18" s="44">
        <v>20</v>
      </c>
      <c r="D18" s="44" t="s">
        <v>38</v>
      </c>
      <c r="E18" s="45" t="s">
        <v>135</v>
      </c>
      <c r="F18" s="46">
        <v>513437</v>
      </c>
      <c r="G18" s="46">
        <v>0</v>
      </c>
      <c r="H18" s="46">
        <f t="shared" si="11"/>
        <v>513437</v>
      </c>
      <c r="I18" s="160">
        <f t="shared" si="2"/>
        <v>9.1984628324955066E-6</v>
      </c>
      <c r="J18" s="46">
        <v>513437</v>
      </c>
      <c r="K18" s="46">
        <v>513437</v>
      </c>
      <c r="L18" s="46">
        <f t="shared" si="12"/>
        <v>0</v>
      </c>
      <c r="M18" s="57">
        <f t="shared" si="4"/>
        <v>1</v>
      </c>
      <c r="N18" s="57">
        <f t="shared" si="5"/>
        <v>1</v>
      </c>
      <c r="O18" s="155">
        <f t="shared" si="6"/>
        <v>1</v>
      </c>
      <c r="P18" s="50"/>
    </row>
    <row r="19" spans="1:16" ht="32.25" customHeight="1" x14ac:dyDescent="0.25">
      <c r="A19" s="159" t="s">
        <v>136</v>
      </c>
      <c r="B19" s="44" t="s">
        <v>41</v>
      </c>
      <c r="C19" s="44">
        <v>20</v>
      </c>
      <c r="D19" s="44" t="s">
        <v>38</v>
      </c>
      <c r="E19" s="45" t="s">
        <v>137</v>
      </c>
      <c r="F19" s="46">
        <v>13375311</v>
      </c>
      <c r="G19" s="46">
        <v>0</v>
      </c>
      <c r="H19" s="46">
        <f t="shared" si="11"/>
        <v>13375311</v>
      </c>
      <c r="I19" s="154">
        <f t="shared" si="2"/>
        <v>2.3962492205775648E-4</v>
      </c>
      <c r="J19" s="46">
        <v>775311</v>
      </c>
      <c r="K19" s="46">
        <v>775311</v>
      </c>
      <c r="L19" s="46">
        <f t="shared" si="12"/>
        <v>0</v>
      </c>
      <c r="M19" s="57">
        <f t="shared" si="4"/>
        <v>5.7965829729118075E-2</v>
      </c>
      <c r="N19" s="57">
        <f t="shared" si="5"/>
        <v>5.7965829729118075E-2</v>
      </c>
      <c r="O19" s="155">
        <f t="shared" si="6"/>
        <v>1</v>
      </c>
      <c r="P19" s="50"/>
    </row>
    <row r="20" spans="1:16" ht="43.5" customHeight="1" x14ac:dyDescent="0.25">
      <c r="A20" s="159" t="s">
        <v>491</v>
      </c>
      <c r="B20" s="44" t="s">
        <v>41</v>
      </c>
      <c r="C20" s="44">
        <v>20</v>
      </c>
      <c r="D20" s="44" t="s">
        <v>38</v>
      </c>
      <c r="E20" s="45" t="s">
        <v>492</v>
      </c>
      <c r="F20" s="46">
        <v>25110</v>
      </c>
      <c r="G20" s="46">
        <v>0</v>
      </c>
      <c r="H20" s="46">
        <f t="shared" si="11"/>
        <v>25110</v>
      </c>
      <c r="I20" s="161">
        <f t="shared" si="2"/>
        <v>4.4985733736361463E-7</v>
      </c>
      <c r="J20" s="46">
        <v>25110</v>
      </c>
      <c r="K20" s="46">
        <v>25110</v>
      </c>
      <c r="L20" s="46">
        <f t="shared" si="12"/>
        <v>0</v>
      </c>
      <c r="M20" s="57">
        <f t="shared" si="4"/>
        <v>1</v>
      </c>
      <c r="N20" s="57">
        <f t="shared" si="5"/>
        <v>1</v>
      </c>
      <c r="O20" s="155">
        <f t="shared" si="6"/>
        <v>1</v>
      </c>
      <c r="P20" s="50"/>
    </row>
    <row r="21" spans="1:16" ht="43.5" customHeight="1" x14ac:dyDescent="0.25">
      <c r="A21" s="159" t="s">
        <v>138</v>
      </c>
      <c r="B21" s="44" t="s">
        <v>41</v>
      </c>
      <c r="C21" s="44">
        <v>20</v>
      </c>
      <c r="D21" s="44" t="s">
        <v>38</v>
      </c>
      <c r="E21" s="45" t="s">
        <v>139</v>
      </c>
      <c r="F21" s="46">
        <v>6783938.6500000004</v>
      </c>
      <c r="G21" s="46">
        <v>0</v>
      </c>
      <c r="H21" s="46">
        <f t="shared" si="11"/>
        <v>6783938.6500000004</v>
      </c>
      <c r="I21" s="154">
        <f t="shared" si="2"/>
        <v>1.215374184757911E-4</v>
      </c>
      <c r="J21" s="46">
        <v>6783938.6500000004</v>
      </c>
      <c r="K21" s="46">
        <v>6783938.6500000004</v>
      </c>
      <c r="L21" s="46">
        <f t="shared" si="12"/>
        <v>0</v>
      </c>
      <c r="M21" s="57">
        <f t="shared" si="4"/>
        <v>1</v>
      </c>
      <c r="N21" s="57">
        <f t="shared" si="5"/>
        <v>1</v>
      </c>
      <c r="O21" s="155">
        <f t="shared" si="6"/>
        <v>1</v>
      </c>
    </row>
    <row r="22" spans="1:16" ht="43.5" customHeight="1" x14ac:dyDescent="0.25">
      <c r="A22" s="150" t="s">
        <v>140</v>
      </c>
      <c r="B22" s="34" t="s">
        <v>41</v>
      </c>
      <c r="C22" s="34">
        <v>20</v>
      </c>
      <c r="D22" s="34" t="s">
        <v>38</v>
      </c>
      <c r="E22" s="40" t="s">
        <v>141</v>
      </c>
      <c r="F22" s="62">
        <f>+F23</f>
        <v>333200</v>
      </c>
      <c r="G22" s="62">
        <f t="shared" ref="G22:H22" si="13">+G23</f>
        <v>0</v>
      </c>
      <c r="H22" s="62">
        <f t="shared" si="13"/>
        <v>333200</v>
      </c>
      <c r="I22" s="162">
        <f t="shared" si="2"/>
        <v>5.9694330868003342E-6</v>
      </c>
      <c r="J22" s="62">
        <f t="shared" ref="J22:L22" si="14">+J23</f>
        <v>333200</v>
      </c>
      <c r="K22" s="62">
        <f t="shared" si="14"/>
        <v>0</v>
      </c>
      <c r="L22" s="62">
        <f t="shared" si="14"/>
        <v>333200</v>
      </c>
      <c r="M22" s="64">
        <f t="shared" si="4"/>
        <v>1</v>
      </c>
      <c r="N22" s="64">
        <f t="shared" si="5"/>
        <v>0</v>
      </c>
      <c r="O22" s="152">
        <f t="shared" si="6"/>
        <v>0</v>
      </c>
    </row>
    <row r="23" spans="1:16" ht="43.5" customHeight="1" x14ac:dyDescent="0.25">
      <c r="A23" s="153" t="s">
        <v>142</v>
      </c>
      <c r="B23" s="44" t="s">
        <v>41</v>
      </c>
      <c r="C23" s="44">
        <v>20</v>
      </c>
      <c r="D23" s="44" t="s">
        <v>38</v>
      </c>
      <c r="E23" s="45" t="s">
        <v>493</v>
      </c>
      <c r="F23" s="46">
        <v>333200</v>
      </c>
      <c r="G23" s="46">
        <v>0</v>
      </c>
      <c r="H23" s="46">
        <f>+F23-G23</f>
        <v>333200</v>
      </c>
      <c r="I23" s="160">
        <f t="shared" si="2"/>
        <v>5.9694330868003342E-6</v>
      </c>
      <c r="J23" s="46">
        <v>333200</v>
      </c>
      <c r="K23" s="46">
        <v>0</v>
      </c>
      <c r="L23" s="46">
        <f>+J23-K23</f>
        <v>333200</v>
      </c>
      <c r="M23" s="57">
        <f t="shared" si="4"/>
        <v>1</v>
      </c>
      <c r="N23" s="57">
        <f t="shared" si="5"/>
        <v>0</v>
      </c>
      <c r="O23" s="155">
        <f t="shared" si="6"/>
        <v>0</v>
      </c>
    </row>
    <row r="24" spans="1:16" ht="43.5" customHeight="1" x14ac:dyDescent="0.25">
      <c r="A24" s="150" t="s">
        <v>148</v>
      </c>
      <c r="B24" s="34" t="s">
        <v>41</v>
      </c>
      <c r="C24" s="34">
        <v>20</v>
      </c>
      <c r="D24" s="34" t="s">
        <v>38</v>
      </c>
      <c r="E24" s="40" t="s">
        <v>149</v>
      </c>
      <c r="F24" s="62">
        <f>+F25+F27+F31+F34+F41+F43</f>
        <v>291350311.89999998</v>
      </c>
      <c r="G24" s="62">
        <f t="shared" ref="G24:H24" si="15">+G25+G27+G31+G34+G41+G43</f>
        <v>0</v>
      </c>
      <c r="H24" s="62">
        <f t="shared" si="15"/>
        <v>291350311.89999998</v>
      </c>
      <c r="I24" s="151">
        <f t="shared" si="2"/>
        <v>5.2196764456946491E-3</v>
      </c>
      <c r="J24" s="62">
        <f t="shared" ref="J24:L24" si="16">+J25+J27+J31+J34+J41+J43</f>
        <v>214483443.91</v>
      </c>
      <c r="K24" s="62">
        <f t="shared" si="16"/>
        <v>170910691.91</v>
      </c>
      <c r="L24" s="62">
        <f t="shared" si="16"/>
        <v>41532352</v>
      </c>
      <c r="M24" s="64">
        <f t="shared" si="4"/>
        <v>0.73617029105366827</v>
      </c>
      <c r="N24" s="64">
        <f t="shared" si="5"/>
        <v>0.58661578494778333</v>
      </c>
      <c r="O24" s="152">
        <f t="shared" si="6"/>
        <v>0.7968479468360099</v>
      </c>
    </row>
    <row r="25" spans="1:16" ht="43.5" customHeight="1" x14ac:dyDescent="0.25">
      <c r="A25" s="150" t="s">
        <v>494</v>
      </c>
      <c r="B25" s="34" t="s">
        <v>41</v>
      </c>
      <c r="C25" s="34">
        <v>20</v>
      </c>
      <c r="D25" s="34" t="s">
        <v>38</v>
      </c>
      <c r="E25" s="40" t="s">
        <v>495</v>
      </c>
      <c r="F25" s="62">
        <f>+F26</f>
        <v>3333643.91</v>
      </c>
      <c r="G25" s="62">
        <f t="shared" ref="G25:H25" si="17">+G26</f>
        <v>0</v>
      </c>
      <c r="H25" s="62">
        <f t="shared" si="17"/>
        <v>3333643.91</v>
      </c>
      <c r="I25" s="151">
        <f t="shared" si="2"/>
        <v>5.9723782280805628E-5</v>
      </c>
      <c r="J25" s="62">
        <f t="shared" ref="J25:L25" si="18">+J26</f>
        <v>3333643.91</v>
      </c>
      <c r="K25" s="62">
        <f t="shared" si="18"/>
        <v>3333643.91</v>
      </c>
      <c r="L25" s="62">
        <f t="shared" si="18"/>
        <v>0</v>
      </c>
      <c r="M25" s="64">
        <f t="shared" si="4"/>
        <v>1</v>
      </c>
      <c r="N25" s="64">
        <f t="shared" si="5"/>
        <v>1</v>
      </c>
      <c r="O25" s="152">
        <f t="shared" si="6"/>
        <v>1</v>
      </c>
    </row>
    <row r="26" spans="1:16" ht="43.5" customHeight="1" x14ac:dyDescent="0.25">
      <c r="A26" s="153" t="s">
        <v>496</v>
      </c>
      <c r="B26" s="44" t="s">
        <v>41</v>
      </c>
      <c r="C26" s="44">
        <v>20</v>
      </c>
      <c r="D26" s="44" t="s">
        <v>38</v>
      </c>
      <c r="E26" s="45" t="s">
        <v>497</v>
      </c>
      <c r="F26" s="46">
        <v>3333643.91</v>
      </c>
      <c r="G26" s="46">
        <v>0</v>
      </c>
      <c r="H26" s="46">
        <f>+F26-G26</f>
        <v>3333643.91</v>
      </c>
      <c r="I26" s="154">
        <f t="shared" si="2"/>
        <v>5.9723782280805628E-5</v>
      </c>
      <c r="J26" s="46">
        <v>3333643.91</v>
      </c>
      <c r="K26" s="46">
        <v>3333643.91</v>
      </c>
      <c r="L26" s="46">
        <f>+J26-K26</f>
        <v>0</v>
      </c>
      <c r="M26" s="57">
        <f t="shared" si="4"/>
        <v>1</v>
      </c>
      <c r="N26" s="57">
        <f t="shared" si="5"/>
        <v>1</v>
      </c>
      <c r="O26" s="155">
        <f t="shared" si="6"/>
        <v>1</v>
      </c>
    </row>
    <row r="27" spans="1:16" ht="75" customHeight="1" x14ac:dyDescent="0.25">
      <c r="A27" s="150" t="s">
        <v>150</v>
      </c>
      <c r="B27" s="34" t="s">
        <v>41</v>
      </c>
      <c r="C27" s="34">
        <v>20</v>
      </c>
      <c r="D27" s="34" t="s">
        <v>38</v>
      </c>
      <c r="E27" s="40" t="s">
        <v>498</v>
      </c>
      <c r="F27" s="62">
        <f>+F28+F29+F30</f>
        <v>45043707</v>
      </c>
      <c r="G27" s="62">
        <f t="shared" ref="G27:H27" si="19">+G28+G29+G30</f>
        <v>0</v>
      </c>
      <c r="H27" s="62">
        <f t="shared" si="19"/>
        <v>45043707</v>
      </c>
      <c r="I27" s="151">
        <f t="shared" si="2"/>
        <v>8.0697897634435722E-4</v>
      </c>
      <c r="J27" s="62">
        <f t="shared" ref="J27:L27" si="20">+J28+J29+J30</f>
        <v>244854</v>
      </c>
      <c r="K27" s="62">
        <f t="shared" si="20"/>
        <v>244854</v>
      </c>
      <c r="L27" s="62">
        <f t="shared" si="20"/>
        <v>0</v>
      </c>
      <c r="M27" s="64">
        <f t="shared" si="4"/>
        <v>5.4359202718373065E-3</v>
      </c>
      <c r="N27" s="64">
        <f t="shared" si="5"/>
        <v>5.4359202718373065E-3</v>
      </c>
      <c r="O27" s="152">
        <f t="shared" si="6"/>
        <v>1</v>
      </c>
    </row>
    <row r="28" spans="1:16" ht="43.5" customHeight="1" x14ac:dyDescent="0.25">
      <c r="A28" s="153" t="s">
        <v>152</v>
      </c>
      <c r="B28" s="44" t="s">
        <v>41</v>
      </c>
      <c r="C28" s="44">
        <v>20</v>
      </c>
      <c r="D28" s="44" t="s">
        <v>38</v>
      </c>
      <c r="E28" s="45" t="s">
        <v>153</v>
      </c>
      <c r="F28" s="46">
        <v>244854</v>
      </c>
      <c r="G28" s="46">
        <v>0</v>
      </c>
      <c r="H28" s="46">
        <f t="shared" ref="H28:H30" si="21">+F28-G28</f>
        <v>244854</v>
      </c>
      <c r="I28" s="156">
        <f t="shared" si="2"/>
        <v>4.3866733764568098E-6</v>
      </c>
      <c r="J28" s="46">
        <v>244854</v>
      </c>
      <c r="K28" s="46">
        <v>244854</v>
      </c>
      <c r="L28" s="46">
        <f t="shared" ref="L28:L30" si="22">+J28-K28</f>
        <v>0</v>
      </c>
      <c r="M28" s="57">
        <f t="shared" si="4"/>
        <v>1</v>
      </c>
      <c r="N28" s="57">
        <f t="shared" si="5"/>
        <v>1</v>
      </c>
      <c r="O28" s="155">
        <f t="shared" si="6"/>
        <v>1</v>
      </c>
    </row>
    <row r="29" spans="1:16" ht="43.5" customHeight="1" x14ac:dyDescent="0.25">
      <c r="A29" s="153" t="s">
        <v>158</v>
      </c>
      <c r="B29" s="44" t="s">
        <v>41</v>
      </c>
      <c r="C29" s="44">
        <v>20</v>
      </c>
      <c r="D29" s="44" t="s">
        <v>38</v>
      </c>
      <c r="E29" s="45" t="s">
        <v>159</v>
      </c>
      <c r="F29" s="46">
        <v>162200</v>
      </c>
      <c r="G29" s="46">
        <v>0</v>
      </c>
      <c r="H29" s="46">
        <f t="shared" si="21"/>
        <v>162200</v>
      </c>
      <c r="I29" s="156">
        <f t="shared" si="2"/>
        <v>2.9058884954352164E-6</v>
      </c>
      <c r="J29" s="46">
        <v>0</v>
      </c>
      <c r="K29" s="46">
        <v>0</v>
      </c>
      <c r="L29" s="46">
        <f t="shared" si="22"/>
        <v>0</v>
      </c>
      <c r="M29" s="57">
        <f t="shared" si="4"/>
        <v>0</v>
      </c>
      <c r="N29" s="57">
        <f t="shared" si="5"/>
        <v>0</v>
      </c>
      <c r="O29" s="155" t="s">
        <v>40</v>
      </c>
    </row>
    <row r="30" spans="1:16" ht="43.5" customHeight="1" x14ac:dyDescent="0.25">
      <c r="A30" s="153" t="s">
        <v>160</v>
      </c>
      <c r="B30" s="44" t="s">
        <v>41</v>
      </c>
      <c r="C30" s="44">
        <v>20</v>
      </c>
      <c r="D30" s="44" t="s">
        <v>38</v>
      </c>
      <c r="E30" s="45" t="s">
        <v>161</v>
      </c>
      <c r="F30" s="46">
        <v>44636653</v>
      </c>
      <c r="G30" s="46">
        <v>0</v>
      </c>
      <c r="H30" s="46">
        <f t="shared" si="21"/>
        <v>44636653</v>
      </c>
      <c r="I30" s="154">
        <f t="shared" si="2"/>
        <v>7.9968641447246511E-4</v>
      </c>
      <c r="J30" s="46">
        <v>0</v>
      </c>
      <c r="K30" s="46">
        <v>0</v>
      </c>
      <c r="L30" s="46">
        <f t="shared" si="22"/>
        <v>0</v>
      </c>
      <c r="M30" s="57">
        <f t="shared" si="4"/>
        <v>0</v>
      </c>
      <c r="N30" s="57">
        <f t="shared" si="5"/>
        <v>0</v>
      </c>
      <c r="O30" s="155" t="s">
        <v>40</v>
      </c>
    </row>
    <row r="31" spans="1:16" ht="43.5" customHeight="1" x14ac:dyDescent="0.25">
      <c r="A31" s="150" t="s">
        <v>164</v>
      </c>
      <c r="B31" s="34" t="s">
        <v>41</v>
      </c>
      <c r="C31" s="34">
        <v>20</v>
      </c>
      <c r="D31" s="34" t="s">
        <v>38</v>
      </c>
      <c r="E31" s="40" t="s">
        <v>499</v>
      </c>
      <c r="F31" s="62">
        <f>+F32+F33</f>
        <v>9709914</v>
      </c>
      <c r="G31" s="62">
        <f t="shared" ref="G31:H31" si="23">+G32+G33</f>
        <v>0</v>
      </c>
      <c r="H31" s="62">
        <f t="shared" si="23"/>
        <v>9709914</v>
      </c>
      <c r="I31" s="151">
        <f t="shared" si="2"/>
        <v>1.7395762875625984E-4</v>
      </c>
      <c r="J31" s="62">
        <f t="shared" ref="J31:L31" si="24">+J32+J33</f>
        <v>9709914</v>
      </c>
      <c r="K31" s="62">
        <f t="shared" si="24"/>
        <v>9709914</v>
      </c>
      <c r="L31" s="62">
        <f t="shared" si="24"/>
        <v>0</v>
      </c>
      <c r="M31" s="64">
        <f t="shared" si="4"/>
        <v>1</v>
      </c>
      <c r="N31" s="64">
        <f t="shared" si="5"/>
        <v>1</v>
      </c>
      <c r="O31" s="152">
        <f t="shared" si="6"/>
        <v>1</v>
      </c>
    </row>
    <row r="32" spans="1:16" ht="43.5" customHeight="1" x14ac:dyDescent="0.25">
      <c r="A32" s="153" t="s">
        <v>166</v>
      </c>
      <c r="B32" s="44" t="s">
        <v>41</v>
      </c>
      <c r="C32" s="44">
        <v>20</v>
      </c>
      <c r="D32" s="44" t="s">
        <v>38</v>
      </c>
      <c r="E32" s="45" t="s">
        <v>167</v>
      </c>
      <c r="F32" s="46">
        <v>7521191</v>
      </c>
      <c r="G32" s="46">
        <v>0</v>
      </c>
      <c r="H32" s="46">
        <f t="shared" ref="H32:H33" si="25">+F32-G32</f>
        <v>7521191</v>
      </c>
      <c r="I32" s="154">
        <f t="shared" si="2"/>
        <v>1.3474563747762573E-4</v>
      </c>
      <c r="J32" s="46">
        <v>7521191</v>
      </c>
      <c r="K32" s="46">
        <v>7521191</v>
      </c>
      <c r="L32" s="46">
        <f>+J32-K32</f>
        <v>0</v>
      </c>
      <c r="M32" s="57">
        <f t="shared" si="4"/>
        <v>1</v>
      </c>
      <c r="N32" s="57">
        <f t="shared" si="5"/>
        <v>1</v>
      </c>
      <c r="O32" s="155">
        <f t="shared" si="6"/>
        <v>1</v>
      </c>
    </row>
    <row r="33" spans="1:15" ht="43.5" customHeight="1" x14ac:dyDescent="0.25">
      <c r="A33" s="153" t="s">
        <v>170</v>
      </c>
      <c r="B33" s="44" t="s">
        <v>41</v>
      </c>
      <c r="C33" s="44">
        <v>20</v>
      </c>
      <c r="D33" s="44" t="s">
        <v>38</v>
      </c>
      <c r="E33" s="45" t="s">
        <v>171</v>
      </c>
      <c r="F33" s="46">
        <v>2188723</v>
      </c>
      <c r="G33" s="46">
        <v>0</v>
      </c>
      <c r="H33" s="46">
        <f t="shared" si="25"/>
        <v>2188723</v>
      </c>
      <c r="I33" s="160">
        <f t="shared" si="2"/>
        <v>3.9211991278634116E-5</v>
      </c>
      <c r="J33" s="46">
        <v>2188723</v>
      </c>
      <c r="K33" s="46">
        <v>2188723</v>
      </c>
      <c r="L33" s="46">
        <f>+J33-K33</f>
        <v>0</v>
      </c>
      <c r="M33" s="57">
        <f t="shared" si="4"/>
        <v>1</v>
      </c>
      <c r="N33" s="57">
        <f t="shared" si="5"/>
        <v>1</v>
      </c>
      <c r="O33" s="155">
        <f t="shared" si="6"/>
        <v>1</v>
      </c>
    </row>
    <row r="34" spans="1:15" ht="43.5" customHeight="1" x14ac:dyDescent="0.25">
      <c r="A34" s="150" t="s">
        <v>172</v>
      </c>
      <c r="B34" s="34" t="s">
        <v>41</v>
      </c>
      <c r="C34" s="34">
        <v>20</v>
      </c>
      <c r="D34" s="34" t="s">
        <v>38</v>
      </c>
      <c r="E34" s="40" t="s">
        <v>173</v>
      </c>
      <c r="F34" s="62">
        <f>+F35+F36+F37+F38+F39+F40</f>
        <v>222800613.99000001</v>
      </c>
      <c r="G34" s="62">
        <f t="shared" ref="G34:H34" si="26">+G35+G36+G37+G38+G39+G40</f>
        <v>0</v>
      </c>
      <c r="H34" s="62">
        <f t="shared" si="26"/>
        <v>222800613.99000001</v>
      </c>
      <c r="I34" s="151">
        <f t="shared" si="2"/>
        <v>3.9915767014145724E-3</v>
      </c>
      <c r="J34" s="62">
        <f t="shared" ref="J34:L34" si="27">+J35+J36+J37+J38+J39+J40</f>
        <v>197600649</v>
      </c>
      <c r="K34" s="62">
        <f t="shared" si="27"/>
        <v>156068297</v>
      </c>
      <c r="L34" s="62">
        <f t="shared" si="27"/>
        <v>41532352</v>
      </c>
      <c r="M34" s="64">
        <f t="shared" si="4"/>
        <v>0.88689454423527281</v>
      </c>
      <c r="N34" s="64">
        <f t="shared" si="5"/>
        <v>0.70048414232379463</v>
      </c>
      <c r="O34" s="152">
        <f t="shared" si="6"/>
        <v>0.78981672271734293</v>
      </c>
    </row>
    <row r="35" spans="1:15" ht="43.5" customHeight="1" x14ac:dyDescent="0.25">
      <c r="A35" s="153" t="s">
        <v>174</v>
      </c>
      <c r="B35" s="44" t="s">
        <v>41</v>
      </c>
      <c r="C35" s="44">
        <v>20</v>
      </c>
      <c r="D35" s="44" t="s">
        <v>38</v>
      </c>
      <c r="E35" s="45" t="s">
        <v>175</v>
      </c>
      <c r="F35" s="46">
        <v>31514008</v>
      </c>
      <c r="G35" s="46">
        <v>0</v>
      </c>
      <c r="H35" s="46">
        <f t="shared" ref="H35:H40" si="28">+F35-G35</f>
        <v>31514008</v>
      </c>
      <c r="I35" s="154">
        <f t="shared" si="2"/>
        <v>5.6458812140723418E-4</v>
      </c>
      <c r="J35" s="46">
        <v>31514008</v>
      </c>
      <c r="K35" s="46">
        <v>31514008</v>
      </c>
      <c r="L35" s="46">
        <f t="shared" ref="L35:L39" si="29">+J35-K35</f>
        <v>0</v>
      </c>
      <c r="M35" s="57">
        <f t="shared" si="4"/>
        <v>1</v>
      </c>
      <c r="N35" s="57">
        <f t="shared" si="5"/>
        <v>1</v>
      </c>
      <c r="O35" s="155">
        <f t="shared" si="6"/>
        <v>1</v>
      </c>
    </row>
    <row r="36" spans="1:15" ht="43.5" customHeight="1" x14ac:dyDescent="0.25">
      <c r="A36" s="153" t="s">
        <v>176</v>
      </c>
      <c r="B36" s="44" t="s">
        <v>41</v>
      </c>
      <c r="C36" s="44">
        <v>20</v>
      </c>
      <c r="D36" s="44" t="s">
        <v>38</v>
      </c>
      <c r="E36" s="45" t="s">
        <v>500</v>
      </c>
      <c r="F36" s="46">
        <v>97717227</v>
      </c>
      <c r="G36" s="46">
        <v>0</v>
      </c>
      <c r="H36" s="46">
        <f t="shared" si="28"/>
        <v>97717227</v>
      </c>
      <c r="I36" s="154">
        <f t="shared" si="2"/>
        <v>1.7506496038540785E-3</v>
      </c>
      <c r="J36" s="46">
        <v>97717227</v>
      </c>
      <c r="K36" s="46">
        <v>87904953</v>
      </c>
      <c r="L36" s="46">
        <f t="shared" si="29"/>
        <v>9812274</v>
      </c>
      <c r="M36" s="57">
        <f t="shared" si="4"/>
        <v>1</v>
      </c>
      <c r="N36" s="57">
        <f t="shared" si="5"/>
        <v>0.89958501380723788</v>
      </c>
      <c r="O36" s="155">
        <f t="shared" si="6"/>
        <v>0.89958501380723788</v>
      </c>
    </row>
    <row r="37" spans="1:15" ht="43.5" customHeight="1" x14ac:dyDescent="0.25">
      <c r="A37" s="153" t="s">
        <v>178</v>
      </c>
      <c r="B37" s="44" t="s">
        <v>41</v>
      </c>
      <c r="C37" s="44">
        <v>20</v>
      </c>
      <c r="D37" s="44" t="s">
        <v>38</v>
      </c>
      <c r="E37" s="45" t="s">
        <v>501</v>
      </c>
      <c r="F37" s="46">
        <v>4456078</v>
      </c>
      <c r="G37" s="46">
        <v>0</v>
      </c>
      <c r="H37" s="46">
        <f t="shared" si="28"/>
        <v>4456078</v>
      </c>
      <c r="I37" s="154">
        <f t="shared" si="2"/>
        <v>7.9832711436263678E-5</v>
      </c>
      <c r="J37" s="46">
        <v>4456078</v>
      </c>
      <c r="K37" s="46">
        <v>0</v>
      </c>
      <c r="L37" s="46">
        <f t="shared" si="29"/>
        <v>4456078</v>
      </c>
      <c r="M37" s="57">
        <f t="shared" si="4"/>
        <v>1</v>
      </c>
      <c r="N37" s="57">
        <f t="shared" si="5"/>
        <v>0</v>
      </c>
      <c r="O37" s="155">
        <f t="shared" si="6"/>
        <v>0</v>
      </c>
    </row>
    <row r="38" spans="1:15" ht="43.5" customHeight="1" x14ac:dyDescent="0.25">
      <c r="A38" s="153" t="s">
        <v>180</v>
      </c>
      <c r="B38" s="44" t="s">
        <v>41</v>
      </c>
      <c r="C38" s="44">
        <v>20</v>
      </c>
      <c r="D38" s="44" t="s">
        <v>38</v>
      </c>
      <c r="E38" s="45" t="s">
        <v>181</v>
      </c>
      <c r="F38" s="46">
        <v>36649336</v>
      </c>
      <c r="G38" s="46">
        <v>0</v>
      </c>
      <c r="H38" s="46">
        <f t="shared" si="28"/>
        <v>36649336</v>
      </c>
      <c r="I38" s="154">
        <f t="shared" si="2"/>
        <v>6.5658991274808703E-4</v>
      </c>
      <c r="J38" s="46">
        <v>36649336</v>
      </c>
      <c r="K38" s="46">
        <v>36649336</v>
      </c>
      <c r="L38" s="46">
        <f t="shared" si="29"/>
        <v>0</v>
      </c>
      <c r="M38" s="57">
        <f t="shared" si="4"/>
        <v>1</v>
      </c>
      <c r="N38" s="57">
        <f t="shared" si="5"/>
        <v>1</v>
      </c>
      <c r="O38" s="155">
        <f t="shared" si="6"/>
        <v>1</v>
      </c>
    </row>
    <row r="39" spans="1:15" ht="54.75" customHeight="1" x14ac:dyDescent="0.25">
      <c r="A39" s="153" t="s">
        <v>182</v>
      </c>
      <c r="B39" s="44" t="s">
        <v>41</v>
      </c>
      <c r="C39" s="44">
        <v>20</v>
      </c>
      <c r="D39" s="44" t="s">
        <v>38</v>
      </c>
      <c r="E39" s="45" t="s">
        <v>502</v>
      </c>
      <c r="F39" s="46">
        <v>25199964.989999998</v>
      </c>
      <c r="G39" s="46">
        <v>0</v>
      </c>
      <c r="H39" s="46">
        <f t="shared" si="28"/>
        <v>25199964.989999998</v>
      </c>
      <c r="I39" s="154">
        <f t="shared" si="2"/>
        <v>4.5146910203336144E-4</v>
      </c>
      <c r="J39" s="46">
        <v>0</v>
      </c>
      <c r="K39" s="46">
        <v>0</v>
      </c>
      <c r="L39" s="46">
        <f t="shared" si="29"/>
        <v>0</v>
      </c>
      <c r="M39" s="57">
        <f t="shared" si="4"/>
        <v>0</v>
      </c>
      <c r="N39" s="57">
        <f t="shared" si="5"/>
        <v>0</v>
      </c>
      <c r="O39" s="155" t="s">
        <v>40</v>
      </c>
    </row>
    <row r="40" spans="1:15" ht="54.75" customHeight="1" x14ac:dyDescent="0.25">
      <c r="A40" s="153" t="s">
        <v>184</v>
      </c>
      <c r="B40" s="44" t="s">
        <v>41</v>
      </c>
      <c r="C40" s="44">
        <v>20</v>
      </c>
      <c r="D40" s="44" t="s">
        <v>38</v>
      </c>
      <c r="E40" s="45" t="s">
        <v>503</v>
      </c>
      <c r="F40" s="46">
        <v>27264000</v>
      </c>
      <c r="G40" s="46">
        <v>0</v>
      </c>
      <c r="H40" s="46">
        <f t="shared" si="28"/>
        <v>27264000</v>
      </c>
      <c r="I40" s="154">
        <f t="shared" si="2"/>
        <v>4.8844724993554712E-4</v>
      </c>
      <c r="J40" s="46">
        <v>27264000</v>
      </c>
      <c r="K40" s="46">
        <v>0</v>
      </c>
      <c r="L40" s="46">
        <f>+J40-K40</f>
        <v>27264000</v>
      </c>
      <c r="M40" s="57">
        <f t="shared" si="4"/>
        <v>1</v>
      </c>
      <c r="N40" s="57">
        <f t="shared" si="5"/>
        <v>0</v>
      </c>
      <c r="O40" s="155">
        <f t="shared" si="6"/>
        <v>0</v>
      </c>
    </row>
    <row r="41" spans="1:15" ht="43.5" customHeight="1" x14ac:dyDescent="0.25">
      <c r="A41" s="150" t="s">
        <v>186</v>
      </c>
      <c r="B41" s="34" t="s">
        <v>41</v>
      </c>
      <c r="C41" s="34">
        <v>20</v>
      </c>
      <c r="D41" s="34" t="s">
        <v>38</v>
      </c>
      <c r="E41" s="40" t="s">
        <v>504</v>
      </c>
      <c r="F41" s="62">
        <f>+F42</f>
        <v>6333000</v>
      </c>
      <c r="G41" s="62">
        <f t="shared" ref="G41:H41" si="30">+G42</f>
        <v>0</v>
      </c>
      <c r="H41" s="62">
        <f t="shared" si="30"/>
        <v>6333000</v>
      </c>
      <c r="I41" s="151">
        <f t="shared" si="2"/>
        <v>1.1345864267318882E-4</v>
      </c>
      <c r="J41" s="62">
        <f t="shared" ref="J41:L41" si="31">+J42</f>
        <v>0</v>
      </c>
      <c r="K41" s="62">
        <f t="shared" si="31"/>
        <v>0</v>
      </c>
      <c r="L41" s="62">
        <f t="shared" si="31"/>
        <v>0</v>
      </c>
      <c r="M41" s="64">
        <f t="shared" si="4"/>
        <v>0</v>
      </c>
      <c r="N41" s="64">
        <f t="shared" si="5"/>
        <v>0</v>
      </c>
      <c r="O41" s="152" t="s">
        <v>40</v>
      </c>
    </row>
    <row r="42" spans="1:15" ht="43.5" customHeight="1" x14ac:dyDescent="0.25">
      <c r="A42" s="153" t="s">
        <v>190</v>
      </c>
      <c r="B42" s="44" t="s">
        <v>41</v>
      </c>
      <c r="C42" s="44">
        <v>20</v>
      </c>
      <c r="D42" s="44" t="s">
        <v>38</v>
      </c>
      <c r="E42" s="45" t="s">
        <v>191</v>
      </c>
      <c r="F42" s="46">
        <v>6333000</v>
      </c>
      <c r="G42" s="46">
        <v>0</v>
      </c>
      <c r="H42" s="46">
        <f>+F42-G42</f>
        <v>6333000</v>
      </c>
      <c r="I42" s="154">
        <f t="shared" si="2"/>
        <v>1.1345864267318882E-4</v>
      </c>
      <c r="J42" s="46">
        <v>0</v>
      </c>
      <c r="K42" s="46">
        <v>0</v>
      </c>
      <c r="L42" s="46">
        <f>+J42-K42</f>
        <v>0</v>
      </c>
      <c r="M42" s="57">
        <f t="shared" si="4"/>
        <v>0</v>
      </c>
      <c r="N42" s="57">
        <f t="shared" si="5"/>
        <v>0</v>
      </c>
      <c r="O42" s="155" t="s">
        <v>40</v>
      </c>
    </row>
    <row r="43" spans="1:15" ht="33.75" customHeight="1" x14ac:dyDescent="0.25">
      <c r="A43" s="150" t="s">
        <v>198</v>
      </c>
      <c r="B43" s="34" t="s">
        <v>41</v>
      </c>
      <c r="C43" s="34">
        <v>20</v>
      </c>
      <c r="D43" s="34" t="s">
        <v>38</v>
      </c>
      <c r="E43" s="40" t="s">
        <v>199</v>
      </c>
      <c r="F43" s="62">
        <v>4129433</v>
      </c>
      <c r="G43" s="62">
        <v>0</v>
      </c>
      <c r="H43" s="62">
        <v>4129433</v>
      </c>
      <c r="I43" s="151">
        <f t="shared" si="2"/>
        <v>7.3980714225465683E-5</v>
      </c>
      <c r="J43" s="62">
        <v>3594383</v>
      </c>
      <c r="K43" s="62">
        <v>1553983</v>
      </c>
      <c r="L43" s="62">
        <v>0</v>
      </c>
      <c r="M43" s="64">
        <f t="shared" si="4"/>
        <v>0.87043015348596287</v>
      </c>
      <c r="N43" s="64">
        <f t="shared" si="5"/>
        <v>0.37631873431534063</v>
      </c>
      <c r="O43" s="152">
        <f t="shared" ref="O43" si="32">+K43/J43</f>
        <v>0.43233650949272795</v>
      </c>
    </row>
    <row r="44" spans="1:15" ht="35.25" customHeight="1" x14ac:dyDescent="0.25">
      <c r="A44" s="150" t="s">
        <v>200</v>
      </c>
      <c r="B44" s="34" t="s">
        <v>41</v>
      </c>
      <c r="C44" s="34">
        <v>20</v>
      </c>
      <c r="D44" s="34" t="s">
        <v>38</v>
      </c>
      <c r="E44" s="40" t="s">
        <v>201</v>
      </c>
      <c r="F44" s="62">
        <f t="shared" ref="F44:L45" si="33">+F45</f>
        <v>9602395555</v>
      </c>
      <c r="G44" s="62">
        <f t="shared" si="33"/>
        <v>0</v>
      </c>
      <c r="H44" s="62">
        <f t="shared" si="33"/>
        <v>9602395555</v>
      </c>
      <c r="I44" s="163">
        <f t="shared" si="2"/>
        <v>0.17203138576999236</v>
      </c>
      <c r="J44" s="62">
        <f t="shared" si="33"/>
        <v>9602395555</v>
      </c>
      <c r="K44" s="62">
        <f t="shared" si="33"/>
        <v>681846636</v>
      </c>
      <c r="L44" s="62">
        <f t="shared" si="33"/>
        <v>8920548919</v>
      </c>
      <c r="M44" s="64">
        <f t="shared" si="4"/>
        <v>1</v>
      </c>
      <c r="N44" s="64">
        <f t="shared" si="5"/>
        <v>7.1007972135136641E-2</v>
      </c>
      <c r="O44" s="152">
        <f t="shared" si="6"/>
        <v>7.1007972135136641E-2</v>
      </c>
    </row>
    <row r="45" spans="1:15" ht="25.5" customHeight="1" x14ac:dyDescent="0.25">
      <c r="A45" s="150" t="s">
        <v>218</v>
      </c>
      <c r="B45" s="34" t="s">
        <v>41</v>
      </c>
      <c r="C45" s="34">
        <v>20</v>
      </c>
      <c r="D45" s="34" t="s">
        <v>38</v>
      </c>
      <c r="E45" s="40" t="s">
        <v>219</v>
      </c>
      <c r="F45" s="62">
        <f t="shared" si="33"/>
        <v>9602395555</v>
      </c>
      <c r="G45" s="62">
        <f t="shared" si="33"/>
        <v>0</v>
      </c>
      <c r="H45" s="62">
        <f t="shared" si="33"/>
        <v>9602395555</v>
      </c>
      <c r="I45" s="163">
        <f t="shared" si="2"/>
        <v>0.17203138576999236</v>
      </c>
      <c r="J45" s="62">
        <f t="shared" si="33"/>
        <v>9602395555</v>
      </c>
      <c r="K45" s="62">
        <f t="shared" si="33"/>
        <v>681846636</v>
      </c>
      <c r="L45" s="62">
        <f t="shared" si="33"/>
        <v>8920548919</v>
      </c>
      <c r="M45" s="64">
        <f t="shared" si="4"/>
        <v>1</v>
      </c>
      <c r="N45" s="64">
        <f t="shared" si="5"/>
        <v>7.1007972135136641E-2</v>
      </c>
      <c r="O45" s="152">
        <f t="shared" si="6"/>
        <v>7.1007972135136641E-2</v>
      </c>
    </row>
    <row r="46" spans="1:15" ht="25.5" customHeight="1" x14ac:dyDescent="0.25">
      <c r="A46" s="150" t="s">
        <v>220</v>
      </c>
      <c r="B46" s="34" t="s">
        <v>41</v>
      </c>
      <c r="C46" s="34">
        <v>20</v>
      </c>
      <c r="D46" s="34" t="s">
        <v>38</v>
      </c>
      <c r="E46" s="40" t="s">
        <v>221</v>
      </c>
      <c r="F46" s="62">
        <f>+F47+F48</f>
        <v>9602395555</v>
      </c>
      <c r="G46" s="62">
        <f t="shared" ref="G46:H46" si="34">+G47+G48</f>
        <v>0</v>
      </c>
      <c r="H46" s="62">
        <f t="shared" si="34"/>
        <v>9602395555</v>
      </c>
      <c r="I46" s="163">
        <f t="shared" si="2"/>
        <v>0.17203138576999236</v>
      </c>
      <c r="J46" s="62">
        <f t="shared" ref="J46:L46" si="35">+J47+J48</f>
        <v>9602395555</v>
      </c>
      <c r="K46" s="62">
        <f t="shared" si="35"/>
        <v>681846636</v>
      </c>
      <c r="L46" s="62">
        <f t="shared" si="35"/>
        <v>8920548919</v>
      </c>
      <c r="M46" s="64">
        <f t="shared" si="4"/>
        <v>1</v>
      </c>
      <c r="N46" s="64">
        <f t="shared" si="5"/>
        <v>7.1007972135136641E-2</v>
      </c>
      <c r="O46" s="152">
        <f t="shared" si="6"/>
        <v>7.1007972135136641E-2</v>
      </c>
    </row>
    <row r="47" spans="1:15" ht="25.5" customHeight="1" x14ac:dyDescent="0.25">
      <c r="A47" s="153" t="s">
        <v>222</v>
      </c>
      <c r="B47" s="44" t="s">
        <v>41</v>
      </c>
      <c r="C47" s="44">
        <v>20</v>
      </c>
      <c r="D47" s="44" t="s">
        <v>38</v>
      </c>
      <c r="E47" s="45" t="s">
        <v>223</v>
      </c>
      <c r="F47" s="46">
        <v>5072791135</v>
      </c>
      <c r="G47" s="46">
        <v>0</v>
      </c>
      <c r="H47" s="46">
        <f t="shared" ref="H47:H48" si="36">+F47-G47</f>
        <v>5072791135</v>
      </c>
      <c r="I47" s="164">
        <f t="shared" si="2"/>
        <v>9.0881414296807989E-2</v>
      </c>
      <c r="J47" s="46">
        <v>5072791135</v>
      </c>
      <c r="K47" s="46">
        <v>0</v>
      </c>
      <c r="L47" s="46">
        <f>+J47-K47</f>
        <v>5072791135</v>
      </c>
      <c r="M47" s="57">
        <f t="shared" si="4"/>
        <v>1</v>
      </c>
      <c r="N47" s="57">
        <f t="shared" si="5"/>
        <v>0</v>
      </c>
      <c r="O47" s="155">
        <f t="shared" si="6"/>
        <v>0</v>
      </c>
    </row>
    <row r="48" spans="1:15" ht="25.5" customHeight="1" thickBot="1" x14ac:dyDescent="0.3">
      <c r="A48" s="165" t="s">
        <v>224</v>
      </c>
      <c r="B48" s="85" t="s">
        <v>41</v>
      </c>
      <c r="C48" s="85">
        <v>20</v>
      </c>
      <c r="D48" s="85" t="s">
        <v>38</v>
      </c>
      <c r="E48" s="86" t="s">
        <v>225</v>
      </c>
      <c r="F48" s="87">
        <v>4529604420</v>
      </c>
      <c r="G48" s="87">
        <v>0</v>
      </c>
      <c r="H48" s="87">
        <f t="shared" si="36"/>
        <v>4529604420</v>
      </c>
      <c r="I48" s="166">
        <f t="shared" si="2"/>
        <v>8.1149971473184382E-2</v>
      </c>
      <c r="J48" s="87">
        <v>4529604420</v>
      </c>
      <c r="K48" s="87">
        <v>681846636</v>
      </c>
      <c r="L48" s="87">
        <f>+J48-K48</f>
        <v>3847757784</v>
      </c>
      <c r="M48" s="167">
        <f t="shared" si="4"/>
        <v>1</v>
      </c>
      <c r="N48" s="167">
        <f t="shared" si="5"/>
        <v>0.15053116625137875</v>
      </c>
      <c r="O48" s="168">
        <f t="shared" si="6"/>
        <v>0.15053116625137875</v>
      </c>
    </row>
    <row r="49" spans="1:15" s="4" customFormat="1" ht="33" customHeight="1" thickBot="1" x14ac:dyDescent="0.3">
      <c r="A49" s="169" t="s">
        <v>246</v>
      </c>
      <c r="B49" s="170" t="s">
        <v>37</v>
      </c>
      <c r="C49" s="170">
        <v>11</v>
      </c>
      <c r="D49" s="170" t="s">
        <v>38</v>
      </c>
      <c r="E49" s="171" t="s">
        <v>247</v>
      </c>
      <c r="F49" s="172">
        <f>+F52</f>
        <v>15655027918.5</v>
      </c>
      <c r="G49" s="172">
        <f>+G52</f>
        <v>0</v>
      </c>
      <c r="H49" s="172">
        <f>+H52</f>
        <v>15655027918.5</v>
      </c>
      <c r="I49" s="173">
        <f t="shared" si="2"/>
        <v>0.28046711173912625</v>
      </c>
      <c r="J49" s="172">
        <f>+J52</f>
        <v>15478470265</v>
      </c>
      <c r="K49" s="172">
        <f t="shared" ref="K49:L49" si="37">+K52</f>
        <v>15478470265</v>
      </c>
      <c r="L49" s="172">
        <f t="shared" si="37"/>
        <v>0</v>
      </c>
      <c r="M49" s="174">
        <f t="shared" si="4"/>
        <v>0.98872198411787204</v>
      </c>
      <c r="N49" s="174">
        <f t="shared" si="5"/>
        <v>0.98872198411787204</v>
      </c>
      <c r="O49" s="175">
        <f t="shared" si="6"/>
        <v>1</v>
      </c>
    </row>
    <row r="50" spans="1:15" s="4" customFormat="1" ht="33" customHeight="1" thickBot="1" x14ac:dyDescent="0.3">
      <c r="A50" s="21" t="s">
        <v>246</v>
      </c>
      <c r="B50" s="142" t="s">
        <v>37</v>
      </c>
      <c r="C50" s="142" t="s">
        <v>505</v>
      </c>
      <c r="D50" s="142" t="s">
        <v>38</v>
      </c>
      <c r="E50" s="23" t="s">
        <v>247</v>
      </c>
      <c r="F50" s="24">
        <f>+F53+F68+F74+F88+F98+F104</f>
        <v>2948935164.6800003</v>
      </c>
      <c r="G50" s="24">
        <f>+G53+G68+G74+G88+G98+G104</f>
        <v>0</v>
      </c>
      <c r="H50" s="24">
        <f>+H53+H68+H74+H88+H98+H104</f>
        <v>2948935164.6800003</v>
      </c>
      <c r="I50" s="143">
        <f t="shared" si="2"/>
        <v>5.2831546047028166E-2</v>
      </c>
      <c r="J50" s="24">
        <f>+J53+J68+J74+J88+J98+J104</f>
        <v>375376635.74000001</v>
      </c>
      <c r="K50" s="24">
        <f t="shared" ref="K50:L50" si="38">+K53+K68+K74+K88+K98+K104</f>
        <v>0</v>
      </c>
      <c r="L50" s="24">
        <f t="shared" si="38"/>
        <v>375376635.74000001</v>
      </c>
      <c r="M50" s="144">
        <f t="shared" si="4"/>
        <v>0.12729226475914518</v>
      </c>
      <c r="N50" s="144">
        <f t="shared" si="5"/>
        <v>0</v>
      </c>
      <c r="O50" s="145">
        <f t="shared" si="6"/>
        <v>0</v>
      </c>
    </row>
    <row r="51" spans="1:15" s="4" customFormat="1" ht="33" customHeight="1" thickBot="1" x14ac:dyDescent="0.3">
      <c r="A51" s="176" t="s">
        <v>246</v>
      </c>
      <c r="B51" s="177" t="s">
        <v>41</v>
      </c>
      <c r="C51" s="177">
        <v>20</v>
      </c>
      <c r="D51" s="177" t="s">
        <v>38</v>
      </c>
      <c r="E51" s="178" t="s">
        <v>247</v>
      </c>
      <c r="F51" s="179">
        <f>+F75+F105</f>
        <v>27257433899.239998</v>
      </c>
      <c r="G51" s="179">
        <f>+G75+G105</f>
        <v>0</v>
      </c>
      <c r="H51" s="179">
        <f>+H75+H105</f>
        <v>27257433899.239998</v>
      </c>
      <c r="I51" s="180">
        <f t="shared" si="2"/>
        <v>0.48832961518426254</v>
      </c>
      <c r="J51" s="179">
        <f>+J75+J105</f>
        <v>17109434108.77</v>
      </c>
      <c r="K51" s="179">
        <f t="shared" ref="K51:L51" si="39">+K75+K105</f>
        <v>17109434108.77</v>
      </c>
      <c r="L51" s="179">
        <f t="shared" si="39"/>
        <v>0</v>
      </c>
      <c r="M51" s="181">
        <f t="shared" si="4"/>
        <v>0.62769790333223741</v>
      </c>
      <c r="N51" s="181">
        <f t="shared" si="5"/>
        <v>0.62769790333223741</v>
      </c>
      <c r="O51" s="182">
        <f t="shared" si="6"/>
        <v>1</v>
      </c>
    </row>
    <row r="52" spans="1:15" ht="43.5" customHeight="1" x14ac:dyDescent="0.25">
      <c r="A52" s="146" t="s">
        <v>248</v>
      </c>
      <c r="B52" s="183" t="s">
        <v>37</v>
      </c>
      <c r="C52" s="184">
        <v>11</v>
      </c>
      <c r="D52" s="183" t="s">
        <v>38</v>
      </c>
      <c r="E52" s="35" t="s">
        <v>249</v>
      </c>
      <c r="F52" s="94">
        <f t="shared" ref="F52:L53" si="40">+F54</f>
        <v>15655027918.5</v>
      </c>
      <c r="G52" s="94">
        <f t="shared" si="40"/>
        <v>0</v>
      </c>
      <c r="H52" s="94">
        <f t="shared" si="40"/>
        <v>15655027918.5</v>
      </c>
      <c r="I52" s="185">
        <f t="shared" si="2"/>
        <v>0.28046711173912625</v>
      </c>
      <c r="J52" s="94">
        <f t="shared" si="40"/>
        <v>15478470265</v>
      </c>
      <c r="K52" s="94">
        <f t="shared" si="40"/>
        <v>15478470265</v>
      </c>
      <c r="L52" s="94">
        <f t="shared" si="40"/>
        <v>0</v>
      </c>
      <c r="M52" s="148">
        <f t="shared" si="4"/>
        <v>0.98872198411787204</v>
      </c>
      <c r="N52" s="148">
        <f t="shared" si="5"/>
        <v>0.98872198411787204</v>
      </c>
      <c r="O52" s="149">
        <f t="shared" si="6"/>
        <v>1</v>
      </c>
    </row>
    <row r="53" spans="1:15" s="191" customFormat="1" ht="43.5" customHeight="1" x14ac:dyDescent="0.25">
      <c r="A53" s="186" t="s">
        <v>248</v>
      </c>
      <c r="B53" s="187" t="s">
        <v>41</v>
      </c>
      <c r="C53" s="187" t="s">
        <v>505</v>
      </c>
      <c r="D53" s="187" t="s">
        <v>38</v>
      </c>
      <c r="E53" s="96" t="s">
        <v>249</v>
      </c>
      <c r="F53" s="66">
        <f t="shared" si="40"/>
        <v>157254667.5</v>
      </c>
      <c r="G53" s="66">
        <f t="shared" si="40"/>
        <v>0</v>
      </c>
      <c r="H53" s="66">
        <f t="shared" si="40"/>
        <v>157254667.5</v>
      </c>
      <c r="I53" s="188">
        <f t="shared" si="2"/>
        <v>2.8172905619096192E-3</v>
      </c>
      <c r="J53" s="66">
        <f t="shared" si="40"/>
        <v>140013447.5</v>
      </c>
      <c r="K53" s="66">
        <f t="shared" si="40"/>
        <v>0</v>
      </c>
      <c r="L53" s="66">
        <f t="shared" si="40"/>
        <v>140013447.5</v>
      </c>
      <c r="M53" s="189">
        <f t="shared" si="4"/>
        <v>0.89036115573485286</v>
      </c>
      <c r="N53" s="189">
        <f t="shared" si="5"/>
        <v>0</v>
      </c>
      <c r="O53" s="190">
        <f t="shared" si="6"/>
        <v>0</v>
      </c>
    </row>
    <row r="54" spans="1:15" ht="43.5" customHeight="1" x14ac:dyDescent="0.25">
      <c r="A54" s="150" t="s">
        <v>250</v>
      </c>
      <c r="B54" s="192" t="s">
        <v>37</v>
      </c>
      <c r="C54" s="187">
        <v>11</v>
      </c>
      <c r="D54" s="192" t="s">
        <v>38</v>
      </c>
      <c r="E54" s="40" t="s">
        <v>251</v>
      </c>
      <c r="F54" s="62">
        <f>+F60+F64</f>
        <v>15655027918.5</v>
      </c>
      <c r="G54" s="62">
        <f>+G60+G64</f>
        <v>0</v>
      </c>
      <c r="H54" s="62">
        <f>+H60+H64</f>
        <v>15655027918.5</v>
      </c>
      <c r="I54" s="163">
        <f t="shared" si="2"/>
        <v>0.28046711173912625</v>
      </c>
      <c r="J54" s="62">
        <f>+J60+J64</f>
        <v>15478470265</v>
      </c>
      <c r="K54" s="62">
        <f t="shared" ref="K54:L54" si="41">+K60+K64</f>
        <v>15478470265</v>
      </c>
      <c r="L54" s="62">
        <f t="shared" si="41"/>
        <v>0</v>
      </c>
      <c r="M54" s="64">
        <f t="shared" si="4"/>
        <v>0.98872198411787204</v>
      </c>
      <c r="N54" s="64">
        <f t="shared" si="5"/>
        <v>0.98872198411787204</v>
      </c>
      <c r="O54" s="152">
        <f t="shared" si="6"/>
        <v>1</v>
      </c>
    </row>
    <row r="55" spans="1:15" s="191" customFormat="1" ht="43.5" customHeight="1" x14ac:dyDescent="0.25">
      <c r="A55" s="186" t="s">
        <v>250</v>
      </c>
      <c r="B55" s="187" t="s">
        <v>37</v>
      </c>
      <c r="C55" s="187" t="s">
        <v>505</v>
      </c>
      <c r="D55" s="187" t="s">
        <v>38</v>
      </c>
      <c r="E55" s="96" t="s">
        <v>251</v>
      </c>
      <c r="F55" s="66">
        <f t="shared" ref="F55:L58" si="42">+F56</f>
        <v>157254667.5</v>
      </c>
      <c r="G55" s="66">
        <f t="shared" si="42"/>
        <v>0</v>
      </c>
      <c r="H55" s="66">
        <f t="shared" si="42"/>
        <v>157254667.5</v>
      </c>
      <c r="I55" s="188">
        <f t="shared" si="2"/>
        <v>2.8172905619096192E-3</v>
      </c>
      <c r="J55" s="66">
        <f t="shared" si="42"/>
        <v>140013447.5</v>
      </c>
      <c r="K55" s="66">
        <f t="shared" si="42"/>
        <v>0</v>
      </c>
      <c r="L55" s="66">
        <f t="shared" si="42"/>
        <v>140013447.5</v>
      </c>
      <c r="M55" s="189">
        <f t="shared" si="4"/>
        <v>0.89036115573485286</v>
      </c>
      <c r="N55" s="189">
        <f t="shared" si="5"/>
        <v>0</v>
      </c>
      <c r="O55" s="152">
        <f t="shared" si="6"/>
        <v>0</v>
      </c>
    </row>
    <row r="56" spans="1:15" ht="43.5" customHeight="1" x14ac:dyDescent="0.25">
      <c r="A56" s="186" t="s">
        <v>300</v>
      </c>
      <c r="B56" s="192" t="s">
        <v>37</v>
      </c>
      <c r="C56" s="187" t="s">
        <v>505</v>
      </c>
      <c r="D56" s="192" t="s">
        <v>38</v>
      </c>
      <c r="E56" s="40" t="s">
        <v>301</v>
      </c>
      <c r="F56" s="62">
        <f t="shared" si="42"/>
        <v>157254667.5</v>
      </c>
      <c r="G56" s="62">
        <f t="shared" si="42"/>
        <v>0</v>
      </c>
      <c r="H56" s="62">
        <f t="shared" si="42"/>
        <v>157254667.5</v>
      </c>
      <c r="I56" s="158">
        <f t="shared" si="2"/>
        <v>2.8172905619096192E-3</v>
      </c>
      <c r="J56" s="62">
        <f t="shared" si="42"/>
        <v>140013447.5</v>
      </c>
      <c r="K56" s="62">
        <f t="shared" si="42"/>
        <v>0</v>
      </c>
      <c r="L56" s="62">
        <f t="shared" si="42"/>
        <v>140013447.5</v>
      </c>
      <c r="M56" s="64">
        <f t="shared" si="4"/>
        <v>0.89036115573485286</v>
      </c>
      <c r="N56" s="64">
        <f t="shared" si="5"/>
        <v>0</v>
      </c>
      <c r="O56" s="152">
        <f t="shared" si="6"/>
        <v>0</v>
      </c>
    </row>
    <row r="57" spans="1:15" ht="53.25" customHeight="1" x14ac:dyDescent="0.25">
      <c r="A57" s="150" t="s">
        <v>302</v>
      </c>
      <c r="B57" s="192" t="s">
        <v>37</v>
      </c>
      <c r="C57" s="187" t="s">
        <v>505</v>
      </c>
      <c r="D57" s="192" t="s">
        <v>38</v>
      </c>
      <c r="E57" s="40" t="s">
        <v>301</v>
      </c>
      <c r="F57" s="62">
        <f t="shared" si="42"/>
        <v>157254667.5</v>
      </c>
      <c r="G57" s="62">
        <f t="shared" si="42"/>
        <v>0</v>
      </c>
      <c r="H57" s="62">
        <f t="shared" si="42"/>
        <v>157254667.5</v>
      </c>
      <c r="I57" s="158">
        <f t="shared" si="2"/>
        <v>2.8172905619096192E-3</v>
      </c>
      <c r="J57" s="62">
        <f t="shared" si="42"/>
        <v>140013447.5</v>
      </c>
      <c r="K57" s="62">
        <f t="shared" si="42"/>
        <v>0</v>
      </c>
      <c r="L57" s="62">
        <f t="shared" si="42"/>
        <v>140013447.5</v>
      </c>
      <c r="M57" s="64">
        <f t="shared" si="4"/>
        <v>0.89036115573485286</v>
      </c>
      <c r="N57" s="64">
        <f t="shared" si="5"/>
        <v>0</v>
      </c>
      <c r="O57" s="152">
        <f t="shared" si="6"/>
        <v>0</v>
      </c>
    </row>
    <row r="58" spans="1:15" ht="53.25" customHeight="1" x14ac:dyDescent="0.25">
      <c r="A58" s="150" t="s">
        <v>303</v>
      </c>
      <c r="B58" s="192" t="s">
        <v>37</v>
      </c>
      <c r="C58" s="187" t="s">
        <v>505</v>
      </c>
      <c r="D58" s="192" t="s">
        <v>38</v>
      </c>
      <c r="E58" s="40" t="s">
        <v>304</v>
      </c>
      <c r="F58" s="62">
        <f t="shared" si="42"/>
        <v>157254667.5</v>
      </c>
      <c r="G58" s="62">
        <f t="shared" si="42"/>
        <v>0</v>
      </c>
      <c r="H58" s="62">
        <f t="shared" si="42"/>
        <v>157254667.5</v>
      </c>
      <c r="I58" s="158">
        <f t="shared" si="2"/>
        <v>2.8172905619096192E-3</v>
      </c>
      <c r="J58" s="62">
        <f t="shared" si="42"/>
        <v>140013447.5</v>
      </c>
      <c r="K58" s="62">
        <f t="shared" si="42"/>
        <v>0</v>
      </c>
      <c r="L58" s="62">
        <f t="shared" si="42"/>
        <v>140013447.5</v>
      </c>
      <c r="M58" s="64">
        <f t="shared" si="4"/>
        <v>0.89036115573485286</v>
      </c>
      <c r="N58" s="64">
        <f t="shared" si="5"/>
        <v>0</v>
      </c>
      <c r="O58" s="152">
        <f t="shared" si="6"/>
        <v>0</v>
      </c>
    </row>
    <row r="59" spans="1:15" ht="43.5" customHeight="1" x14ac:dyDescent="0.25">
      <c r="A59" s="153" t="s">
        <v>305</v>
      </c>
      <c r="B59" s="44" t="s">
        <v>37</v>
      </c>
      <c r="C59" s="44">
        <v>13</v>
      </c>
      <c r="D59" s="44" t="s">
        <v>38</v>
      </c>
      <c r="E59" s="45" t="s">
        <v>258</v>
      </c>
      <c r="F59" s="46">
        <v>157254667.5</v>
      </c>
      <c r="G59" s="46">
        <v>0</v>
      </c>
      <c r="H59" s="46">
        <f>+F59-G59</f>
        <v>157254667.5</v>
      </c>
      <c r="I59" s="193">
        <f t="shared" si="2"/>
        <v>2.8172905619096192E-3</v>
      </c>
      <c r="J59" s="46">
        <v>140013447.5</v>
      </c>
      <c r="K59" s="46">
        <v>0</v>
      </c>
      <c r="L59" s="46">
        <f t="shared" ref="L59:L83" si="43">+J59-K59</f>
        <v>140013447.5</v>
      </c>
      <c r="M59" s="57">
        <f t="shared" si="4"/>
        <v>0.89036115573485286</v>
      </c>
      <c r="N59" s="57">
        <f t="shared" si="5"/>
        <v>0</v>
      </c>
      <c r="O59" s="155">
        <f t="shared" si="6"/>
        <v>0</v>
      </c>
    </row>
    <row r="60" spans="1:15" ht="51" customHeight="1" x14ac:dyDescent="0.25">
      <c r="A60" s="150" t="s">
        <v>331</v>
      </c>
      <c r="B60" s="108" t="s">
        <v>37</v>
      </c>
      <c r="C60" s="108">
        <v>11</v>
      </c>
      <c r="D60" s="34" t="s">
        <v>38</v>
      </c>
      <c r="E60" s="40" t="s">
        <v>506</v>
      </c>
      <c r="F60" s="62">
        <f t="shared" ref="F60:L62" si="44">+F61</f>
        <v>15478470265</v>
      </c>
      <c r="G60" s="62">
        <f t="shared" si="44"/>
        <v>0</v>
      </c>
      <c r="H60" s="62">
        <f t="shared" si="44"/>
        <v>15478470265</v>
      </c>
      <c r="I60" s="163">
        <f t="shared" si="2"/>
        <v>0.27730399919851778</v>
      </c>
      <c r="J60" s="62">
        <f t="shared" si="44"/>
        <v>15478470265</v>
      </c>
      <c r="K60" s="62">
        <f t="shared" si="44"/>
        <v>15478470265</v>
      </c>
      <c r="L60" s="62">
        <f t="shared" si="44"/>
        <v>0</v>
      </c>
      <c r="M60" s="64">
        <f t="shared" si="4"/>
        <v>1</v>
      </c>
      <c r="N60" s="64">
        <f t="shared" si="5"/>
        <v>1</v>
      </c>
      <c r="O60" s="152">
        <f t="shared" si="6"/>
        <v>1</v>
      </c>
    </row>
    <row r="61" spans="1:15" ht="51" customHeight="1" x14ac:dyDescent="0.25">
      <c r="A61" s="150" t="s">
        <v>333</v>
      </c>
      <c r="B61" s="108" t="s">
        <v>37</v>
      </c>
      <c r="C61" s="108">
        <v>11</v>
      </c>
      <c r="D61" s="34" t="s">
        <v>38</v>
      </c>
      <c r="E61" s="96" t="s">
        <v>506</v>
      </c>
      <c r="F61" s="62">
        <f t="shared" si="44"/>
        <v>15478470265</v>
      </c>
      <c r="G61" s="62">
        <f t="shared" si="44"/>
        <v>0</v>
      </c>
      <c r="H61" s="62">
        <f t="shared" si="44"/>
        <v>15478470265</v>
      </c>
      <c r="I61" s="163">
        <f t="shared" si="2"/>
        <v>0.27730399919851778</v>
      </c>
      <c r="J61" s="62">
        <f t="shared" si="44"/>
        <v>15478470265</v>
      </c>
      <c r="K61" s="62">
        <f t="shared" si="44"/>
        <v>15478470265</v>
      </c>
      <c r="L61" s="62">
        <f t="shared" si="44"/>
        <v>0</v>
      </c>
      <c r="M61" s="64">
        <f t="shared" si="4"/>
        <v>1</v>
      </c>
      <c r="N61" s="64">
        <f t="shared" si="5"/>
        <v>1</v>
      </c>
      <c r="O61" s="152">
        <f t="shared" si="6"/>
        <v>1</v>
      </c>
    </row>
    <row r="62" spans="1:15" ht="43.5" customHeight="1" x14ac:dyDescent="0.25">
      <c r="A62" s="150" t="s">
        <v>334</v>
      </c>
      <c r="B62" s="108" t="s">
        <v>37</v>
      </c>
      <c r="C62" s="108">
        <v>11</v>
      </c>
      <c r="D62" s="34" t="s">
        <v>38</v>
      </c>
      <c r="E62" s="40" t="s">
        <v>268</v>
      </c>
      <c r="F62" s="62">
        <f t="shared" si="44"/>
        <v>15478470265</v>
      </c>
      <c r="G62" s="62">
        <f t="shared" si="44"/>
        <v>0</v>
      </c>
      <c r="H62" s="62">
        <f t="shared" si="44"/>
        <v>15478470265</v>
      </c>
      <c r="I62" s="163">
        <f t="shared" si="2"/>
        <v>0.27730399919851778</v>
      </c>
      <c r="J62" s="62">
        <f t="shared" si="44"/>
        <v>15478470265</v>
      </c>
      <c r="K62" s="62">
        <f t="shared" si="44"/>
        <v>15478470265</v>
      </c>
      <c r="L62" s="62">
        <f t="shared" si="44"/>
        <v>0</v>
      </c>
      <c r="M62" s="64">
        <f t="shared" si="4"/>
        <v>1</v>
      </c>
      <c r="N62" s="64">
        <f t="shared" si="5"/>
        <v>1</v>
      </c>
      <c r="O62" s="152">
        <f t="shared" si="6"/>
        <v>1</v>
      </c>
    </row>
    <row r="63" spans="1:15" ht="43.5" customHeight="1" x14ac:dyDescent="0.25">
      <c r="A63" s="153" t="s">
        <v>335</v>
      </c>
      <c r="B63" s="100" t="s">
        <v>37</v>
      </c>
      <c r="C63" s="100">
        <v>11</v>
      </c>
      <c r="D63" s="44" t="s">
        <v>38</v>
      </c>
      <c r="E63" s="45" t="s">
        <v>258</v>
      </c>
      <c r="F63" s="46">
        <v>15478470265</v>
      </c>
      <c r="G63" s="46">
        <v>0</v>
      </c>
      <c r="H63" s="46">
        <f>+F63-G63</f>
        <v>15478470265</v>
      </c>
      <c r="I63" s="164">
        <f t="shared" si="2"/>
        <v>0.27730399919851778</v>
      </c>
      <c r="J63" s="46">
        <v>15478470265</v>
      </c>
      <c r="K63" s="46">
        <v>15478470265</v>
      </c>
      <c r="L63" s="46">
        <f t="shared" si="43"/>
        <v>0</v>
      </c>
      <c r="M63" s="57">
        <f t="shared" si="4"/>
        <v>1</v>
      </c>
      <c r="N63" s="57">
        <f t="shared" si="5"/>
        <v>1</v>
      </c>
      <c r="O63" s="155">
        <f t="shared" si="6"/>
        <v>1</v>
      </c>
    </row>
    <row r="64" spans="1:15" ht="58.5" customHeight="1" x14ac:dyDescent="0.25">
      <c r="A64" s="150" t="s">
        <v>371</v>
      </c>
      <c r="B64" s="34" t="s">
        <v>37</v>
      </c>
      <c r="C64" s="34">
        <v>11</v>
      </c>
      <c r="D64" s="34" t="s">
        <v>38</v>
      </c>
      <c r="E64" s="40" t="s">
        <v>507</v>
      </c>
      <c r="F64" s="62">
        <f t="shared" ref="F64:L66" si="45">+F65</f>
        <v>176557653.5</v>
      </c>
      <c r="G64" s="62">
        <f t="shared" si="45"/>
        <v>0</v>
      </c>
      <c r="H64" s="62">
        <f t="shared" si="45"/>
        <v>176557653.5</v>
      </c>
      <c r="I64" s="158">
        <f t="shared" si="2"/>
        <v>3.1631125406084296E-3</v>
      </c>
      <c r="J64" s="62">
        <f t="shared" si="45"/>
        <v>0</v>
      </c>
      <c r="K64" s="62">
        <f t="shared" si="45"/>
        <v>0</v>
      </c>
      <c r="L64" s="62">
        <f t="shared" si="45"/>
        <v>0</v>
      </c>
      <c r="M64" s="64">
        <f t="shared" si="4"/>
        <v>0</v>
      </c>
      <c r="N64" s="64">
        <f t="shared" si="5"/>
        <v>0</v>
      </c>
      <c r="O64" s="152" t="s">
        <v>40</v>
      </c>
    </row>
    <row r="65" spans="1:15" ht="58.5" customHeight="1" x14ac:dyDescent="0.25">
      <c r="A65" s="150" t="s">
        <v>373</v>
      </c>
      <c r="B65" s="34" t="s">
        <v>37</v>
      </c>
      <c r="C65" s="34">
        <v>11</v>
      </c>
      <c r="D65" s="34" t="s">
        <v>38</v>
      </c>
      <c r="E65" s="96" t="s">
        <v>507</v>
      </c>
      <c r="F65" s="62">
        <f t="shared" si="45"/>
        <v>176557653.5</v>
      </c>
      <c r="G65" s="62">
        <f t="shared" si="45"/>
        <v>0</v>
      </c>
      <c r="H65" s="62">
        <f t="shared" si="45"/>
        <v>176557653.5</v>
      </c>
      <c r="I65" s="158">
        <f t="shared" si="2"/>
        <v>3.1631125406084296E-3</v>
      </c>
      <c r="J65" s="62">
        <f t="shared" si="45"/>
        <v>0</v>
      </c>
      <c r="K65" s="62">
        <f t="shared" si="45"/>
        <v>0</v>
      </c>
      <c r="L65" s="62">
        <f t="shared" si="45"/>
        <v>0</v>
      </c>
      <c r="M65" s="64">
        <f t="shared" si="4"/>
        <v>0</v>
      </c>
      <c r="N65" s="64">
        <f t="shared" si="5"/>
        <v>0</v>
      </c>
      <c r="O65" s="152" t="s">
        <v>40</v>
      </c>
    </row>
    <row r="66" spans="1:15" ht="43.5" customHeight="1" x14ac:dyDescent="0.25">
      <c r="A66" s="150" t="s">
        <v>374</v>
      </c>
      <c r="B66" s="34" t="s">
        <v>37</v>
      </c>
      <c r="C66" s="34">
        <v>11</v>
      </c>
      <c r="D66" s="34" t="s">
        <v>38</v>
      </c>
      <c r="E66" s="40" t="s">
        <v>268</v>
      </c>
      <c r="F66" s="62">
        <f t="shared" si="45"/>
        <v>176557653.5</v>
      </c>
      <c r="G66" s="62">
        <f t="shared" si="45"/>
        <v>0</v>
      </c>
      <c r="H66" s="62">
        <f t="shared" si="45"/>
        <v>176557653.5</v>
      </c>
      <c r="I66" s="158">
        <f t="shared" si="2"/>
        <v>3.1631125406084296E-3</v>
      </c>
      <c r="J66" s="62">
        <f t="shared" si="45"/>
        <v>0</v>
      </c>
      <c r="K66" s="62">
        <f t="shared" si="45"/>
        <v>0</v>
      </c>
      <c r="L66" s="62">
        <f t="shared" si="45"/>
        <v>0</v>
      </c>
      <c r="M66" s="64">
        <f t="shared" si="4"/>
        <v>0</v>
      </c>
      <c r="N66" s="64">
        <f t="shared" si="5"/>
        <v>0</v>
      </c>
      <c r="O66" s="152" t="s">
        <v>40</v>
      </c>
    </row>
    <row r="67" spans="1:15" ht="43.5" customHeight="1" x14ac:dyDescent="0.25">
      <c r="A67" s="153" t="s">
        <v>375</v>
      </c>
      <c r="B67" s="44" t="s">
        <v>37</v>
      </c>
      <c r="C67" s="44">
        <v>11</v>
      </c>
      <c r="D67" s="44" t="s">
        <v>38</v>
      </c>
      <c r="E67" s="45" t="s">
        <v>258</v>
      </c>
      <c r="F67" s="46">
        <v>176557653.5</v>
      </c>
      <c r="G67" s="46">
        <v>0</v>
      </c>
      <c r="H67" s="46">
        <f>+F67-G67</f>
        <v>176557653.5</v>
      </c>
      <c r="I67" s="193">
        <f t="shared" si="2"/>
        <v>3.1631125406084296E-3</v>
      </c>
      <c r="J67" s="46">
        <v>0</v>
      </c>
      <c r="K67" s="46">
        <v>0</v>
      </c>
      <c r="L67" s="46">
        <f t="shared" si="43"/>
        <v>0</v>
      </c>
      <c r="M67" s="57">
        <f t="shared" si="4"/>
        <v>0</v>
      </c>
      <c r="N67" s="57">
        <f t="shared" si="5"/>
        <v>0</v>
      </c>
      <c r="O67" s="155" t="s">
        <v>40</v>
      </c>
    </row>
    <row r="68" spans="1:15" ht="43.5" customHeight="1" x14ac:dyDescent="0.25">
      <c r="A68" s="150" t="s">
        <v>386</v>
      </c>
      <c r="B68" s="34" t="s">
        <v>37</v>
      </c>
      <c r="C68" s="34">
        <v>13</v>
      </c>
      <c r="D68" s="34" t="s">
        <v>38</v>
      </c>
      <c r="E68" s="96" t="s">
        <v>387</v>
      </c>
      <c r="F68" s="62">
        <f t="shared" ref="F68:L72" si="46">+F69</f>
        <v>27215733.5</v>
      </c>
      <c r="G68" s="62">
        <f t="shared" si="46"/>
        <v>0</v>
      </c>
      <c r="H68" s="62">
        <f t="shared" si="46"/>
        <v>27215733.5</v>
      </c>
      <c r="I68" s="151">
        <f t="shared" si="2"/>
        <v>4.8758253312256982E-4</v>
      </c>
      <c r="J68" s="62">
        <f t="shared" si="46"/>
        <v>11762404.5</v>
      </c>
      <c r="K68" s="62">
        <f t="shared" si="46"/>
        <v>0</v>
      </c>
      <c r="L68" s="62">
        <f t="shared" si="46"/>
        <v>11762404.5</v>
      </c>
      <c r="M68" s="64">
        <f t="shared" si="4"/>
        <v>0.43219134622992983</v>
      </c>
      <c r="N68" s="64">
        <f t="shared" si="5"/>
        <v>0</v>
      </c>
      <c r="O68" s="152">
        <f t="shared" si="6"/>
        <v>0</v>
      </c>
    </row>
    <row r="69" spans="1:15" ht="43.5" customHeight="1" x14ac:dyDescent="0.25">
      <c r="A69" s="150" t="s">
        <v>388</v>
      </c>
      <c r="B69" s="34" t="s">
        <v>37</v>
      </c>
      <c r="C69" s="34">
        <v>13</v>
      </c>
      <c r="D69" s="34" t="s">
        <v>38</v>
      </c>
      <c r="E69" s="40" t="s">
        <v>251</v>
      </c>
      <c r="F69" s="62">
        <f t="shared" si="46"/>
        <v>27215733.5</v>
      </c>
      <c r="G69" s="62">
        <f t="shared" si="46"/>
        <v>0</v>
      </c>
      <c r="H69" s="62">
        <f t="shared" si="46"/>
        <v>27215733.5</v>
      </c>
      <c r="I69" s="151">
        <f t="shared" si="2"/>
        <v>4.8758253312256982E-4</v>
      </c>
      <c r="J69" s="62">
        <f t="shared" si="46"/>
        <v>11762404.5</v>
      </c>
      <c r="K69" s="62">
        <f t="shared" si="46"/>
        <v>0</v>
      </c>
      <c r="L69" s="62">
        <f t="shared" si="46"/>
        <v>11762404.5</v>
      </c>
      <c r="M69" s="64">
        <f t="shared" si="4"/>
        <v>0.43219134622992983</v>
      </c>
      <c r="N69" s="64">
        <f t="shared" si="5"/>
        <v>0</v>
      </c>
      <c r="O69" s="152">
        <f t="shared" si="6"/>
        <v>0</v>
      </c>
    </row>
    <row r="70" spans="1:15" ht="43.5" customHeight="1" x14ac:dyDescent="0.25">
      <c r="A70" s="150" t="s">
        <v>389</v>
      </c>
      <c r="B70" s="34" t="s">
        <v>37</v>
      </c>
      <c r="C70" s="34">
        <v>13</v>
      </c>
      <c r="D70" s="34" t="s">
        <v>38</v>
      </c>
      <c r="E70" s="40" t="s">
        <v>390</v>
      </c>
      <c r="F70" s="62">
        <f t="shared" si="46"/>
        <v>27215733.5</v>
      </c>
      <c r="G70" s="62">
        <f t="shared" si="46"/>
        <v>0</v>
      </c>
      <c r="H70" s="62">
        <f t="shared" si="46"/>
        <v>27215733.5</v>
      </c>
      <c r="I70" s="151">
        <f t="shared" si="2"/>
        <v>4.8758253312256982E-4</v>
      </c>
      <c r="J70" s="62">
        <f t="shared" si="46"/>
        <v>11762404.5</v>
      </c>
      <c r="K70" s="62">
        <f t="shared" si="46"/>
        <v>0</v>
      </c>
      <c r="L70" s="62">
        <f t="shared" si="46"/>
        <v>11762404.5</v>
      </c>
      <c r="M70" s="64">
        <f t="shared" si="4"/>
        <v>0.43219134622992983</v>
      </c>
      <c r="N70" s="64">
        <f t="shared" si="5"/>
        <v>0</v>
      </c>
      <c r="O70" s="152">
        <f t="shared" si="6"/>
        <v>0</v>
      </c>
    </row>
    <row r="71" spans="1:15" ht="43.5" customHeight="1" x14ac:dyDescent="0.25">
      <c r="A71" s="150" t="s">
        <v>391</v>
      </c>
      <c r="B71" s="34" t="s">
        <v>37</v>
      </c>
      <c r="C71" s="34">
        <v>13</v>
      </c>
      <c r="D71" s="34" t="s">
        <v>38</v>
      </c>
      <c r="E71" s="40" t="s">
        <v>390</v>
      </c>
      <c r="F71" s="62">
        <f t="shared" si="46"/>
        <v>27215733.5</v>
      </c>
      <c r="G71" s="62">
        <f t="shared" si="46"/>
        <v>0</v>
      </c>
      <c r="H71" s="62">
        <f t="shared" si="46"/>
        <v>27215733.5</v>
      </c>
      <c r="I71" s="151">
        <f t="shared" si="2"/>
        <v>4.8758253312256982E-4</v>
      </c>
      <c r="J71" s="62">
        <f t="shared" si="46"/>
        <v>11762404.5</v>
      </c>
      <c r="K71" s="62">
        <f t="shared" si="46"/>
        <v>0</v>
      </c>
      <c r="L71" s="62">
        <f t="shared" si="46"/>
        <v>11762404.5</v>
      </c>
      <c r="M71" s="64">
        <f t="shared" si="4"/>
        <v>0.43219134622992983</v>
      </c>
      <c r="N71" s="64">
        <f t="shared" si="5"/>
        <v>0</v>
      </c>
      <c r="O71" s="152">
        <f t="shared" si="6"/>
        <v>0</v>
      </c>
    </row>
    <row r="72" spans="1:15" ht="43.5" customHeight="1" x14ac:dyDescent="0.25">
      <c r="A72" s="150" t="s">
        <v>392</v>
      </c>
      <c r="B72" s="34" t="s">
        <v>37</v>
      </c>
      <c r="C72" s="34">
        <v>13</v>
      </c>
      <c r="D72" s="34" t="s">
        <v>38</v>
      </c>
      <c r="E72" s="96" t="s">
        <v>393</v>
      </c>
      <c r="F72" s="62">
        <f t="shared" si="46"/>
        <v>27215733.5</v>
      </c>
      <c r="G72" s="62">
        <f t="shared" si="46"/>
        <v>0</v>
      </c>
      <c r="H72" s="62">
        <f t="shared" si="46"/>
        <v>27215733.5</v>
      </c>
      <c r="I72" s="151">
        <f t="shared" si="2"/>
        <v>4.8758253312256982E-4</v>
      </c>
      <c r="J72" s="62">
        <f t="shared" si="46"/>
        <v>11762404.5</v>
      </c>
      <c r="K72" s="62">
        <f t="shared" si="46"/>
        <v>0</v>
      </c>
      <c r="L72" s="62">
        <f t="shared" si="46"/>
        <v>11762404.5</v>
      </c>
      <c r="M72" s="64">
        <f t="shared" si="4"/>
        <v>0.43219134622992983</v>
      </c>
      <c r="N72" s="64">
        <f t="shared" si="5"/>
        <v>0</v>
      </c>
      <c r="O72" s="152">
        <f t="shared" si="6"/>
        <v>0</v>
      </c>
    </row>
    <row r="73" spans="1:15" ht="43.5" customHeight="1" x14ac:dyDescent="0.25">
      <c r="A73" s="153" t="s">
        <v>394</v>
      </c>
      <c r="B73" s="44" t="s">
        <v>37</v>
      </c>
      <c r="C73" s="44">
        <v>13</v>
      </c>
      <c r="D73" s="44" t="s">
        <v>38</v>
      </c>
      <c r="E73" s="45" t="s">
        <v>258</v>
      </c>
      <c r="F73" s="46">
        <v>27215733.5</v>
      </c>
      <c r="G73" s="46">
        <v>0</v>
      </c>
      <c r="H73" s="46">
        <f>+F73-G73</f>
        <v>27215733.5</v>
      </c>
      <c r="I73" s="154">
        <f t="shared" ref="I73:I129" si="47">+H73/$H$130</f>
        <v>4.8758253312256982E-4</v>
      </c>
      <c r="J73" s="46">
        <v>11762404.5</v>
      </c>
      <c r="K73" s="46">
        <v>0</v>
      </c>
      <c r="L73" s="46">
        <f t="shared" si="43"/>
        <v>11762404.5</v>
      </c>
      <c r="M73" s="57">
        <f t="shared" si="4"/>
        <v>0.43219134622992983</v>
      </c>
      <c r="N73" s="57">
        <f t="shared" si="5"/>
        <v>0</v>
      </c>
      <c r="O73" s="155">
        <f t="shared" si="6"/>
        <v>0</v>
      </c>
    </row>
    <row r="74" spans="1:15" ht="43.5" customHeight="1" x14ac:dyDescent="0.25">
      <c r="A74" s="150" t="s">
        <v>401</v>
      </c>
      <c r="B74" s="34" t="s">
        <v>37</v>
      </c>
      <c r="C74" s="34">
        <v>13</v>
      </c>
      <c r="D74" s="34" t="s">
        <v>38</v>
      </c>
      <c r="E74" s="40" t="s">
        <v>402</v>
      </c>
      <c r="F74" s="62">
        <f>+F76</f>
        <v>14746723</v>
      </c>
      <c r="G74" s="62">
        <f t="shared" ref="G74:G75" si="48">+G76</f>
        <v>0</v>
      </c>
      <c r="H74" s="62">
        <f>+H76</f>
        <v>14746723</v>
      </c>
      <c r="I74" s="151">
        <f t="shared" si="47"/>
        <v>2.6419440635678116E-4</v>
      </c>
      <c r="J74" s="62">
        <f>+J76</f>
        <v>5437742</v>
      </c>
      <c r="K74" s="62">
        <f t="shared" ref="K74:L75" si="49">+K76</f>
        <v>0</v>
      </c>
      <c r="L74" s="62">
        <f t="shared" si="49"/>
        <v>5437742</v>
      </c>
      <c r="M74" s="64">
        <f t="shared" si="4"/>
        <v>0.36874239788731367</v>
      </c>
      <c r="N74" s="64">
        <f t="shared" si="5"/>
        <v>0</v>
      </c>
      <c r="O74" s="152">
        <f t="shared" si="6"/>
        <v>0</v>
      </c>
    </row>
    <row r="75" spans="1:15" ht="43.5" customHeight="1" x14ac:dyDescent="0.25">
      <c r="A75" s="150" t="s">
        <v>401</v>
      </c>
      <c r="B75" s="34" t="s">
        <v>41</v>
      </c>
      <c r="C75" s="34">
        <v>20</v>
      </c>
      <c r="D75" s="34" t="s">
        <v>38</v>
      </c>
      <c r="E75" s="40" t="s">
        <v>402</v>
      </c>
      <c r="F75" s="62">
        <f t="shared" ref="F75:H75" si="50">+F77</f>
        <v>17257433899.239998</v>
      </c>
      <c r="G75" s="62">
        <f t="shared" si="48"/>
        <v>0</v>
      </c>
      <c r="H75" s="62">
        <f t="shared" si="50"/>
        <v>17257433899.239998</v>
      </c>
      <c r="I75" s="163">
        <f t="shared" si="47"/>
        <v>0.30917496071846623</v>
      </c>
      <c r="J75" s="62">
        <f t="shared" ref="J75" si="51">+J77</f>
        <v>7109434108.7700005</v>
      </c>
      <c r="K75" s="62">
        <f t="shared" si="49"/>
        <v>7109434108.7700005</v>
      </c>
      <c r="L75" s="62">
        <f t="shared" si="49"/>
        <v>0</v>
      </c>
      <c r="M75" s="64">
        <f t="shared" si="4"/>
        <v>0.41196357177315301</v>
      </c>
      <c r="N75" s="64">
        <f t="shared" si="5"/>
        <v>0.41196357177315301</v>
      </c>
      <c r="O75" s="152">
        <f t="shared" si="6"/>
        <v>1</v>
      </c>
    </row>
    <row r="76" spans="1:15" ht="43.5" customHeight="1" x14ac:dyDescent="0.25">
      <c r="A76" s="150" t="s">
        <v>403</v>
      </c>
      <c r="B76" s="34" t="s">
        <v>37</v>
      </c>
      <c r="C76" s="34">
        <v>13</v>
      </c>
      <c r="D76" s="34" t="s">
        <v>38</v>
      </c>
      <c r="E76" s="40" t="s">
        <v>251</v>
      </c>
      <c r="F76" s="62">
        <f>+F84</f>
        <v>14746723</v>
      </c>
      <c r="G76" s="62">
        <f t="shared" ref="G76" si="52">+G84</f>
        <v>0</v>
      </c>
      <c r="H76" s="62">
        <f>+H84</f>
        <v>14746723</v>
      </c>
      <c r="I76" s="151">
        <f t="shared" si="47"/>
        <v>2.6419440635678116E-4</v>
      </c>
      <c r="J76" s="62">
        <f>+J84</f>
        <v>5437742</v>
      </c>
      <c r="K76" s="62">
        <f t="shared" ref="K76:L76" si="53">+K84</f>
        <v>0</v>
      </c>
      <c r="L76" s="62">
        <f t="shared" si="53"/>
        <v>5437742</v>
      </c>
      <c r="M76" s="64">
        <f t="shared" si="4"/>
        <v>0.36874239788731367</v>
      </c>
      <c r="N76" s="64">
        <f t="shared" si="5"/>
        <v>0</v>
      </c>
      <c r="O76" s="152">
        <f t="shared" si="6"/>
        <v>0</v>
      </c>
    </row>
    <row r="77" spans="1:15" ht="43.5" customHeight="1" x14ac:dyDescent="0.25">
      <c r="A77" s="150" t="s">
        <v>403</v>
      </c>
      <c r="B77" s="34" t="s">
        <v>41</v>
      </c>
      <c r="C77" s="34">
        <v>20</v>
      </c>
      <c r="D77" s="34" t="s">
        <v>38</v>
      </c>
      <c r="E77" s="40" t="s">
        <v>251</v>
      </c>
      <c r="F77" s="62">
        <f t="shared" ref="F77:L78" si="54">+F78</f>
        <v>17257433899.239998</v>
      </c>
      <c r="G77" s="62">
        <f t="shared" si="54"/>
        <v>0</v>
      </c>
      <c r="H77" s="62">
        <f t="shared" si="54"/>
        <v>17257433899.239998</v>
      </c>
      <c r="I77" s="163">
        <f t="shared" si="47"/>
        <v>0.30917496071846623</v>
      </c>
      <c r="J77" s="62">
        <f t="shared" si="54"/>
        <v>7109434108.7700005</v>
      </c>
      <c r="K77" s="62">
        <f t="shared" si="54"/>
        <v>7109434108.7700005</v>
      </c>
      <c r="L77" s="62">
        <f t="shared" si="54"/>
        <v>0</v>
      </c>
      <c r="M77" s="64">
        <f t="shared" si="4"/>
        <v>0.41196357177315301</v>
      </c>
      <c r="N77" s="64">
        <f t="shared" si="5"/>
        <v>0.41196357177315301</v>
      </c>
      <c r="O77" s="152">
        <f t="shared" si="6"/>
        <v>1</v>
      </c>
    </row>
    <row r="78" spans="1:15" ht="50.25" customHeight="1" x14ac:dyDescent="0.25">
      <c r="A78" s="150" t="s">
        <v>404</v>
      </c>
      <c r="B78" s="34" t="s">
        <v>41</v>
      </c>
      <c r="C78" s="34">
        <v>20</v>
      </c>
      <c r="D78" s="34" t="s">
        <v>38</v>
      </c>
      <c r="E78" s="96" t="s">
        <v>405</v>
      </c>
      <c r="F78" s="62">
        <f t="shared" si="54"/>
        <v>17257433899.239998</v>
      </c>
      <c r="G78" s="62">
        <f t="shared" si="54"/>
        <v>0</v>
      </c>
      <c r="H78" s="62">
        <f t="shared" si="54"/>
        <v>17257433899.239998</v>
      </c>
      <c r="I78" s="163">
        <f t="shared" si="47"/>
        <v>0.30917496071846623</v>
      </c>
      <c r="J78" s="62">
        <f t="shared" si="54"/>
        <v>7109434108.7700005</v>
      </c>
      <c r="K78" s="62">
        <f t="shared" si="54"/>
        <v>7109434108.7700005</v>
      </c>
      <c r="L78" s="62">
        <f t="shared" si="54"/>
        <v>0</v>
      </c>
      <c r="M78" s="64">
        <f t="shared" si="4"/>
        <v>0.41196357177315301</v>
      </c>
      <c r="N78" s="64">
        <f t="shared" si="5"/>
        <v>0.41196357177315301</v>
      </c>
      <c r="O78" s="152">
        <f t="shared" si="6"/>
        <v>1</v>
      </c>
    </row>
    <row r="79" spans="1:15" ht="50.25" customHeight="1" x14ac:dyDescent="0.25">
      <c r="A79" s="150" t="s">
        <v>406</v>
      </c>
      <c r="B79" s="34" t="s">
        <v>41</v>
      </c>
      <c r="C79" s="34">
        <v>20</v>
      </c>
      <c r="D79" s="34" t="s">
        <v>38</v>
      </c>
      <c r="E79" s="40" t="s">
        <v>405</v>
      </c>
      <c r="F79" s="62">
        <f>+F80+F82</f>
        <v>17257433899.239998</v>
      </c>
      <c r="G79" s="62">
        <f t="shared" ref="G79" si="55">+G80+G82</f>
        <v>0</v>
      </c>
      <c r="H79" s="62">
        <f>+H80+H82</f>
        <v>17257433899.239998</v>
      </c>
      <c r="I79" s="163">
        <f t="shared" si="47"/>
        <v>0.30917496071846623</v>
      </c>
      <c r="J79" s="62">
        <f>+J80+J82</f>
        <v>7109434108.7700005</v>
      </c>
      <c r="K79" s="62">
        <f t="shared" ref="K79:L79" si="56">+K80+K82</f>
        <v>7109434108.7700005</v>
      </c>
      <c r="L79" s="62">
        <f t="shared" si="56"/>
        <v>0</v>
      </c>
      <c r="M79" s="64">
        <f t="shared" si="4"/>
        <v>0.41196357177315301</v>
      </c>
      <c r="N79" s="64">
        <f t="shared" si="5"/>
        <v>0.41196357177315301</v>
      </c>
      <c r="O79" s="152">
        <f t="shared" si="6"/>
        <v>1</v>
      </c>
    </row>
    <row r="80" spans="1:15" ht="43.5" customHeight="1" x14ac:dyDescent="0.25">
      <c r="A80" s="150" t="s">
        <v>407</v>
      </c>
      <c r="B80" s="34" t="s">
        <v>41</v>
      </c>
      <c r="C80" s="34">
        <v>20</v>
      </c>
      <c r="D80" s="34" t="s">
        <v>38</v>
      </c>
      <c r="E80" s="40" t="s">
        <v>408</v>
      </c>
      <c r="F80" s="62">
        <f>+F81</f>
        <v>14804123212</v>
      </c>
      <c r="G80" s="62">
        <f t="shared" ref="G80" si="57">+G81</f>
        <v>0</v>
      </c>
      <c r="H80" s="62">
        <f>+H81</f>
        <v>14804123212</v>
      </c>
      <c r="I80" s="163">
        <f t="shared" si="47"/>
        <v>0.26522275787149352</v>
      </c>
      <c r="J80" s="62">
        <f>+J81</f>
        <v>6827669332.7700005</v>
      </c>
      <c r="K80" s="62">
        <f t="shared" ref="K80:L80" si="58">+K81</f>
        <v>6827669332.7700005</v>
      </c>
      <c r="L80" s="62">
        <f t="shared" si="58"/>
        <v>0</v>
      </c>
      <c r="M80" s="64">
        <f t="shared" si="4"/>
        <v>0.46120052062492928</v>
      </c>
      <c r="N80" s="64">
        <f t="shared" si="5"/>
        <v>0.46120052062492928</v>
      </c>
      <c r="O80" s="152">
        <f t="shared" si="6"/>
        <v>1</v>
      </c>
    </row>
    <row r="81" spans="1:15" ht="43.5" customHeight="1" x14ac:dyDescent="0.25">
      <c r="A81" s="153" t="s">
        <v>409</v>
      </c>
      <c r="B81" s="44" t="s">
        <v>41</v>
      </c>
      <c r="C81" s="44">
        <v>20</v>
      </c>
      <c r="D81" s="44" t="s">
        <v>38</v>
      </c>
      <c r="E81" s="45" t="s">
        <v>258</v>
      </c>
      <c r="F81" s="46">
        <v>14804123212</v>
      </c>
      <c r="G81" s="46">
        <v>0</v>
      </c>
      <c r="H81" s="46">
        <f>+F81-G81</f>
        <v>14804123212</v>
      </c>
      <c r="I81" s="164">
        <f t="shared" si="47"/>
        <v>0.26522275787149352</v>
      </c>
      <c r="J81" s="46">
        <v>6827669332.7700005</v>
      </c>
      <c r="K81" s="46">
        <v>6827669332.7700005</v>
      </c>
      <c r="L81" s="46">
        <f t="shared" si="43"/>
        <v>0</v>
      </c>
      <c r="M81" s="57">
        <f t="shared" si="4"/>
        <v>0.46120052062492928</v>
      </c>
      <c r="N81" s="57">
        <f t="shared" si="5"/>
        <v>0.46120052062492928</v>
      </c>
      <c r="O81" s="155">
        <f t="shared" si="6"/>
        <v>1</v>
      </c>
    </row>
    <row r="82" spans="1:15" ht="43.5" customHeight="1" x14ac:dyDescent="0.25">
      <c r="A82" s="150" t="s">
        <v>410</v>
      </c>
      <c r="B82" s="34" t="s">
        <v>41</v>
      </c>
      <c r="C82" s="34">
        <v>20</v>
      </c>
      <c r="D82" s="34" t="s">
        <v>38</v>
      </c>
      <c r="E82" s="40" t="s">
        <v>411</v>
      </c>
      <c r="F82" s="62">
        <f>+F83</f>
        <v>2453310687.2399998</v>
      </c>
      <c r="G82" s="62">
        <f t="shared" ref="G82" si="59">+G83</f>
        <v>0</v>
      </c>
      <c r="H82" s="62">
        <f>+H83</f>
        <v>2453310687.2399998</v>
      </c>
      <c r="I82" s="163">
        <f t="shared" si="47"/>
        <v>4.3952202846972752E-2</v>
      </c>
      <c r="J82" s="62">
        <f>+J83</f>
        <v>281764776</v>
      </c>
      <c r="K82" s="62">
        <f t="shared" ref="K82:L82" si="60">+K83</f>
        <v>281764776</v>
      </c>
      <c r="L82" s="62">
        <f t="shared" si="60"/>
        <v>0</v>
      </c>
      <c r="M82" s="64">
        <f t="shared" si="4"/>
        <v>0.11485083298478935</v>
      </c>
      <c r="N82" s="64">
        <f t="shared" si="5"/>
        <v>0.11485083298478935</v>
      </c>
      <c r="O82" s="152">
        <f t="shared" si="6"/>
        <v>1</v>
      </c>
    </row>
    <row r="83" spans="1:15" ht="43.5" customHeight="1" x14ac:dyDescent="0.25">
      <c r="A83" s="153" t="s">
        <v>412</v>
      </c>
      <c r="B83" s="44" t="s">
        <v>41</v>
      </c>
      <c r="C83" s="44">
        <v>20</v>
      </c>
      <c r="D83" s="44" t="s">
        <v>38</v>
      </c>
      <c r="E83" s="45" t="s">
        <v>258</v>
      </c>
      <c r="F83" s="46">
        <v>2453310687.2399998</v>
      </c>
      <c r="G83" s="46">
        <v>0</v>
      </c>
      <c r="H83" s="46">
        <f>+F83-G83</f>
        <v>2453310687.2399998</v>
      </c>
      <c r="I83" s="164">
        <f t="shared" si="47"/>
        <v>4.3952202846972752E-2</v>
      </c>
      <c r="J83" s="46">
        <v>281764776</v>
      </c>
      <c r="K83" s="46">
        <v>281764776</v>
      </c>
      <c r="L83" s="46">
        <f t="shared" si="43"/>
        <v>0</v>
      </c>
      <c r="M83" s="57">
        <f t="shared" si="4"/>
        <v>0.11485083298478935</v>
      </c>
      <c r="N83" s="57">
        <f t="shared" si="5"/>
        <v>0.11485083298478935</v>
      </c>
      <c r="O83" s="155">
        <f t="shared" si="6"/>
        <v>1</v>
      </c>
    </row>
    <row r="84" spans="1:15" ht="43.5" customHeight="1" x14ac:dyDescent="0.25">
      <c r="A84" s="150" t="s">
        <v>413</v>
      </c>
      <c r="B84" s="34" t="s">
        <v>37</v>
      </c>
      <c r="C84" s="34">
        <v>13</v>
      </c>
      <c r="D84" s="34" t="s">
        <v>38</v>
      </c>
      <c r="E84" s="40" t="s">
        <v>414</v>
      </c>
      <c r="F84" s="62">
        <f t="shared" ref="F84:L86" si="61">+F85</f>
        <v>14746723</v>
      </c>
      <c r="G84" s="62">
        <f t="shared" si="61"/>
        <v>0</v>
      </c>
      <c r="H84" s="62">
        <f t="shared" si="61"/>
        <v>14746723</v>
      </c>
      <c r="I84" s="151">
        <f t="shared" si="47"/>
        <v>2.6419440635678116E-4</v>
      </c>
      <c r="J84" s="62">
        <f t="shared" si="61"/>
        <v>5437742</v>
      </c>
      <c r="K84" s="62">
        <f t="shared" si="61"/>
        <v>0</v>
      </c>
      <c r="L84" s="62">
        <f t="shared" si="61"/>
        <v>5437742</v>
      </c>
      <c r="M84" s="64">
        <f t="shared" si="4"/>
        <v>0.36874239788731367</v>
      </c>
      <c r="N84" s="64">
        <f t="shared" si="5"/>
        <v>0</v>
      </c>
      <c r="O84" s="152">
        <f t="shared" si="6"/>
        <v>0</v>
      </c>
    </row>
    <row r="85" spans="1:15" ht="43.5" customHeight="1" x14ac:dyDescent="0.25">
      <c r="A85" s="150" t="s">
        <v>415</v>
      </c>
      <c r="B85" s="34" t="s">
        <v>37</v>
      </c>
      <c r="C85" s="34">
        <v>13</v>
      </c>
      <c r="D85" s="34" t="s">
        <v>38</v>
      </c>
      <c r="E85" s="40" t="s">
        <v>414</v>
      </c>
      <c r="F85" s="62">
        <f t="shared" si="61"/>
        <v>14746723</v>
      </c>
      <c r="G85" s="62">
        <f t="shared" si="61"/>
        <v>0</v>
      </c>
      <c r="H85" s="62">
        <f t="shared" si="61"/>
        <v>14746723</v>
      </c>
      <c r="I85" s="151">
        <f t="shared" si="47"/>
        <v>2.6419440635678116E-4</v>
      </c>
      <c r="J85" s="62">
        <f t="shared" si="61"/>
        <v>5437742</v>
      </c>
      <c r="K85" s="62">
        <f t="shared" si="61"/>
        <v>0</v>
      </c>
      <c r="L85" s="62">
        <f t="shared" si="61"/>
        <v>5437742</v>
      </c>
      <c r="M85" s="64">
        <f t="shared" si="4"/>
        <v>0.36874239788731367</v>
      </c>
      <c r="N85" s="64">
        <f t="shared" si="5"/>
        <v>0</v>
      </c>
      <c r="O85" s="152">
        <f t="shared" si="6"/>
        <v>0</v>
      </c>
    </row>
    <row r="86" spans="1:15" ht="43.5" customHeight="1" x14ac:dyDescent="0.25">
      <c r="A86" s="150" t="s">
        <v>416</v>
      </c>
      <c r="B86" s="34" t="s">
        <v>37</v>
      </c>
      <c r="C86" s="34">
        <v>13</v>
      </c>
      <c r="D86" s="34" t="s">
        <v>38</v>
      </c>
      <c r="E86" s="40" t="s">
        <v>393</v>
      </c>
      <c r="F86" s="41">
        <f t="shared" si="61"/>
        <v>14746723</v>
      </c>
      <c r="G86" s="41">
        <f t="shared" si="61"/>
        <v>0</v>
      </c>
      <c r="H86" s="41">
        <f t="shared" si="61"/>
        <v>14746723</v>
      </c>
      <c r="I86" s="151">
        <f t="shared" si="47"/>
        <v>2.6419440635678116E-4</v>
      </c>
      <c r="J86" s="41">
        <f t="shared" si="61"/>
        <v>5437742</v>
      </c>
      <c r="K86" s="41">
        <f t="shared" si="61"/>
        <v>0</v>
      </c>
      <c r="L86" s="41">
        <f t="shared" si="61"/>
        <v>5437742</v>
      </c>
      <c r="M86" s="64">
        <f t="shared" si="4"/>
        <v>0.36874239788731367</v>
      </c>
      <c r="N86" s="64">
        <f t="shared" si="5"/>
        <v>0</v>
      </c>
      <c r="O86" s="152">
        <f t="shared" si="6"/>
        <v>0</v>
      </c>
    </row>
    <row r="87" spans="1:15" ht="43.5" customHeight="1" x14ac:dyDescent="0.25">
      <c r="A87" s="153" t="s">
        <v>417</v>
      </c>
      <c r="B87" s="44" t="s">
        <v>37</v>
      </c>
      <c r="C87" s="44">
        <v>13</v>
      </c>
      <c r="D87" s="44" t="s">
        <v>38</v>
      </c>
      <c r="E87" s="45" t="s">
        <v>258</v>
      </c>
      <c r="F87" s="46">
        <v>14746723</v>
      </c>
      <c r="G87" s="46">
        <v>0</v>
      </c>
      <c r="H87" s="46">
        <f>+F87-G87</f>
        <v>14746723</v>
      </c>
      <c r="I87" s="154">
        <f t="shared" si="47"/>
        <v>2.6419440635678116E-4</v>
      </c>
      <c r="J87" s="46">
        <v>5437742</v>
      </c>
      <c r="K87" s="46">
        <v>0</v>
      </c>
      <c r="L87" s="46">
        <f t="shared" ref="L87:L129" si="62">+J87-K87</f>
        <v>5437742</v>
      </c>
      <c r="M87" s="57">
        <f t="shared" ref="M87:M130" si="63">+J87/H87</f>
        <v>0.36874239788731367</v>
      </c>
      <c r="N87" s="57">
        <f t="shared" ref="N87:N130" si="64">+K87/H87</f>
        <v>0</v>
      </c>
      <c r="O87" s="155">
        <f t="shared" ref="O87:O129" si="65">+K87/J87</f>
        <v>0</v>
      </c>
    </row>
    <row r="88" spans="1:15" ht="43.5" customHeight="1" x14ac:dyDescent="0.25">
      <c r="A88" s="150" t="s">
        <v>418</v>
      </c>
      <c r="B88" s="34" t="s">
        <v>37</v>
      </c>
      <c r="C88" s="34">
        <v>13</v>
      </c>
      <c r="D88" s="34" t="s">
        <v>38</v>
      </c>
      <c r="E88" s="40" t="s">
        <v>419</v>
      </c>
      <c r="F88" s="60">
        <f>+F89</f>
        <v>109671627.38</v>
      </c>
      <c r="G88" s="60">
        <f>+G89</f>
        <v>0</v>
      </c>
      <c r="H88" s="60">
        <f>+H89</f>
        <v>109671627.38</v>
      </c>
      <c r="I88" s="158">
        <f t="shared" si="47"/>
        <v>1.9648182507965468E-3</v>
      </c>
      <c r="J88" s="60">
        <f>+J89</f>
        <v>9405944</v>
      </c>
      <c r="K88" s="60">
        <f t="shared" ref="K88:L88" si="66">+K89</f>
        <v>0</v>
      </c>
      <c r="L88" s="60">
        <f t="shared" si="66"/>
        <v>9405944</v>
      </c>
      <c r="M88" s="64">
        <f t="shared" si="63"/>
        <v>8.5764606805819057E-2</v>
      </c>
      <c r="N88" s="64">
        <f t="shared" si="64"/>
        <v>0</v>
      </c>
      <c r="O88" s="152">
        <f t="shared" si="65"/>
        <v>0</v>
      </c>
    </row>
    <row r="89" spans="1:15" ht="43.5" customHeight="1" x14ac:dyDescent="0.25">
      <c r="A89" s="150" t="s">
        <v>420</v>
      </c>
      <c r="B89" s="34" t="s">
        <v>37</v>
      </c>
      <c r="C89" s="34">
        <v>13</v>
      </c>
      <c r="D89" s="34" t="s">
        <v>38</v>
      </c>
      <c r="E89" s="96" t="s">
        <v>251</v>
      </c>
      <c r="F89" s="60">
        <f>+F90+F94</f>
        <v>109671627.38</v>
      </c>
      <c r="G89" s="60">
        <f>+G90+G94</f>
        <v>0</v>
      </c>
      <c r="H89" s="60">
        <f>+H90+H94</f>
        <v>109671627.38</v>
      </c>
      <c r="I89" s="158">
        <f t="shared" si="47"/>
        <v>1.9648182507965468E-3</v>
      </c>
      <c r="J89" s="60">
        <f>+J90+J94</f>
        <v>9405944</v>
      </c>
      <c r="K89" s="60">
        <f t="shared" ref="K89:L89" si="67">+K90+K94</f>
        <v>0</v>
      </c>
      <c r="L89" s="60">
        <f t="shared" si="67"/>
        <v>9405944</v>
      </c>
      <c r="M89" s="64">
        <f t="shared" si="63"/>
        <v>8.5764606805819057E-2</v>
      </c>
      <c r="N89" s="64">
        <f t="shared" si="64"/>
        <v>0</v>
      </c>
      <c r="O89" s="152">
        <f t="shared" si="65"/>
        <v>0</v>
      </c>
    </row>
    <row r="90" spans="1:15" ht="43.5" customHeight="1" x14ac:dyDescent="0.25">
      <c r="A90" s="150" t="s">
        <v>421</v>
      </c>
      <c r="B90" s="34" t="s">
        <v>37</v>
      </c>
      <c r="C90" s="34">
        <v>13</v>
      </c>
      <c r="D90" s="34" t="s">
        <v>38</v>
      </c>
      <c r="E90" s="40" t="s">
        <v>422</v>
      </c>
      <c r="F90" s="60">
        <f t="shared" ref="F90:L92" si="68">+F91</f>
        <v>63941990.380000003</v>
      </c>
      <c r="G90" s="60">
        <f t="shared" si="68"/>
        <v>0</v>
      </c>
      <c r="H90" s="60">
        <f t="shared" si="68"/>
        <v>63941990.380000003</v>
      </c>
      <c r="I90" s="158">
        <f t="shared" si="47"/>
        <v>1.1455505192384174E-3</v>
      </c>
      <c r="J90" s="60">
        <f t="shared" si="68"/>
        <v>0</v>
      </c>
      <c r="K90" s="60">
        <f t="shared" si="68"/>
        <v>0</v>
      </c>
      <c r="L90" s="60">
        <f t="shared" si="68"/>
        <v>0</v>
      </c>
      <c r="M90" s="64">
        <f t="shared" si="63"/>
        <v>0</v>
      </c>
      <c r="N90" s="64">
        <f t="shared" si="64"/>
        <v>0</v>
      </c>
      <c r="O90" s="152" t="s">
        <v>40</v>
      </c>
    </row>
    <row r="91" spans="1:15" ht="43.5" customHeight="1" x14ac:dyDescent="0.25">
      <c r="A91" s="150" t="s">
        <v>423</v>
      </c>
      <c r="B91" s="34" t="s">
        <v>37</v>
      </c>
      <c r="C91" s="34">
        <v>13</v>
      </c>
      <c r="D91" s="34" t="s">
        <v>38</v>
      </c>
      <c r="E91" s="40" t="s">
        <v>422</v>
      </c>
      <c r="F91" s="60">
        <f t="shared" si="68"/>
        <v>63941990.380000003</v>
      </c>
      <c r="G91" s="60">
        <f t="shared" si="68"/>
        <v>0</v>
      </c>
      <c r="H91" s="60">
        <f t="shared" si="68"/>
        <v>63941990.380000003</v>
      </c>
      <c r="I91" s="158">
        <f t="shared" si="47"/>
        <v>1.1455505192384174E-3</v>
      </c>
      <c r="J91" s="60">
        <f t="shared" si="68"/>
        <v>0</v>
      </c>
      <c r="K91" s="60">
        <f t="shared" si="68"/>
        <v>0</v>
      </c>
      <c r="L91" s="60">
        <f t="shared" si="68"/>
        <v>0</v>
      </c>
      <c r="M91" s="64">
        <f t="shared" si="63"/>
        <v>0</v>
      </c>
      <c r="N91" s="64">
        <f t="shared" si="64"/>
        <v>0</v>
      </c>
      <c r="O91" s="152" t="s">
        <v>40</v>
      </c>
    </row>
    <row r="92" spans="1:15" ht="43.5" customHeight="1" x14ac:dyDescent="0.25">
      <c r="A92" s="150" t="s">
        <v>424</v>
      </c>
      <c r="B92" s="34" t="s">
        <v>37</v>
      </c>
      <c r="C92" s="34">
        <v>13</v>
      </c>
      <c r="D92" s="34" t="s">
        <v>38</v>
      </c>
      <c r="E92" s="40" t="s">
        <v>425</v>
      </c>
      <c r="F92" s="60">
        <f t="shared" si="68"/>
        <v>63941990.380000003</v>
      </c>
      <c r="G92" s="60">
        <f t="shared" si="68"/>
        <v>0</v>
      </c>
      <c r="H92" s="60">
        <f t="shared" si="68"/>
        <v>63941990.380000003</v>
      </c>
      <c r="I92" s="158">
        <f t="shared" si="47"/>
        <v>1.1455505192384174E-3</v>
      </c>
      <c r="J92" s="60">
        <f t="shared" si="68"/>
        <v>0</v>
      </c>
      <c r="K92" s="60">
        <f t="shared" si="68"/>
        <v>0</v>
      </c>
      <c r="L92" s="60">
        <f t="shared" si="68"/>
        <v>0</v>
      </c>
      <c r="M92" s="64">
        <f t="shared" si="63"/>
        <v>0</v>
      </c>
      <c r="N92" s="64">
        <f t="shared" si="64"/>
        <v>0</v>
      </c>
      <c r="O92" s="152" t="s">
        <v>40</v>
      </c>
    </row>
    <row r="93" spans="1:15" ht="43.5" customHeight="1" x14ac:dyDescent="0.25">
      <c r="A93" s="153" t="s">
        <v>426</v>
      </c>
      <c r="B93" s="44" t="s">
        <v>37</v>
      </c>
      <c r="C93" s="44">
        <v>13</v>
      </c>
      <c r="D93" s="44" t="s">
        <v>38</v>
      </c>
      <c r="E93" s="45" t="s">
        <v>258</v>
      </c>
      <c r="F93" s="46">
        <v>63941990.380000003</v>
      </c>
      <c r="G93" s="46">
        <v>0</v>
      </c>
      <c r="H93" s="46">
        <f>+F93-G93</f>
        <v>63941990.380000003</v>
      </c>
      <c r="I93" s="193">
        <f t="shared" si="47"/>
        <v>1.1455505192384174E-3</v>
      </c>
      <c r="J93" s="46">
        <v>0</v>
      </c>
      <c r="K93" s="46">
        <v>0</v>
      </c>
      <c r="L93" s="46">
        <f t="shared" si="62"/>
        <v>0</v>
      </c>
      <c r="M93" s="57">
        <f t="shared" si="63"/>
        <v>0</v>
      </c>
      <c r="N93" s="57">
        <f t="shared" si="64"/>
        <v>0</v>
      </c>
      <c r="O93" s="155" t="s">
        <v>40</v>
      </c>
    </row>
    <row r="94" spans="1:15" ht="43.5" customHeight="1" x14ac:dyDescent="0.25">
      <c r="A94" s="150" t="s">
        <v>427</v>
      </c>
      <c r="B94" s="34" t="s">
        <v>37</v>
      </c>
      <c r="C94" s="34">
        <v>13</v>
      </c>
      <c r="D94" s="34" t="s">
        <v>38</v>
      </c>
      <c r="E94" s="40" t="s">
        <v>428</v>
      </c>
      <c r="F94" s="62">
        <f t="shared" ref="F94:L96" si="69">+F95</f>
        <v>45729637</v>
      </c>
      <c r="G94" s="62">
        <f t="shared" si="69"/>
        <v>0</v>
      </c>
      <c r="H94" s="62">
        <f t="shared" si="69"/>
        <v>45729637</v>
      </c>
      <c r="I94" s="151">
        <f t="shared" si="47"/>
        <v>8.1926773155812955E-4</v>
      </c>
      <c r="J94" s="62">
        <f t="shared" si="69"/>
        <v>9405944</v>
      </c>
      <c r="K94" s="62">
        <f t="shared" si="69"/>
        <v>0</v>
      </c>
      <c r="L94" s="62">
        <f t="shared" si="69"/>
        <v>9405944</v>
      </c>
      <c r="M94" s="64">
        <f t="shared" si="63"/>
        <v>0.20568595372843218</v>
      </c>
      <c r="N94" s="64">
        <f t="shared" si="64"/>
        <v>0</v>
      </c>
      <c r="O94" s="152">
        <f t="shared" si="65"/>
        <v>0</v>
      </c>
    </row>
    <row r="95" spans="1:15" ht="43.5" customHeight="1" x14ac:dyDescent="0.25">
      <c r="A95" s="150" t="s">
        <v>429</v>
      </c>
      <c r="B95" s="34" t="s">
        <v>37</v>
      </c>
      <c r="C95" s="34">
        <v>13</v>
      </c>
      <c r="D95" s="34" t="s">
        <v>38</v>
      </c>
      <c r="E95" s="40" t="s">
        <v>428</v>
      </c>
      <c r="F95" s="62">
        <f t="shared" si="69"/>
        <v>45729637</v>
      </c>
      <c r="G95" s="62">
        <f t="shared" si="69"/>
        <v>0</v>
      </c>
      <c r="H95" s="62">
        <f t="shared" si="69"/>
        <v>45729637</v>
      </c>
      <c r="I95" s="151">
        <f t="shared" si="47"/>
        <v>8.1926773155812955E-4</v>
      </c>
      <c r="J95" s="62">
        <f t="shared" si="69"/>
        <v>9405944</v>
      </c>
      <c r="K95" s="62">
        <f t="shared" si="69"/>
        <v>0</v>
      </c>
      <c r="L95" s="62">
        <f t="shared" si="69"/>
        <v>9405944</v>
      </c>
      <c r="M95" s="64">
        <f t="shared" si="63"/>
        <v>0.20568595372843218</v>
      </c>
      <c r="N95" s="64">
        <f t="shared" si="64"/>
        <v>0</v>
      </c>
      <c r="O95" s="152">
        <f t="shared" si="65"/>
        <v>0</v>
      </c>
    </row>
    <row r="96" spans="1:15" ht="43.5" customHeight="1" x14ac:dyDescent="0.25">
      <c r="A96" s="150" t="s">
        <v>430</v>
      </c>
      <c r="B96" s="34" t="s">
        <v>37</v>
      </c>
      <c r="C96" s="34">
        <v>13</v>
      </c>
      <c r="D96" s="34" t="s">
        <v>38</v>
      </c>
      <c r="E96" s="40" t="s">
        <v>393</v>
      </c>
      <c r="F96" s="62">
        <f t="shared" si="69"/>
        <v>45729637</v>
      </c>
      <c r="G96" s="62">
        <f t="shared" si="69"/>
        <v>0</v>
      </c>
      <c r="H96" s="62">
        <f t="shared" si="69"/>
        <v>45729637</v>
      </c>
      <c r="I96" s="151">
        <f t="shared" si="47"/>
        <v>8.1926773155812955E-4</v>
      </c>
      <c r="J96" s="62">
        <f t="shared" si="69"/>
        <v>9405944</v>
      </c>
      <c r="K96" s="62">
        <f t="shared" si="69"/>
        <v>0</v>
      </c>
      <c r="L96" s="62">
        <f t="shared" si="69"/>
        <v>9405944</v>
      </c>
      <c r="M96" s="64">
        <f t="shared" si="63"/>
        <v>0.20568595372843218</v>
      </c>
      <c r="N96" s="64">
        <f t="shared" si="64"/>
        <v>0</v>
      </c>
      <c r="O96" s="152">
        <f t="shared" si="65"/>
        <v>0</v>
      </c>
    </row>
    <row r="97" spans="1:15" ht="43.5" customHeight="1" x14ac:dyDescent="0.25">
      <c r="A97" s="153" t="s">
        <v>431</v>
      </c>
      <c r="B97" s="44" t="s">
        <v>37</v>
      </c>
      <c r="C97" s="44">
        <v>13</v>
      </c>
      <c r="D97" s="44" t="s">
        <v>38</v>
      </c>
      <c r="E97" s="45" t="s">
        <v>258</v>
      </c>
      <c r="F97" s="46">
        <v>45729637</v>
      </c>
      <c r="G97" s="46">
        <v>0</v>
      </c>
      <c r="H97" s="46">
        <f>+F97-G97</f>
        <v>45729637</v>
      </c>
      <c r="I97" s="154">
        <f t="shared" si="47"/>
        <v>8.1926773155812955E-4</v>
      </c>
      <c r="J97" s="46">
        <v>9405944</v>
      </c>
      <c r="K97" s="46">
        <v>0</v>
      </c>
      <c r="L97" s="46">
        <f t="shared" si="62"/>
        <v>9405944</v>
      </c>
      <c r="M97" s="57">
        <f t="shared" si="63"/>
        <v>0.20568595372843218</v>
      </c>
      <c r="N97" s="57">
        <f t="shared" si="64"/>
        <v>0</v>
      </c>
      <c r="O97" s="155">
        <f t="shared" si="65"/>
        <v>0</v>
      </c>
    </row>
    <row r="98" spans="1:15" ht="43.5" customHeight="1" x14ac:dyDescent="0.25">
      <c r="A98" s="150" t="s">
        <v>432</v>
      </c>
      <c r="B98" s="34" t="s">
        <v>37</v>
      </c>
      <c r="C98" s="34">
        <v>13</v>
      </c>
      <c r="D98" s="34" t="s">
        <v>38</v>
      </c>
      <c r="E98" s="40" t="s">
        <v>433</v>
      </c>
      <c r="F98" s="60">
        <f>+F99</f>
        <v>20000000</v>
      </c>
      <c r="G98" s="60">
        <f t="shared" ref="G98:G102" si="70">+G99</f>
        <v>0</v>
      </c>
      <c r="H98" s="60">
        <f>+H99</f>
        <v>20000000</v>
      </c>
      <c r="I98" s="151">
        <f t="shared" si="47"/>
        <v>3.5830930893159267E-4</v>
      </c>
      <c r="J98" s="60">
        <f>+J99</f>
        <v>0</v>
      </c>
      <c r="K98" s="60">
        <f t="shared" ref="K98:L102" si="71">+K99</f>
        <v>0</v>
      </c>
      <c r="L98" s="60">
        <f t="shared" si="71"/>
        <v>0</v>
      </c>
      <c r="M98" s="64">
        <f t="shared" si="63"/>
        <v>0</v>
      </c>
      <c r="N98" s="64">
        <f t="shared" si="64"/>
        <v>0</v>
      </c>
      <c r="O98" s="152" t="s">
        <v>40</v>
      </c>
    </row>
    <row r="99" spans="1:15" ht="43.5" customHeight="1" x14ac:dyDescent="0.25">
      <c r="A99" s="150" t="s">
        <v>434</v>
      </c>
      <c r="B99" s="34" t="s">
        <v>37</v>
      </c>
      <c r="C99" s="34">
        <v>13</v>
      </c>
      <c r="D99" s="34" t="s">
        <v>38</v>
      </c>
      <c r="E99" s="96" t="s">
        <v>251</v>
      </c>
      <c r="F99" s="60">
        <f>+F100</f>
        <v>20000000</v>
      </c>
      <c r="G99" s="60">
        <f t="shared" si="70"/>
        <v>0</v>
      </c>
      <c r="H99" s="60">
        <f>+H100</f>
        <v>20000000</v>
      </c>
      <c r="I99" s="151">
        <f t="shared" si="47"/>
        <v>3.5830930893159267E-4</v>
      </c>
      <c r="J99" s="60">
        <f>+J100</f>
        <v>0</v>
      </c>
      <c r="K99" s="60">
        <f t="shared" si="71"/>
        <v>0</v>
      </c>
      <c r="L99" s="60">
        <f t="shared" si="71"/>
        <v>0</v>
      </c>
      <c r="M99" s="64">
        <f t="shared" si="63"/>
        <v>0</v>
      </c>
      <c r="N99" s="64">
        <f t="shared" si="64"/>
        <v>0</v>
      </c>
      <c r="O99" s="152" t="s">
        <v>40</v>
      </c>
    </row>
    <row r="100" spans="1:15" ht="43.5" customHeight="1" x14ac:dyDescent="0.25">
      <c r="A100" s="150" t="s">
        <v>508</v>
      </c>
      <c r="B100" s="34" t="s">
        <v>37</v>
      </c>
      <c r="C100" s="34">
        <v>13</v>
      </c>
      <c r="D100" s="34" t="s">
        <v>38</v>
      </c>
      <c r="E100" s="40" t="s">
        <v>509</v>
      </c>
      <c r="F100" s="60">
        <f t="shared" ref="F100:J102" si="72">+F101</f>
        <v>20000000</v>
      </c>
      <c r="G100" s="60">
        <f t="shared" si="70"/>
        <v>0</v>
      </c>
      <c r="H100" s="60">
        <f t="shared" si="72"/>
        <v>20000000</v>
      </c>
      <c r="I100" s="151">
        <f t="shared" si="47"/>
        <v>3.5830930893159267E-4</v>
      </c>
      <c r="J100" s="60">
        <f t="shared" si="72"/>
        <v>0</v>
      </c>
      <c r="K100" s="60">
        <f t="shared" si="71"/>
        <v>0</v>
      </c>
      <c r="L100" s="60">
        <f t="shared" si="71"/>
        <v>0</v>
      </c>
      <c r="M100" s="64">
        <f t="shared" si="63"/>
        <v>0</v>
      </c>
      <c r="N100" s="64">
        <f t="shared" si="64"/>
        <v>0</v>
      </c>
      <c r="O100" s="152" t="s">
        <v>40</v>
      </c>
    </row>
    <row r="101" spans="1:15" ht="43.5" customHeight="1" x14ac:dyDescent="0.25">
      <c r="A101" s="150" t="s">
        <v>510</v>
      </c>
      <c r="B101" s="34" t="s">
        <v>37</v>
      </c>
      <c r="C101" s="34">
        <v>13</v>
      </c>
      <c r="D101" s="34" t="s">
        <v>38</v>
      </c>
      <c r="E101" s="40" t="s">
        <v>509</v>
      </c>
      <c r="F101" s="60">
        <f t="shared" si="72"/>
        <v>20000000</v>
      </c>
      <c r="G101" s="60">
        <f t="shared" si="70"/>
        <v>0</v>
      </c>
      <c r="H101" s="60">
        <f t="shared" si="72"/>
        <v>20000000</v>
      </c>
      <c r="I101" s="151">
        <f t="shared" si="47"/>
        <v>3.5830930893159267E-4</v>
      </c>
      <c r="J101" s="60">
        <f t="shared" si="72"/>
        <v>0</v>
      </c>
      <c r="K101" s="60">
        <f t="shared" si="71"/>
        <v>0</v>
      </c>
      <c r="L101" s="60">
        <f t="shared" si="71"/>
        <v>0</v>
      </c>
      <c r="M101" s="64">
        <f t="shared" si="63"/>
        <v>0</v>
      </c>
      <c r="N101" s="64">
        <f t="shared" si="64"/>
        <v>0</v>
      </c>
      <c r="O101" s="152" t="s">
        <v>40</v>
      </c>
    </row>
    <row r="102" spans="1:15" ht="43.5" customHeight="1" x14ac:dyDescent="0.25">
      <c r="A102" s="150" t="s">
        <v>511</v>
      </c>
      <c r="B102" s="34" t="s">
        <v>37</v>
      </c>
      <c r="C102" s="34">
        <v>13</v>
      </c>
      <c r="D102" s="34" t="s">
        <v>38</v>
      </c>
      <c r="E102" s="40" t="s">
        <v>393</v>
      </c>
      <c r="F102" s="60">
        <f t="shared" si="72"/>
        <v>20000000</v>
      </c>
      <c r="G102" s="60">
        <f t="shared" si="70"/>
        <v>0</v>
      </c>
      <c r="H102" s="60">
        <f t="shared" si="72"/>
        <v>20000000</v>
      </c>
      <c r="I102" s="151">
        <f t="shared" si="47"/>
        <v>3.5830930893159267E-4</v>
      </c>
      <c r="J102" s="60">
        <f t="shared" si="72"/>
        <v>0</v>
      </c>
      <c r="K102" s="60">
        <f t="shared" si="71"/>
        <v>0</v>
      </c>
      <c r="L102" s="60">
        <f t="shared" si="71"/>
        <v>0</v>
      </c>
      <c r="M102" s="64">
        <f t="shared" si="63"/>
        <v>0</v>
      </c>
      <c r="N102" s="64">
        <f t="shared" si="64"/>
        <v>0</v>
      </c>
      <c r="O102" s="152" t="s">
        <v>40</v>
      </c>
    </row>
    <row r="103" spans="1:15" ht="43.5" customHeight="1" x14ac:dyDescent="0.25">
      <c r="A103" s="153" t="s">
        <v>512</v>
      </c>
      <c r="B103" s="44" t="s">
        <v>37</v>
      </c>
      <c r="C103" s="44">
        <v>13</v>
      </c>
      <c r="D103" s="44" t="s">
        <v>38</v>
      </c>
      <c r="E103" s="45" t="s">
        <v>258</v>
      </c>
      <c r="F103" s="46">
        <v>20000000</v>
      </c>
      <c r="G103" s="46">
        <v>0</v>
      </c>
      <c r="H103" s="46">
        <f>+F103-G103</f>
        <v>20000000</v>
      </c>
      <c r="I103" s="154">
        <f t="shared" si="47"/>
        <v>3.5830930893159267E-4</v>
      </c>
      <c r="J103" s="46">
        <v>0</v>
      </c>
      <c r="K103" s="46">
        <v>0</v>
      </c>
      <c r="L103" s="46">
        <f t="shared" ref="L103" si="73">+J103-K103</f>
        <v>0</v>
      </c>
      <c r="M103" s="57">
        <f t="shared" si="63"/>
        <v>0</v>
      </c>
      <c r="N103" s="57">
        <f t="shared" si="64"/>
        <v>0</v>
      </c>
      <c r="O103" s="155" t="s">
        <v>40</v>
      </c>
    </row>
    <row r="104" spans="1:15" ht="43.5" customHeight="1" x14ac:dyDescent="0.25">
      <c r="A104" s="194" t="s">
        <v>441</v>
      </c>
      <c r="B104" s="101" t="s">
        <v>37</v>
      </c>
      <c r="C104" s="34">
        <v>13</v>
      </c>
      <c r="D104" s="34" t="s">
        <v>38</v>
      </c>
      <c r="E104" s="96" t="s">
        <v>442</v>
      </c>
      <c r="F104" s="66">
        <f t="shared" ref="F104:H105" si="74">+F106</f>
        <v>2620046413.3000002</v>
      </c>
      <c r="G104" s="66">
        <f t="shared" si="74"/>
        <v>0</v>
      </c>
      <c r="H104" s="66">
        <f t="shared" si="74"/>
        <v>2620046413.3000002</v>
      </c>
      <c r="I104" s="163">
        <f t="shared" si="47"/>
        <v>4.6939350985911059E-2</v>
      </c>
      <c r="J104" s="66">
        <f t="shared" ref="J104:L105" si="75">+J106</f>
        <v>208757097.74000001</v>
      </c>
      <c r="K104" s="66">
        <f t="shared" si="75"/>
        <v>0</v>
      </c>
      <c r="L104" s="66">
        <f t="shared" si="75"/>
        <v>208757097.74000001</v>
      </c>
      <c r="M104" s="64">
        <f t="shared" si="63"/>
        <v>7.9676870104398764E-2</v>
      </c>
      <c r="N104" s="64">
        <f t="shared" si="64"/>
        <v>0</v>
      </c>
      <c r="O104" s="152">
        <f t="shared" si="65"/>
        <v>0</v>
      </c>
    </row>
    <row r="105" spans="1:15" ht="43.5" customHeight="1" x14ac:dyDescent="0.25">
      <c r="A105" s="194" t="s">
        <v>441</v>
      </c>
      <c r="B105" s="101" t="s">
        <v>37</v>
      </c>
      <c r="C105" s="34">
        <v>20</v>
      </c>
      <c r="D105" s="34" t="s">
        <v>38</v>
      </c>
      <c r="E105" s="96" t="s">
        <v>442</v>
      </c>
      <c r="F105" s="66">
        <f t="shared" si="74"/>
        <v>10000000000</v>
      </c>
      <c r="G105" s="66">
        <f t="shared" si="74"/>
        <v>0</v>
      </c>
      <c r="H105" s="66">
        <f t="shared" si="74"/>
        <v>10000000000</v>
      </c>
      <c r="I105" s="163">
        <f t="shared" si="47"/>
        <v>0.17915465446579634</v>
      </c>
      <c r="J105" s="66">
        <f t="shared" si="75"/>
        <v>10000000000</v>
      </c>
      <c r="K105" s="66">
        <f t="shared" si="75"/>
        <v>10000000000</v>
      </c>
      <c r="L105" s="66">
        <f t="shared" si="75"/>
        <v>0</v>
      </c>
      <c r="M105" s="64">
        <f t="shared" si="63"/>
        <v>1</v>
      </c>
      <c r="N105" s="64">
        <f t="shared" si="64"/>
        <v>1</v>
      </c>
      <c r="O105" s="152">
        <f t="shared" si="65"/>
        <v>1</v>
      </c>
    </row>
    <row r="106" spans="1:15" ht="43.5" customHeight="1" x14ac:dyDescent="0.25">
      <c r="A106" s="194" t="s">
        <v>443</v>
      </c>
      <c r="B106" s="101" t="s">
        <v>37</v>
      </c>
      <c r="C106" s="34">
        <v>13</v>
      </c>
      <c r="D106" s="34" t="s">
        <v>38</v>
      </c>
      <c r="E106" s="96" t="s">
        <v>251</v>
      </c>
      <c r="F106" s="66">
        <f>+F108+F112+F122+F126</f>
        <v>2620046413.3000002</v>
      </c>
      <c r="G106" s="66">
        <f>+G108+G112+G122+G126</f>
        <v>0</v>
      </c>
      <c r="H106" s="66">
        <f>+H108+H112+H122+H126</f>
        <v>2620046413.3000002</v>
      </c>
      <c r="I106" s="163">
        <f t="shared" si="47"/>
        <v>4.6939350985911059E-2</v>
      </c>
      <c r="J106" s="66">
        <f>+J108+J112+J122+J126</f>
        <v>208757097.74000001</v>
      </c>
      <c r="K106" s="66">
        <f t="shared" ref="K106:L106" si="76">+K108+K112+K122+K126</f>
        <v>0</v>
      </c>
      <c r="L106" s="66">
        <f t="shared" si="76"/>
        <v>208757097.74000001</v>
      </c>
      <c r="M106" s="64">
        <f t="shared" si="63"/>
        <v>7.9676870104398764E-2</v>
      </c>
      <c r="N106" s="64">
        <f t="shared" si="64"/>
        <v>0</v>
      </c>
      <c r="O106" s="152">
        <f t="shared" si="65"/>
        <v>0</v>
      </c>
    </row>
    <row r="107" spans="1:15" ht="43.5" customHeight="1" x14ac:dyDescent="0.25">
      <c r="A107" s="194" t="s">
        <v>443</v>
      </c>
      <c r="B107" s="101" t="s">
        <v>37</v>
      </c>
      <c r="C107" s="34">
        <v>20</v>
      </c>
      <c r="D107" s="34" t="s">
        <v>38</v>
      </c>
      <c r="E107" s="96" t="s">
        <v>251</v>
      </c>
      <c r="F107" s="66">
        <f>+F113</f>
        <v>10000000000</v>
      </c>
      <c r="G107" s="66">
        <f>+G113</f>
        <v>0</v>
      </c>
      <c r="H107" s="66">
        <f>+H113</f>
        <v>10000000000</v>
      </c>
      <c r="I107" s="163">
        <f t="shared" si="47"/>
        <v>0.17915465446579634</v>
      </c>
      <c r="J107" s="66">
        <f>+J113</f>
        <v>10000000000</v>
      </c>
      <c r="K107" s="66">
        <f t="shared" ref="K107:L107" si="77">+K113</f>
        <v>10000000000</v>
      </c>
      <c r="L107" s="66">
        <f t="shared" si="77"/>
        <v>0</v>
      </c>
      <c r="M107" s="64">
        <f t="shared" si="63"/>
        <v>1</v>
      </c>
      <c r="N107" s="64">
        <f t="shared" si="64"/>
        <v>1</v>
      </c>
      <c r="O107" s="152">
        <f t="shared" si="65"/>
        <v>1</v>
      </c>
    </row>
    <row r="108" spans="1:15" ht="52.5" customHeight="1" x14ac:dyDescent="0.25">
      <c r="A108" s="186" t="s">
        <v>444</v>
      </c>
      <c r="B108" s="101" t="s">
        <v>37</v>
      </c>
      <c r="C108" s="34">
        <v>13</v>
      </c>
      <c r="D108" s="34" t="s">
        <v>38</v>
      </c>
      <c r="E108" s="96" t="s">
        <v>445</v>
      </c>
      <c r="F108" s="66">
        <f t="shared" ref="F108:L111" si="78">+F109</f>
        <v>1168128</v>
      </c>
      <c r="G108" s="66">
        <f t="shared" si="78"/>
        <v>0</v>
      </c>
      <c r="H108" s="66">
        <f t="shared" si="78"/>
        <v>1168128</v>
      </c>
      <c r="I108" s="162">
        <f t="shared" si="47"/>
        <v>2.0927556821182175E-5</v>
      </c>
      <c r="J108" s="66">
        <f t="shared" si="78"/>
        <v>1168128</v>
      </c>
      <c r="K108" s="66">
        <f t="shared" si="78"/>
        <v>0</v>
      </c>
      <c r="L108" s="66">
        <f t="shared" si="78"/>
        <v>1168128</v>
      </c>
      <c r="M108" s="64">
        <f t="shared" si="63"/>
        <v>1</v>
      </c>
      <c r="N108" s="64">
        <f t="shared" si="64"/>
        <v>0</v>
      </c>
      <c r="O108" s="152">
        <f t="shared" si="65"/>
        <v>0</v>
      </c>
    </row>
    <row r="109" spans="1:15" ht="52.5" customHeight="1" x14ac:dyDescent="0.25">
      <c r="A109" s="186" t="s">
        <v>446</v>
      </c>
      <c r="B109" s="101" t="s">
        <v>37</v>
      </c>
      <c r="C109" s="34">
        <v>13</v>
      </c>
      <c r="D109" s="34" t="s">
        <v>38</v>
      </c>
      <c r="E109" s="96" t="s">
        <v>445</v>
      </c>
      <c r="F109" s="66">
        <f t="shared" si="78"/>
        <v>1168128</v>
      </c>
      <c r="G109" s="66">
        <f t="shared" si="78"/>
        <v>0</v>
      </c>
      <c r="H109" s="66">
        <f t="shared" si="78"/>
        <v>1168128</v>
      </c>
      <c r="I109" s="162">
        <f t="shared" si="47"/>
        <v>2.0927556821182175E-5</v>
      </c>
      <c r="J109" s="66">
        <f t="shared" si="78"/>
        <v>1168128</v>
      </c>
      <c r="K109" s="66">
        <f t="shared" si="78"/>
        <v>0</v>
      </c>
      <c r="L109" s="66">
        <f t="shared" si="78"/>
        <v>1168128</v>
      </c>
      <c r="M109" s="64">
        <f t="shared" si="63"/>
        <v>1</v>
      </c>
      <c r="N109" s="64">
        <f t="shared" si="64"/>
        <v>0</v>
      </c>
      <c r="O109" s="152">
        <f t="shared" si="65"/>
        <v>0</v>
      </c>
    </row>
    <row r="110" spans="1:15" ht="43.5" customHeight="1" x14ac:dyDescent="0.25">
      <c r="A110" s="186" t="s">
        <v>447</v>
      </c>
      <c r="B110" s="101" t="s">
        <v>37</v>
      </c>
      <c r="C110" s="34">
        <v>13</v>
      </c>
      <c r="D110" s="34" t="s">
        <v>38</v>
      </c>
      <c r="E110" s="96" t="s">
        <v>448</v>
      </c>
      <c r="F110" s="66">
        <f t="shared" si="78"/>
        <v>1168128</v>
      </c>
      <c r="G110" s="66">
        <f t="shared" si="78"/>
        <v>0</v>
      </c>
      <c r="H110" s="66">
        <f t="shared" si="78"/>
        <v>1168128</v>
      </c>
      <c r="I110" s="162">
        <f t="shared" si="47"/>
        <v>2.0927556821182175E-5</v>
      </c>
      <c r="J110" s="66">
        <f t="shared" si="78"/>
        <v>1168128</v>
      </c>
      <c r="K110" s="66">
        <f t="shared" si="78"/>
        <v>0</v>
      </c>
      <c r="L110" s="66">
        <f t="shared" si="78"/>
        <v>1168128</v>
      </c>
      <c r="M110" s="64">
        <f t="shared" si="63"/>
        <v>1</v>
      </c>
      <c r="N110" s="64">
        <f t="shared" si="64"/>
        <v>0</v>
      </c>
      <c r="O110" s="152">
        <f t="shared" si="65"/>
        <v>0</v>
      </c>
    </row>
    <row r="111" spans="1:15" ht="43.5" customHeight="1" x14ac:dyDescent="0.25">
      <c r="A111" s="153" t="s">
        <v>449</v>
      </c>
      <c r="B111" s="104" t="s">
        <v>37</v>
      </c>
      <c r="C111" s="44">
        <v>13</v>
      </c>
      <c r="D111" s="44" t="s">
        <v>38</v>
      </c>
      <c r="E111" s="45" t="s">
        <v>258</v>
      </c>
      <c r="F111" s="46">
        <v>1168128</v>
      </c>
      <c r="G111" s="56">
        <f t="shared" si="78"/>
        <v>0</v>
      </c>
      <c r="H111" s="46">
        <f>+F111-G111</f>
        <v>1168128</v>
      </c>
      <c r="I111" s="160">
        <f t="shared" si="47"/>
        <v>2.0927556821182175E-5</v>
      </c>
      <c r="J111" s="56">
        <v>1168128</v>
      </c>
      <c r="K111" s="56">
        <f t="shared" si="78"/>
        <v>0</v>
      </c>
      <c r="L111" s="46">
        <f t="shared" si="62"/>
        <v>1168128</v>
      </c>
      <c r="M111" s="57">
        <f t="shared" si="63"/>
        <v>1</v>
      </c>
      <c r="N111" s="57">
        <f t="shared" si="64"/>
        <v>0</v>
      </c>
      <c r="O111" s="155">
        <f t="shared" si="65"/>
        <v>0</v>
      </c>
    </row>
    <row r="112" spans="1:15" ht="57" customHeight="1" x14ac:dyDescent="0.25">
      <c r="A112" s="186" t="s">
        <v>450</v>
      </c>
      <c r="B112" s="108" t="s">
        <v>37</v>
      </c>
      <c r="C112" s="34">
        <v>13</v>
      </c>
      <c r="D112" s="34" t="s">
        <v>38</v>
      </c>
      <c r="E112" s="96" t="s">
        <v>451</v>
      </c>
      <c r="F112" s="60">
        <f t="shared" ref="F112:H113" si="79">+F114</f>
        <v>1621534103.74</v>
      </c>
      <c r="G112" s="60">
        <f t="shared" si="79"/>
        <v>0</v>
      </c>
      <c r="H112" s="60">
        <f>+H114</f>
        <v>1621534103.74</v>
      </c>
      <c r="I112" s="163">
        <f t="shared" si="47"/>
        <v>2.9050538206004447E-2</v>
      </c>
      <c r="J112" s="60">
        <f>+J114</f>
        <v>199887110.74000001</v>
      </c>
      <c r="K112" s="60">
        <f t="shared" ref="K112:L113" si="80">+K114</f>
        <v>0</v>
      </c>
      <c r="L112" s="60">
        <f t="shared" si="80"/>
        <v>199887110.74000001</v>
      </c>
      <c r="M112" s="64">
        <f t="shared" si="63"/>
        <v>0.12327037111274368</v>
      </c>
      <c r="N112" s="64">
        <f t="shared" si="64"/>
        <v>0</v>
      </c>
      <c r="O112" s="152">
        <f t="shared" si="65"/>
        <v>0</v>
      </c>
    </row>
    <row r="113" spans="1:16" ht="57" customHeight="1" x14ac:dyDescent="0.25">
      <c r="A113" s="186" t="s">
        <v>450</v>
      </c>
      <c r="B113" s="101" t="s">
        <v>41</v>
      </c>
      <c r="C113" s="34">
        <v>20</v>
      </c>
      <c r="D113" s="34" t="s">
        <v>38</v>
      </c>
      <c r="E113" s="96" t="s">
        <v>451</v>
      </c>
      <c r="F113" s="60">
        <f t="shared" si="79"/>
        <v>10000000000</v>
      </c>
      <c r="G113" s="60">
        <f t="shared" si="79"/>
        <v>0</v>
      </c>
      <c r="H113" s="60">
        <f t="shared" si="79"/>
        <v>10000000000</v>
      </c>
      <c r="I113" s="163">
        <f t="shared" si="47"/>
        <v>0.17915465446579634</v>
      </c>
      <c r="J113" s="60">
        <f t="shared" ref="J113" si="81">+J115</f>
        <v>10000000000</v>
      </c>
      <c r="K113" s="60">
        <f t="shared" si="80"/>
        <v>10000000000</v>
      </c>
      <c r="L113" s="60">
        <f t="shared" si="80"/>
        <v>0</v>
      </c>
      <c r="M113" s="64">
        <f t="shared" si="63"/>
        <v>1</v>
      </c>
      <c r="N113" s="64">
        <f t="shared" si="64"/>
        <v>1</v>
      </c>
      <c r="O113" s="152">
        <f t="shared" si="65"/>
        <v>1</v>
      </c>
    </row>
    <row r="114" spans="1:16" ht="57" customHeight="1" x14ac:dyDescent="0.25">
      <c r="A114" s="186" t="s">
        <v>452</v>
      </c>
      <c r="B114" s="108" t="s">
        <v>37</v>
      </c>
      <c r="C114" s="34">
        <v>13</v>
      </c>
      <c r="D114" s="34" t="s">
        <v>38</v>
      </c>
      <c r="E114" s="96" t="s">
        <v>451</v>
      </c>
      <c r="F114" s="66">
        <f>+F116+F117</f>
        <v>1621534103.74</v>
      </c>
      <c r="G114" s="66">
        <f>+G116+G117</f>
        <v>0</v>
      </c>
      <c r="H114" s="66">
        <f>+H116+H117</f>
        <v>1621534103.74</v>
      </c>
      <c r="I114" s="163">
        <f t="shared" si="47"/>
        <v>2.9050538206004447E-2</v>
      </c>
      <c r="J114" s="66">
        <f>+J116+J117</f>
        <v>199887110.74000001</v>
      </c>
      <c r="K114" s="66">
        <f t="shared" ref="K114:L114" si="82">+K116+K117</f>
        <v>0</v>
      </c>
      <c r="L114" s="66">
        <f t="shared" si="82"/>
        <v>199887110.74000001</v>
      </c>
      <c r="M114" s="64">
        <f t="shared" si="63"/>
        <v>0.12327037111274368</v>
      </c>
      <c r="N114" s="64">
        <f t="shared" si="64"/>
        <v>0</v>
      </c>
      <c r="O114" s="152">
        <f t="shared" si="65"/>
        <v>0</v>
      </c>
    </row>
    <row r="115" spans="1:16" ht="57" customHeight="1" x14ac:dyDescent="0.25">
      <c r="A115" s="186" t="s">
        <v>452</v>
      </c>
      <c r="B115" s="101" t="s">
        <v>41</v>
      </c>
      <c r="C115" s="34">
        <v>20</v>
      </c>
      <c r="D115" s="34" t="s">
        <v>38</v>
      </c>
      <c r="E115" s="96" t="s">
        <v>451</v>
      </c>
      <c r="F115" s="66">
        <f>+F118</f>
        <v>10000000000</v>
      </c>
      <c r="G115" s="66">
        <f>+G118</f>
        <v>0</v>
      </c>
      <c r="H115" s="66">
        <f>+H118</f>
        <v>10000000000</v>
      </c>
      <c r="I115" s="163">
        <f t="shared" si="47"/>
        <v>0.17915465446579634</v>
      </c>
      <c r="J115" s="66">
        <f>+J118</f>
        <v>10000000000</v>
      </c>
      <c r="K115" s="66">
        <f t="shared" ref="K115:L115" si="83">+K118</f>
        <v>10000000000</v>
      </c>
      <c r="L115" s="66">
        <f t="shared" si="83"/>
        <v>0</v>
      </c>
      <c r="M115" s="64">
        <f t="shared" si="63"/>
        <v>1</v>
      </c>
      <c r="N115" s="64">
        <f t="shared" si="64"/>
        <v>1</v>
      </c>
      <c r="O115" s="152">
        <f t="shared" si="65"/>
        <v>1</v>
      </c>
    </row>
    <row r="116" spans="1:16" ht="43.5" customHeight="1" x14ac:dyDescent="0.25">
      <c r="A116" s="150" t="s">
        <v>454</v>
      </c>
      <c r="B116" s="108" t="s">
        <v>37</v>
      </c>
      <c r="C116" s="34">
        <v>13</v>
      </c>
      <c r="D116" s="34" t="s">
        <v>38</v>
      </c>
      <c r="E116" s="40" t="s">
        <v>455</v>
      </c>
      <c r="F116" s="62">
        <f>+F120</f>
        <v>822367350</v>
      </c>
      <c r="G116" s="62">
        <f>+G120</f>
        <v>0</v>
      </c>
      <c r="H116" s="62">
        <f>+H120</f>
        <v>822367350</v>
      </c>
      <c r="I116" s="163">
        <f t="shared" si="47"/>
        <v>1.473309384332026E-2</v>
      </c>
      <c r="J116" s="62">
        <f>+J120</f>
        <v>0</v>
      </c>
      <c r="K116" s="62">
        <f t="shared" ref="K116:L116" si="84">+K120</f>
        <v>0</v>
      </c>
      <c r="L116" s="62">
        <f t="shared" si="84"/>
        <v>0</v>
      </c>
      <c r="M116" s="64">
        <f t="shared" si="63"/>
        <v>0</v>
      </c>
      <c r="N116" s="64">
        <f t="shared" si="64"/>
        <v>0</v>
      </c>
      <c r="O116" s="152" t="s">
        <v>40</v>
      </c>
    </row>
    <row r="117" spans="1:16" ht="43.5" customHeight="1" x14ac:dyDescent="0.25">
      <c r="A117" s="186" t="s">
        <v>453</v>
      </c>
      <c r="B117" s="108" t="s">
        <v>37</v>
      </c>
      <c r="C117" s="34">
        <v>13</v>
      </c>
      <c r="D117" s="34" t="s">
        <v>38</v>
      </c>
      <c r="E117" s="96" t="s">
        <v>393</v>
      </c>
      <c r="F117" s="66">
        <f>+F119</f>
        <v>799166753.74000001</v>
      </c>
      <c r="G117" s="66">
        <f>+G119</f>
        <v>0</v>
      </c>
      <c r="H117" s="66">
        <f>+H119</f>
        <v>799166753.74000001</v>
      </c>
      <c r="I117" s="163">
        <f t="shared" si="47"/>
        <v>1.4317444362684185E-2</v>
      </c>
      <c r="J117" s="66">
        <f>+J119</f>
        <v>199887110.74000001</v>
      </c>
      <c r="K117" s="66">
        <f t="shared" ref="K117:L117" si="85">+K119</f>
        <v>0</v>
      </c>
      <c r="L117" s="66">
        <f t="shared" si="85"/>
        <v>199887110.74000001</v>
      </c>
      <c r="M117" s="64">
        <f t="shared" si="63"/>
        <v>0.2501194022455932</v>
      </c>
      <c r="N117" s="64">
        <f t="shared" si="64"/>
        <v>0</v>
      </c>
      <c r="O117" s="152">
        <f t="shared" si="65"/>
        <v>0</v>
      </c>
    </row>
    <row r="118" spans="1:16" ht="43.5" customHeight="1" x14ac:dyDescent="0.25">
      <c r="A118" s="150" t="s">
        <v>454</v>
      </c>
      <c r="B118" s="101" t="s">
        <v>41</v>
      </c>
      <c r="C118" s="34">
        <v>20</v>
      </c>
      <c r="D118" s="34" t="s">
        <v>38</v>
      </c>
      <c r="E118" s="40" t="s">
        <v>455</v>
      </c>
      <c r="F118" s="62">
        <f>+F121</f>
        <v>10000000000</v>
      </c>
      <c r="G118" s="62">
        <f>+G121</f>
        <v>0</v>
      </c>
      <c r="H118" s="62">
        <f>+H121</f>
        <v>10000000000</v>
      </c>
      <c r="I118" s="163">
        <f t="shared" si="47"/>
        <v>0.17915465446579634</v>
      </c>
      <c r="J118" s="62">
        <f>+J121</f>
        <v>10000000000</v>
      </c>
      <c r="K118" s="62">
        <f t="shared" ref="K118:L118" si="86">+K121</f>
        <v>10000000000</v>
      </c>
      <c r="L118" s="62">
        <f t="shared" si="86"/>
        <v>0</v>
      </c>
      <c r="M118" s="57">
        <f t="shared" si="63"/>
        <v>1</v>
      </c>
      <c r="N118" s="57">
        <f t="shared" si="64"/>
        <v>1</v>
      </c>
      <c r="O118" s="155">
        <f t="shared" si="65"/>
        <v>1</v>
      </c>
    </row>
    <row r="119" spans="1:16" ht="43.5" customHeight="1" x14ac:dyDescent="0.25">
      <c r="A119" s="153" t="s">
        <v>456</v>
      </c>
      <c r="B119" s="100" t="s">
        <v>37</v>
      </c>
      <c r="C119" s="44">
        <v>13</v>
      </c>
      <c r="D119" s="44" t="s">
        <v>38</v>
      </c>
      <c r="E119" s="109" t="s">
        <v>258</v>
      </c>
      <c r="F119" s="46">
        <v>799166753.74000001</v>
      </c>
      <c r="G119" s="46">
        <v>0</v>
      </c>
      <c r="H119" s="46">
        <f t="shared" ref="H119:H121" si="87">+F119-G119</f>
        <v>799166753.74000001</v>
      </c>
      <c r="I119" s="164">
        <f t="shared" si="47"/>
        <v>1.4317444362684185E-2</v>
      </c>
      <c r="J119" s="46">
        <v>199887110.74000001</v>
      </c>
      <c r="K119" s="46">
        <v>0</v>
      </c>
      <c r="L119" s="46">
        <f t="shared" si="62"/>
        <v>199887110.74000001</v>
      </c>
      <c r="M119" s="57">
        <f t="shared" si="63"/>
        <v>0.2501194022455932</v>
      </c>
      <c r="N119" s="57">
        <f t="shared" si="64"/>
        <v>0</v>
      </c>
      <c r="O119" s="155">
        <f t="shared" si="65"/>
        <v>0</v>
      </c>
      <c r="P119" s="50"/>
    </row>
    <row r="120" spans="1:16" ht="43.5" customHeight="1" x14ac:dyDescent="0.25">
      <c r="A120" s="153" t="s">
        <v>457</v>
      </c>
      <c r="B120" s="104" t="s">
        <v>37</v>
      </c>
      <c r="C120" s="44">
        <v>13</v>
      </c>
      <c r="D120" s="44" t="s">
        <v>38</v>
      </c>
      <c r="E120" s="109" t="s">
        <v>258</v>
      </c>
      <c r="F120" s="46">
        <v>822367350</v>
      </c>
      <c r="G120" s="46">
        <f>+G121</f>
        <v>0</v>
      </c>
      <c r="H120" s="46">
        <f t="shared" si="87"/>
        <v>822367350</v>
      </c>
      <c r="I120" s="164">
        <f t="shared" si="47"/>
        <v>1.473309384332026E-2</v>
      </c>
      <c r="J120" s="46">
        <v>0</v>
      </c>
      <c r="K120" s="46">
        <v>0</v>
      </c>
      <c r="L120" s="46">
        <f t="shared" si="62"/>
        <v>0</v>
      </c>
      <c r="M120" s="57">
        <f t="shared" si="63"/>
        <v>0</v>
      </c>
      <c r="N120" s="57">
        <f t="shared" si="64"/>
        <v>0</v>
      </c>
      <c r="O120" s="155" t="s">
        <v>40</v>
      </c>
    </row>
    <row r="121" spans="1:16" ht="43.5" customHeight="1" x14ac:dyDescent="0.25">
      <c r="A121" s="153" t="s">
        <v>457</v>
      </c>
      <c r="B121" s="104" t="s">
        <v>41</v>
      </c>
      <c r="C121" s="44">
        <v>20</v>
      </c>
      <c r="D121" s="44" t="s">
        <v>38</v>
      </c>
      <c r="E121" s="109" t="s">
        <v>258</v>
      </c>
      <c r="F121" s="46">
        <v>10000000000</v>
      </c>
      <c r="G121" s="46">
        <v>0</v>
      </c>
      <c r="H121" s="46">
        <f t="shared" si="87"/>
        <v>10000000000</v>
      </c>
      <c r="I121" s="164">
        <f t="shared" si="47"/>
        <v>0.17915465446579634</v>
      </c>
      <c r="J121" s="46">
        <v>10000000000</v>
      </c>
      <c r="K121" s="46">
        <v>10000000000</v>
      </c>
      <c r="L121" s="46">
        <f t="shared" si="62"/>
        <v>0</v>
      </c>
      <c r="M121" s="57">
        <f t="shared" si="63"/>
        <v>1</v>
      </c>
      <c r="N121" s="57">
        <f>+K121/H121</f>
        <v>1</v>
      </c>
      <c r="O121" s="155">
        <f t="shared" si="65"/>
        <v>1</v>
      </c>
      <c r="P121" s="50"/>
    </row>
    <row r="122" spans="1:16" ht="54" customHeight="1" x14ac:dyDescent="0.25">
      <c r="A122" s="186" t="s">
        <v>458</v>
      </c>
      <c r="B122" s="101" t="s">
        <v>37</v>
      </c>
      <c r="C122" s="34">
        <v>13</v>
      </c>
      <c r="D122" s="34" t="s">
        <v>38</v>
      </c>
      <c r="E122" s="96" t="s">
        <v>459</v>
      </c>
      <c r="F122" s="66">
        <f t="shared" ref="F122:L124" si="88">+F123</f>
        <v>987224297.55999994</v>
      </c>
      <c r="G122" s="66">
        <f t="shared" si="88"/>
        <v>0</v>
      </c>
      <c r="H122" s="66">
        <f t="shared" si="88"/>
        <v>987224297.55999994</v>
      </c>
      <c r="I122" s="163">
        <f t="shared" si="47"/>
        <v>1.7686582790960029E-2</v>
      </c>
      <c r="J122" s="66">
        <f t="shared" si="88"/>
        <v>0</v>
      </c>
      <c r="K122" s="66">
        <f t="shared" si="88"/>
        <v>0</v>
      </c>
      <c r="L122" s="66">
        <f t="shared" si="88"/>
        <v>0</v>
      </c>
      <c r="M122" s="64">
        <f t="shared" si="63"/>
        <v>0</v>
      </c>
      <c r="N122" s="64">
        <f t="shared" si="64"/>
        <v>0</v>
      </c>
      <c r="O122" s="152" t="s">
        <v>40</v>
      </c>
    </row>
    <row r="123" spans="1:16" ht="54" customHeight="1" x14ac:dyDescent="0.25">
      <c r="A123" s="186" t="s">
        <v>460</v>
      </c>
      <c r="B123" s="101" t="s">
        <v>37</v>
      </c>
      <c r="C123" s="34">
        <v>13</v>
      </c>
      <c r="D123" s="34" t="s">
        <v>38</v>
      </c>
      <c r="E123" s="96" t="s">
        <v>459</v>
      </c>
      <c r="F123" s="66">
        <f t="shared" si="88"/>
        <v>987224297.55999994</v>
      </c>
      <c r="G123" s="66">
        <f t="shared" si="88"/>
        <v>0</v>
      </c>
      <c r="H123" s="66">
        <f t="shared" si="88"/>
        <v>987224297.55999994</v>
      </c>
      <c r="I123" s="163">
        <f t="shared" si="47"/>
        <v>1.7686582790960029E-2</v>
      </c>
      <c r="J123" s="66">
        <f t="shared" si="88"/>
        <v>0</v>
      </c>
      <c r="K123" s="66">
        <f t="shared" si="88"/>
        <v>0</v>
      </c>
      <c r="L123" s="66">
        <f t="shared" si="88"/>
        <v>0</v>
      </c>
      <c r="M123" s="64">
        <f t="shared" si="63"/>
        <v>0</v>
      </c>
      <c r="N123" s="64">
        <f t="shared" si="64"/>
        <v>0</v>
      </c>
      <c r="O123" s="152" t="s">
        <v>40</v>
      </c>
    </row>
    <row r="124" spans="1:16" ht="43.5" customHeight="1" x14ac:dyDescent="0.25">
      <c r="A124" s="186" t="s">
        <v>461</v>
      </c>
      <c r="B124" s="101" t="s">
        <v>37</v>
      </c>
      <c r="C124" s="34">
        <v>13</v>
      </c>
      <c r="D124" s="34" t="s">
        <v>38</v>
      </c>
      <c r="E124" s="96" t="s">
        <v>462</v>
      </c>
      <c r="F124" s="66">
        <f t="shared" si="88"/>
        <v>987224297.55999994</v>
      </c>
      <c r="G124" s="66">
        <f t="shared" si="88"/>
        <v>0</v>
      </c>
      <c r="H124" s="66">
        <f t="shared" si="88"/>
        <v>987224297.55999994</v>
      </c>
      <c r="I124" s="163">
        <f t="shared" si="47"/>
        <v>1.7686582790960029E-2</v>
      </c>
      <c r="J124" s="66">
        <f t="shared" si="88"/>
        <v>0</v>
      </c>
      <c r="K124" s="66">
        <f t="shared" si="88"/>
        <v>0</v>
      </c>
      <c r="L124" s="66">
        <f t="shared" si="88"/>
        <v>0</v>
      </c>
      <c r="M124" s="64">
        <f t="shared" si="63"/>
        <v>0</v>
      </c>
      <c r="N124" s="64">
        <f t="shared" si="64"/>
        <v>0</v>
      </c>
      <c r="O124" s="152" t="s">
        <v>40</v>
      </c>
    </row>
    <row r="125" spans="1:16" ht="43.5" customHeight="1" x14ac:dyDescent="0.25">
      <c r="A125" s="153" t="s">
        <v>463</v>
      </c>
      <c r="B125" s="104" t="s">
        <v>37</v>
      </c>
      <c r="C125" s="44">
        <v>13</v>
      </c>
      <c r="D125" s="44" t="s">
        <v>38</v>
      </c>
      <c r="E125" s="109" t="s">
        <v>258</v>
      </c>
      <c r="F125" s="46">
        <v>987224297.55999994</v>
      </c>
      <c r="G125" s="56">
        <f t="shared" ref="G125" si="89">+G127</f>
        <v>0</v>
      </c>
      <c r="H125" s="46">
        <f>+F125-G125</f>
        <v>987224297.55999994</v>
      </c>
      <c r="I125" s="164">
        <f t="shared" si="47"/>
        <v>1.7686582790960029E-2</v>
      </c>
      <c r="J125" s="56">
        <v>0</v>
      </c>
      <c r="K125" s="56">
        <f t="shared" ref="K125" si="90">+K127</f>
        <v>0</v>
      </c>
      <c r="L125" s="56">
        <f t="shared" si="62"/>
        <v>0</v>
      </c>
      <c r="M125" s="57">
        <f t="shared" si="63"/>
        <v>0</v>
      </c>
      <c r="N125" s="57">
        <f t="shared" si="64"/>
        <v>0</v>
      </c>
      <c r="O125" s="155" t="s">
        <v>40</v>
      </c>
    </row>
    <row r="126" spans="1:16" ht="55.5" customHeight="1" x14ac:dyDescent="0.25">
      <c r="A126" s="186" t="s">
        <v>464</v>
      </c>
      <c r="B126" s="101" t="s">
        <v>37</v>
      </c>
      <c r="C126" s="34">
        <v>13</v>
      </c>
      <c r="D126" s="34" t="s">
        <v>38</v>
      </c>
      <c r="E126" s="96" t="s">
        <v>465</v>
      </c>
      <c r="F126" s="66">
        <f t="shared" ref="F126:L128" si="91">+F127</f>
        <v>10119884</v>
      </c>
      <c r="G126" s="66">
        <f t="shared" si="91"/>
        <v>0</v>
      </c>
      <c r="H126" s="66">
        <f t="shared" si="91"/>
        <v>10119884</v>
      </c>
      <c r="I126" s="151">
        <f t="shared" si="47"/>
        <v>1.8130243212539408E-4</v>
      </c>
      <c r="J126" s="66">
        <f t="shared" si="91"/>
        <v>7701859</v>
      </c>
      <c r="K126" s="66">
        <f t="shared" si="91"/>
        <v>0</v>
      </c>
      <c r="L126" s="66">
        <f t="shared" si="91"/>
        <v>7701859</v>
      </c>
      <c r="M126" s="64">
        <f t="shared" si="63"/>
        <v>0.76106198450496076</v>
      </c>
      <c r="N126" s="64">
        <f t="shared" si="64"/>
        <v>0</v>
      </c>
      <c r="O126" s="152">
        <f t="shared" si="65"/>
        <v>0</v>
      </c>
    </row>
    <row r="127" spans="1:16" ht="55.5" customHeight="1" x14ac:dyDescent="0.25">
      <c r="A127" s="186" t="s">
        <v>466</v>
      </c>
      <c r="B127" s="101" t="s">
        <v>37</v>
      </c>
      <c r="C127" s="34">
        <v>13</v>
      </c>
      <c r="D127" s="34" t="s">
        <v>38</v>
      </c>
      <c r="E127" s="96" t="s">
        <v>465</v>
      </c>
      <c r="F127" s="66">
        <f t="shared" si="91"/>
        <v>10119884</v>
      </c>
      <c r="G127" s="66">
        <f t="shared" si="91"/>
        <v>0</v>
      </c>
      <c r="H127" s="66">
        <f t="shared" si="91"/>
        <v>10119884</v>
      </c>
      <c r="I127" s="151">
        <f t="shared" si="47"/>
        <v>1.8130243212539408E-4</v>
      </c>
      <c r="J127" s="66">
        <f t="shared" si="91"/>
        <v>7701859</v>
      </c>
      <c r="K127" s="66">
        <f t="shared" si="91"/>
        <v>0</v>
      </c>
      <c r="L127" s="66">
        <f t="shared" si="91"/>
        <v>7701859</v>
      </c>
      <c r="M127" s="64">
        <f t="shared" si="63"/>
        <v>0.76106198450496076</v>
      </c>
      <c r="N127" s="64">
        <f t="shared" si="64"/>
        <v>0</v>
      </c>
      <c r="O127" s="152">
        <f t="shared" si="65"/>
        <v>0</v>
      </c>
    </row>
    <row r="128" spans="1:16" ht="43.5" customHeight="1" x14ac:dyDescent="0.25">
      <c r="A128" s="186" t="s">
        <v>467</v>
      </c>
      <c r="B128" s="101" t="s">
        <v>37</v>
      </c>
      <c r="C128" s="34">
        <v>13</v>
      </c>
      <c r="D128" s="34" t="s">
        <v>38</v>
      </c>
      <c r="E128" s="96" t="s">
        <v>468</v>
      </c>
      <c r="F128" s="66">
        <f t="shared" si="91"/>
        <v>10119884</v>
      </c>
      <c r="G128" s="66">
        <f t="shared" si="91"/>
        <v>0</v>
      </c>
      <c r="H128" s="66">
        <f t="shared" si="91"/>
        <v>10119884</v>
      </c>
      <c r="I128" s="151">
        <f t="shared" si="47"/>
        <v>1.8130243212539408E-4</v>
      </c>
      <c r="J128" s="66">
        <f t="shared" si="91"/>
        <v>7701859</v>
      </c>
      <c r="K128" s="66">
        <f t="shared" si="91"/>
        <v>0</v>
      </c>
      <c r="L128" s="66">
        <f t="shared" si="91"/>
        <v>7701859</v>
      </c>
      <c r="M128" s="64">
        <f t="shared" si="63"/>
        <v>0.76106198450496076</v>
      </c>
      <c r="N128" s="57">
        <f t="shared" si="64"/>
        <v>0</v>
      </c>
      <c r="O128" s="155">
        <f t="shared" si="65"/>
        <v>0</v>
      </c>
    </row>
    <row r="129" spans="1:28" ht="43.5" customHeight="1" thickBot="1" x14ac:dyDescent="0.3">
      <c r="A129" s="165" t="s">
        <v>469</v>
      </c>
      <c r="B129" s="195" t="s">
        <v>37</v>
      </c>
      <c r="C129" s="85">
        <v>13</v>
      </c>
      <c r="D129" s="85" t="s">
        <v>38</v>
      </c>
      <c r="E129" s="196" t="s">
        <v>258</v>
      </c>
      <c r="F129" s="197">
        <v>10119884</v>
      </c>
      <c r="G129" s="87">
        <v>0</v>
      </c>
      <c r="H129" s="87">
        <f>+F129-G129</f>
        <v>10119884</v>
      </c>
      <c r="I129" s="198">
        <f t="shared" si="47"/>
        <v>1.8130243212539408E-4</v>
      </c>
      <c r="J129" s="87">
        <v>7701859</v>
      </c>
      <c r="K129" s="87">
        <v>0</v>
      </c>
      <c r="L129" s="87">
        <f t="shared" si="62"/>
        <v>7701859</v>
      </c>
      <c r="M129" s="167">
        <f t="shared" si="63"/>
        <v>0.76106198450496076</v>
      </c>
      <c r="N129" s="167">
        <f t="shared" si="64"/>
        <v>0</v>
      </c>
      <c r="O129" s="168">
        <f t="shared" si="65"/>
        <v>0</v>
      </c>
    </row>
    <row r="130" spans="1:28" s="119" customFormat="1" ht="33" customHeight="1" thickBot="1" x14ac:dyDescent="0.3">
      <c r="A130" s="279" t="s">
        <v>470</v>
      </c>
      <c r="B130" s="280"/>
      <c r="C130" s="280"/>
      <c r="D130" s="280"/>
      <c r="E130" s="280"/>
      <c r="F130" s="199">
        <f>+F51+F50+F49+F8</f>
        <v>55817695776.970001</v>
      </c>
      <c r="G130" s="199">
        <f t="shared" ref="G130" si="92">+G51+G50+G49+G8</f>
        <v>0</v>
      </c>
      <c r="H130" s="199">
        <f>+H51+H50+H49+H8</f>
        <v>55817695776.970001</v>
      </c>
      <c r="I130" s="200">
        <f>+I8+I49+I50+I51</f>
        <v>0.99999999999999989</v>
      </c>
      <c r="J130" s="199">
        <f t="shared" ref="J130:L130" si="93">+J51+J50+J49+J8</f>
        <v>42826147238.07</v>
      </c>
      <c r="K130" s="199">
        <f t="shared" si="93"/>
        <v>33454599185.330002</v>
      </c>
      <c r="L130" s="199">
        <f t="shared" si="93"/>
        <v>9369507652.7399998</v>
      </c>
      <c r="M130" s="200">
        <f t="shared" si="63"/>
        <v>0.76725036105377487</v>
      </c>
      <c r="N130" s="200">
        <f t="shared" si="64"/>
        <v>0.59935471573395083</v>
      </c>
      <c r="O130" s="201">
        <f>+K130/J130</f>
        <v>0.7811722824226125</v>
      </c>
    </row>
    <row r="131" spans="1:28" s="121" customFormat="1" ht="15.75" customHeight="1" x14ac:dyDescent="0.25">
      <c r="A131" s="120" t="s">
        <v>513</v>
      </c>
      <c r="E131" s="122"/>
      <c r="F131" s="129"/>
      <c r="G131" s="129"/>
      <c r="H131" s="129"/>
      <c r="I131" s="131"/>
      <c r="J131" s="131"/>
      <c r="K131" s="131"/>
      <c r="L131" s="131"/>
      <c r="M131" s="131"/>
    </row>
    <row r="132" spans="1:28" s="121" customFormat="1" ht="15.75" customHeight="1" x14ac:dyDescent="0.25">
      <c r="A132" s="120" t="s">
        <v>473</v>
      </c>
      <c r="E132" s="122"/>
      <c r="F132" s="129"/>
      <c r="G132" s="129"/>
      <c r="H132" s="129"/>
      <c r="I132" s="131"/>
      <c r="J132" s="131"/>
      <c r="K132" s="131"/>
      <c r="L132" s="131"/>
      <c r="M132" s="131"/>
    </row>
    <row r="133" spans="1:28" s="131" customFormat="1" x14ac:dyDescent="0.25">
      <c r="A133" s="120" t="s">
        <v>514</v>
      </c>
      <c r="B133" s="5"/>
      <c r="C133" s="3"/>
      <c r="D133" s="3"/>
      <c r="E133" s="8"/>
      <c r="F133" s="9"/>
      <c r="G133" s="9"/>
      <c r="H133" s="9"/>
      <c r="N133" s="3"/>
      <c r="O133" s="3"/>
      <c r="P133" s="3"/>
      <c r="Q133" s="3"/>
      <c r="R133" s="3"/>
      <c r="S133" s="3"/>
      <c r="T133" s="3"/>
      <c r="U133" s="3"/>
      <c r="V133" s="3"/>
      <c r="W133" s="3"/>
      <c r="X133" s="3"/>
      <c r="Y133" s="3"/>
      <c r="Z133" s="3"/>
      <c r="AA133" s="3"/>
      <c r="AB133" s="3"/>
    </row>
  </sheetData>
  <mergeCells count="17">
    <mergeCell ref="A130:E130"/>
    <mergeCell ref="H6:H7"/>
    <mergeCell ref="I6:I7"/>
    <mergeCell ref="J6:J7"/>
    <mergeCell ref="K6:K7"/>
    <mergeCell ref="L6:L7"/>
    <mergeCell ref="M6:O6"/>
    <mergeCell ref="A2:J2"/>
    <mergeCell ref="A3:J3"/>
    <mergeCell ref="A4:J4"/>
    <mergeCell ref="A6:A7"/>
    <mergeCell ref="B6:B7"/>
    <mergeCell ref="C6:C7"/>
    <mergeCell ref="D6:D7"/>
    <mergeCell ref="E6:E7"/>
    <mergeCell ref="F6:F7"/>
    <mergeCell ref="G6:G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5E2B7-3A16-45EB-AC94-C5F71C972457}">
  <sheetPr>
    <tabColor theme="0"/>
  </sheetPr>
  <dimension ref="A1:P133"/>
  <sheetViews>
    <sheetView topLeftCell="G6" zoomScale="70" zoomScaleNormal="70" workbookViewId="0">
      <selection activeCell="L12" sqref="L12"/>
    </sheetView>
  </sheetViews>
  <sheetFormatPr baseColWidth="10" defaultRowHeight="15.75" x14ac:dyDescent="0.25"/>
  <cols>
    <col min="1" max="1" width="45.42578125" style="3" customWidth="1"/>
    <col min="2" max="2" width="16.140625" style="5" customWidth="1"/>
    <col min="3" max="3" width="11" style="3" customWidth="1"/>
    <col min="4" max="4" width="9.5703125" style="3" customWidth="1"/>
    <col min="5" max="5" width="49.28515625" style="8" customWidth="1"/>
    <col min="6" max="6" width="23.85546875" style="16" customWidth="1"/>
    <col min="7" max="7" width="25.7109375" style="16" customWidth="1"/>
    <col min="8" max="8" width="24.140625" style="16" customWidth="1"/>
    <col min="9" max="9" width="21.42578125" style="131" customWidth="1"/>
    <col min="10" max="10" width="24" style="131" customWidth="1"/>
    <col min="11" max="11" width="25.140625" style="131" customWidth="1"/>
    <col min="12" max="12" width="22.7109375" style="131" customWidth="1"/>
    <col min="13" max="13" width="18.7109375" style="131" customWidth="1"/>
    <col min="14" max="14" width="15.28515625" style="3" customWidth="1"/>
    <col min="15" max="15" width="16.140625" style="3" customWidth="1"/>
    <col min="16" max="16" width="18.7109375" style="3" bestFit="1" customWidth="1"/>
    <col min="17" max="75" width="11.42578125" style="3"/>
    <col min="76" max="76" width="15.42578125" style="3" customWidth="1"/>
    <col min="77" max="77" width="9.5703125" style="3" customWidth="1"/>
    <col min="78" max="78" width="14.42578125" style="3" customWidth="1"/>
    <col min="79" max="79" width="49.85546875" style="3" customWidth="1"/>
    <col min="80" max="80" width="22.5703125" style="3" customWidth="1"/>
    <col min="81" max="81" width="23" style="3" customWidth="1"/>
    <col min="82" max="82" width="22.85546875" style="3" customWidth="1"/>
    <col min="83" max="83" width="23.42578125" style="3" customWidth="1"/>
    <col min="84" max="84" width="22.42578125" style="3" customWidth="1"/>
    <col min="85" max="85" width="13.85546875" style="3" customWidth="1"/>
    <col min="86" max="86" width="20.7109375" style="3" customWidth="1"/>
    <col min="87" max="87" width="18.140625" style="3" customWidth="1"/>
    <col min="88" max="88" width="14.85546875" style="3" bestFit="1" customWidth="1"/>
    <col min="89" max="89" width="11.42578125" style="3"/>
    <col min="90" max="90" width="17.42578125" style="3" customWidth="1"/>
    <col min="91" max="93" width="18.140625" style="3" customWidth="1"/>
    <col min="94" max="97" width="11.42578125" style="3"/>
    <col min="98" max="98" width="34" style="3" customWidth="1"/>
    <col min="99" max="99" width="9.5703125" style="3" customWidth="1"/>
    <col min="100" max="100" width="16.7109375" style="3" customWidth="1"/>
    <col min="101" max="101" width="55.140625" style="3" customWidth="1"/>
    <col min="102" max="102" width="22.5703125" style="3" customWidth="1"/>
    <col min="103" max="103" width="23" style="3" customWidth="1"/>
    <col min="104" max="104" width="22.85546875" style="3" customWidth="1"/>
    <col min="105" max="105" width="23.42578125" style="3" customWidth="1"/>
    <col min="106" max="106" width="28.7109375" style="3" customWidth="1"/>
    <col min="107" max="107" width="12.7109375" style="3" customWidth="1"/>
    <col min="108" max="108" width="11.42578125" style="3"/>
    <col min="109" max="109" width="25.28515625" style="3" customWidth="1"/>
    <col min="110" max="110" width="15.85546875" style="3" bestFit="1" customWidth="1"/>
    <col min="111" max="112" width="18" style="3" bestFit="1" customWidth="1"/>
    <col min="113" max="331" width="11.42578125" style="3"/>
    <col min="332" max="332" width="15.42578125" style="3" customWidth="1"/>
    <col min="333" max="333" width="9.5703125" style="3" customWidth="1"/>
    <col min="334" max="334" width="14.42578125" style="3" customWidth="1"/>
    <col min="335" max="335" width="49.85546875" style="3" customWidth="1"/>
    <col min="336" max="336" width="22.5703125" style="3" customWidth="1"/>
    <col min="337" max="337" width="23" style="3" customWidth="1"/>
    <col min="338" max="338" width="22.85546875" style="3" customWidth="1"/>
    <col min="339" max="339" width="23.42578125" style="3" customWidth="1"/>
    <col min="340" max="340" width="22.42578125" style="3" customWidth="1"/>
    <col min="341" max="341" width="13.85546875" style="3" customWidth="1"/>
    <col min="342" max="342" width="20.7109375" style="3" customWidth="1"/>
    <col min="343" max="343" width="18.140625" style="3" customWidth="1"/>
    <col min="344" max="344" width="14.85546875" style="3" bestFit="1" customWidth="1"/>
    <col min="345" max="345" width="11.42578125" style="3"/>
    <col min="346" max="346" width="17.42578125" style="3" customWidth="1"/>
    <col min="347" max="349" width="18.140625" style="3" customWidth="1"/>
    <col min="350" max="353" width="11.42578125" style="3"/>
    <col min="354" max="354" width="34" style="3" customWidth="1"/>
    <col min="355" max="355" width="9.5703125" style="3" customWidth="1"/>
    <col min="356" max="356" width="16.7109375" style="3" customWidth="1"/>
    <col min="357" max="357" width="55.140625" style="3" customWidth="1"/>
    <col min="358" max="358" width="22.5703125" style="3" customWidth="1"/>
    <col min="359" max="359" width="23" style="3" customWidth="1"/>
    <col min="360" max="360" width="22.85546875" style="3" customWidth="1"/>
    <col min="361" max="361" width="23.42578125" style="3" customWidth="1"/>
    <col min="362" max="362" width="28.7109375" style="3" customWidth="1"/>
    <col min="363" max="363" width="12.7109375" style="3" customWidth="1"/>
    <col min="364" max="364" width="11.42578125" style="3"/>
    <col min="365" max="365" width="25.28515625" style="3" customWidth="1"/>
    <col min="366" max="366" width="15.85546875" style="3" bestFit="1" customWidth="1"/>
    <col min="367" max="368" width="18" style="3" bestFit="1" customWidth="1"/>
    <col min="369" max="587" width="11.42578125" style="3"/>
    <col min="588" max="588" width="15.42578125" style="3" customWidth="1"/>
    <col min="589" max="589" width="9.5703125" style="3" customWidth="1"/>
    <col min="590" max="590" width="14.42578125" style="3" customWidth="1"/>
    <col min="591" max="591" width="49.85546875" style="3" customWidth="1"/>
    <col min="592" max="592" width="22.5703125" style="3" customWidth="1"/>
    <col min="593" max="593" width="23" style="3" customWidth="1"/>
    <col min="594" max="594" width="22.85546875" style="3" customWidth="1"/>
    <col min="595" max="595" width="23.42578125" style="3" customWidth="1"/>
    <col min="596" max="596" width="22.42578125" style="3" customWidth="1"/>
    <col min="597" max="597" width="13.85546875" style="3" customWidth="1"/>
    <col min="598" max="598" width="20.7109375" style="3" customWidth="1"/>
    <col min="599" max="599" width="18.140625" style="3" customWidth="1"/>
    <col min="600" max="600" width="14.85546875" style="3" bestFit="1" customWidth="1"/>
    <col min="601" max="601" width="11.42578125" style="3"/>
    <col min="602" max="602" width="17.42578125" style="3" customWidth="1"/>
    <col min="603" max="605" width="18.140625" style="3" customWidth="1"/>
    <col min="606" max="609" width="11.42578125" style="3"/>
    <col min="610" max="610" width="34" style="3" customWidth="1"/>
    <col min="611" max="611" width="9.5703125" style="3" customWidth="1"/>
    <col min="612" max="612" width="16.7109375" style="3" customWidth="1"/>
    <col min="613" max="613" width="55.140625" style="3" customWidth="1"/>
    <col min="614" max="614" width="22.5703125" style="3" customWidth="1"/>
    <col min="615" max="615" width="23" style="3" customWidth="1"/>
    <col min="616" max="616" width="22.85546875" style="3" customWidth="1"/>
    <col min="617" max="617" width="23.42578125" style="3" customWidth="1"/>
    <col min="618" max="618" width="28.7109375" style="3" customWidth="1"/>
    <col min="619" max="619" width="12.7109375" style="3" customWidth="1"/>
    <col min="620" max="620" width="11.42578125" style="3"/>
    <col min="621" max="621" width="25.28515625" style="3" customWidth="1"/>
    <col min="622" max="622" width="15.85546875" style="3" bestFit="1" customWidth="1"/>
    <col min="623" max="624" width="18" style="3" bestFit="1" customWidth="1"/>
    <col min="625" max="843" width="11.42578125" style="3"/>
    <col min="844" max="844" width="15.42578125" style="3" customWidth="1"/>
    <col min="845" max="845" width="9.5703125" style="3" customWidth="1"/>
    <col min="846" max="846" width="14.42578125" style="3" customWidth="1"/>
    <col min="847" max="847" width="49.85546875" style="3" customWidth="1"/>
    <col min="848" max="848" width="22.5703125" style="3" customWidth="1"/>
    <col min="849" max="849" width="23" style="3" customWidth="1"/>
    <col min="850" max="850" width="22.85546875" style="3" customWidth="1"/>
    <col min="851" max="851" width="23.42578125" style="3" customWidth="1"/>
    <col min="852" max="852" width="22.42578125" style="3" customWidth="1"/>
    <col min="853" max="853" width="13.85546875" style="3" customWidth="1"/>
    <col min="854" max="854" width="20.7109375" style="3" customWidth="1"/>
    <col min="855" max="855" width="18.140625" style="3" customWidth="1"/>
    <col min="856" max="856" width="14.85546875" style="3" bestFit="1" customWidth="1"/>
    <col min="857" max="857" width="11.42578125" style="3"/>
    <col min="858" max="858" width="17.42578125" style="3" customWidth="1"/>
    <col min="859" max="861" width="18.140625" style="3" customWidth="1"/>
    <col min="862" max="865" width="11.42578125" style="3"/>
    <col min="866" max="866" width="34" style="3" customWidth="1"/>
    <col min="867" max="867" width="9.5703125" style="3" customWidth="1"/>
    <col min="868" max="868" width="16.7109375" style="3" customWidth="1"/>
    <col min="869" max="869" width="55.140625" style="3" customWidth="1"/>
    <col min="870" max="870" width="22.5703125" style="3" customWidth="1"/>
    <col min="871" max="871" width="23" style="3" customWidth="1"/>
    <col min="872" max="872" width="22.85546875" style="3" customWidth="1"/>
    <col min="873" max="873" width="23.42578125" style="3" customWidth="1"/>
    <col min="874" max="874" width="28.7109375" style="3" customWidth="1"/>
    <col min="875" max="875" width="12.7109375" style="3" customWidth="1"/>
    <col min="876" max="876" width="11.42578125" style="3"/>
    <col min="877" max="877" width="25.28515625" style="3" customWidth="1"/>
    <col min="878" max="878" width="15.85546875" style="3" bestFit="1" customWidth="1"/>
    <col min="879" max="880" width="18" style="3" bestFit="1" customWidth="1"/>
    <col min="881" max="1099" width="11.42578125" style="3"/>
    <col min="1100" max="1100" width="15.42578125" style="3" customWidth="1"/>
    <col min="1101" max="1101" width="9.5703125" style="3" customWidth="1"/>
    <col min="1102" max="1102" width="14.42578125" style="3" customWidth="1"/>
    <col min="1103" max="1103" width="49.85546875" style="3" customWidth="1"/>
    <col min="1104" max="1104" width="22.5703125" style="3" customWidth="1"/>
    <col min="1105" max="1105" width="23" style="3" customWidth="1"/>
    <col min="1106" max="1106" width="22.85546875" style="3" customWidth="1"/>
    <col min="1107" max="1107" width="23.42578125" style="3" customWidth="1"/>
    <col min="1108" max="1108" width="22.42578125" style="3" customWidth="1"/>
    <col min="1109" max="1109" width="13.85546875" style="3" customWidth="1"/>
    <col min="1110" max="1110" width="20.7109375" style="3" customWidth="1"/>
    <col min="1111" max="1111" width="18.140625" style="3" customWidth="1"/>
    <col min="1112" max="1112" width="14.85546875" style="3" bestFit="1" customWidth="1"/>
    <col min="1113" max="1113" width="11.42578125" style="3"/>
    <col min="1114" max="1114" width="17.42578125" style="3" customWidth="1"/>
    <col min="1115" max="1117" width="18.140625" style="3" customWidth="1"/>
    <col min="1118" max="1121" width="11.42578125" style="3"/>
    <col min="1122" max="1122" width="34" style="3" customWidth="1"/>
    <col min="1123" max="1123" width="9.5703125" style="3" customWidth="1"/>
    <col min="1124" max="1124" width="16.7109375" style="3" customWidth="1"/>
    <col min="1125" max="1125" width="55.140625" style="3" customWidth="1"/>
    <col min="1126" max="1126" width="22.5703125" style="3" customWidth="1"/>
    <col min="1127" max="1127" width="23" style="3" customWidth="1"/>
    <col min="1128" max="1128" width="22.85546875" style="3" customWidth="1"/>
    <col min="1129" max="1129" width="23.42578125" style="3" customWidth="1"/>
    <col min="1130" max="1130" width="28.7109375" style="3" customWidth="1"/>
    <col min="1131" max="1131" width="12.7109375" style="3" customWidth="1"/>
    <col min="1132" max="1132" width="11.42578125" style="3"/>
    <col min="1133" max="1133" width="25.28515625" style="3" customWidth="1"/>
    <col min="1134" max="1134" width="15.85546875" style="3" bestFit="1" customWidth="1"/>
    <col min="1135" max="1136" width="18" style="3" bestFit="1" customWidth="1"/>
    <col min="1137" max="1355" width="11.42578125" style="3"/>
    <col min="1356" max="1356" width="15.42578125" style="3" customWidth="1"/>
    <col min="1357" max="1357" width="9.5703125" style="3" customWidth="1"/>
    <col min="1358" max="1358" width="14.42578125" style="3" customWidth="1"/>
    <col min="1359" max="1359" width="49.85546875" style="3" customWidth="1"/>
    <col min="1360" max="1360" width="22.5703125" style="3" customWidth="1"/>
    <col min="1361" max="1361" width="23" style="3" customWidth="1"/>
    <col min="1362" max="1362" width="22.85546875" style="3" customWidth="1"/>
    <col min="1363" max="1363" width="23.42578125" style="3" customWidth="1"/>
    <col min="1364" max="1364" width="22.42578125" style="3" customWidth="1"/>
    <col min="1365" max="1365" width="13.85546875" style="3" customWidth="1"/>
    <col min="1366" max="1366" width="20.7109375" style="3" customWidth="1"/>
    <col min="1367" max="1367" width="18.140625" style="3" customWidth="1"/>
    <col min="1368" max="1368" width="14.85546875" style="3" bestFit="1" customWidth="1"/>
    <col min="1369" max="1369" width="11.42578125" style="3"/>
    <col min="1370" max="1370" width="17.42578125" style="3" customWidth="1"/>
    <col min="1371" max="1373" width="18.140625" style="3" customWidth="1"/>
    <col min="1374" max="1377" width="11.42578125" style="3"/>
    <col min="1378" max="1378" width="34" style="3" customWidth="1"/>
    <col min="1379" max="1379" width="9.5703125" style="3" customWidth="1"/>
    <col min="1380" max="1380" width="16.7109375" style="3" customWidth="1"/>
    <col min="1381" max="1381" width="55.140625" style="3" customWidth="1"/>
    <col min="1382" max="1382" width="22.5703125" style="3" customWidth="1"/>
    <col min="1383" max="1383" width="23" style="3" customWidth="1"/>
    <col min="1384" max="1384" width="22.85546875" style="3" customWidth="1"/>
    <col min="1385" max="1385" width="23.42578125" style="3" customWidth="1"/>
    <col min="1386" max="1386" width="28.7109375" style="3" customWidth="1"/>
    <col min="1387" max="1387" width="12.7109375" style="3" customWidth="1"/>
    <col min="1388" max="1388" width="11.42578125" style="3"/>
    <col min="1389" max="1389" width="25.28515625" style="3" customWidth="1"/>
    <col min="1390" max="1390" width="15.85546875" style="3" bestFit="1" customWidth="1"/>
    <col min="1391" max="1392" width="18" style="3" bestFit="1" customWidth="1"/>
    <col min="1393" max="1611" width="11.42578125" style="3"/>
    <col min="1612" max="1612" width="15.42578125" style="3" customWidth="1"/>
    <col min="1613" max="1613" width="9.5703125" style="3" customWidth="1"/>
    <col min="1614" max="1614" width="14.42578125" style="3" customWidth="1"/>
    <col min="1615" max="1615" width="49.85546875" style="3" customWidth="1"/>
    <col min="1616" max="1616" width="22.5703125" style="3" customWidth="1"/>
    <col min="1617" max="1617" width="23" style="3" customWidth="1"/>
    <col min="1618" max="1618" width="22.85546875" style="3" customWidth="1"/>
    <col min="1619" max="1619" width="23.42578125" style="3" customWidth="1"/>
    <col min="1620" max="1620" width="22.42578125" style="3" customWidth="1"/>
    <col min="1621" max="1621" width="13.85546875" style="3" customWidth="1"/>
    <col min="1622" max="1622" width="20.7109375" style="3" customWidth="1"/>
    <col min="1623" max="1623" width="18.140625" style="3" customWidth="1"/>
    <col min="1624" max="1624" width="14.85546875" style="3" bestFit="1" customWidth="1"/>
    <col min="1625" max="1625" width="11.42578125" style="3"/>
    <col min="1626" max="1626" width="17.42578125" style="3" customWidth="1"/>
    <col min="1627" max="1629" width="18.140625" style="3" customWidth="1"/>
    <col min="1630" max="1633" width="11.42578125" style="3"/>
    <col min="1634" max="1634" width="34" style="3" customWidth="1"/>
    <col min="1635" max="1635" width="9.5703125" style="3" customWidth="1"/>
    <col min="1636" max="1636" width="16.7109375" style="3" customWidth="1"/>
    <col min="1637" max="1637" width="55.140625" style="3" customWidth="1"/>
    <col min="1638" max="1638" width="22.5703125" style="3" customWidth="1"/>
    <col min="1639" max="1639" width="23" style="3" customWidth="1"/>
    <col min="1640" max="1640" width="22.85546875" style="3" customWidth="1"/>
    <col min="1641" max="1641" width="23.42578125" style="3" customWidth="1"/>
    <col min="1642" max="1642" width="28.7109375" style="3" customWidth="1"/>
    <col min="1643" max="1643" width="12.7109375" style="3" customWidth="1"/>
    <col min="1644" max="1644" width="11.42578125" style="3"/>
    <col min="1645" max="1645" width="25.28515625" style="3" customWidth="1"/>
    <col min="1646" max="1646" width="15.85546875" style="3" bestFit="1" customWidth="1"/>
    <col min="1647" max="1648" width="18" style="3" bestFit="1" customWidth="1"/>
    <col min="1649" max="1867" width="11.42578125" style="3"/>
    <col min="1868" max="1868" width="15.42578125" style="3" customWidth="1"/>
    <col min="1869" max="1869" width="9.5703125" style="3" customWidth="1"/>
    <col min="1870" max="1870" width="14.42578125" style="3" customWidth="1"/>
    <col min="1871" max="1871" width="49.85546875" style="3" customWidth="1"/>
    <col min="1872" max="1872" width="22.5703125" style="3" customWidth="1"/>
    <col min="1873" max="1873" width="23" style="3" customWidth="1"/>
    <col min="1874" max="1874" width="22.85546875" style="3" customWidth="1"/>
    <col min="1875" max="1875" width="23.42578125" style="3" customWidth="1"/>
    <col min="1876" max="1876" width="22.42578125" style="3" customWidth="1"/>
    <col min="1877" max="1877" width="13.85546875" style="3" customWidth="1"/>
    <col min="1878" max="1878" width="20.7109375" style="3" customWidth="1"/>
    <col min="1879" max="1879" width="18.140625" style="3" customWidth="1"/>
    <col min="1880" max="1880" width="14.85546875" style="3" bestFit="1" customWidth="1"/>
    <col min="1881" max="1881" width="11.42578125" style="3"/>
    <col min="1882" max="1882" width="17.42578125" style="3" customWidth="1"/>
    <col min="1883" max="1885" width="18.140625" style="3" customWidth="1"/>
    <col min="1886" max="1889" width="11.42578125" style="3"/>
    <col min="1890" max="1890" width="34" style="3" customWidth="1"/>
    <col min="1891" max="1891" width="9.5703125" style="3" customWidth="1"/>
    <col min="1892" max="1892" width="16.7109375" style="3" customWidth="1"/>
    <col min="1893" max="1893" width="55.140625" style="3" customWidth="1"/>
    <col min="1894" max="1894" width="22.5703125" style="3" customWidth="1"/>
    <col min="1895" max="1895" width="23" style="3" customWidth="1"/>
    <col min="1896" max="1896" width="22.85546875" style="3" customWidth="1"/>
    <col min="1897" max="1897" width="23.42578125" style="3" customWidth="1"/>
    <col min="1898" max="1898" width="28.7109375" style="3" customWidth="1"/>
    <col min="1899" max="1899" width="12.7109375" style="3" customWidth="1"/>
    <col min="1900" max="1900" width="11.42578125" style="3"/>
    <col min="1901" max="1901" width="25.28515625" style="3" customWidth="1"/>
    <col min="1902" max="1902" width="15.85546875" style="3" bestFit="1" customWidth="1"/>
    <col min="1903" max="1904" width="18" style="3" bestFit="1" customWidth="1"/>
    <col min="1905" max="2123" width="11.42578125" style="3"/>
    <col min="2124" max="2124" width="15.42578125" style="3" customWidth="1"/>
    <col min="2125" max="2125" width="9.5703125" style="3" customWidth="1"/>
    <col min="2126" max="2126" width="14.42578125" style="3" customWidth="1"/>
    <col min="2127" max="2127" width="49.85546875" style="3" customWidth="1"/>
    <col min="2128" max="2128" width="22.5703125" style="3" customWidth="1"/>
    <col min="2129" max="2129" width="23" style="3" customWidth="1"/>
    <col min="2130" max="2130" width="22.85546875" style="3" customWidth="1"/>
    <col min="2131" max="2131" width="23.42578125" style="3" customWidth="1"/>
    <col min="2132" max="2132" width="22.42578125" style="3" customWidth="1"/>
    <col min="2133" max="2133" width="13.85546875" style="3" customWidth="1"/>
    <col min="2134" max="2134" width="20.7109375" style="3" customWidth="1"/>
    <col min="2135" max="2135" width="18.140625" style="3" customWidth="1"/>
    <col min="2136" max="2136" width="14.85546875" style="3" bestFit="1" customWidth="1"/>
    <col min="2137" max="2137" width="11.42578125" style="3"/>
    <col min="2138" max="2138" width="17.42578125" style="3" customWidth="1"/>
    <col min="2139" max="2141" width="18.140625" style="3" customWidth="1"/>
    <col min="2142" max="2145" width="11.42578125" style="3"/>
    <col min="2146" max="2146" width="34" style="3" customWidth="1"/>
    <col min="2147" max="2147" width="9.5703125" style="3" customWidth="1"/>
    <col min="2148" max="2148" width="16.7109375" style="3" customWidth="1"/>
    <col min="2149" max="2149" width="55.140625" style="3" customWidth="1"/>
    <col min="2150" max="2150" width="22.5703125" style="3" customWidth="1"/>
    <col min="2151" max="2151" width="23" style="3" customWidth="1"/>
    <col min="2152" max="2152" width="22.85546875" style="3" customWidth="1"/>
    <col min="2153" max="2153" width="23.42578125" style="3" customWidth="1"/>
    <col min="2154" max="2154" width="28.7109375" style="3" customWidth="1"/>
    <col min="2155" max="2155" width="12.7109375" style="3" customWidth="1"/>
    <col min="2156" max="2156" width="11.42578125" style="3"/>
    <col min="2157" max="2157" width="25.28515625" style="3" customWidth="1"/>
    <col min="2158" max="2158" width="15.85546875" style="3" bestFit="1" customWidth="1"/>
    <col min="2159" max="2160" width="18" style="3" bestFit="1" customWidth="1"/>
    <col min="2161" max="2379" width="11.42578125" style="3"/>
    <col min="2380" max="2380" width="15.42578125" style="3" customWidth="1"/>
    <col min="2381" max="2381" width="9.5703125" style="3" customWidth="1"/>
    <col min="2382" max="2382" width="14.42578125" style="3" customWidth="1"/>
    <col min="2383" max="2383" width="49.85546875" style="3" customWidth="1"/>
    <col min="2384" max="2384" width="22.5703125" style="3" customWidth="1"/>
    <col min="2385" max="2385" width="23" style="3" customWidth="1"/>
    <col min="2386" max="2386" width="22.85546875" style="3" customWidth="1"/>
    <col min="2387" max="2387" width="23.42578125" style="3" customWidth="1"/>
    <col min="2388" max="2388" width="22.42578125" style="3" customWidth="1"/>
    <col min="2389" max="2389" width="13.85546875" style="3" customWidth="1"/>
    <col min="2390" max="2390" width="20.7109375" style="3" customWidth="1"/>
    <col min="2391" max="2391" width="18.140625" style="3" customWidth="1"/>
    <col min="2392" max="2392" width="14.85546875" style="3" bestFit="1" customWidth="1"/>
    <col min="2393" max="2393" width="11.42578125" style="3"/>
    <col min="2394" max="2394" width="17.42578125" style="3" customWidth="1"/>
    <col min="2395" max="2397" width="18.140625" style="3" customWidth="1"/>
    <col min="2398" max="2401" width="11.42578125" style="3"/>
    <col min="2402" max="2402" width="34" style="3" customWidth="1"/>
    <col min="2403" max="2403" width="9.5703125" style="3" customWidth="1"/>
    <col min="2404" max="2404" width="16.7109375" style="3" customWidth="1"/>
    <col min="2405" max="2405" width="55.140625" style="3" customWidth="1"/>
    <col min="2406" max="2406" width="22.5703125" style="3" customWidth="1"/>
    <col min="2407" max="2407" width="23" style="3" customWidth="1"/>
    <col min="2408" max="2408" width="22.85546875" style="3" customWidth="1"/>
    <col min="2409" max="2409" width="23.42578125" style="3" customWidth="1"/>
    <col min="2410" max="2410" width="28.7109375" style="3" customWidth="1"/>
    <col min="2411" max="2411" width="12.7109375" style="3" customWidth="1"/>
    <col min="2412" max="2412" width="11.42578125" style="3"/>
    <col min="2413" max="2413" width="25.28515625" style="3" customWidth="1"/>
    <col min="2414" max="2414" width="15.85546875" style="3" bestFit="1" customWidth="1"/>
    <col min="2415" max="2416" width="18" style="3" bestFit="1" customWidth="1"/>
    <col min="2417" max="2635" width="11.42578125" style="3"/>
    <col min="2636" max="2636" width="15.42578125" style="3" customWidth="1"/>
    <col min="2637" max="2637" width="9.5703125" style="3" customWidth="1"/>
    <col min="2638" max="2638" width="14.42578125" style="3" customWidth="1"/>
    <col min="2639" max="2639" width="49.85546875" style="3" customWidth="1"/>
    <col min="2640" max="2640" width="22.5703125" style="3" customWidth="1"/>
    <col min="2641" max="2641" width="23" style="3" customWidth="1"/>
    <col min="2642" max="2642" width="22.85546875" style="3" customWidth="1"/>
    <col min="2643" max="2643" width="23.42578125" style="3" customWidth="1"/>
    <col min="2644" max="2644" width="22.42578125" style="3" customWidth="1"/>
    <col min="2645" max="2645" width="13.85546875" style="3" customWidth="1"/>
    <col min="2646" max="2646" width="20.7109375" style="3" customWidth="1"/>
    <col min="2647" max="2647" width="18.140625" style="3" customWidth="1"/>
    <col min="2648" max="2648" width="14.85546875" style="3" bestFit="1" customWidth="1"/>
    <col min="2649" max="2649" width="11.42578125" style="3"/>
    <col min="2650" max="2650" width="17.42578125" style="3" customWidth="1"/>
    <col min="2651" max="2653" width="18.140625" style="3" customWidth="1"/>
    <col min="2654" max="2657" width="11.42578125" style="3"/>
    <col min="2658" max="2658" width="34" style="3" customWidth="1"/>
    <col min="2659" max="2659" width="9.5703125" style="3" customWidth="1"/>
    <col min="2660" max="2660" width="16.7109375" style="3" customWidth="1"/>
    <col min="2661" max="2661" width="55.140625" style="3" customWidth="1"/>
    <col min="2662" max="2662" width="22.5703125" style="3" customWidth="1"/>
    <col min="2663" max="2663" width="23" style="3" customWidth="1"/>
    <col min="2664" max="2664" width="22.85546875" style="3" customWidth="1"/>
    <col min="2665" max="2665" width="23.42578125" style="3" customWidth="1"/>
    <col min="2666" max="2666" width="28.7109375" style="3" customWidth="1"/>
    <col min="2667" max="2667" width="12.7109375" style="3" customWidth="1"/>
    <col min="2668" max="2668" width="11.42578125" style="3"/>
    <col min="2669" max="2669" width="25.28515625" style="3" customWidth="1"/>
    <col min="2670" max="2670" width="15.85546875" style="3" bestFit="1" customWidth="1"/>
    <col min="2671" max="2672" width="18" style="3" bestFit="1" customWidth="1"/>
    <col min="2673" max="2891" width="11.42578125" style="3"/>
    <col min="2892" max="2892" width="15.42578125" style="3" customWidth="1"/>
    <col min="2893" max="2893" width="9.5703125" style="3" customWidth="1"/>
    <col min="2894" max="2894" width="14.42578125" style="3" customWidth="1"/>
    <col min="2895" max="2895" width="49.85546875" style="3" customWidth="1"/>
    <col min="2896" max="2896" width="22.5703125" style="3" customWidth="1"/>
    <col min="2897" max="2897" width="23" style="3" customWidth="1"/>
    <col min="2898" max="2898" width="22.85546875" style="3" customWidth="1"/>
    <col min="2899" max="2899" width="23.42578125" style="3" customWidth="1"/>
    <col min="2900" max="2900" width="22.42578125" style="3" customWidth="1"/>
    <col min="2901" max="2901" width="13.85546875" style="3" customWidth="1"/>
    <col min="2902" max="2902" width="20.7109375" style="3" customWidth="1"/>
    <col min="2903" max="2903" width="18.140625" style="3" customWidth="1"/>
    <col min="2904" max="2904" width="14.85546875" style="3" bestFit="1" customWidth="1"/>
    <col min="2905" max="2905" width="11.42578125" style="3"/>
    <col min="2906" max="2906" width="17.42578125" style="3" customWidth="1"/>
    <col min="2907" max="2909" width="18.140625" style="3" customWidth="1"/>
    <col min="2910" max="2913" width="11.42578125" style="3"/>
    <col min="2914" max="2914" width="34" style="3" customWidth="1"/>
    <col min="2915" max="2915" width="9.5703125" style="3" customWidth="1"/>
    <col min="2916" max="2916" width="16.7109375" style="3" customWidth="1"/>
    <col min="2917" max="2917" width="55.140625" style="3" customWidth="1"/>
    <col min="2918" max="2918" width="22.5703125" style="3" customWidth="1"/>
    <col min="2919" max="2919" width="23" style="3" customWidth="1"/>
    <col min="2920" max="2920" width="22.85546875" style="3" customWidth="1"/>
    <col min="2921" max="2921" width="23.42578125" style="3" customWidth="1"/>
    <col min="2922" max="2922" width="28.7109375" style="3" customWidth="1"/>
    <col min="2923" max="2923" width="12.7109375" style="3" customWidth="1"/>
    <col min="2924" max="2924" width="11.42578125" style="3"/>
    <col min="2925" max="2925" width="25.28515625" style="3" customWidth="1"/>
    <col min="2926" max="2926" width="15.85546875" style="3" bestFit="1" customWidth="1"/>
    <col min="2927" max="2928" width="18" style="3" bestFit="1" customWidth="1"/>
    <col min="2929" max="3147" width="11.42578125" style="3"/>
    <col min="3148" max="3148" width="15.42578125" style="3" customWidth="1"/>
    <col min="3149" max="3149" width="9.5703125" style="3" customWidth="1"/>
    <col min="3150" max="3150" width="14.42578125" style="3" customWidth="1"/>
    <col min="3151" max="3151" width="49.85546875" style="3" customWidth="1"/>
    <col min="3152" max="3152" width="22.5703125" style="3" customWidth="1"/>
    <col min="3153" max="3153" width="23" style="3" customWidth="1"/>
    <col min="3154" max="3154" width="22.85546875" style="3" customWidth="1"/>
    <col min="3155" max="3155" width="23.42578125" style="3" customWidth="1"/>
    <col min="3156" max="3156" width="22.42578125" style="3" customWidth="1"/>
    <col min="3157" max="3157" width="13.85546875" style="3" customWidth="1"/>
    <col min="3158" max="3158" width="20.7109375" style="3" customWidth="1"/>
    <col min="3159" max="3159" width="18.140625" style="3" customWidth="1"/>
    <col min="3160" max="3160" width="14.85546875" style="3" bestFit="1" customWidth="1"/>
    <col min="3161" max="3161" width="11.42578125" style="3"/>
    <col min="3162" max="3162" width="17.42578125" style="3" customWidth="1"/>
    <col min="3163" max="3165" width="18.140625" style="3" customWidth="1"/>
    <col min="3166" max="3169" width="11.42578125" style="3"/>
    <col min="3170" max="3170" width="34" style="3" customWidth="1"/>
    <col min="3171" max="3171" width="9.5703125" style="3" customWidth="1"/>
    <col min="3172" max="3172" width="16.7109375" style="3" customWidth="1"/>
    <col min="3173" max="3173" width="55.140625" style="3" customWidth="1"/>
    <col min="3174" max="3174" width="22.5703125" style="3" customWidth="1"/>
    <col min="3175" max="3175" width="23" style="3" customWidth="1"/>
    <col min="3176" max="3176" width="22.85546875" style="3" customWidth="1"/>
    <col min="3177" max="3177" width="23.42578125" style="3" customWidth="1"/>
    <col min="3178" max="3178" width="28.7109375" style="3" customWidth="1"/>
    <col min="3179" max="3179" width="12.7109375" style="3" customWidth="1"/>
    <col min="3180" max="3180" width="11.42578125" style="3"/>
    <col min="3181" max="3181" width="25.28515625" style="3" customWidth="1"/>
    <col min="3182" max="3182" width="15.85546875" style="3" bestFit="1" customWidth="1"/>
    <col min="3183" max="3184" width="18" style="3" bestFit="1" customWidth="1"/>
    <col min="3185" max="3403" width="11.42578125" style="3"/>
    <col min="3404" max="3404" width="15.42578125" style="3" customWidth="1"/>
    <col min="3405" max="3405" width="9.5703125" style="3" customWidth="1"/>
    <col min="3406" max="3406" width="14.42578125" style="3" customWidth="1"/>
    <col min="3407" max="3407" width="49.85546875" style="3" customWidth="1"/>
    <col min="3408" max="3408" width="22.5703125" style="3" customWidth="1"/>
    <col min="3409" max="3409" width="23" style="3" customWidth="1"/>
    <col min="3410" max="3410" width="22.85546875" style="3" customWidth="1"/>
    <col min="3411" max="3411" width="23.42578125" style="3" customWidth="1"/>
    <col min="3412" max="3412" width="22.42578125" style="3" customWidth="1"/>
    <col min="3413" max="3413" width="13.85546875" style="3" customWidth="1"/>
    <col min="3414" max="3414" width="20.7109375" style="3" customWidth="1"/>
    <col min="3415" max="3415" width="18.140625" style="3" customWidth="1"/>
    <col min="3416" max="3416" width="14.85546875" style="3" bestFit="1" customWidth="1"/>
    <col min="3417" max="3417" width="11.42578125" style="3"/>
    <col min="3418" max="3418" width="17.42578125" style="3" customWidth="1"/>
    <col min="3419" max="3421" width="18.140625" style="3" customWidth="1"/>
    <col min="3422" max="3425" width="11.42578125" style="3"/>
    <col min="3426" max="3426" width="34" style="3" customWidth="1"/>
    <col min="3427" max="3427" width="9.5703125" style="3" customWidth="1"/>
    <col min="3428" max="3428" width="16.7109375" style="3" customWidth="1"/>
    <col min="3429" max="3429" width="55.140625" style="3" customWidth="1"/>
    <col min="3430" max="3430" width="22.5703125" style="3" customWidth="1"/>
    <col min="3431" max="3431" width="23" style="3" customWidth="1"/>
    <col min="3432" max="3432" width="22.85546875" style="3" customWidth="1"/>
    <col min="3433" max="3433" width="23.42578125" style="3" customWidth="1"/>
    <col min="3434" max="3434" width="28.7109375" style="3" customWidth="1"/>
    <col min="3435" max="3435" width="12.7109375" style="3" customWidth="1"/>
    <col min="3436" max="3436" width="11.42578125" style="3"/>
    <col min="3437" max="3437" width="25.28515625" style="3" customWidth="1"/>
    <col min="3438" max="3438" width="15.85546875" style="3" bestFit="1" customWidth="1"/>
    <col min="3439" max="3440" width="18" style="3" bestFit="1" customWidth="1"/>
    <col min="3441" max="3659" width="11.42578125" style="3"/>
    <col min="3660" max="3660" width="15.42578125" style="3" customWidth="1"/>
    <col min="3661" max="3661" width="9.5703125" style="3" customWidth="1"/>
    <col min="3662" max="3662" width="14.42578125" style="3" customWidth="1"/>
    <col min="3663" max="3663" width="49.85546875" style="3" customWidth="1"/>
    <col min="3664" max="3664" width="22.5703125" style="3" customWidth="1"/>
    <col min="3665" max="3665" width="23" style="3" customWidth="1"/>
    <col min="3666" max="3666" width="22.85546875" style="3" customWidth="1"/>
    <col min="3667" max="3667" width="23.42578125" style="3" customWidth="1"/>
    <col min="3668" max="3668" width="22.42578125" style="3" customWidth="1"/>
    <col min="3669" max="3669" width="13.85546875" style="3" customWidth="1"/>
    <col min="3670" max="3670" width="20.7109375" style="3" customWidth="1"/>
    <col min="3671" max="3671" width="18.140625" style="3" customWidth="1"/>
    <col min="3672" max="3672" width="14.85546875" style="3" bestFit="1" customWidth="1"/>
    <col min="3673" max="3673" width="11.42578125" style="3"/>
    <col min="3674" max="3674" width="17.42578125" style="3" customWidth="1"/>
    <col min="3675" max="3677" width="18.140625" style="3" customWidth="1"/>
    <col min="3678" max="3681" width="11.42578125" style="3"/>
    <col min="3682" max="3682" width="34" style="3" customWidth="1"/>
    <col min="3683" max="3683" width="9.5703125" style="3" customWidth="1"/>
    <col min="3684" max="3684" width="16.7109375" style="3" customWidth="1"/>
    <col min="3685" max="3685" width="55.140625" style="3" customWidth="1"/>
    <col min="3686" max="3686" width="22.5703125" style="3" customWidth="1"/>
    <col min="3687" max="3687" width="23" style="3" customWidth="1"/>
    <col min="3688" max="3688" width="22.85546875" style="3" customWidth="1"/>
    <col min="3689" max="3689" width="23.42578125" style="3" customWidth="1"/>
    <col min="3690" max="3690" width="28.7109375" style="3" customWidth="1"/>
    <col min="3691" max="3691" width="12.7109375" style="3" customWidth="1"/>
    <col min="3692" max="3692" width="11.42578125" style="3"/>
    <col min="3693" max="3693" width="25.28515625" style="3" customWidth="1"/>
    <col min="3694" max="3694" width="15.85546875" style="3" bestFit="1" customWidth="1"/>
    <col min="3695" max="3696" width="18" style="3" bestFit="1" customWidth="1"/>
    <col min="3697" max="3915" width="11.42578125" style="3"/>
    <col min="3916" max="3916" width="15.42578125" style="3" customWidth="1"/>
    <col min="3917" max="3917" width="9.5703125" style="3" customWidth="1"/>
    <col min="3918" max="3918" width="14.42578125" style="3" customWidth="1"/>
    <col min="3919" max="3919" width="49.85546875" style="3" customWidth="1"/>
    <col min="3920" max="3920" width="22.5703125" style="3" customWidth="1"/>
    <col min="3921" max="3921" width="23" style="3" customWidth="1"/>
    <col min="3922" max="3922" width="22.85546875" style="3" customWidth="1"/>
    <col min="3923" max="3923" width="23.42578125" style="3" customWidth="1"/>
    <col min="3924" max="3924" width="22.42578125" style="3" customWidth="1"/>
    <col min="3925" max="3925" width="13.85546875" style="3" customWidth="1"/>
    <col min="3926" max="3926" width="20.7109375" style="3" customWidth="1"/>
    <col min="3927" max="3927" width="18.140625" style="3" customWidth="1"/>
    <col min="3928" max="3928" width="14.85546875" style="3" bestFit="1" customWidth="1"/>
    <col min="3929" max="3929" width="11.42578125" style="3"/>
    <col min="3930" max="3930" width="17.42578125" style="3" customWidth="1"/>
    <col min="3931" max="3933" width="18.140625" style="3" customWidth="1"/>
    <col min="3934" max="3937" width="11.42578125" style="3"/>
    <col min="3938" max="3938" width="34" style="3" customWidth="1"/>
    <col min="3939" max="3939" width="9.5703125" style="3" customWidth="1"/>
    <col min="3940" max="3940" width="16.7109375" style="3" customWidth="1"/>
    <col min="3941" max="3941" width="55.140625" style="3" customWidth="1"/>
    <col min="3942" max="3942" width="22.5703125" style="3" customWidth="1"/>
    <col min="3943" max="3943" width="23" style="3" customWidth="1"/>
    <col min="3944" max="3944" width="22.85546875" style="3" customWidth="1"/>
    <col min="3945" max="3945" width="23.42578125" style="3" customWidth="1"/>
    <col min="3946" max="3946" width="28.7109375" style="3" customWidth="1"/>
    <col min="3947" max="3947" width="12.7109375" style="3" customWidth="1"/>
    <col min="3948" max="3948" width="11.42578125" style="3"/>
    <col min="3949" max="3949" width="25.28515625" style="3" customWidth="1"/>
    <col min="3950" max="3950" width="15.85546875" style="3" bestFit="1" customWidth="1"/>
    <col min="3951" max="3952" width="18" style="3" bestFit="1" customWidth="1"/>
    <col min="3953" max="4171" width="11.42578125" style="3"/>
    <col min="4172" max="4172" width="15.42578125" style="3" customWidth="1"/>
    <col min="4173" max="4173" width="9.5703125" style="3" customWidth="1"/>
    <col min="4174" max="4174" width="14.42578125" style="3" customWidth="1"/>
    <col min="4175" max="4175" width="49.85546875" style="3" customWidth="1"/>
    <col min="4176" max="4176" width="22.5703125" style="3" customWidth="1"/>
    <col min="4177" max="4177" width="23" style="3" customWidth="1"/>
    <col min="4178" max="4178" width="22.85546875" style="3" customWidth="1"/>
    <col min="4179" max="4179" width="23.42578125" style="3" customWidth="1"/>
    <col min="4180" max="4180" width="22.42578125" style="3" customWidth="1"/>
    <col min="4181" max="4181" width="13.85546875" style="3" customWidth="1"/>
    <col min="4182" max="4182" width="20.7109375" style="3" customWidth="1"/>
    <col min="4183" max="4183" width="18.140625" style="3" customWidth="1"/>
    <col min="4184" max="4184" width="14.85546875" style="3" bestFit="1" customWidth="1"/>
    <col min="4185" max="4185" width="11.42578125" style="3"/>
    <col min="4186" max="4186" width="17.42578125" style="3" customWidth="1"/>
    <col min="4187" max="4189" width="18.140625" style="3" customWidth="1"/>
    <col min="4190" max="4193" width="11.42578125" style="3"/>
    <col min="4194" max="4194" width="34" style="3" customWidth="1"/>
    <col min="4195" max="4195" width="9.5703125" style="3" customWidth="1"/>
    <col min="4196" max="4196" width="16.7109375" style="3" customWidth="1"/>
    <col min="4197" max="4197" width="55.140625" style="3" customWidth="1"/>
    <col min="4198" max="4198" width="22.5703125" style="3" customWidth="1"/>
    <col min="4199" max="4199" width="23" style="3" customWidth="1"/>
    <col min="4200" max="4200" width="22.85546875" style="3" customWidth="1"/>
    <col min="4201" max="4201" width="23.42578125" style="3" customWidth="1"/>
    <col min="4202" max="4202" width="28.7109375" style="3" customWidth="1"/>
    <col min="4203" max="4203" width="12.7109375" style="3" customWidth="1"/>
    <col min="4204" max="4204" width="11.42578125" style="3"/>
    <col min="4205" max="4205" width="25.28515625" style="3" customWidth="1"/>
    <col min="4206" max="4206" width="15.85546875" style="3" bestFit="1" customWidth="1"/>
    <col min="4207" max="4208" width="18" style="3" bestFit="1" customWidth="1"/>
    <col min="4209" max="4427" width="11.42578125" style="3"/>
    <col min="4428" max="4428" width="15.42578125" style="3" customWidth="1"/>
    <col min="4429" max="4429" width="9.5703125" style="3" customWidth="1"/>
    <col min="4430" max="4430" width="14.42578125" style="3" customWidth="1"/>
    <col min="4431" max="4431" width="49.85546875" style="3" customWidth="1"/>
    <col min="4432" max="4432" width="22.5703125" style="3" customWidth="1"/>
    <col min="4433" max="4433" width="23" style="3" customWidth="1"/>
    <col min="4434" max="4434" width="22.85546875" style="3" customWidth="1"/>
    <col min="4435" max="4435" width="23.42578125" style="3" customWidth="1"/>
    <col min="4436" max="4436" width="22.42578125" style="3" customWidth="1"/>
    <col min="4437" max="4437" width="13.85546875" style="3" customWidth="1"/>
    <col min="4438" max="4438" width="20.7109375" style="3" customWidth="1"/>
    <col min="4439" max="4439" width="18.140625" style="3" customWidth="1"/>
    <col min="4440" max="4440" width="14.85546875" style="3" bestFit="1" customWidth="1"/>
    <col min="4441" max="4441" width="11.42578125" style="3"/>
    <col min="4442" max="4442" width="17.42578125" style="3" customWidth="1"/>
    <col min="4443" max="4445" width="18.140625" style="3" customWidth="1"/>
    <col min="4446" max="4449" width="11.42578125" style="3"/>
    <col min="4450" max="4450" width="34" style="3" customWidth="1"/>
    <col min="4451" max="4451" width="9.5703125" style="3" customWidth="1"/>
    <col min="4452" max="4452" width="16.7109375" style="3" customWidth="1"/>
    <col min="4453" max="4453" width="55.140625" style="3" customWidth="1"/>
    <col min="4454" max="4454" width="22.5703125" style="3" customWidth="1"/>
    <col min="4455" max="4455" width="23" style="3" customWidth="1"/>
    <col min="4456" max="4456" width="22.85546875" style="3" customWidth="1"/>
    <col min="4457" max="4457" width="23.42578125" style="3" customWidth="1"/>
    <col min="4458" max="4458" width="28.7109375" style="3" customWidth="1"/>
    <col min="4459" max="4459" width="12.7109375" style="3" customWidth="1"/>
    <col min="4460" max="4460" width="11.42578125" style="3"/>
    <col min="4461" max="4461" width="25.28515625" style="3" customWidth="1"/>
    <col min="4462" max="4462" width="15.85546875" style="3" bestFit="1" customWidth="1"/>
    <col min="4463" max="4464" width="18" style="3" bestFit="1" customWidth="1"/>
    <col min="4465" max="4683" width="11.42578125" style="3"/>
    <col min="4684" max="4684" width="15.42578125" style="3" customWidth="1"/>
    <col min="4685" max="4685" width="9.5703125" style="3" customWidth="1"/>
    <col min="4686" max="4686" width="14.42578125" style="3" customWidth="1"/>
    <col min="4687" max="4687" width="49.85546875" style="3" customWidth="1"/>
    <col min="4688" max="4688" width="22.5703125" style="3" customWidth="1"/>
    <col min="4689" max="4689" width="23" style="3" customWidth="1"/>
    <col min="4690" max="4690" width="22.85546875" style="3" customWidth="1"/>
    <col min="4691" max="4691" width="23.42578125" style="3" customWidth="1"/>
    <col min="4692" max="4692" width="22.42578125" style="3" customWidth="1"/>
    <col min="4693" max="4693" width="13.85546875" style="3" customWidth="1"/>
    <col min="4694" max="4694" width="20.7109375" style="3" customWidth="1"/>
    <col min="4695" max="4695" width="18.140625" style="3" customWidth="1"/>
    <col min="4696" max="4696" width="14.85546875" style="3" bestFit="1" customWidth="1"/>
    <col min="4697" max="4697" width="11.42578125" style="3"/>
    <col min="4698" max="4698" width="17.42578125" style="3" customWidth="1"/>
    <col min="4699" max="4701" width="18.140625" style="3" customWidth="1"/>
    <col min="4702" max="4705" width="11.42578125" style="3"/>
    <col min="4706" max="4706" width="34" style="3" customWidth="1"/>
    <col min="4707" max="4707" width="9.5703125" style="3" customWidth="1"/>
    <col min="4708" max="4708" width="16.7109375" style="3" customWidth="1"/>
    <col min="4709" max="4709" width="55.140625" style="3" customWidth="1"/>
    <col min="4710" max="4710" width="22.5703125" style="3" customWidth="1"/>
    <col min="4711" max="4711" width="23" style="3" customWidth="1"/>
    <col min="4712" max="4712" width="22.85546875" style="3" customWidth="1"/>
    <col min="4713" max="4713" width="23.42578125" style="3" customWidth="1"/>
    <col min="4714" max="4714" width="28.7109375" style="3" customWidth="1"/>
    <col min="4715" max="4715" width="12.7109375" style="3" customWidth="1"/>
    <col min="4716" max="4716" width="11.42578125" style="3"/>
    <col min="4717" max="4717" width="25.28515625" style="3" customWidth="1"/>
    <col min="4718" max="4718" width="15.85546875" style="3" bestFit="1" customWidth="1"/>
    <col min="4719" max="4720" width="18" style="3" bestFit="1" customWidth="1"/>
    <col min="4721" max="4939" width="11.42578125" style="3"/>
    <col min="4940" max="4940" width="15.42578125" style="3" customWidth="1"/>
    <col min="4941" max="4941" width="9.5703125" style="3" customWidth="1"/>
    <col min="4942" max="4942" width="14.42578125" style="3" customWidth="1"/>
    <col min="4943" max="4943" width="49.85546875" style="3" customWidth="1"/>
    <col min="4944" max="4944" width="22.5703125" style="3" customWidth="1"/>
    <col min="4945" max="4945" width="23" style="3" customWidth="1"/>
    <col min="4946" max="4946" width="22.85546875" style="3" customWidth="1"/>
    <col min="4947" max="4947" width="23.42578125" style="3" customWidth="1"/>
    <col min="4948" max="4948" width="22.42578125" style="3" customWidth="1"/>
    <col min="4949" max="4949" width="13.85546875" style="3" customWidth="1"/>
    <col min="4950" max="4950" width="20.7109375" style="3" customWidth="1"/>
    <col min="4951" max="4951" width="18.140625" style="3" customWidth="1"/>
    <col min="4952" max="4952" width="14.85546875" style="3" bestFit="1" customWidth="1"/>
    <col min="4953" max="4953" width="11.42578125" style="3"/>
    <col min="4954" max="4954" width="17.42578125" style="3" customWidth="1"/>
    <col min="4955" max="4957" width="18.140625" style="3" customWidth="1"/>
    <col min="4958" max="4961" width="11.42578125" style="3"/>
    <col min="4962" max="4962" width="34" style="3" customWidth="1"/>
    <col min="4963" max="4963" width="9.5703125" style="3" customWidth="1"/>
    <col min="4964" max="4964" width="16.7109375" style="3" customWidth="1"/>
    <col min="4965" max="4965" width="55.140625" style="3" customWidth="1"/>
    <col min="4966" max="4966" width="22.5703125" style="3" customWidth="1"/>
    <col min="4967" max="4967" width="23" style="3" customWidth="1"/>
    <col min="4968" max="4968" width="22.85546875" style="3" customWidth="1"/>
    <col min="4969" max="4969" width="23.42578125" style="3" customWidth="1"/>
    <col min="4970" max="4970" width="28.7109375" style="3" customWidth="1"/>
    <col min="4971" max="4971" width="12.7109375" style="3" customWidth="1"/>
    <col min="4972" max="4972" width="11.42578125" style="3"/>
    <col min="4973" max="4973" width="25.28515625" style="3" customWidth="1"/>
    <col min="4974" max="4974" width="15.85546875" style="3" bestFit="1" customWidth="1"/>
    <col min="4975" max="4976" width="18" style="3" bestFit="1" customWidth="1"/>
    <col min="4977" max="5195" width="11.42578125" style="3"/>
    <col min="5196" max="5196" width="15.42578125" style="3" customWidth="1"/>
    <col min="5197" max="5197" width="9.5703125" style="3" customWidth="1"/>
    <col min="5198" max="5198" width="14.42578125" style="3" customWidth="1"/>
    <col min="5199" max="5199" width="49.85546875" style="3" customWidth="1"/>
    <col min="5200" max="5200" width="22.5703125" style="3" customWidth="1"/>
    <col min="5201" max="5201" width="23" style="3" customWidth="1"/>
    <col min="5202" max="5202" width="22.85546875" style="3" customWidth="1"/>
    <col min="5203" max="5203" width="23.42578125" style="3" customWidth="1"/>
    <col min="5204" max="5204" width="22.42578125" style="3" customWidth="1"/>
    <col min="5205" max="5205" width="13.85546875" style="3" customWidth="1"/>
    <col min="5206" max="5206" width="20.7109375" style="3" customWidth="1"/>
    <col min="5207" max="5207" width="18.140625" style="3" customWidth="1"/>
    <col min="5208" max="5208" width="14.85546875" style="3" bestFit="1" customWidth="1"/>
    <col min="5209" max="5209" width="11.42578125" style="3"/>
    <col min="5210" max="5210" width="17.42578125" style="3" customWidth="1"/>
    <col min="5211" max="5213" width="18.140625" style="3" customWidth="1"/>
    <col min="5214" max="5217" width="11.42578125" style="3"/>
    <col min="5218" max="5218" width="34" style="3" customWidth="1"/>
    <col min="5219" max="5219" width="9.5703125" style="3" customWidth="1"/>
    <col min="5220" max="5220" width="16.7109375" style="3" customWidth="1"/>
    <col min="5221" max="5221" width="55.140625" style="3" customWidth="1"/>
    <col min="5222" max="5222" width="22.5703125" style="3" customWidth="1"/>
    <col min="5223" max="5223" width="23" style="3" customWidth="1"/>
    <col min="5224" max="5224" width="22.85546875" style="3" customWidth="1"/>
    <col min="5225" max="5225" width="23.42578125" style="3" customWidth="1"/>
    <col min="5226" max="5226" width="28.7109375" style="3" customWidth="1"/>
    <col min="5227" max="5227" width="12.7109375" style="3" customWidth="1"/>
    <col min="5228" max="5228" width="11.42578125" style="3"/>
    <col min="5229" max="5229" width="25.28515625" style="3" customWidth="1"/>
    <col min="5230" max="5230" width="15.85546875" style="3" bestFit="1" customWidth="1"/>
    <col min="5231" max="5232" width="18" style="3" bestFit="1" customWidth="1"/>
    <col min="5233" max="5451" width="11.42578125" style="3"/>
    <col min="5452" max="5452" width="15.42578125" style="3" customWidth="1"/>
    <col min="5453" max="5453" width="9.5703125" style="3" customWidth="1"/>
    <col min="5454" max="5454" width="14.42578125" style="3" customWidth="1"/>
    <col min="5455" max="5455" width="49.85546875" style="3" customWidth="1"/>
    <col min="5456" max="5456" width="22.5703125" style="3" customWidth="1"/>
    <col min="5457" max="5457" width="23" style="3" customWidth="1"/>
    <col min="5458" max="5458" width="22.85546875" style="3" customWidth="1"/>
    <col min="5459" max="5459" width="23.42578125" style="3" customWidth="1"/>
    <col min="5460" max="5460" width="22.42578125" style="3" customWidth="1"/>
    <col min="5461" max="5461" width="13.85546875" style="3" customWidth="1"/>
    <col min="5462" max="5462" width="20.7109375" style="3" customWidth="1"/>
    <col min="5463" max="5463" width="18.140625" style="3" customWidth="1"/>
    <col min="5464" max="5464" width="14.85546875" style="3" bestFit="1" customWidth="1"/>
    <col min="5465" max="5465" width="11.42578125" style="3"/>
    <col min="5466" max="5466" width="17.42578125" style="3" customWidth="1"/>
    <col min="5467" max="5469" width="18.140625" style="3" customWidth="1"/>
    <col min="5470" max="5473" width="11.42578125" style="3"/>
    <col min="5474" max="5474" width="34" style="3" customWidth="1"/>
    <col min="5475" max="5475" width="9.5703125" style="3" customWidth="1"/>
    <col min="5476" max="5476" width="16.7109375" style="3" customWidth="1"/>
    <col min="5477" max="5477" width="55.140625" style="3" customWidth="1"/>
    <col min="5478" max="5478" width="22.5703125" style="3" customWidth="1"/>
    <col min="5479" max="5479" width="23" style="3" customWidth="1"/>
    <col min="5480" max="5480" width="22.85546875" style="3" customWidth="1"/>
    <col min="5481" max="5481" width="23.42578125" style="3" customWidth="1"/>
    <col min="5482" max="5482" width="28.7109375" style="3" customWidth="1"/>
    <col min="5483" max="5483" width="12.7109375" style="3" customWidth="1"/>
    <col min="5484" max="5484" width="11.42578125" style="3"/>
    <col min="5485" max="5485" width="25.28515625" style="3" customWidth="1"/>
    <col min="5486" max="5486" width="15.85546875" style="3" bestFit="1" customWidth="1"/>
    <col min="5487" max="5488" width="18" style="3" bestFit="1" customWidth="1"/>
    <col min="5489" max="5707" width="11.42578125" style="3"/>
    <col min="5708" max="5708" width="15.42578125" style="3" customWidth="1"/>
    <col min="5709" max="5709" width="9.5703125" style="3" customWidth="1"/>
    <col min="5710" max="5710" width="14.42578125" style="3" customWidth="1"/>
    <col min="5711" max="5711" width="49.85546875" style="3" customWidth="1"/>
    <col min="5712" max="5712" width="22.5703125" style="3" customWidth="1"/>
    <col min="5713" max="5713" width="23" style="3" customWidth="1"/>
    <col min="5714" max="5714" width="22.85546875" style="3" customWidth="1"/>
    <col min="5715" max="5715" width="23.42578125" style="3" customWidth="1"/>
    <col min="5716" max="5716" width="22.42578125" style="3" customWidth="1"/>
    <col min="5717" max="5717" width="13.85546875" style="3" customWidth="1"/>
    <col min="5718" max="5718" width="20.7109375" style="3" customWidth="1"/>
    <col min="5719" max="5719" width="18.140625" style="3" customWidth="1"/>
    <col min="5720" max="5720" width="14.85546875" style="3" bestFit="1" customWidth="1"/>
    <col min="5721" max="5721" width="11.42578125" style="3"/>
    <col min="5722" max="5722" width="17.42578125" style="3" customWidth="1"/>
    <col min="5723" max="5725" width="18.140625" style="3" customWidth="1"/>
    <col min="5726" max="5729" width="11.42578125" style="3"/>
    <col min="5730" max="5730" width="34" style="3" customWidth="1"/>
    <col min="5731" max="5731" width="9.5703125" style="3" customWidth="1"/>
    <col min="5732" max="5732" width="16.7109375" style="3" customWidth="1"/>
    <col min="5733" max="5733" width="55.140625" style="3" customWidth="1"/>
    <col min="5734" max="5734" width="22.5703125" style="3" customWidth="1"/>
    <col min="5735" max="5735" width="23" style="3" customWidth="1"/>
    <col min="5736" max="5736" width="22.85546875" style="3" customWidth="1"/>
    <col min="5737" max="5737" width="23.42578125" style="3" customWidth="1"/>
    <col min="5738" max="5738" width="28.7109375" style="3" customWidth="1"/>
    <col min="5739" max="5739" width="12.7109375" style="3" customWidth="1"/>
    <col min="5740" max="5740" width="11.42578125" style="3"/>
    <col min="5741" max="5741" width="25.28515625" style="3" customWidth="1"/>
    <col min="5742" max="5742" width="15.85546875" style="3" bestFit="1" customWidth="1"/>
    <col min="5743" max="5744" width="18" style="3" bestFit="1" customWidth="1"/>
    <col min="5745" max="5963" width="11.42578125" style="3"/>
    <col min="5964" max="5964" width="15.42578125" style="3" customWidth="1"/>
    <col min="5965" max="5965" width="9.5703125" style="3" customWidth="1"/>
    <col min="5966" max="5966" width="14.42578125" style="3" customWidth="1"/>
    <col min="5967" max="5967" width="49.85546875" style="3" customWidth="1"/>
    <col min="5968" max="5968" width="22.5703125" style="3" customWidth="1"/>
    <col min="5969" max="5969" width="23" style="3" customWidth="1"/>
    <col min="5970" max="5970" width="22.85546875" style="3" customWidth="1"/>
    <col min="5971" max="5971" width="23.42578125" style="3" customWidth="1"/>
    <col min="5972" max="5972" width="22.42578125" style="3" customWidth="1"/>
    <col min="5973" max="5973" width="13.85546875" style="3" customWidth="1"/>
    <col min="5974" max="5974" width="20.7109375" style="3" customWidth="1"/>
    <col min="5975" max="5975" width="18.140625" style="3" customWidth="1"/>
    <col min="5976" max="5976" width="14.85546875" style="3" bestFit="1" customWidth="1"/>
    <col min="5977" max="5977" width="11.42578125" style="3"/>
    <col min="5978" max="5978" width="17.42578125" style="3" customWidth="1"/>
    <col min="5979" max="5981" width="18.140625" style="3" customWidth="1"/>
    <col min="5982" max="5985" width="11.42578125" style="3"/>
    <col min="5986" max="5986" width="34" style="3" customWidth="1"/>
    <col min="5987" max="5987" width="9.5703125" style="3" customWidth="1"/>
    <col min="5988" max="5988" width="16.7109375" style="3" customWidth="1"/>
    <col min="5989" max="5989" width="55.140625" style="3" customWidth="1"/>
    <col min="5990" max="5990" width="22.5703125" style="3" customWidth="1"/>
    <col min="5991" max="5991" width="23" style="3" customWidth="1"/>
    <col min="5992" max="5992" width="22.85546875" style="3" customWidth="1"/>
    <col min="5993" max="5993" width="23.42578125" style="3" customWidth="1"/>
    <col min="5994" max="5994" width="28.7109375" style="3" customWidth="1"/>
    <col min="5995" max="5995" width="12.7109375" style="3" customWidth="1"/>
    <col min="5996" max="5996" width="11.42578125" style="3"/>
    <col min="5997" max="5997" width="25.28515625" style="3" customWidth="1"/>
    <col min="5998" max="5998" width="15.85546875" style="3" bestFit="1" customWidth="1"/>
    <col min="5999" max="6000" width="18" style="3" bestFit="1" customWidth="1"/>
    <col min="6001" max="6219" width="11.42578125" style="3"/>
    <col min="6220" max="6220" width="15.42578125" style="3" customWidth="1"/>
    <col min="6221" max="6221" width="9.5703125" style="3" customWidth="1"/>
    <col min="6222" max="6222" width="14.42578125" style="3" customWidth="1"/>
    <col min="6223" max="6223" width="49.85546875" style="3" customWidth="1"/>
    <col min="6224" max="6224" width="22.5703125" style="3" customWidth="1"/>
    <col min="6225" max="6225" width="23" style="3" customWidth="1"/>
    <col min="6226" max="6226" width="22.85546875" style="3" customWidth="1"/>
    <col min="6227" max="6227" width="23.42578125" style="3" customWidth="1"/>
    <col min="6228" max="6228" width="22.42578125" style="3" customWidth="1"/>
    <col min="6229" max="6229" width="13.85546875" style="3" customWidth="1"/>
    <col min="6230" max="6230" width="20.7109375" style="3" customWidth="1"/>
    <col min="6231" max="6231" width="18.140625" style="3" customWidth="1"/>
    <col min="6232" max="6232" width="14.85546875" style="3" bestFit="1" customWidth="1"/>
    <col min="6233" max="6233" width="11.42578125" style="3"/>
    <col min="6234" max="6234" width="17.42578125" style="3" customWidth="1"/>
    <col min="6235" max="6237" width="18.140625" style="3" customWidth="1"/>
    <col min="6238" max="6241" width="11.42578125" style="3"/>
    <col min="6242" max="6242" width="34" style="3" customWidth="1"/>
    <col min="6243" max="6243" width="9.5703125" style="3" customWidth="1"/>
    <col min="6244" max="6244" width="16.7109375" style="3" customWidth="1"/>
    <col min="6245" max="6245" width="55.140625" style="3" customWidth="1"/>
    <col min="6246" max="6246" width="22.5703125" style="3" customWidth="1"/>
    <col min="6247" max="6247" width="23" style="3" customWidth="1"/>
    <col min="6248" max="6248" width="22.85546875" style="3" customWidth="1"/>
    <col min="6249" max="6249" width="23.42578125" style="3" customWidth="1"/>
    <col min="6250" max="6250" width="28.7109375" style="3" customWidth="1"/>
    <col min="6251" max="6251" width="12.7109375" style="3" customWidth="1"/>
    <col min="6252" max="6252" width="11.42578125" style="3"/>
    <col min="6253" max="6253" width="25.28515625" style="3" customWidth="1"/>
    <col min="6254" max="6254" width="15.85546875" style="3" bestFit="1" customWidth="1"/>
    <col min="6255" max="6256" width="18" style="3" bestFit="1" customWidth="1"/>
    <col min="6257" max="6475" width="11.42578125" style="3"/>
    <col min="6476" max="6476" width="15.42578125" style="3" customWidth="1"/>
    <col min="6477" max="6477" width="9.5703125" style="3" customWidth="1"/>
    <col min="6478" max="6478" width="14.42578125" style="3" customWidth="1"/>
    <col min="6479" max="6479" width="49.85546875" style="3" customWidth="1"/>
    <col min="6480" max="6480" width="22.5703125" style="3" customWidth="1"/>
    <col min="6481" max="6481" width="23" style="3" customWidth="1"/>
    <col min="6482" max="6482" width="22.85546875" style="3" customWidth="1"/>
    <col min="6483" max="6483" width="23.42578125" style="3" customWidth="1"/>
    <col min="6484" max="6484" width="22.42578125" style="3" customWidth="1"/>
    <col min="6485" max="6485" width="13.85546875" style="3" customWidth="1"/>
    <col min="6486" max="6486" width="20.7109375" style="3" customWidth="1"/>
    <col min="6487" max="6487" width="18.140625" style="3" customWidth="1"/>
    <col min="6488" max="6488" width="14.85546875" style="3" bestFit="1" customWidth="1"/>
    <col min="6489" max="6489" width="11.42578125" style="3"/>
    <col min="6490" max="6490" width="17.42578125" style="3" customWidth="1"/>
    <col min="6491" max="6493" width="18.140625" style="3" customWidth="1"/>
    <col min="6494" max="6497" width="11.42578125" style="3"/>
    <col min="6498" max="6498" width="34" style="3" customWidth="1"/>
    <col min="6499" max="6499" width="9.5703125" style="3" customWidth="1"/>
    <col min="6500" max="6500" width="16.7109375" style="3" customWidth="1"/>
    <col min="6501" max="6501" width="55.140625" style="3" customWidth="1"/>
    <col min="6502" max="6502" width="22.5703125" style="3" customWidth="1"/>
    <col min="6503" max="6503" width="23" style="3" customWidth="1"/>
    <col min="6504" max="6504" width="22.85546875" style="3" customWidth="1"/>
    <col min="6505" max="6505" width="23.42578125" style="3" customWidth="1"/>
    <col min="6506" max="6506" width="28.7109375" style="3" customWidth="1"/>
    <col min="6507" max="6507" width="12.7109375" style="3" customWidth="1"/>
    <col min="6508" max="6508" width="11.42578125" style="3"/>
    <col min="6509" max="6509" width="25.28515625" style="3" customWidth="1"/>
    <col min="6510" max="6510" width="15.85546875" style="3" bestFit="1" customWidth="1"/>
    <col min="6511" max="6512" width="18" style="3" bestFit="1" customWidth="1"/>
    <col min="6513" max="6731" width="11.42578125" style="3"/>
    <col min="6732" max="6732" width="15.42578125" style="3" customWidth="1"/>
    <col min="6733" max="6733" width="9.5703125" style="3" customWidth="1"/>
    <col min="6734" max="6734" width="14.42578125" style="3" customWidth="1"/>
    <col min="6735" max="6735" width="49.85546875" style="3" customWidth="1"/>
    <col min="6736" max="6736" width="22.5703125" style="3" customWidth="1"/>
    <col min="6737" max="6737" width="23" style="3" customWidth="1"/>
    <col min="6738" max="6738" width="22.85546875" style="3" customWidth="1"/>
    <col min="6739" max="6739" width="23.42578125" style="3" customWidth="1"/>
    <col min="6740" max="6740" width="22.42578125" style="3" customWidth="1"/>
    <col min="6741" max="6741" width="13.85546875" style="3" customWidth="1"/>
    <col min="6742" max="6742" width="20.7109375" style="3" customWidth="1"/>
    <col min="6743" max="6743" width="18.140625" style="3" customWidth="1"/>
    <col min="6744" max="6744" width="14.85546875" style="3" bestFit="1" customWidth="1"/>
    <col min="6745" max="6745" width="11.42578125" style="3"/>
    <col min="6746" max="6746" width="17.42578125" style="3" customWidth="1"/>
    <col min="6747" max="6749" width="18.140625" style="3" customWidth="1"/>
    <col min="6750" max="6753" width="11.42578125" style="3"/>
    <col min="6754" max="6754" width="34" style="3" customWidth="1"/>
    <col min="6755" max="6755" width="9.5703125" style="3" customWidth="1"/>
    <col min="6756" max="6756" width="16.7109375" style="3" customWidth="1"/>
    <col min="6757" max="6757" width="55.140625" style="3" customWidth="1"/>
    <col min="6758" max="6758" width="22.5703125" style="3" customWidth="1"/>
    <col min="6759" max="6759" width="23" style="3" customWidth="1"/>
    <col min="6760" max="6760" width="22.85546875" style="3" customWidth="1"/>
    <col min="6761" max="6761" width="23.42578125" style="3" customWidth="1"/>
    <col min="6762" max="6762" width="28.7109375" style="3" customWidth="1"/>
    <col min="6763" max="6763" width="12.7109375" style="3" customWidth="1"/>
    <col min="6764" max="6764" width="11.42578125" style="3"/>
    <col min="6765" max="6765" width="25.28515625" style="3" customWidth="1"/>
    <col min="6766" max="6766" width="15.85546875" style="3" bestFit="1" customWidth="1"/>
    <col min="6767" max="6768" width="18" style="3" bestFit="1" customWidth="1"/>
    <col min="6769" max="6987" width="11.42578125" style="3"/>
    <col min="6988" max="6988" width="15.42578125" style="3" customWidth="1"/>
    <col min="6989" max="6989" width="9.5703125" style="3" customWidth="1"/>
    <col min="6990" max="6990" width="14.42578125" style="3" customWidth="1"/>
    <col min="6991" max="6991" width="49.85546875" style="3" customWidth="1"/>
    <col min="6992" max="6992" width="22.5703125" style="3" customWidth="1"/>
    <col min="6993" max="6993" width="23" style="3" customWidth="1"/>
    <col min="6994" max="6994" width="22.85546875" style="3" customWidth="1"/>
    <col min="6995" max="6995" width="23.42578125" style="3" customWidth="1"/>
    <col min="6996" max="6996" width="22.42578125" style="3" customWidth="1"/>
    <col min="6997" max="6997" width="13.85546875" style="3" customWidth="1"/>
    <col min="6998" max="6998" width="20.7109375" style="3" customWidth="1"/>
    <col min="6999" max="6999" width="18.140625" style="3" customWidth="1"/>
    <col min="7000" max="7000" width="14.85546875" style="3" bestFit="1" customWidth="1"/>
    <col min="7001" max="7001" width="11.42578125" style="3"/>
    <col min="7002" max="7002" width="17.42578125" style="3" customWidth="1"/>
    <col min="7003" max="7005" width="18.140625" style="3" customWidth="1"/>
    <col min="7006" max="7009" width="11.42578125" style="3"/>
    <col min="7010" max="7010" width="34" style="3" customWidth="1"/>
    <col min="7011" max="7011" width="9.5703125" style="3" customWidth="1"/>
    <col min="7012" max="7012" width="16.7109375" style="3" customWidth="1"/>
    <col min="7013" max="7013" width="55.140625" style="3" customWidth="1"/>
    <col min="7014" max="7014" width="22.5703125" style="3" customWidth="1"/>
    <col min="7015" max="7015" width="23" style="3" customWidth="1"/>
    <col min="7016" max="7016" width="22.85546875" style="3" customWidth="1"/>
    <col min="7017" max="7017" width="23.42578125" style="3" customWidth="1"/>
    <col min="7018" max="7018" width="28.7109375" style="3" customWidth="1"/>
    <col min="7019" max="7019" width="12.7109375" style="3" customWidth="1"/>
    <col min="7020" max="7020" width="11.42578125" style="3"/>
    <col min="7021" max="7021" width="25.28515625" style="3" customWidth="1"/>
    <col min="7022" max="7022" width="15.85546875" style="3" bestFit="1" customWidth="1"/>
    <col min="7023" max="7024" width="18" style="3" bestFit="1" customWidth="1"/>
    <col min="7025" max="7243" width="11.42578125" style="3"/>
    <col min="7244" max="7244" width="15.42578125" style="3" customWidth="1"/>
    <col min="7245" max="7245" width="9.5703125" style="3" customWidth="1"/>
    <col min="7246" max="7246" width="14.42578125" style="3" customWidth="1"/>
    <col min="7247" max="7247" width="49.85546875" style="3" customWidth="1"/>
    <col min="7248" max="7248" width="22.5703125" style="3" customWidth="1"/>
    <col min="7249" max="7249" width="23" style="3" customWidth="1"/>
    <col min="7250" max="7250" width="22.85546875" style="3" customWidth="1"/>
    <col min="7251" max="7251" width="23.42578125" style="3" customWidth="1"/>
    <col min="7252" max="7252" width="22.42578125" style="3" customWidth="1"/>
    <col min="7253" max="7253" width="13.85546875" style="3" customWidth="1"/>
    <col min="7254" max="7254" width="20.7109375" style="3" customWidth="1"/>
    <col min="7255" max="7255" width="18.140625" style="3" customWidth="1"/>
    <col min="7256" max="7256" width="14.85546875" style="3" bestFit="1" customWidth="1"/>
    <col min="7257" max="7257" width="11.42578125" style="3"/>
    <col min="7258" max="7258" width="17.42578125" style="3" customWidth="1"/>
    <col min="7259" max="7261" width="18.140625" style="3" customWidth="1"/>
    <col min="7262" max="7265" width="11.42578125" style="3"/>
    <col min="7266" max="7266" width="34" style="3" customWidth="1"/>
    <col min="7267" max="7267" width="9.5703125" style="3" customWidth="1"/>
    <col min="7268" max="7268" width="16.7109375" style="3" customWidth="1"/>
    <col min="7269" max="7269" width="55.140625" style="3" customWidth="1"/>
    <col min="7270" max="7270" width="22.5703125" style="3" customWidth="1"/>
    <col min="7271" max="7271" width="23" style="3" customWidth="1"/>
    <col min="7272" max="7272" width="22.85546875" style="3" customWidth="1"/>
    <col min="7273" max="7273" width="23.42578125" style="3" customWidth="1"/>
    <col min="7274" max="7274" width="28.7109375" style="3" customWidth="1"/>
    <col min="7275" max="7275" width="12.7109375" style="3" customWidth="1"/>
    <col min="7276" max="7276" width="11.42578125" style="3"/>
    <col min="7277" max="7277" width="25.28515625" style="3" customWidth="1"/>
    <col min="7278" max="7278" width="15.85546875" style="3" bestFit="1" customWidth="1"/>
    <col min="7279" max="7280" width="18" style="3" bestFit="1" customWidth="1"/>
    <col min="7281" max="7499" width="11.42578125" style="3"/>
    <col min="7500" max="7500" width="15.42578125" style="3" customWidth="1"/>
    <col min="7501" max="7501" width="9.5703125" style="3" customWidth="1"/>
    <col min="7502" max="7502" width="14.42578125" style="3" customWidth="1"/>
    <col min="7503" max="7503" width="49.85546875" style="3" customWidth="1"/>
    <col min="7504" max="7504" width="22.5703125" style="3" customWidth="1"/>
    <col min="7505" max="7505" width="23" style="3" customWidth="1"/>
    <col min="7506" max="7506" width="22.85546875" style="3" customWidth="1"/>
    <col min="7507" max="7507" width="23.42578125" style="3" customWidth="1"/>
    <col min="7508" max="7508" width="22.42578125" style="3" customWidth="1"/>
    <col min="7509" max="7509" width="13.85546875" style="3" customWidth="1"/>
    <col min="7510" max="7510" width="20.7109375" style="3" customWidth="1"/>
    <col min="7511" max="7511" width="18.140625" style="3" customWidth="1"/>
    <col min="7512" max="7512" width="14.85546875" style="3" bestFit="1" customWidth="1"/>
    <col min="7513" max="7513" width="11.42578125" style="3"/>
    <col min="7514" max="7514" width="17.42578125" style="3" customWidth="1"/>
    <col min="7515" max="7517" width="18.140625" style="3" customWidth="1"/>
    <col min="7518" max="7521" width="11.42578125" style="3"/>
    <col min="7522" max="7522" width="34" style="3" customWidth="1"/>
    <col min="7523" max="7523" width="9.5703125" style="3" customWidth="1"/>
    <col min="7524" max="7524" width="16.7109375" style="3" customWidth="1"/>
    <col min="7525" max="7525" width="55.140625" style="3" customWidth="1"/>
    <col min="7526" max="7526" width="22.5703125" style="3" customWidth="1"/>
    <col min="7527" max="7527" width="23" style="3" customWidth="1"/>
    <col min="7528" max="7528" width="22.85546875" style="3" customWidth="1"/>
    <col min="7529" max="7529" width="23.42578125" style="3" customWidth="1"/>
    <col min="7530" max="7530" width="28.7109375" style="3" customWidth="1"/>
    <col min="7531" max="7531" width="12.7109375" style="3" customWidth="1"/>
    <col min="7532" max="7532" width="11.42578125" style="3"/>
    <col min="7533" max="7533" width="25.28515625" style="3" customWidth="1"/>
    <col min="7534" max="7534" width="15.85546875" style="3" bestFit="1" customWidth="1"/>
    <col min="7535" max="7536" width="18" style="3" bestFit="1" customWidth="1"/>
    <col min="7537" max="7755" width="11.42578125" style="3"/>
    <col min="7756" max="7756" width="15.42578125" style="3" customWidth="1"/>
    <col min="7757" max="7757" width="9.5703125" style="3" customWidth="1"/>
    <col min="7758" max="7758" width="14.42578125" style="3" customWidth="1"/>
    <col min="7759" max="7759" width="49.85546875" style="3" customWidth="1"/>
    <col min="7760" max="7760" width="22.5703125" style="3" customWidth="1"/>
    <col min="7761" max="7761" width="23" style="3" customWidth="1"/>
    <col min="7762" max="7762" width="22.85546875" style="3" customWidth="1"/>
    <col min="7763" max="7763" width="23.42578125" style="3" customWidth="1"/>
    <col min="7764" max="7764" width="22.42578125" style="3" customWidth="1"/>
    <col min="7765" max="7765" width="13.85546875" style="3" customWidth="1"/>
    <col min="7766" max="7766" width="20.7109375" style="3" customWidth="1"/>
    <col min="7767" max="7767" width="18.140625" style="3" customWidth="1"/>
    <col min="7768" max="7768" width="14.85546875" style="3" bestFit="1" customWidth="1"/>
    <col min="7769" max="7769" width="11.42578125" style="3"/>
    <col min="7770" max="7770" width="17.42578125" style="3" customWidth="1"/>
    <col min="7771" max="7773" width="18.140625" style="3" customWidth="1"/>
    <col min="7774" max="7777" width="11.42578125" style="3"/>
    <col min="7778" max="7778" width="34" style="3" customWidth="1"/>
    <col min="7779" max="7779" width="9.5703125" style="3" customWidth="1"/>
    <col min="7780" max="7780" width="16.7109375" style="3" customWidth="1"/>
    <col min="7781" max="7781" width="55.140625" style="3" customWidth="1"/>
    <col min="7782" max="7782" width="22.5703125" style="3" customWidth="1"/>
    <col min="7783" max="7783" width="23" style="3" customWidth="1"/>
    <col min="7784" max="7784" width="22.85546875" style="3" customWidth="1"/>
    <col min="7785" max="7785" width="23.42578125" style="3" customWidth="1"/>
    <col min="7786" max="7786" width="28.7109375" style="3" customWidth="1"/>
    <col min="7787" max="7787" width="12.7109375" style="3" customWidth="1"/>
    <col min="7788" max="7788" width="11.42578125" style="3"/>
    <col min="7789" max="7789" width="25.28515625" style="3" customWidth="1"/>
    <col min="7790" max="7790" width="15.85546875" style="3" bestFit="1" customWidth="1"/>
    <col min="7791" max="7792" width="18" style="3" bestFit="1" customWidth="1"/>
    <col min="7793" max="8011" width="11.42578125" style="3"/>
    <col min="8012" max="8012" width="15.42578125" style="3" customWidth="1"/>
    <col min="8013" max="8013" width="9.5703125" style="3" customWidth="1"/>
    <col min="8014" max="8014" width="14.42578125" style="3" customWidth="1"/>
    <col min="8015" max="8015" width="49.85546875" style="3" customWidth="1"/>
    <col min="8016" max="8016" width="22.5703125" style="3" customWidth="1"/>
    <col min="8017" max="8017" width="23" style="3" customWidth="1"/>
    <col min="8018" max="8018" width="22.85546875" style="3" customWidth="1"/>
    <col min="8019" max="8019" width="23.42578125" style="3" customWidth="1"/>
    <col min="8020" max="8020" width="22.42578125" style="3" customWidth="1"/>
    <col min="8021" max="8021" width="13.85546875" style="3" customWidth="1"/>
    <col min="8022" max="8022" width="20.7109375" style="3" customWidth="1"/>
    <col min="8023" max="8023" width="18.140625" style="3" customWidth="1"/>
    <col min="8024" max="8024" width="14.85546875" style="3" bestFit="1" customWidth="1"/>
    <col min="8025" max="8025" width="11.42578125" style="3"/>
    <col min="8026" max="8026" width="17.42578125" style="3" customWidth="1"/>
    <col min="8027" max="8029" width="18.140625" style="3" customWidth="1"/>
    <col min="8030" max="8033" width="11.42578125" style="3"/>
    <col min="8034" max="8034" width="34" style="3" customWidth="1"/>
    <col min="8035" max="8035" width="9.5703125" style="3" customWidth="1"/>
    <col min="8036" max="8036" width="16.7109375" style="3" customWidth="1"/>
    <col min="8037" max="8037" width="55.140625" style="3" customWidth="1"/>
    <col min="8038" max="8038" width="22.5703125" style="3" customWidth="1"/>
    <col min="8039" max="8039" width="23" style="3" customWidth="1"/>
    <col min="8040" max="8040" width="22.85546875" style="3" customWidth="1"/>
    <col min="8041" max="8041" width="23.42578125" style="3" customWidth="1"/>
    <col min="8042" max="8042" width="28.7109375" style="3" customWidth="1"/>
    <col min="8043" max="8043" width="12.7109375" style="3" customWidth="1"/>
    <col min="8044" max="8044" width="11.42578125" style="3"/>
    <col min="8045" max="8045" width="25.28515625" style="3" customWidth="1"/>
    <col min="8046" max="8046" width="15.85546875" style="3" bestFit="1" customWidth="1"/>
    <col min="8047" max="8048" width="18" style="3" bestFit="1" customWidth="1"/>
    <col min="8049" max="8267" width="11.42578125" style="3"/>
    <col min="8268" max="8268" width="15.42578125" style="3" customWidth="1"/>
    <col min="8269" max="8269" width="9.5703125" style="3" customWidth="1"/>
    <col min="8270" max="8270" width="14.42578125" style="3" customWidth="1"/>
    <col min="8271" max="8271" width="49.85546875" style="3" customWidth="1"/>
    <col min="8272" max="8272" width="22.5703125" style="3" customWidth="1"/>
    <col min="8273" max="8273" width="23" style="3" customWidth="1"/>
    <col min="8274" max="8274" width="22.85546875" style="3" customWidth="1"/>
    <col min="8275" max="8275" width="23.42578125" style="3" customWidth="1"/>
    <col min="8276" max="8276" width="22.42578125" style="3" customWidth="1"/>
    <col min="8277" max="8277" width="13.85546875" style="3" customWidth="1"/>
    <col min="8278" max="8278" width="20.7109375" style="3" customWidth="1"/>
    <col min="8279" max="8279" width="18.140625" style="3" customWidth="1"/>
    <col min="8280" max="8280" width="14.85546875" style="3" bestFit="1" customWidth="1"/>
    <col min="8281" max="8281" width="11.42578125" style="3"/>
    <col min="8282" max="8282" width="17.42578125" style="3" customWidth="1"/>
    <col min="8283" max="8285" width="18.140625" style="3" customWidth="1"/>
    <col min="8286" max="8289" width="11.42578125" style="3"/>
    <col min="8290" max="8290" width="34" style="3" customWidth="1"/>
    <col min="8291" max="8291" width="9.5703125" style="3" customWidth="1"/>
    <col min="8292" max="8292" width="16.7109375" style="3" customWidth="1"/>
    <col min="8293" max="8293" width="55.140625" style="3" customWidth="1"/>
    <col min="8294" max="8294" width="22.5703125" style="3" customWidth="1"/>
    <col min="8295" max="8295" width="23" style="3" customWidth="1"/>
    <col min="8296" max="8296" width="22.85546875" style="3" customWidth="1"/>
    <col min="8297" max="8297" width="23.42578125" style="3" customWidth="1"/>
    <col min="8298" max="8298" width="28.7109375" style="3" customWidth="1"/>
    <col min="8299" max="8299" width="12.7109375" style="3" customWidth="1"/>
    <col min="8300" max="8300" width="11.42578125" style="3"/>
    <col min="8301" max="8301" width="25.28515625" style="3" customWidth="1"/>
    <col min="8302" max="8302" width="15.85546875" style="3" bestFit="1" customWidth="1"/>
    <col min="8303" max="8304" width="18" style="3" bestFit="1" customWidth="1"/>
    <col min="8305" max="8523" width="11.42578125" style="3"/>
    <col min="8524" max="8524" width="15.42578125" style="3" customWidth="1"/>
    <col min="8525" max="8525" width="9.5703125" style="3" customWidth="1"/>
    <col min="8526" max="8526" width="14.42578125" style="3" customWidth="1"/>
    <col min="8527" max="8527" width="49.85546875" style="3" customWidth="1"/>
    <col min="8528" max="8528" width="22.5703125" style="3" customWidth="1"/>
    <col min="8529" max="8529" width="23" style="3" customWidth="1"/>
    <col min="8530" max="8530" width="22.85546875" style="3" customWidth="1"/>
    <col min="8531" max="8531" width="23.42578125" style="3" customWidth="1"/>
    <col min="8532" max="8532" width="22.42578125" style="3" customWidth="1"/>
    <col min="8533" max="8533" width="13.85546875" style="3" customWidth="1"/>
    <col min="8534" max="8534" width="20.7109375" style="3" customWidth="1"/>
    <col min="8535" max="8535" width="18.140625" style="3" customWidth="1"/>
    <col min="8536" max="8536" width="14.85546875" style="3" bestFit="1" customWidth="1"/>
    <col min="8537" max="8537" width="11.42578125" style="3"/>
    <col min="8538" max="8538" width="17.42578125" style="3" customWidth="1"/>
    <col min="8539" max="8541" width="18.140625" style="3" customWidth="1"/>
    <col min="8542" max="8545" width="11.42578125" style="3"/>
    <col min="8546" max="8546" width="34" style="3" customWidth="1"/>
    <col min="8547" max="8547" width="9.5703125" style="3" customWidth="1"/>
    <col min="8548" max="8548" width="16.7109375" style="3" customWidth="1"/>
    <col min="8549" max="8549" width="55.140625" style="3" customWidth="1"/>
    <col min="8550" max="8550" width="22.5703125" style="3" customWidth="1"/>
    <col min="8551" max="8551" width="23" style="3" customWidth="1"/>
    <col min="8552" max="8552" width="22.85546875" style="3" customWidth="1"/>
    <col min="8553" max="8553" width="23.42578125" style="3" customWidth="1"/>
    <col min="8554" max="8554" width="28.7109375" style="3" customWidth="1"/>
    <col min="8555" max="8555" width="12.7109375" style="3" customWidth="1"/>
    <col min="8556" max="8556" width="11.42578125" style="3"/>
    <col min="8557" max="8557" width="25.28515625" style="3" customWidth="1"/>
    <col min="8558" max="8558" width="15.85546875" style="3" bestFit="1" customWidth="1"/>
    <col min="8559" max="8560" width="18" style="3" bestFit="1" customWidth="1"/>
    <col min="8561" max="8779" width="11.42578125" style="3"/>
    <col min="8780" max="8780" width="15.42578125" style="3" customWidth="1"/>
    <col min="8781" max="8781" width="9.5703125" style="3" customWidth="1"/>
    <col min="8782" max="8782" width="14.42578125" style="3" customWidth="1"/>
    <col min="8783" max="8783" width="49.85546875" style="3" customWidth="1"/>
    <col min="8784" max="8784" width="22.5703125" style="3" customWidth="1"/>
    <col min="8785" max="8785" width="23" style="3" customWidth="1"/>
    <col min="8786" max="8786" width="22.85546875" style="3" customWidth="1"/>
    <col min="8787" max="8787" width="23.42578125" style="3" customWidth="1"/>
    <col min="8788" max="8788" width="22.42578125" style="3" customWidth="1"/>
    <col min="8789" max="8789" width="13.85546875" style="3" customWidth="1"/>
    <col min="8790" max="8790" width="20.7109375" style="3" customWidth="1"/>
    <col min="8791" max="8791" width="18.140625" style="3" customWidth="1"/>
    <col min="8792" max="8792" width="14.85546875" style="3" bestFit="1" customWidth="1"/>
    <col min="8793" max="8793" width="11.42578125" style="3"/>
    <col min="8794" max="8794" width="17.42578125" style="3" customWidth="1"/>
    <col min="8795" max="8797" width="18.140625" style="3" customWidth="1"/>
    <col min="8798" max="8801" width="11.42578125" style="3"/>
    <col min="8802" max="8802" width="34" style="3" customWidth="1"/>
    <col min="8803" max="8803" width="9.5703125" style="3" customWidth="1"/>
    <col min="8804" max="8804" width="16.7109375" style="3" customWidth="1"/>
    <col min="8805" max="8805" width="55.140625" style="3" customWidth="1"/>
    <col min="8806" max="8806" width="22.5703125" style="3" customWidth="1"/>
    <col min="8807" max="8807" width="23" style="3" customWidth="1"/>
    <col min="8808" max="8808" width="22.85546875" style="3" customWidth="1"/>
    <col min="8809" max="8809" width="23.42578125" style="3" customWidth="1"/>
    <col min="8810" max="8810" width="28.7109375" style="3" customWidth="1"/>
    <col min="8811" max="8811" width="12.7109375" style="3" customWidth="1"/>
    <col min="8812" max="8812" width="11.42578125" style="3"/>
    <col min="8813" max="8813" width="25.28515625" style="3" customWidth="1"/>
    <col min="8814" max="8814" width="15.85546875" style="3" bestFit="1" customWidth="1"/>
    <col min="8815" max="8816" width="18" style="3" bestFit="1" customWidth="1"/>
    <col min="8817" max="9035" width="11.42578125" style="3"/>
    <col min="9036" max="9036" width="15.42578125" style="3" customWidth="1"/>
    <col min="9037" max="9037" width="9.5703125" style="3" customWidth="1"/>
    <col min="9038" max="9038" width="14.42578125" style="3" customWidth="1"/>
    <col min="9039" max="9039" width="49.85546875" style="3" customWidth="1"/>
    <col min="9040" max="9040" width="22.5703125" style="3" customWidth="1"/>
    <col min="9041" max="9041" width="23" style="3" customWidth="1"/>
    <col min="9042" max="9042" width="22.85546875" style="3" customWidth="1"/>
    <col min="9043" max="9043" width="23.42578125" style="3" customWidth="1"/>
    <col min="9044" max="9044" width="22.42578125" style="3" customWidth="1"/>
    <col min="9045" max="9045" width="13.85546875" style="3" customWidth="1"/>
    <col min="9046" max="9046" width="20.7109375" style="3" customWidth="1"/>
    <col min="9047" max="9047" width="18.140625" style="3" customWidth="1"/>
    <col min="9048" max="9048" width="14.85546875" style="3" bestFit="1" customWidth="1"/>
    <col min="9049" max="9049" width="11.42578125" style="3"/>
    <col min="9050" max="9050" width="17.42578125" style="3" customWidth="1"/>
    <col min="9051" max="9053" width="18.140625" style="3" customWidth="1"/>
    <col min="9054" max="9057" width="11.42578125" style="3"/>
    <col min="9058" max="9058" width="34" style="3" customWidth="1"/>
    <col min="9059" max="9059" width="9.5703125" style="3" customWidth="1"/>
    <col min="9060" max="9060" width="16.7109375" style="3" customWidth="1"/>
    <col min="9061" max="9061" width="55.140625" style="3" customWidth="1"/>
    <col min="9062" max="9062" width="22.5703125" style="3" customWidth="1"/>
    <col min="9063" max="9063" width="23" style="3" customWidth="1"/>
    <col min="9064" max="9064" width="22.85546875" style="3" customWidth="1"/>
    <col min="9065" max="9065" width="23.42578125" style="3" customWidth="1"/>
    <col min="9066" max="9066" width="28.7109375" style="3" customWidth="1"/>
    <col min="9067" max="9067" width="12.7109375" style="3" customWidth="1"/>
    <col min="9068" max="9068" width="11.42578125" style="3"/>
    <col min="9069" max="9069" width="25.28515625" style="3" customWidth="1"/>
    <col min="9070" max="9070" width="15.85546875" style="3" bestFit="1" customWidth="1"/>
    <col min="9071" max="9072" width="18" style="3" bestFit="1" customWidth="1"/>
    <col min="9073" max="9291" width="11.42578125" style="3"/>
    <col min="9292" max="9292" width="15.42578125" style="3" customWidth="1"/>
    <col min="9293" max="9293" width="9.5703125" style="3" customWidth="1"/>
    <col min="9294" max="9294" width="14.42578125" style="3" customWidth="1"/>
    <col min="9295" max="9295" width="49.85546875" style="3" customWidth="1"/>
    <col min="9296" max="9296" width="22.5703125" style="3" customWidth="1"/>
    <col min="9297" max="9297" width="23" style="3" customWidth="1"/>
    <col min="9298" max="9298" width="22.85546875" style="3" customWidth="1"/>
    <col min="9299" max="9299" width="23.42578125" style="3" customWidth="1"/>
    <col min="9300" max="9300" width="22.42578125" style="3" customWidth="1"/>
    <col min="9301" max="9301" width="13.85546875" style="3" customWidth="1"/>
    <col min="9302" max="9302" width="20.7109375" style="3" customWidth="1"/>
    <col min="9303" max="9303" width="18.140625" style="3" customWidth="1"/>
    <col min="9304" max="9304" width="14.85546875" style="3" bestFit="1" customWidth="1"/>
    <col min="9305" max="9305" width="11.42578125" style="3"/>
    <col min="9306" max="9306" width="17.42578125" style="3" customWidth="1"/>
    <col min="9307" max="9309" width="18.140625" style="3" customWidth="1"/>
    <col min="9310" max="9313" width="11.42578125" style="3"/>
    <col min="9314" max="9314" width="34" style="3" customWidth="1"/>
    <col min="9315" max="9315" width="9.5703125" style="3" customWidth="1"/>
    <col min="9316" max="9316" width="16.7109375" style="3" customWidth="1"/>
    <col min="9317" max="9317" width="55.140625" style="3" customWidth="1"/>
    <col min="9318" max="9318" width="22.5703125" style="3" customWidth="1"/>
    <col min="9319" max="9319" width="23" style="3" customWidth="1"/>
    <col min="9320" max="9320" width="22.85546875" style="3" customWidth="1"/>
    <col min="9321" max="9321" width="23.42578125" style="3" customWidth="1"/>
    <col min="9322" max="9322" width="28.7109375" style="3" customWidth="1"/>
    <col min="9323" max="9323" width="12.7109375" style="3" customWidth="1"/>
    <col min="9324" max="9324" width="11.42578125" style="3"/>
    <col min="9325" max="9325" width="25.28515625" style="3" customWidth="1"/>
    <col min="9326" max="9326" width="15.85546875" style="3" bestFit="1" customWidth="1"/>
    <col min="9327" max="9328" width="18" style="3" bestFit="1" customWidth="1"/>
    <col min="9329" max="9547" width="11.42578125" style="3"/>
    <col min="9548" max="9548" width="15.42578125" style="3" customWidth="1"/>
    <col min="9549" max="9549" width="9.5703125" style="3" customWidth="1"/>
    <col min="9550" max="9550" width="14.42578125" style="3" customWidth="1"/>
    <col min="9551" max="9551" width="49.85546875" style="3" customWidth="1"/>
    <col min="9552" max="9552" width="22.5703125" style="3" customWidth="1"/>
    <col min="9553" max="9553" width="23" style="3" customWidth="1"/>
    <col min="9554" max="9554" width="22.85546875" style="3" customWidth="1"/>
    <col min="9555" max="9555" width="23.42578125" style="3" customWidth="1"/>
    <col min="9556" max="9556" width="22.42578125" style="3" customWidth="1"/>
    <col min="9557" max="9557" width="13.85546875" style="3" customWidth="1"/>
    <col min="9558" max="9558" width="20.7109375" style="3" customWidth="1"/>
    <col min="9559" max="9559" width="18.140625" style="3" customWidth="1"/>
    <col min="9560" max="9560" width="14.85546875" style="3" bestFit="1" customWidth="1"/>
    <col min="9561" max="9561" width="11.42578125" style="3"/>
    <col min="9562" max="9562" width="17.42578125" style="3" customWidth="1"/>
    <col min="9563" max="9565" width="18.140625" style="3" customWidth="1"/>
    <col min="9566" max="9569" width="11.42578125" style="3"/>
    <col min="9570" max="9570" width="34" style="3" customWidth="1"/>
    <col min="9571" max="9571" width="9.5703125" style="3" customWidth="1"/>
    <col min="9572" max="9572" width="16.7109375" style="3" customWidth="1"/>
    <col min="9573" max="9573" width="55.140625" style="3" customWidth="1"/>
    <col min="9574" max="9574" width="22.5703125" style="3" customWidth="1"/>
    <col min="9575" max="9575" width="23" style="3" customWidth="1"/>
    <col min="9576" max="9576" width="22.85546875" style="3" customWidth="1"/>
    <col min="9577" max="9577" width="23.42578125" style="3" customWidth="1"/>
    <col min="9578" max="9578" width="28.7109375" style="3" customWidth="1"/>
    <col min="9579" max="9579" width="12.7109375" style="3" customWidth="1"/>
    <col min="9580" max="9580" width="11.42578125" style="3"/>
    <col min="9581" max="9581" width="25.28515625" style="3" customWidth="1"/>
    <col min="9582" max="9582" width="15.85546875" style="3" bestFit="1" customWidth="1"/>
    <col min="9583" max="9584" width="18" style="3" bestFit="1" customWidth="1"/>
    <col min="9585" max="9803" width="11.42578125" style="3"/>
    <col min="9804" max="9804" width="15.42578125" style="3" customWidth="1"/>
    <col min="9805" max="9805" width="9.5703125" style="3" customWidth="1"/>
    <col min="9806" max="9806" width="14.42578125" style="3" customWidth="1"/>
    <col min="9807" max="9807" width="49.85546875" style="3" customWidth="1"/>
    <col min="9808" max="9808" width="22.5703125" style="3" customWidth="1"/>
    <col min="9809" max="9809" width="23" style="3" customWidth="1"/>
    <col min="9810" max="9810" width="22.85546875" style="3" customWidth="1"/>
    <col min="9811" max="9811" width="23.42578125" style="3" customWidth="1"/>
    <col min="9812" max="9812" width="22.42578125" style="3" customWidth="1"/>
    <col min="9813" max="9813" width="13.85546875" style="3" customWidth="1"/>
    <col min="9814" max="9814" width="20.7109375" style="3" customWidth="1"/>
    <col min="9815" max="9815" width="18.140625" style="3" customWidth="1"/>
    <col min="9816" max="9816" width="14.85546875" style="3" bestFit="1" customWidth="1"/>
    <col min="9817" max="9817" width="11.42578125" style="3"/>
    <col min="9818" max="9818" width="17.42578125" style="3" customWidth="1"/>
    <col min="9819" max="9821" width="18.140625" style="3" customWidth="1"/>
    <col min="9822" max="9825" width="11.42578125" style="3"/>
    <col min="9826" max="9826" width="34" style="3" customWidth="1"/>
    <col min="9827" max="9827" width="9.5703125" style="3" customWidth="1"/>
    <col min="9828" max="9828" width="16.7109375" style="3" customWidth="1"/>
    <col min="9829" max="9829" width="55.140625" style="3" customWidth="1"/>
    <col min="9830" max="9830" width="22.5703125" style="3" customWidth="1"/>
    <col min="9831" max="9831" width="23" style="3" customWidth="1"/>
    <col min="9832" max="9832" width="22.85546875" style="3" customWidth="1"/>
    <col min="9833" max="9833" width="23.42578125" style="3" customWidth="1"/>
    <col min="9834" max="9834" width="28.7109375" style="3" customWidth="1"/>
    <col min="9835" max="9835" width="12.7109375" style="3" customWidth="1"/>
    <col min="9836" max="9836" width="11.42578125" style="3"/>
    <col min="9837" max="9837" width="25.28515625" style="3" customWidth="1"/>
    <col min="9838" max="9838" width="15.85546875" style="3" bestFit="1" customWidth="1"/>
    <col min="9839" max="9840" width="18" style="3" bestFit="1" customWidth="1"/>
    <col min="9841" max="10059" width="11.42578125" style="3"/>
    <col min="10060" max="10060" width="15.42578125" style="3" customWidth="1"/>
    <col min="10061" max="10061" width="9.5703125" style="3" customWidth="1"/>
    <col min="10062" max="10062" width="14.42578125" style="3" customWidth="1"/>
    <col min="10063" max="10063" width="49.85546875" style="3" customWidth="1"/>
    <col min="10064" max="10064" width="22.5703125" style="3" customWidth="1"/>
    <col min="10065" max="10065" width="23" style="3" customWidth="1"/>
    <col min="10066" max="10066" width="22.85546875" style="3" customWidth="1"/>
    <col min="10067" max="10067" width="23.42578125" style="3" customWidth="1"/>
    <col min="10068" max="10068" width="22.42578125" style="3" customWidth="1"/>
    <col min="10069" max="10069" width="13.85546875" style="3" customWidth="1"/>
    <col min="10070" max="10070" width="20.7109375" style="3" customWidth="1"/>
    <col min="10071" max="10071" width="18.140625" style="3" customWidth="1"/>
    <col min="10072" max="10072" width="14.85546875" style="3" bestFit="1" customWidth="1"/>
    <col min="10073" max="10073" width="11.42578125" style="3"/>
    <col min="10074" max="10074" width="17.42578125" style="3" customWidth="1"/>
    <col min="10075" max="10077" width="18.140625" style="3" customWidth="1"/>
    <col min="10078" max="10081" width="11.42578125" style="3"/>
    <col min="10082" max="10082" width="34" style="3" customWidth="1"/>
    <col min="10083" max="10083" width="9.5703125" style="3" customWidth="1"/>
    <col min="10084" max="10084" width="16.7109375" style="3" customWidth="1"/>
    <col min="10085" max="10085" width="55.140625" style="3" customWidth="1"/>
    <col min="10086" max="10086" width="22.5703125" style="3" customWidth="1"/>
    <col min="10087" max="10087" width="23" style="3" customWidth="1"/>
    <col min="10088" max="10088" width="22.85546875" style="3" customWidth="1"/>
    <col min="10089" max="10089" width="23.42578125" style="3" customWidth="1"/>
    <col min="10090" max="10090" width="28.7109375" style="3" customWidth="1"/>
    <col min="10091" max="10091" width="12.7109375" style="3" customWidth="1"/>
    <col min="10092" max="10092" width="11.42578125" style="3"/>
    <col min="10093" max="10093" width="25.28515625" style="3" customWidth="1"/>
    <col min="10094" max="10094" width="15.85546875" style="3" bestFit="1" customWidth="1"/>
    <col min="10095" max="10096" width="18" style="3" bestFit="1" customWidth="1"/>
    <col min="10097" max="10315" width="11.42578125" style="3"/>
    <col min="10316" max="10316" width="15.42578125" style="3" customWidth="1"/>
    <col min="10317" max="10317" width="9.5703125" style="3" customWidth="1"/>
    <col min="10318" max="10318" width="14.42578125" style="3" customWidth="1"/>
    <col min="10319" max="10319" width="49.85546875" style="3" customWidth="1"/>
    <col min="10320" max="10320" width="22.5703125" style="3" customWidth="1"/>
    <col min="10321" max="10321" width="23" style="3" customWidth="1"/>
    <col min="10322" max="10322" width="22.85546875" style="3" customWidth="1"/>
    <col min="10323" max="10323" width="23.42578125" style="3" customWidth="1"/>
    <col min="10324" max="10324" width="22.42578125" style="3" customWidth="1"/>
    <col min="10325" max="10325" width="13.85546875" style="3" customWidth="1"/>
    <col min="10326" max="10326" width="20.7109375" style="3" customWidth="1"/>
    <col min="10327" max="10327" width="18.140625" style="3" customWidth="1"/>
    <col min="10328" max="10328" width="14.85546875" style="3" bestFit="1" customWidth="1"/>
    <col min="10329" max="10329" width="11.42578125" style="3"/>
    <col min="10330" max="10330" width="17.42578125" style="3" customWidth="1"/>
    <col min="10331" max="10333" width="18.140625" style="3" customWidth="1"/>
    <col min="10334" max="10337" width="11.42578125" style="3"/>
    <col min="10338" max="10338" width="34" style="3" customWidth="1"/>
    <col min="10339" max="10339" width="9.5703125" style="3" customWidth="1"/>
    <col min="10340" max="10340" width="16.7109375" style="3" customWidth="1"/>
    <col min="10341" max="10341" width="55.140625" style="3" customWidth="1"/>
    <col min="10342" max="10342" width="22.5703125" style="3" customWidth="1"/>
    <col min="10343" max="10343" width="23" style="3" customWidth="1"/>
    <col min="10344" max="10344" width="22.85546875" style="3" customWidth="1"/>
    <col min="10345" max="10345" width="23.42578125" style="3" customWidth="1"/>
    <col min="10346" max="10346" width="28.7109375" style="3" customWidth="1"/>
    <col min="10347" max="10347" width="12.7109375" style="3" customWidth="1"/>
    <col min="10348" max="10348" width="11.42578125" style="3"/>
    <col min="10349" max="10349" width="25.28515625" style="3" customWidth="1"/>
    <col min="10350" max="10350" width="15.85546875" style="3" bestFit="1" customWidth="1"/>
    <col min="10351" max="10352" width="18" style="3" bestFit="1" customWidth="1"/>
    <col min="10353" max="10571" width="11.42578125" style="3"/>
    <col min="10572" max="10572" width="15.42578125" style="3" customWidth="1"/>
    <col min="10573" max="10573" width="9.5703125" style="3" customWidth="1"/>
    <col min="10574" max="10574" width="14.42578125" style="3" customWidth="1"/>
    <col min="10575" max="10575" width="49.85546875" style="3" customWidth="1"/>
    <col min="10576" max="10576" width="22.5703125" style="3" customWidth="1"/>
    <col min="10577" max="10577" width="23" style="3" customWidth="1"/>
    <col min="10578" max="10578" width="22.85546875" style="3" customWidth="1"/>
    <col min="10579" max="10579" width="23.42578125" style="3" customWidth="1"/>
    <col min="10580" max="10580" width="22.42578125" style="3" customWidth="1"/>
    <col min="10581" max="10581" width="13.85546875" style="3" customWidth="1"/>
    <col min="10582" max="10582" width="20.7109375" style="3" customWidth="1"/>
    <col min="10583" max="10583" width="18.140625" style="3" customWidth="1"/>
    <col min="10584" max="10584" width="14.85546875" style="3" bestFit="1" customWidth="1"/>
    <col min="10585" max="10585" width="11.42578125" style="3"/>
    <col min="10586" max="10586" width="17.42578125" style="3" customWidth="1"/>
    <col min="10587" max="10589" width="18.140625" style="3" customWidth="1"/>
    <col min="10590" max="10593" width="11.42578125" style="3"/>
    <col min="10594" max="10594" width="34" style="3" customWidth="1"/>
    <col min="10595" max="10595" width="9.5703125" style="3" customWidth="1"/>
    <col min="10596" max="10596" width="16.7109375" style="3" customWidth="1"/>
    <col min="10597" max="10597" width="55.140625" style="3" customWidth="1"/>
    <col min="10598" max="10598" width="22.5703125" style="3" customWidth="1"/>
    <col min="10599" max="10599" width="23" style="3" customWidth="1"/>
    <col min="10600" max="10600" width="22.85546875" style="3" customWidth="1"/>
    <col min="10601" max="10601" width="23.42578125" style="3" customWidth="1"/>
    <col min="10602" max="10602" width="28.7109375" style="3" customWidth="1"/>
    <col min="10603" max="10603" width="12.7109375" style="3" customWidth="1"/>
    <col min="10604" max="10604" width="11.42578125" style="3"/>
    <col min="10605" max="10605" width="25.28515625" style="3" customWidth="1"/>
    <col min="10606" max="10606" width="15.85546875" style="3" bestFit="1" customWidth="1"/>
    <col min="10607" max="10608" width="18" style="3" bestFit="1" customWidth="1"/>
    <col min="10609" max="10827" width="11.42578125" style="3"/>
    <col min="10828" max="10828" width="15.42578125" style="3" customWidth="1"/>
    <col min="10829" max="10829" width="9.5703125" style="3" customWidth="1"/>
    <col min="10830" max="10830" width="14.42578125" style="3" customWidth="1"/>
    <col min="10831" max="10831" width="49.85546875" style="3" customWidth="1"/>
    <col min="10832" max="10832" width="22.5703125" style="3" customWidth="1"/>
    <col min="10833" max="10833" width="23" style="3" customWidth="1"/>
    <col min="10834" max="10834" width="22.85546875" style="3" customWidth="1"/>
    <col min="10835" max="10835" width="23.42578125" style="3" customWidth="1"/>
    <col min="10836" max="10836" width="22.42578125" style="3" customWidth="1"/>
    <col min="10837" max="10837" width="13.85546875" style="3" customWidth="1"/>
    <col min="10838" max="10838" width="20.7109375" style="3" customWidth="1"/>
    <col min="10839" max="10839" width="18.140625" style="3" customWidth="1"/>
    <col min="10840" max="10840" width="14.85546875" style="3" bestFit="1" customWidth="1"/>
    <col min="10841" max="10841" width="11.42578125" style="3"/>
    <col min="10842" max="10842" width="17.42578125" style="3" customWidth="1"/>
    <col min="10843" max="10845" width="18.140625" style="3" customWidth="1"/>
    <col min="10846" max="10849" width="11.42578125" style="3"/>
    <col min="10850" max="10850" width="34" style="3" customWidth="1"/>
    <col min="10851" max="10851" width="9.5703125" style="3" customWidth="1"/>
    <col min="10852" max="10852" width="16.7109375" style="3" customWidth="1"/>
    <col min="10853" max="10853" width="55.140625" style="3" customWidth="1"/>
    <col min="10854" max="10854" width="22.5703125" style="3" customWidth="1"/>
    <col min="10855" max="10855" width="23" style="3" customWidth="1"/>
    <col min="10856" max="10856" width="22.85546875" style="3" customWidth="1"/>
    <col min="10857" max="10857" width="23.42578125" style="3" customWidth="1"/>
    <col min="10858" max="10858" width="28.7109375" style="3" customWidth="1"/>
    <col min="10859" max="10859" width="12.7109375" style="3" customWidth="1"/>
    <col min="10860" max="10860" width="11.42578125" style="3"/>
    <col min="10861" max="10861" width="25.28515625" style="3" customWidth="1"/>
    <col min="10862" max="10862" width="15.85546875" style="3" bestFit="1" customWidth="1"/>
    <col min="10863" max="10864" width="18" style="3" bestFit="1" customWidth="1"/>
    <col min="10865" max="11083" width="11.42578125" style="3"/>
    <col min="11084" max="11084" width="15.42578125" style="3" customWidth="1"/>
    <col min="11085" max="11085" width="9.5703125" style="3" customWidth="1"/>
    <col min="11086" max="11086" width="14.42578125" style="3" customWidth="1"/>
    <col min="11087" max="11087" width="49.85546875" style="3" customWidth="1"/>
    <col min="11088" max="11088" width="22.5703125" style="3" customWidth="1"/>
    <col min="11089" max="11089" width="23" style="3" customWidth="1"/>
    <col min="11090" max="11090" width="22.85546875" style="3" customWidth="1"/>
    <col min="11091" max="11091" width="23.42578125" style="3" customWidth="1"/>
    <col min="11092" max="11092" width="22.42578125" style="3" customWidth="1"/>
    <col min="11093" max="11093" width="13.85546875" style="3" customWidth="1"/>
    <col min="11094" max="11094" width="20.7109375" style="3" customWidth="1"/>
    <col min="11095" max="11095" width="18.140625" style="3" customWidth="1"/>
    <col min="11096" max="11096" width="14.85546875" style="3" bestFit="1" customWidth="1"/>
    <col min="11097" max="11097" width="11.42578125" style="3"/>
    <col min="11098" max="11098" width="17.42578125" style="3" customWidth="1"/>
    <col min="11099" max="11101" width="18.140625" style="3" customWidth="1"/>
    <col min="11102" max="11105" width="11.42578125" style="3"/>
    <col min="11106" max="11106" width="34" style="3" customWidth="1"/>
    <col min="11107" max="11107" width="9.5703125" style="3" customWidth="1"/>
    <col min="11108" max="11108" width="16.7109375" style="3" customWidth="1"/>
    <col min="11109" max="11109" width="55.140625" style="3" customWidth="1"/>
    <col min="11110" max="11110" width="22.5703125" style="3" customWidth="1"/>
    <col min="11111" max="11111" width="23" style="3" customWidth="1"/>
    <col min="11112" max="11112" width="22.85546875" style="3" customWidth="1"/>
    <col min="11113" max="11113" width="23.42578125" style="3" customWidth="1"/>
    <col min="11114" max="11114" width="28.7109375" style="3" customWidth="1"/>
    <col min="11115" max="11115" width="12.7109375" style="3" customWidth="1"/>
    <col min="11116" max="11116" width="11.42578125" style="3"/>
    <col min="11117" max="11117" width="25.28515625" style="3" customWidth="1"/>
    <col min="11118" max="11118" width="15.85546875" style="3" bestFit="1" customWidth="1"/>
    <col min="11119" max="11120" width="18" style="3" bestFit="1" customWidth="1"/>
    <col min="11121" max="11339" width="11.42578125" style="3"/>
    <col min="11340" max="11340" width="15.42578125" style="3" customWidth="1"/>
    <col min="11341" max="11341" width="9.5703125" style="3" customWidth="1"/>
    <col min="11342" max="11342" width="14.42578125" style="3" customWidth="1"/>
    <col min="11343" max="11343" width="49.85546875" style="3" customWidth="1"/>
    <col min="11344" max="11344" width="22.5703125" style="3" customWidth="1"/>
    <col min="11345" max="11345" width="23" style="3" customWidth="1"/>
    <col min="11346" max="11346" width="22.85546875" style="3" customWidth="1"/>
    <col min="11347" max="11347" width="23.42578125" style="3" customWidth="1"/>
    <col min="11348" max="11348" width="22.42578125" style="3" customWidth="1"/>
    <col min="11349" max="11349" width="13.85546875" style="3" customWidth="1"/>
    <col min="11350" max="11350" width="20.7109375" style="3" customWidth="1"/>
    <col min="11351" max="11351" width="18.140625" style="3" customWidth="1"/>
    <col min="11352" max="11352" width="14.85546875" style="3" bestFit="1" customWidth="1"/>
    <col min="11353" max="11353" width="11.42578125" style="3"/>
    <col min="11354" max="11354" width="17.42578125" style="3" customWidth="1"/>
    <col min="11355" max="11357" width="18.140625" style="3" customWidth="1"/>
    <col min="11358" max="11361" width="11.42578125" style="3"/>
    <col min="11362" max="11362" width="34" style="3" customWidth="1"/>
    <col min="11363" max="11363" width="9.5703125" style="3" customWidth="1"/>
    <col min="11364" max="11364" width="16.7109375" style="3" customWidth="1"/>
    <col min="11365" max="11365" width="55.140625" style="3" customWidth="1"/>
    <col min="11366" max="11366" width="22.5703125" style="3" customWidth="1"/>
    <col min="11367" max="11367" width="23" style="3" customWidth="1"/>
    <col min="11368" max="11368" width="22.85546875" style="3" customWidth="1"/>
    <col min="11369" max="11369" width="23.42578125" style="3" customWidth="1"/>
    <col min="11370" max="11370" width="28.7109375" style="3" customWidth="1"/>
    <col min="11371" max="11371" width="12.7109375" style="3" customWidth="1"/>
    <col min="11372" max="11372" width="11.42578125" style="3"/>
    <col min="11373" max="11373" width="25.28515625" style="3" customWidth="1"/>
    <col min="11374" max="11374" width="15.85546875" style="3" bestFit="1" customWidth="1"/>
    <col min="11375" max="11376" width="18" style="3" bestFit="1" customWidth="1"/>
    <col min="11377" max="11595" width="11.42578125" style="3"/>
    <col min="11596" max="11596" width="15.42578125" style="3" customWidth="1"/>
    <col min="11597" max="11597" width="9.5703125" style="3" customWidth="1"/>
    <col min="11598" max="11598" width="14.42578125" style="3" customWidth="1"/>
    <col min="11599" max="11599" width="49.85546875" style="3" customWidth="1"/>
    <col min="11600" max="11600" width="22.5703125" style="3" customWidth="1"/>
    <col min="11601" max="11601" width="23" style="3" customWidth="1"/>
    <col min="11602" max="11602" width="22.85546875" style="3" customWidth="1"/>
    <col min="11603" max="11603" width="23.42578125" style="3" customWidth="1"/>
    <col min="11604" max="11604" width="22.42578125" style="3" customWidth="1"/>
    <col min="11605" max="11605" width="13.85546875" style="3" customWidth="1"/>
    <col min="11606" max="11606" width="20.7109375" style="3" customWidth="1"/>
    <col min="11607" max="11607" width="18.140625" style="3" customWidth="1"/>
    <col min="11608" max="11608" width="14.85546875" style="3" bestFit="1" customWidth="1"/>
    <col min="11609" max="11609" width="11.42578125" style="3"/>
    <col min="11610" max="11610" width="17.42578125" style="3" customWidth="1"/>
    <col min="11611" max="11613" width="18.140625" style="3" customWidth="1"/>
    <col min="11614" max="11617" width="11.42578125" style="3"/>
    <col min="11618" max="11618" width="34" style="3" customWidth="1"/>
    <col min="11619" max="11619" width="9.5703125" style="3" customWidth="1"/>
    <col min="11620" max="11620" width="16.7109375" style="3" customWidth="1"/>
    <col min="11621" max="11621" width="55.140625" style="3" customWidth="1"/>
    <col min="11622" max="11622" width="22.5703125" style="3" customWidth="1"/>
    <col min="11623" max="11623" width="23" style="3" customWidth="1"/>
    <col min="11624" max="11624" width="22.85546875" style="3" customWidth="1"/>
    <col min="11625" max="11625" width="23.42578125" style="3" customWidth="1"/>
    <col min="11626" max="11626" width="28.7109375" style="3" customWidth="1"/>
    <col min="11627" max="11627" width="12.7109375" style="3" customWidth="1"/>
    <col min="11628" max="11628" width="11.42578125" style="3"/>
    <col min="11629" max="11629" width="25.28515625" style="3" customWidth="1"/>
    <col min="11630" max="11630" width="15.85546875" style="3" bestFit="1" customWidth="1"/>
    <col min="11631" max="11632" width="18" style="3" bestFit="1" customWidth="1"/>
    <col min="11633" max="11851" width="11.42578125" style="3"/>
    <col min="11852" max="11852" width="15.42578125" style="3" customWidth="1"/>
    <col min="11853" max="11853" width="9.5703125" style="3" customWidth="1"/>
    <col min="11854" max="11854" width="14.42578125" style="3" customWidth="1"/>
    <col min="11855" max="11855" width="49.85546875" style="3" customWidth="1"/>
    <col min="11856" max="11856" width="22.5703125" style="3" customWidth="1"/>
    <col min="11857" max="11857" width="23" style="3" customWidth="1"/>
    <col min="11858" max="11858" width="22.85546875" style="3" customWidth="1"/>
    <col min="11859" max="11859" width="23.42578125" style="3" customWidth="1"/>
    <col min="11860" max="11860" width="22.42578125" style="3" customWidth="1"/>
    <col min="11861" max="11861" width="13.85546875" style="3" customWidth="1"/>
    <col min="11862" max="11862" width="20.7109375" style="3" customWidth="1"/>
    <col min="11863" max="11863" width="18.140625" style="3" customWidth="1"/>
    <col min="11864" max="11864" width="14.85546875" style="3" bestFit="1" customWidth="1"/>
    <col min="11865" max="11865" width="11.42578125" style="3"/>
    <col min="11866" max="11866" width="17.42578125" style="3" customWidth="1"/>
    <col min="11867" max="11869" width="18.140625" style="3" customWidth="1"/>
    <col min="11870" max="11873" width="11.42578125" style="3"/>
    <col min="11874" max="11874" width="34" style="3" customWidth="1"/>
    <col min="11875" max="11875" width="9.5703125" style="3" customWidth="1"/>
    <col min="11876" max="11876" width="16.7109375" style="3" customWidth="1"/>
    <col min="11877" max="11877" width="55.140625" style="3" customWidth="1"/>
    <col min="11878" max="11878" width="22.5703125" style="3" customWidth="1"/>
    <col min="11879" max="11879" width="23" style="3" customWidth="1"/>
    <col min="11880" max="11880" width="22.85546875" style="3" customWidth="1"/>
    <col min="11881" max="11881" width="23.42578125" style="3" customWidth="1"/>
    <col min="11882" max="11882" width="28.7109375" style="3" customWidth="1"/>
    <col min="11883" max="11883" width="12.7109375" style="3" customWidth="1"/>
    <col min="11884" max="11884" width="11.42578125" style="3"/>
    <col min="11885" max="11885" width="25.28515625" style="3" customWidth="1"/>
    <col min="11886" max="11886" width="15.85546875" style="3" bestFit="1" customWidth="1"/>
    <col min="11887" max="11888" width="18" style="3" bestFit="1" customWidth="1"/>
    <col min="11889" max="12107" width="11.42578125" style="3"/>
    <col min="12108" max="12108" width="15.42578125" style="3" customWidth="1"/>
    <col min="12109" max="12109" width="9.5703125" style="3" customWidth="1"/>
    <col min="12110" max="12110" width="14.42578125" style="3" customWidth="1"/>
    <col min="12111" max="12111" width="49.85546875" style="3" customWidth="1"/>
    <col min="12112" max="12112" width="22.5703125" style="3" customWidth="1"/>
    <col min="12113" max="12113" width="23" style="3" customWidth="1"/>
    <col min="12114" max="12114" width="22.85546875" style="3" customWidth="1"/>
    <col min="12115" max="12115" width="23.42578125" style="3" customWidth="1"/>
    <col min="12116" max="12116" width="22.42578125" style="3" customWidth="1"/>
    <col min="12117" max="12117" width="13.85546875" style="3" customWidth="1"/>
    <col min="12118" max="12118" width="20.7109375" style="3" customWidth="1"/>
    <col min="12119" max="12119" width="18.140625" style="3" customWidth="1"/>
    <col min="12120" max="12120" width="14.85546875" style="3" bestFit="1" customWidth="1"/>
    <col min="12121" max="12121" width="11.42578125" style="3"/>
    <col min="12122" max="12122" width="17.42578125" style="3" customWidth="1"/>
    <col min="12123" max="12125" width="18.140625" style="3" customWidth="1"/>
    <col min="12126" max="12129" width="11.42578125" style="3"/>
    <col min="12130" max="12130" width="34" style="3" customWidth="1"/>
    <col min="12131" max="12131" width="9.5703125" style="3" customWidth="1"/>
    <col min="12132" max="12132" width="16.7109375" style="3" customWidth="1"/>
    <col min="12133" max="12133" width="55.140625" style="3" customWidth="1"/>
    <col min="12134" max="12134" width="22.5703125" style="3" customWidth="1"/>
    <col min="12135" max="12135" width="23" style="3" customWidth="1"/>
    <col min="12136" max="12136" width="22.85546875" style="3" customWidth="1"/>
    <col min="12137" max="12137" width="23.42578125" style="3" customWidth="1"/>
    <col min="12138" max="12138" width="28.7109375" style="3" customWidth="1"/>
    <col min="12139" max="12139" width="12.7109375" style="3" customWidth="1"/>
    <col min="12140" max="12140" width="11.42578125" style="3"/>
    <col min="12141" max="12141" width="25.28515625" style="3" customWidth="1"/>
    <col min="12142" max="12142" width="15.85546875" style="3" bestFit="1" customWidth="1"/>
    <col min="12143" max="12144" width="18" style="3" bestFit="1" customWidth="1"/>
    <col min="12145" max="12363" width="11.42578125" style="3"/>
    <col min="12364" max="12364" width="15.42578125" style="3" customWidth="1"/>
    <col min="12365" max="12365" width="9.5703125" style="3" customWidth="1"/>
    <col min="12366" max="12366" width="14.42578125" style="3" customWidth="1"/>
    <col min="12367" max="12367" width="49.85546875" style="3" customWidth="1"/>
    <col min="12368" max="12368" width="22.5703125" style="3" customWidth="1"/>
    <col min="12369" max="12369" width="23" style="3" customWidth="1"/>
    <col min="12370" max="12370" width="22.85546875" style="3" customWidth="1"/>
    <col min="12371" max="12371" width="23.42578125" style="3" customWidth="1"/>
    <col min="12372" max="12372" width="22.42578125" style="3" customWidth="1"/>
    <col min="12373" max="12373" width="13.85546875" style="3" customWidth="1"/>
    <col min="12374" max="12374" width="20.7109375" style="3" customWidth="1"/>
    <col min="12375" max="12375" width="18.140625" style="3" customWidth="1"/>
    <col min="12376" max="12376" width="14.85546875" style="3" bestFit="1" customWidth="1"/>
    <col min="12377" max="12377" width="11.42578125" style="3"/>
    <col min="12378" max="12378" width="17.42578125" style="3" customWidth="1"/>
    <col min="12379" max="12381" width="18.140625" style="3" customWidth="1"/>
    <col min="12382" max="12385" width="11.42578125" style="3"/>
    <col min="12386" max="12386" width="34" style="3" customWidth="1"/>
    <col min="12387" max="12387" width="9.5703125" style="3" customWidth="1"/>
    <col min="12388" max="12388" width="16.7109375" style="3" customWidth="1"/>
    <col min="12389" max="12389" width="55.140625" style="3" customWidth="1"/>
    <col min="12390" max="12390" width="22.5703125" style="3" customWidth="1"/>
    <col min="12391" max="12391" width="23" style="3" customWidth="1"/>
    <col min="12392" max="12392" width="22.85546875" style="3" customWidth="1"/>
    <col min="12393" max="12393" width="23.42578125" style="3" customWidth="1"/>
    <col min="12394" max="12394" width="28.7109375" style="3" customWidth="1"/>
    <col min="12395" max="12395" width="12.7109375" style="3" customWidth="1"/>
    <col min="12396" max="12396" width="11.42578125" style="3"/>
    <col min="12397" max="12397" width="25.28515625" style="3" customWidth="1"/>
    <col min="12398" max="12398" width="15.85546875" style="3" bestFit="1" customWidth="1"/>
    <col min="12399" max="12400" width="18" style="3" bestFit="1" customWidth="1"/>
    <col min="12401" max="12619" width="11.42578125" style="3"/>
    <col min="12620" max="12620" width="15.42578125" style="3" customWidth="1"/>
    <col min="12621" max="12621" width="9.5703125" style="3" customWidth="1"/>
    <col min="12622" max="12622" width="14.42578125" style="3" customWidth="1"/>
    <col min="12623" max="12623" width="49.85546875" style="3" customWidth="1"/>
    <col min="12624" max="12624" width="22.5703125" style="3" customWidth="1"/>
    <col min="12625" max="12625" width="23" style="3" customWidth="1"/>
    <col min="12626" max="12626" width="22.85546875" style="3" customWidth="1"/>
    <col min="12627" max="12627" width="23.42578125" style="3" customWidth="1"/>
    <col min="12628" max="12628" width="22.42578125" style="3" customWidth="1"/>
    <col min="12629" max="12629" width="13.85546875" style="3" customWidth="1"/>
    <col min="12630" max="12630" width="20.7109375" style="3" customWidth="1"/>
    <col min="12631" max="12631" width="18.140625" style="3" customWidth="1"/>
    <col min="12632" max="12632" width="14.85546875" style="3" bestFit="1" customWidth="1"/>
    <col min="12633" max="12633" width="11.42578125" style="3"/>
    <col min="12634" max="12634" width="17.42578125" style="3" customWidth="1"/>
    <col min="12635" max="12637" width="18.140625" style="3" customWidth="1"/>
    <col min="12638" max="12641" width="11.42578125" style="3"/>
    <col min="12642" max="12642" width="34" style="3" customWidth="1"/>
    <col min="12643" max="12643" width="9.5703125" style="3" customWidth="1"/>
    <col min="12644" max="12644" width="16.7109375" style="3" customWidth="1"/>
    <col min="12645" max="12645" width="55.140625" style="3" customWidth="1"/>
    <col min="12646" max="12646" width="22.5703125" style="3" customWidth="1"/>
    <col min="12647" max="12647" width="23" style="3" customWidth="1"/>
    <col min="12648" max="12648" width="22.85546875" style="3" customWidth="1"/>
    <col min="12649" max="12649" width="23.42578125" style="3" customWidth="1"/>
    <col min="12650" max="12650" width="28.7109375" style="3" customWidth="1"/>
    <col min="12651" max="12651" width="12.7109375" style="3" customWidth="1"/>
    <col min="12652" max="12652" width="11.42578125" style="3"/>
    <col min="12653" max="12653" width="25.28515625" style="3" customWidth="1"/>
    <col min="12654" max="12654" width="15.85546875" style="3" bestFit="1" customWidth="1"/>
    <col min="12655" max="12656" width="18" style="3" bestFit="1" customWidth="1"/>
    <col min="12657" max="12875" width="11.42578125" style="3"/>
    <col min="12876" max="12876" width="15.42578125" style="3" customWidth="1"/>
    <col min="12877" max="12877" width="9.5703125" style="3" customWidth="1"/>
    <col min="12878" max="12878" width="14.42578125" style="3" customWidth="1"/>
    <col min="12879" max="12879" width="49.85546875" style="3" customWidth="1"/>
    <col min="12880" max="12880" width="22.5703125" style="3" customWidth="1"/>
    <col min="12881" max="12881" width="23" style="3" customWidth="1"/>
    <col min="12882" max="12882" width="22.85546875" style="3" customWidth="1"/>
    <col min="12883" max="12883" width="23.42578125" style="3" customWidth="1"/>
    <col min="12884" max="12884" width="22.42578125" style="3" customWidth="1"/>
    <col min="12885" max="12885" width="13.85546875" style="3" customWidth="1"/>
    <col min="12886" max="12886" width="20.7109375" style="3" customWidth="1"/>
    <col min="12887" max="12887" width="18.140625" style="3" customWidth="1"/>
    <col min="12888" max="12888" width="14.85546875" style="3" bestFit="1" customWidth="1"/>
    <col min="12889" max="12889" width="11.42578125" style="3"/>
    <col min="12890" max="12890" width="17.42578125" style="3" customWidth="1"/>
    <col min="12891" max="12893" width="18.140625" style="3" customWidth="1"/>
    <col min="12894" max="12897" width="11.42578125" style="3"/>
    <col min="12898" max="12898" width="34" style="3" customWidth="1"/>
    <col min="12899" max="12899" width="9.5703125" style="3" customWidth="1"/>
    <col min="12900" max="12900" width="16.7109375" style="3" customWidth="1"/>
    <col min="12901" max="12901" width="55.140625" style="3" customWidth="1"/>
    <col min="12902" max="12902" width="22.5703125" style="3" customWidth="1"/>
    <col min="12903" max="12903" width="23" style="3" customWidth="1"/>
    <col min="12904" max="12904" width="22.85546875" style="3" customWidth="1"/>
    <col min="12905" max="12905" width="23.42578125" style="3" customWidth="1"/>
    <col min="12906" max="12906" width="28.7109375" style="3" customWidth="1"/>
    <col min="12907" max="12907" width="12.7109375" style="3" customWidth="1"/>
    <col min="12908" max="12908" width="11.42578125" style="3"/>
    <col min="12909" max="12909" width="25.28515625" style="3" customWidth="1"/>
    <col min="12910" max="12910" width="15.85546875" style="3" bestFit="1" customWidth="1"/>
    <col min="12911" max="12912" width="18" style="3" bestFit="1" customWidth="1"/>
    <col min="12913" max="13131" width="11.42578125" style="3"/>
    <col min="13132" max="13132" width="15.42578125" style="3" customWidth="1"/>
    <col min="13133" max="13133" width="9.5703125" style="3" customWidth="1"/>
    <col min="13134" max="13134" width="14.42578125" style="3" customWidth="1"/>
    <col min="13135" max="13135" width="49.85546875" style="3" customWidth="1"/>
    <col min="13136" max="13136" width="22.5703125" style="3" customWidth="1"/>
    <col min="13137" max="13137" width="23" style="3" customWidth="1"/>
    <col min="13138" max="13138" width="22.85546875" style="3" customWidth="1"/>
    <col min="13139" max="13139" width="23.42578125" style="3" customWidth="1"/>
    <col min="13140" max="13140" width="22.42578125" style="3" customWidth="1"/>
    <col min="13141" max="13141" width="13.85546875" style="3" customWidth="1"/>
    <col min="13142" max="13142" width="20.7109375" style="3" customWidth="1"/>
    <col min="13143" max="13143" width="18.140625" style="3" customWidth="1"/>
    <col min="13144" max="13144" width="14.85546875" style="3" bestFit="1" customWidth="1"/>
    <col min="13145" max="13145" width="11.42578125" style="3"/>
    <col min="13146" max="13146" width="17.42578125" style="3" customWidth="1"/>
    <col min="13147" max="13149" width="18.140625" style="3" customWidth="1"/>
    <col min="13150" max="13153" width="11.42578125" style="3"/>
    <col min="13154" max="13154" width="34" style="3" customWidth="1"/>
    <col min="13155" max="13155" width="9.5703125" style="3" customWidth="1"/>
    <col min="13156" max="13156" width="16.7109375" style="3" customWidth="1"/>
    <col min="13157" max="13157" width="55.140625" style="3" customWidth="1"/>
    <col min="13158" max="13158" width="22.5703125" style="3" customWidth="1"/>
    <col min="13159" max="13159" width="23" style="3" customWidth="1"/>
    <col min="13160" max="13160" width="22.85546875" style="3" customWidth="1"/>
    <col min="13161" max="13161" width="23.42578125" style="3" customWidth="1"/>
    <col min="13162" max="13162" width="28.7109375" style="3" customWidth="1"/>
    <col min="13163" max="13163" width="12.7109375" style="3" customWidth="1"/>
    <col min="13164" max="13164" width="11.42578125" style="3"/>
    <col min="13165" max="13165" width="25.28515625" style="3" customWidth="1"/>
    <col min="13166" max="13166" width="15.85546875" style="3" bestFit="1" customWidth="1"/>
    <col min="13167" max="13168" width="18" style="3" bestFit="1" customWidth="1"/>
    <col min="13169" max="13387" width="11.42578125" style="3"/>
    <col min="13388" max="13388" width="15.42578125" style="3" customWidth="1"/>
    <col min="13389" max="13389" width="9.5703125" style="3" customWidth="1"/>
    <col min="13390" max="13390" width="14.42578125" style="3" customWidth="1"/>
    <col min="13391" max="13391" width="49.85546875" style="3" customWidth="1"/>
    <col min="13392" max="13392" width="22.5703125" style="3" customWidth="1"/>
    <col min="13393" max="13393" width="23" style="3" customWidth="1"/>
    <col min="13394" max="13394" width="22.85546875" style="3" customWidth="1"/>
    <col min="13395" max="13395" width="23.42578125" style="3" customWidth="1"/>
    <col min="13396" max="13396" width="22.42578125" style="3" customWidth="1"/>
    <col min="13397" max="13397" width="13.85546875" style="3" customWidth="1"/>
    <col min="13398" max="13398" width="20.7109375" style="3" customWidth="1"/>
    <col min="13399" max="13399" width="18.140625" style="3" customWidth="1"/>
    <col min="13400" max="13400" width="14.85546875" style="3" bestFit="1" customWidth="1"/>
    <col min="13401" max="13401" width="11.42578125" style="3"/>
    <col min="13402" max="13402" width="17.42578125" style="3" customWidth="1"/>
    <col min="13403" max="13405" width="18.140625" style="3" customWidth="1"/>
    <col min="13406" max="13409" width="11.42578125" style="3"/>
    <col min="13410" max="13410" width="34" style="3" customWidth="1"/>
    <col min="13411" max="13411" width="9.5703125" style="3" customWidth="1"/>
    <col min="13412" max="13412" width="16.7109375" style="3" customWidth="1"/>
    <col min="13413" max="13413" width="55.140625" style="3" customWidth="1"/>
    <col min="13414" max="13414" width="22.5703125" style="3" customWidth="1"/>
    <col min="13415" max="13415" width="23" style="3" customWidth="1"/>
    <col min="13416" max="13416" width="22.85546875" style="3" customWidth="1"/>
    <col min="13417" max="13417" width="23.42578125" style="3" customWidth="1"/>
    <col min="13418" max="13418" width="28.7109375" style="3" customWidth="1"/>
    <col min="13419" max="13419" width="12.7109375" style="3" customWidth="1"/>
    <col min="13420" max="13420" width="11.42578125" style="3"/>
    <col min="13421" max="13421" width="25.28515625" style="3" customWidth="1"/>
    <col min="13422" max="13422" width="15.85546875" style="3" bestFit="1" customWidth="1"/>
    <col min="13423" max="13424" width="18" style="3" bestFit="1" customWidth="1"/>
    <col min="13425" max="13643" width="11.42578125" style="3"/>
    <col min="13644" max="13644" width="15.42578125" style="3" customWidth="1"/>
    <col min="13645" max="13645" width="9.5703125" style="3" customWidth="1"/>
    <col min="13646" max="13646" width="14.42578125" style="3" customWidth="1"/>
    <col min="13647" max="13647" width="49.85546875" style="3" customWidth="1"/>
    <col min="13648" max="13648" width="22.5703125" style="3" customWidth="1"/>
    <col min="13649" max="13649" width="23" style="3" customWidth="1"/>
    <col min="13650" max="13650" width="22.85546875" style="3" customWidth="1"/>
    <col min="13651" max="13651" width="23.42578125" style="3" customWidth="1"/>
    <col min="13652" max="13652" width="22.42578125" style="3" customWidth="1"/>
    <col min="13653" max="13653" width="13.85546875" style="3" customWidth="1"/>
    <col min="13654" max="13654" width="20.7109375" style="3" customWidth="1"/>
    <col min="13655" max="13655" width="18.140625" style="3" customWidth="1"/>
    <col min="13656" max="13656" width="14.85546875" style="3" bestFit="1" customWidth="1"/>
    <col min="13657" max="13657" width="11.42578125" style="3"/>
    <col min="13658" max="13658" width="17.42578125" style="3" customWidth="1"/>
    <col min="13659" max="13661" width="18.140625" style="3" customWidth="1"/>
    <col min="13662" max="13665" width="11.42578125" style="3"/>
    <col min="13666" max="13666" width="34" style="3" customWidth="1"/>
    <col min="13667" max="13667" width="9.5703125" style="3" customWidth="1"/>
    <col min="13668" max="13668" width="16.7109375" style="3" customWidth="1"/>
    <col min="13669" max="13669" width="55.140625" style="3" customWidth="1"/>
    <col min="13670" max="13670" width="22.5703125" style="3" customWidth="1"/>
    <col min="13671" max="13671" width="23" style="3" customWidth="1"/>
    <col min="13672" max="13672" width="22.85546875" style="3" customWidth="1"/>
    <col min="13673" max="13673" width="23.42578125" style="3" customWidth="1"/>
    <col min="13674" max="13674" width="28.7109375" style="3" customWidth="1"/>
    <col min="13675" max="13675" width="12.7109375" style="3" customWidth="1"/>
    <col min="13676" max="13676" width="11.42578125" style="3"/>
    <col min="13677" max="13677" width="25.28515625" style="3" customWidth="1"/>
    <col min="13678" max="13678" width="15.85546875" style="3" bestFit="1" customWidth="1"/>
    <col min="13679" max="13680" width="18" style="3" bestFit="1" customWidth="1"/>
    <col min="13681" max="13899" width="11.42578125" style="3"/>
    <col min="13900" max="13900" width="15.42578125" style="3" customWidth="1"/>
    <col min="13901" max="13901" width="9.5703125" style="3" customWidth="1"/>
    <col min="13902" max="13902" width="14.42578125" style="3" customWidth="1"/>
    <col min="13903" max="13903" width="49.85546875" style="3" customWidth="1"/>
    <col min="13904" max="13904" width="22.5703125" style="3" customWidth="1"/>
    <col min="13905" max="13905" width="23" style="3" customWidth="1"/>
    <col min="13906" max="13906" width="22.85546875" style="3" customWidth="1"/>
    <col min="13907" max="13907" width="23.42578125" style="3" customWidth="1"/>
    <col min="13908" max="13908" width="22.42578125" style="3" customWidth="1"/>
    <col min="13909" max="13909" width="13.85546875" style="3" customWidth="1"/>
    <col min="13910" max="13910" width="20.7109375" style="3" customWidth="1"/>
    <col min="13911" max="13911" width="18.140625" style="3" customWidth="1"/>
    <col min="13912" max="13912" width="14.85546875" style="3" bestFit="1" customWidth="1"/>
    <col min="13913" max="13913" width="11.42578125" style="3"/>
    <col min="13914" max="13914" width="17.42578125" style="3" customWidth="1"/>
    <col min="13915" max="13917" width="18.140625" style="3" customWidth="1"/>
    <col min="13918" max="13921" width="11.42578125" style="3"/>
    <col min="13922" max="13922" width="34" style="3" customWidth="1"/>
    <col min="13923" max="13923" width="9.5703125" style="3" customWidth="1"/>
    <col min="13924" max="13924" width="16.7109375" style="3" customWidth="1"/>
    <col min="13925" max="13925" width="55.140625" style="3" customWidth="1"/>
    <col min="13926" max="13926" width="22.5703125" style="3" customWidth="1"/>
    <col min="13927" max="13927" width="23" style="3" customWidth="1"/>
    <col min="13928" max="13928" width="22.85546875" style="3" customWidth="1"/>
    <col min="13929" max="13929" width="23.42578125" style="3" customWidth="1"/>
    <col min="13930" max="13930" width="28.7109375" style="3" customWidth="1"/>
    <col min="13931" max="13931" width="12.7109375" style="3" customWidth="1"/>
    <col min="13932" max="13932" width="11.42578125" style="3"/>
    <col min="13933" max="13933" width="25.28515625" style="3" customWidth="1"/>
    <col min="13934" max="13934" width="15.85546875" style="3" bestFit="1" customWidth="1"/>
    <col min="13935" max="13936" width="18" style="3" bestFit="1" customWidth="1"/>
    <col min="13937" max="14155" width="11.42578125" style="3"/>
    <col min="14156" max="14156" width="15.42578125" style="3" customWidth="1"/>
    <col min="14157" max="14157" width="9.5703125" style="3" customWidth="1"/>
    <col min="14158" max="14158" width="14.42578125" style="3" customWidth="1"/>
    <col min="14159" max="14159" width="49.85546875" style="3" customWidth="1"/>
    <col min="14160" max="14160" width="22.5703125" style="3" customWidth="1"/>
    <col min="14161" max="14161" width="23" style="3" customWidth="1"/>
    <col min="14162" max="14162" width="22.85546875" style="3" customWidth="1"/>
    <col min="14163" max="14163" width="23.42578125" style="3" customWidth="1"/>
    <col min="14164" max="14164" width="22.42578125" style="3" customWidth="1"/>
    <col min="14165" max="14165" width="13.85546875" style="3" customWidth="1"/>
    <col min="14166" max="14166" width="20.7109375" style="3" customWidth="1"/>
    <col min="14167" max="14167" width="18.140625" style="3" customWidth="1"/>
    <col min="14168" max="14168" width="14.85546875" style="3" bestFit="1" customWidth="1"/>
    <col min="14169" max="14169" width="11.42578125" style="3"/>
    <col min="14170" max="14170" width="17.42578125" style="3" customWidth="1"/>
    <col min="14171" max="14173" width="18.140625" style="3" customWidth="1"/>
    <col min="14174" max="14177" width="11.42578125" style="3"/>
    <col min="14178" max="14178" width="34" style="3" customWidth="1"/>
    <col min="14179" max="14179" width="9.5703125" style="3" customWidth="1"/>
    <col min="14180" max="14180" width="16.7109375" style="3" customWidth="1"/>
    <col min="14181" max="14181" width="55.140625" style="3" customWidth="1"/>
    <col min="14182" max="14182" width="22.5703125" style="3" customWidth="1"/>
    <col min="14183" max="14183" width="23" style="3" customWidth="1"/>
    <col min="14184" max="14184" width="22.85546875" style="3" customWidth="1"/>
    <col min="14185" max="14185" width="23.42578125" style="3" customWidth="1"/>
    <col min="14186" max="14186" width="28.7109375" style="3" customWidth="1"/>
    <col min="14187" max="14187" width="12.7109375" style="3" customWidth="1"/>
    <col min="14188" max="14188" width="11.42578125" style="3"/>
    <col min="14189" max="14189" width="25.28515625" style="3" customWidth="1"/>
    <col min="14190" max="14190" width="15.85546875" style="3" bestFit="1" customWidth="1"/>
    <col min="14191" max="14192" width="18" style="3" bestFit="1" customWidth="1"/>
    <col min="14193" max="14411" width="11.42578125" style="3"/>
    <col min="14412" max="14412" width="15.42578125" style="3" customWidth="1"/>
    <col min="14413" max="14413" width="9.5703125" style="3" customWidth="1"/>
    <col min="14414" max="14414" width="14.42578125" style="3" customWidth="1"/>
    <col min="14415" max="14415" width="49.85546875" style="3" customWidth="1"/>
    <col min="14416" max="14416" width="22.5703125" style="3" customWidth="1"/>
    <col min="14417" max="14417" width="23" style="3" customWidth="1"/>
    <col min="14418" max="14418" width="22.85546875" style="3" customWidth="1"/>
    <col min="14419" max="14419" width="23.42578125" style="3" customWidth="1"/>
    <col min="14420" max="14420" width="22.42578125" style="3" customWidth="1"/>
    <col min="14421" max="14421" width="13.85546875" style="3" customWidth="1"/>
    <col min="14422" max="14422" width="20.7109375" style="3" customWidth="1"/>
    <col min="14423" max="14423" width="18.140625" style="3" customWidth="1"/>
    <col min="14424" max="14424" width="14.85546875" style="3" bestFit="1" customWidth="1"/>
    <col min="14425" max="14425" width="11.42578125" style="3"/>
    <col min="14426" max="14426" width="17.42578125" style="3" customWidth="1"/>
    <col min="14427" max="14429" width="18.140625" style="3" customWidth="1"/>
    <col min="14430" max="14433" width="11.42578125" style="3"/>
    <col min="14434" max="14434" width="34" style="3" customWidth="1"/>
    <col min="14435" max="14435" width="9.5703125" style="3" customWidth="1"/>
    <col min="14436" max="14436" width="16.7109375" style="3" customWidth="1"/>
    <col min="14437" max="14437" width="55.140625" style="3" customWidth="1"/>
    <col min="14438" max="14438" width="22.5703125" style="3" customWidth="1"/>
    <col min="14439" max="14439" width="23" style="3" customWidth="1"/>
    <col min="14440" max="14440" width="22.85546875" style="3" customWidth="1"/>
    <col min="14441" max="14441" width="23.42578125" style="3" customWidth="1"/>
    <col min="14442" max="14442" width="28.7109375" style="3" customWidth="1"/>
    <col min="14443" max="14443" width="12.7109375" style="3" customWidth="1"/>
    <col min="14444" max="14444" width="11.42578125" style="3"/>
    <col min="14445" max="14445" width="25.28515625" style="3" customWidth="1"/>
    <col min="14446" max="14446" width="15.85546875" style="3" bestFit="1" customWidth="1"/>
    <col min="14447" max="14448" width="18" style="3" bestFit="1" customWidth="1"/>
    <col min="14449" max="14667" width="11.42578125" style="3"/>
    <col min="14668" max="14668" width="15.42578125" style="3" customWidth="1"/>
    <col min="14669" max="14669" width="9.5703125" style="3" customWidth="1"/>
    <col min="14670" max="14670" width="14.42578125" style="3" customWidth="1"/>
    <col min="14671" max="14671" width="49.85546875" style="3" customWidth="1"/>
    <col min="14672" max="14672" width="22.5703125" style="3" customWidth="1"/>
    <col min="14673" max="14673" width="23" style="3" customWidth="1"/>
    <col min="14674" max="14674" width="22.85546875" style="3" customWidth="1"/>
    <col min="14675" max="14675" width="23.42578125" style="3" customWidth="1"/>
    <col min="14676" max="14676" width="22.42578125" style="3" customWidth="1"/>
    <col min="14677" max="14677" width="13.85546875" style="3" customWidth="1"/>
    <col min="14678" max="14678" width="20.7109375" style="3" customWidth="1"/>
    <col min="14679" max="14679" width="18.140625" style="3" customWidth="1"/>
    <col min="14680" max="14680" width="14.85546875" style="3" bestFit="1" customWidth="1"/>
    <col min="14681" max="14681" width="11.42578125" style="3"/>
    <col min="14682" max="14682" width="17.42578125" style="3" customWidth="1"/>
    <col min="14683" max="14685" width="18.140625" style="3" customWidth="1"/>
    <col min="14686" max="14689" width="11.42578125" style="3"/>
    <col min="14690" max="14690" width="34" style="3" customWidth="1"/>
    <col min="14691" max="14691" width="9.5703125" style="3" customWidth="1"/>
    <col min="14692" max="14692" width="16.7109375" style="3" customWidth="1"/>
    <col min="14693" max="14693" width="55.140625" style="3" customWidth="1"/>
    <col min="14694" max="14694" width="22.5703125" style="3" customWidth="1"/>
    <col min="14695" max="14695" width="23" style="3" customWidth="1"/>
    <col min="14696" max="14696" width="22.85546875" style="3" customWidth="1"/>
    <col min="14697" max="14697" width="23.42578125" style="3" customWidth="1"/>
    <col min="14698" max="14698" width="28.7109375" style="3" customWidth="1"/>
    <col min="14699" max="14699" width="12.7109375" style="3" customWidth="1"/>
    <col min="14700" max="14700" width="11.42578125" style="3"/>
    <col min="14701" max="14701" width="25.28515625" style="3" customWidth="1"/>
    <col min="14702" max="14702" width="15.85546875" style="3" bestFit="1" customWidth="1"/>
    <col min="14703" max="14704" width="18" style="3" bestFit="1" customWidth="1"/>
    <col min="14705" max="14923" width="11.42578125" style="3"/>
    <col min="14924" max="14924" width="15.42578125" style="3" customWidth="1"/>
    <col min="14925" max="14925" width="9.5703125" style="3" customWidth="1"/>
    <col min="14926" max="14926" width="14.42578125" style="3" customWidth="1"/>
    <col min="14927" max="14927" width="49.85546875" style="3" customWidth="1"/>
    <col min="14928" max="14928" width="22.5703125" style="3" customWidth="1"/>
    <col min="14929" max="14929" width="23" style="3" customWidth="1"/>
    <col min="14930" max="14930" width="22.85546875" style="3" customWidth="1"/>
    <col min="14931" max="14931" width="23.42578125" style="3" customWidth="1"/>
    <col min="14932" max="14932" width="22.42578125" style="3" customWidth="1"/>
    <col min="14933" max="14933" width="13.85546875" style="3" customWidth="1"/>
    <col min="14934" max="14934" width="20.7109375" style="3" customWidth="1"/>
    <col min="14935" max="14935" width="18.140625" style="3" customWidth="1"/>
    <col min="14936" max="14936" width="14.85546875" style="3" bestFit="1" customWidth="1"/>
    <col min="14937" max="14937" width="11.42578125" style="3"/>
    <col min="14938" max="14938" width="17.42578125" style="3" customWidth="1"/>
    <col min="14939" max="14941" width="18.140625" style="3" customWidth="1"/>
    <col min="14942" max="14945" width="11.42578125" style="3"/>
    <col min="14946" max="14946" width="34" style="3" customWidth="1"/>
    <col min="14947" max="14947" width="9.5703125" style="3" customWidth="1"/>
    <col min="14948" max="14948" width="16.7109375" style="3" customWidth="1"/>
    <col min="14949" max="14949" width="55.140625" style="3" customWidth="1"/>
    <col min="14950" max="14950" width="22.5703125" style="3" customWidth="1"/>
    <col min="14951" max="14951" width="23" style="3" customWidth="1"/>
    <col min="14952" max="14952" width="22.85546875" style="3" customWidth="1"/>
    <col min="14953" max="14953" width="23.42578125" style="3" customWidth="1"/>
    <col min="14954" max="14954" width="28.7109375" style="3" customWidth="1"/>
    <col min="14955" max="14955" width="12.7109375" style="3" customWidth="1"/>
    <col min="14956" max="14956" width="11.42578125" style="3"/>
    <col min="14957" max="14957" width="25.28515625" style="3" customWidth="1"/>
    <col min="14958" max="14958" width="15.85546875" style="3" bestFit="1" customWidth="1"/>
    <col min="14959" max="14960" width="18" style="3" bestFit="1" customWidth="1"/>
    <col min="14961" max="15179" width="11.42578125" style="3"/>
    <col min="15180" max="15180" width="15.42578125" style="3" customWidth="1"/>
    <col min="15181" max="15181" width="9.5703125" style="3" customWidth="1"/>
    <col min="15182" max="15182" width="14.42578125" style="3" customWidth="1"/>
    <col min="15183" max="15183" width="49.85546875" style="3" customWidth="1"/>
    <col min="15184" max="15184" width="22.5703125" style="3" customWidth="1"/>
    <col min="15185" max="15185" width="23" style="3" customWidth="1"/>
    <col min="15186" max="15186" width="22.85546875" style="3" customWidth="1"/>
    <col min="15187" max="15187" width="23.42578125" style="3" customWidth="1"/>
    <col min="15188" max="15188" width="22.42578125" style="3" customWidth="1"/>
    <col min="15189" max="15189" width="13.85546875" style="3" customWidth="1"/>
    <col min="15190" max="15190" width="20.7109375" style="3" customWidth="1"/>
    <col min="15191" max="15191" width="18.140625" style="3" customWidth="1"/>
    <col min="15192" max="15192" width="14.85546875" style="3" bestFit="1" customWidth="1"/>
    <col min="15193" max="15193" width="11.42578125" style="3"/>
    <col min="15194" max="15194" width="17.42578125" style="3" customWidth="1"/>
    <col min="15195" max="15197" width="18.140625" style="3" customWidth="1"/>
    <col min="15198" max="15201" width="11.42578125" style="3"/>
    <col min="15202" max="15202" width="34" style="3" customWidth="1"/>
    <col min="15203" max="15203" width="9.5703125" style="3" customWidth="1"/>
    <col min="15204" max="15204" width="16.7109375" style="3" customWidth="1"/>
    <col min="15205" max="15205" width="55.140625" style="3" customWidth="1"/>
    <col min="15206" max="15206" width="22.5703125" style="3" customWidth="1"/>
    <col min="15207" max="15207" width="23" style="3" customWidth="1"/>
    <col min="15208" max="15208" width="22.85546875" style="3" customWidth="1"/>
    <col min="15209" max="15209" width="23.42578125" style="3" customWidth="1"/>
    <col min="15210" max="15210" width="28.7109375" style="3" customWidth="1"/>
    <col min="15211" max="15211" width="12.7109375" style="3" customWidth="1"/>
    <col min="15212" max="15212" width="11.42578125" style="3"/>
    <col min="15213" max="15213" width="25.28515625" style="3" customWidth="1"/>
    <col min="15214" max="15214" width="15.85546875" style="3" bestFit="1" customWidth="1"/>
    <col min="15215" max="15216" width="18" style="3" bestFit="1" customWidth="1"/>
    <col min="15217" max="15435" width="11.42578125" style="3"/>
    <col min="15436" max="15436" width="15.42578125" style="3" customWidth="1"/>
    <col min="15437" max="15437" width="9.5703125" style="3" customWidth="1"/>
    <col min="15438" max="15438" width="14.42578125" style="3" customWidth="1"/>
    <col min="15439" max="15439" width="49.85546875" style="3" customWidth="1"/>
    <col min="15440" max="15440" width="22.5703125" style="3" customWidth="1"/>
    <col min="15441" max="15441" width="23" style="3" customWidth="1"/>
    <col min="15442" max="15442" width="22.85546875" style="3" customWidth="1"/>
    <col min="15443" max="15443" width="23.42578125" style="3" customWidth="1"/>
    <col min="15444" max="15444" width="22.42578125" style="3" customWidth="1"/>
    <col min="15445" max="15445" width="13.85546875" style="3" customWidth="1"/>
    <col min="15446" max="15446" width="20.7109375" style="3" customWidth="1"/>
    <col min="15447" max="15447" width="18.140625" style="3" customWidth="1"/>
    <col min="15448" max="15448" width="14.85546875" style="3" bestFit="1" customWidth="1"/>
    <col min="15449" max="15449" width="11.42578125" style="3"/>
    <col min="15450" max="15450" width="17.42578125" style="3" customWidth="1"/>
    <col min="15451" max="15453" width="18.140625" style="3" customWidth="1"/>
    <col min="15454" max="15457" width="11.42578125" style="3"/>
    <col min="15458" max="15458" width="34" style="3" customWidth="1"/>
    <col min="15459" max="15459" width="9.5703125" style="3" customWidth="1"/>
    <col min="15460" max="15460" width="16.7109375" style="3" customWidth="1"/>
    <col min="15461" max="15461" width="55.140625" style="3" customWidth="1"/>
    <col min="15462" max="15462" width="22.5703125" style="3" customWidth="1"/>
    <col min="15463" max="15463" width="23" style="3" customWidth="1"/>
    <col min="15464" max="15464" width="22.85546875" style="3" customWidth="1"/>
    <col min="15465" max="15465" width="23.42578125" style="3" customWidth="1"/>
    <col min="15466" max="15466" width="28.7109375" style="3" customWidth="1"/>
    <col min="15467" max="15467" width="12.7109375" style="3" customWidth="1"/>
    <col min="15468" max="15468" width="11.42578125" style="3"/>
    <col min="15469" max="15469" width="25.28515625" style="3" customWidth="1"/>
    <col min="15470" max="15470" width="15.85546875" style="3" bestFit="1" customWidth="1"/>
    <col min="15471" max="15472" width="18" style="3" bestFit="1" customWidth="1"/>
    <col min="15473" max="15691" width="11.42578125" style="3"/>
    <col min="15692" max="15692" width="15.42578125" style="3" customWidth="1"/>
    <col min="15693" max="15693" width="9.5703125" style="3" customWidth="1"/>
    <col min="15694" max="15694" width="14.42578125" style="3" customWidth="1"/>
    <col min="15695" max="15695" width="49.85546875" style="3" customWidth="1"/>
    <col min="15696" max="15696" width="22.5703125" style="3" customWidth="1"/>
    <col min="15697" max="15697" width="23" style="3" customWidth="1"/>
    <col min="15698" max="15698" width="22.85546875" style="3" customWidth="1"/>
    <col min="15699" max="15699" width="23.42578125" style="3" customWidth="1"/>
    <col min="15700" max="15700" width="22.42578125" style="3" customWidth="1"/>
    <col min="15701" max="15701" width="13.85546875" style="3" customWidth="1"/>
    <col min="15702" max="15702" width="20.7109375" style="3" customWidth="1"/>
    <col min="15703" max="15703" width="18.140625" style="3" customWidth="1"/>
    <col min="15704" max="15704" width="14.85546875" style="3" bestFit="1" customWidth="1"/>
    <col min="15705" max="15705" width="11.42578125" style="3"/>
    <col min="15706" max="15706" width="17.42578125" style="3" customWidth="1"/>
    <col min="15707" max="15709" width="18.140625" style="3" customWidth="1"/>
    <col min="15710" max="15713" width="11.42578125" style="3"/>
    <col min="15714" max="15714" width="34" style="3" customWidth="1"/>
    <col min="15715" max="15715" width="9.5703125" style="3" customWidth="1"/>
    <col min="15716" max="15716" width="16.7109375" style="3" customWidth="1"/>
    <col min="15717" max="15717" width="55.140625" style="3" customWidth="1"/>
    <col min="15718" max="15718" width="22.5703125" style="3" customWidth="1"/>
    <col min="15719" max="15719" width="23" style="3" customWidth="1"/>
    <col min="15720" max="15720" width="22.85546875" style="3" customWidth="1"/>
    <col min="15721" max="15721" width="23.42578125" style="3" customWidth="1"/>
    <col min="15722" max="15722" width="28.7109375" style="3" customWidth="1"/>
    <col min="15723" max="15723" width="12.7109375" style="3" customWidth="1"/>
    <col min="15724" max="15724" width="11.42578125" style="3"/>
    <col min="15725" max="15725" width="25.28515625" style="3" customWidth="1"/>
    <col min="15726" max="15726" width="15.85546875" style="3" bestFit="1" customWidth="1"/>
    <col min="15727" max="15728" width="18" style="3" bestFit="1" customWidth="1"/>
    <col min="15729" max="15947" width="11.42578125" style="3"/>
    <col min="15948" max="15948" width="15.42578125" style="3" customWidth="1"/>
    <col min="15949" max="15949" width="9.5703125" style="3" customWidth="1"/>
    <col min="15950" max="15950" width="14.42578125" style="3" customWidth="1"/>
    <col min="15951" max="15951" width="49.85546875" style="3" customWidth="1"/>
    <col min="15952" max="15952" width="22.5703125" style="3" customWidth="1"/>
    <col min="15953" max="15953" width="23" style="3" customWidth="1"/>
    <col min="15954" max="15954" width="22.85546875" style="3" customWidth="1"/>
    <col min="15955" max="15955" width="23.42578125" style="3" customWidth="1"/>
    <col min="15956" max="15956" width="22.42578125" style="3" customWidth="1"/>
    <col min="15957" max="15957" width="13.85546875" style="3" customWidth="1"/>
    <col min="15958" max="15958" width="20.7109375" style="3" customWidth="1"/>
    <col min="15959" max="15959" width="18.140625" style="3" customWidth="1"/>
    <col min="15960" max="15960" width="14.85546875" style="3" bestFit="1" customWidth="1"/>
    <col min="15961" max="15961" width="11.42578125" style="3"/>
    <col min="15962" max="15962" width="17.42578125" style="3" customWidth="1"/>
    <col min="15963" max="15965" width="18.140625" style="3" customWidth="1"/>
    <col min="15966" max="15969" width="11.42578125" style="3"/>
    <col min="15970" max="15970" width="34" style="3" customWidth="1"/>
    <col min="15971" max="15971" width="9.5703125" style="3" customWidth="1"/>
    <col min="15972" max="15972" width="16.7109375" style="3" customWidth="1"/>
    <col min="15973" max="15973" width="55.140625" style="3" customWidth="1"/>
    <col min="15974" max="15974" width="22.5703125" style="3" customWidth="1"/>
    <col min="15975" max="15975" width="23" style="3" customWidth="1"/>
    <col min="15976" max="15976" width="22.85546875" style="3" customWidth="1"/>
    <col min="15977" max="15977" width="23.42578125" style="3" customWidth="1"/>
    <col min="15978" max="15978" width="28.7109375" style="3" customWidth="1"/>
    <col min="15979" max="15979" width="12.7109375" style="3" customWidth="1"/>
    <col min="15980" max="15980" width="11.42578125" style="3"/>
    <col min="15981" max="15981" width="25.28515625" style="3" customWidth="1"/>
    <col min="15982" max="15982" width="15.85546875" style="3" bestFit="1" customWidth="1"/>
    <col min="15983" max="15984" width="18" style="3" bestFit="1" customWidth="1"/>
    <col min="15985" max="16203" width="11.42578125" style="3"/>
    <col min="16204" max="16204" width="15.42578125" style="3" customWidth="1"/>
    <col min="16205" max="16205" width="9.5703125" style="3" customWidth="1"/>
    <col min="16206" max="16206" width="14.42578125" style="3" customWidth="1"/>
    <col min="16207" max="16207" width="49.85546875" style="3" customWidth="1"/>
    <col min="16208" max="16208" width="22.5703125" style="3" customWidth="1"/>
    <col min="16209" max="16209" width="23" style="3" customWidth="1"/>
    <col min="16210" max="16210" width="22.85546875" style="3" customWidth="1"/>
    <col min="16211" max="16211" width="23.42578125" style="3" customWidth="1"/>
    <col min="16212" max="16212" width="22.42578125" style="3" customWidth="1"/>
    <col min="16213" max="16213" width="13.85546875" style="3" customWidth="1"/>
    <col min="16214" max="16214" width="20.7109375" style="3" customWidth="1"/>
    <col min="16215" max="16215" width="18.140625" style="3" customWidth="1"/>
    <col min="16216" max="16216" width="14.85546875" style="3" bestFit="1" customWidth="1"/>
    <col min="16217" max="16217" width="11.42578125" style="3"/>
    <col min="16218" max="16218" width="17.42578125" style="3" customWidth="1"/>
    <col min="16219" max="16221" width="18.140625" style="3" customWidth="1"/>
    <col min="16222" max="16384" width="11.42578125" style="3"/>
  </cols>
  <sheetData>
    <row r="1" spans="1:16" s="133" customFormat="1" ht="23.1" customHeight="1" x14ac:dyDescent="0.25">
      <c r="C1" s="134"/>
      <c r="D1" s="134"/>
      <c r="G1" s="135"/>
      <c r="H1" s="136"/>
      <c r="I1" s="136"/>
      <c r="J1" s="136"/>
    </row>
    <row r="2" spans="1:16" s="133" customFormat="1" ht="19.5" customHeight="1" x14ac:dyDescent="0.25">
      <c r="A2" s="270" t="s">
        <v>0</v>
      </c>
      <c r="B2" s="270"/>
      <c r="C2" s="270"/>
      <c r="D2" s="270"/>
      <c r="E2" s="270"/>
      <c r="F2" s="270"/>
      <c r="G2" s="270"/>
      <c r="H2" s="270"/>
      <c r="I2" s="270"/>
      <c r="J2" s="270"/>
    </row>
    <row r="3" spans="1:16" s="133" customFormat="1" ht="24.95" customHeight="1" x14ac:dyDescent="0.25">
      <c r="A3" s="271" t="s">
        <v>475</v>
      </c>
      <c r="B3" s="271"/>
      <c r="C3" s="271"/>
      <c r="D3" s="271"/>
      <c r="E3" s="271"/>
      <c r="F3" s="271"/>
      <c r="G3" s="271"/>
      <c r="H3" s="271"/>
      <c r="I3" s="271"/>
      <c r="J3" s="271"/>
    </row>
    <row r="4" spans="1:16" s="133" customFormat="1" ht="24.95" customHeight="1" x14ac:dyDescent="0.25">
      <c r="A4" s="272" t="s">
        <v>531</v>
      </c>
      <c r="B4" s="272"/>
      <c r="C4" s="272"/>
      <c r="D4" s="272"/>
      <c r="E4" s="272"/>
      <c r="F4" s="272"/>
      <c r="G4" s="272"/>
      <c r="H4" s="272"/>
      <c r="I4" s="272"/>
      <c r="J4" s="272"/>
    </row>
    <row r="5" spans="1:16" s="133" customFormat="1" ht="18.75" customHeight="1" thickBot="1" x14ac:dyDescent="0.3">
      <c r="C5" s="134"/>
      <c r="D5" s="134"/>
      <c r="G5" s="135"/>
      <c r="H5" s="137" t="s">
        <v>3</v>
      </c>
      <c r="I5" s="138" t="s">
        <v>4</v>
      </c>
      <c r="J5" s="139" t="s">
        <v>5</v>
      </c>
    </row>
    <row r="6" spans="1:16" ht="29.25" customHeight="1" x14ac:dyDescent="0.25">
      <c r="A6" s="273" t="s">
        <v>6</v>
      </c>
      <c r="B6" s="275" t="s">
        <v>7</v>
      </c>
      <c r="C6" s="275" t="s">
        <v>8</v>
      </c>
      <c r="D6" s="275" t="s">
        <v>9</v>
      </c>
      <c r="E6" s="275" t="s">
        <v>10</v>
      </c>
      <c r="F6" s="266" t="s">
        <v>477</v>
      </c>
      <c r="G6" s="277" t="s">
        <v>478</v>
      </c>
      <c r="H6" s="266" t="s">
        <v>479</v>
      </c>
      <c r="I6" s="281" t="s">
        <v>14</v>
      </c>
      <c r="J6" s="266" t="s">
        <v>480</v>
      </c>
      <c r="K6" s="266" t="s">
        <v>481</v>
      </c>
      <c r="L6" s="266" t="s">
        <v>482</v>
      </c>
      <c r="M6" s="268" t="s">
        <v>483</v>
      </c>
      <c r="N6" s="268"/>
      <c r="O6" s="269"/>
    </row>
    <row r="7" spans="1:16" ht="84.75" customHeight="1" thickBot="1" x14ac:dyDescent="0.3">
      <c r="A7" s="274"/>
      <c r="B7" s="276"/>
      <c r="C7" s="276"/>
      <c r="D7" s="276"/>
      <c r="E7" s="276"/>
      <c r="F7" s="267"/>
      <c r="G7" s="278"/>
      <c r="H7" s="267"/>
      <c r="I7" s="282"/>
      <c r="J7" s="267"/>
      <c r="K7" s="267"/>
      <c r="L7" s="267"/>
      <c r="M7" s="140" t="s">
        <v>484</v>
      </c>
      <c r="N7" s="140" t="s">
        <v>485</v>
      </c>
      <c r="O7" s="141" t="s">
        <v>486</v>
      </c>
    </row>
    <row r="8" spans="1:16" s="4" customFormat="1" ht="30.75" customHeight="1" thickBot="1" x14ac:dyDescent="0.3">
      <c r="A8" s="21" t="s">
        <v>36</v>
      </c>
      <c r="B8" s="142" t="s">
        <v>41</v>
      </c>
      <c r="C8" s="142">
        <v>20</v>
      </c>
      <c r="D8" s="142" t="s">
        <v>38</v>
      </c>
      <c r="E8" s="23" t="s">
        <v>39</v>
      </c>
      <c r="F8" s="24">
        <f>+F9+F44</f>
        <v>9956298794.5499992</v>
      </c>
      <c r="G8" s="24">
        <f t="shared" ref="G8:L8" si="0">+G9+G44</f>
        <v>0</v>
      </c>
      <c r="H8" s="24">
        <f t="shared" si="0"/>
        <v>9956298794.5499992</v>
      </c>
      <c r="I8" s="143">
        <f>+H8/$H$130</f>
        <v>0.17837172702958298</v>
      </c>
      <c r="J8" s="24">
        <f t="shared" si="0"/>
        <v>9949965783.5499992</v>
      </c>
      <c r="K8" s="24">
        <f t="shared" si="0"/>
        <v>6152042921.5500002</v>
      </c>
      <c r="L8" s="24">
        <f t="shared" si="0"/>
        <v>3797922862</v>
      </c>
      <c r="M8" s="144">
        <f>+J8/H8</f>
        <v>0.99936391915000922</v>
      </c>
      <c r="N8" s="144">
        <f>+K8/H8</f>
        <v>0.617904609785072</v>
      </c>
      <c r="O8" s="145">
        <f>+K8/J8</f>
        <v>0.61829789723709416</v>
      </c>
    </row>
    <row r="9" spans="1:16" ht="28.5" customHeight="1" x14ac:dyDescent="0.25">
      <c r="A9" s="146" t="s">
        <v>100</v>
      </c>
      <c r="B9" s="93" t="s">
        <v>41</v>
      </c>
      <c r="C9" s="93">
        <v>20</v>
      </c>
      <c r="D9" s="93" t="s">
        <v>38</v>
      </c>
      <c r="E9" s="35" t="s">
        <v>101</v>
      </c>
      <c r="F9" s="94">
        <f>+F10</f>
        <v>353903239.54999995</v>
      </c>
      <c r="G9" s="94">
        <f t="shared" ref="G9:L9" si="1">+G10</f>
        <v>0</v>
      </c>
      <c r="H9" s="94">
        <f t="shared" si="1"/>
        <v>353903239.54999995</v>
      </c>
      <c r="I9" s="147">
        <f t="shared" ref="I9:I72" si="2">+H9/$H$130</f>
        <v>6.3403412595906192E-3</v>
      </c>
      <c r="J9" s="94">
        <f t="shared" si="1"/>
        <v>347570228.54999995</v>
      </c>
      <c r="K9" s="94">
        <f t="shared" si="1"/>
        <v>347570228.54999995</v>
      </c>
      <c r="L9" s="94">
        <f t="shared" si="1"/>
        <v>0</v>
      </c>
      <c r="M9" s="148">
        <f>+J9/H9</f>
        <v>0.98210524716288938</v>
      </c>
      <c r="N9" s="148">
        <f>+K9/H9</f>
        <v>0.98210524716288938</v>
      </c>
      <c r="O9" s="149">
        <f>+K9/J9</f>
        <v>1</v>
      </c>
    </row>
    <row r="10" spans="1:16" ht="28.5" customHeight="1" x14ac:dyDescent="0.25">
      <c r="A10" s="150" t="s">
        <v>114</v>
      </c>
      <c r="B10" s="34" t="s">
        <v>41</v>
      </c>
      <c r="C10" s="34">
        <v>20</v>
      </c>
      <c r="D10" s="34" t="s">
        <v>38</v>
      </c>
      <c r="E10" s="40" t="s">
        <v>115</v>
      </c>
      <c r="F10" s="66">
        <f>+F11+F24</f>
        <v>353903239.54999995</v>
      </c>
      <c r="G10" s="66">
        <f t="shared" ref="G10:L10" si="3">+G11+G24</f>
        <v>0</v>
      </c>
      <c r="H10" s="66">
        <f t="shared" si="3"/>
        <v>353903239.54999995</v>
      </c>
      <c r="I10" s="151">
        <f t="shared" si="2"/>
        <v>6.3403412595906192E-3</v>
      </c>
      <c r="J10" s="66">
        <f t="shared" si="3"/>
        <v>347570228.54999995</v>
      </c>
      <c r="K10" s="66">
        <f t="shared" si="3"/>
        <v>347570228.54999995</v>
      </c>
      <c r="L10" s="66">
        <f t="shared" si="3"/>
        <v>0</v>
      </c>
      <c r="M10" s="64">
        <f t="shared" ref="M10:M86" si="4">+J10/H10</f>
        <v>0.98210524716288938</v>
      </c>
      <c r="N10" s="64">
        <f t="shared" ref="N10:N86" si="5">+K10/H10</f>
        <v>0.98210524716288938</v>
      </c>
      <c r="O10" s="152">
        <f t="shared" ref="O10:O86" si="6">+K10/J10</f>
        <v>1</v>
      </c>
    </row>
    <row r="11" spans="1:16" ht="28.5" customHeight="1" x14ac:dyDescent="0.25">
      <c r="A11" s="150" t="s">
        <v>116</v>
      </c>
      <c r="B11" s="34" t="s">
        <v>41</v>
      </c>
      <c r="C11" s="34">
        <v>20</v>
      </c>
      <c r="D11" s="34" t="s">
        <v>38</v>
      </c>
      <c r="E11" s="40" t="s">
        <v>117</v>
      </c>
      <c r="F11" s="62">
        <f>+F12+F15+F22</f>
        <v>62552927.649999999</v>
      </c>
      <c r="G11" s="62">
        <f t="shared" ref="G11:L11" si="7">+G12+G15+G22</f>
        <v>0</v>
      </c>
      <c r="H11" s="62">
        <f t="shared" si="7"/>
        <v>62552927.649999999</v>
      </c>
      <c r="I11" s="151">
        <f t="shared" si="2"/>
        <v>1.1206648138959707E-3</v>
      </c>
      <c r="J11" s="62">
        <f t="shared" si="7"/>
        <v>62552927.649999999</v>
      </c>
      <c r="K11" s="62">
        <f t="shared" si="7"/>
        <v>62552927.649999999</v>
      </c>
      <c r="L11" s="62">
        <f t="shared" si="7"/>
        <v>0</v>
      </c>
      <c r="M11" s="64">
        <f t="shared" si="4"/>
        <v>1</v>
      </c>
      <c r="N11" s="64">
        <f t="shared" si="5"/>
        <v>1</v>
      </c>
      <c r="O11" s="152">
        <f t="shared" si="6"/>
        <v>1</v>
      </c>
    </row>
    <row r="12" spans="1:16" ht="54.75" customHeight="1" x14ac:dyDescent="0.25">
      <c r="A12" s="150" t="s">
        <v>118</v>
      </c>
      <c r="B12" s="34" t="s">
        <v>41</v>
      </c>
      <c r="C12" s="34">
        <v>20</v>
      </c>
      <c r="D12" s="34" t="s">
        <v>38</v>
      </c>
      <c r="E12" s="40" t="s">
        <v>487</v>
      </c>
      <c r="F12" s="62">
        <f>+F13+F14</f>
        <v>4803517</v>
      </c>
      <c r="G12" s="62">
        <f t="shared" ref="G12:L12" si="8">+G13+G14</f>
        <v>0</v>
      </c>
      <c r="H12" s="62">
        <f t="shared" si="8"/>
        <v>4803517</v>
      </c>
      <c r="I12" s="151">
        <f t="shared" si="2"/>
        <v>8.6057242835557861E-5</v>
      </c>
      <c r="J12" s="62">
        <f t="shared" si="8"/>
        <v>4803517</v>
      </c>
      <c r="K12" s="62">
        <f t="shared" si="8"/>
        <v>4803517</v>
      </c>
      <c r="L12" s="62">
        <f t="shared" si="8"/>
        <v>0</v>
      </c>
      <c r="M12" s="64">
        <f t="shared" si="4"/>
        <v>1</v>
      </c>
      <c r="N12" s="64">
        <f t="shared" si="5"/>
        <v>1</v>
      </c>
      <c r="O12" s="152">
        <f t="shared" si="6"/>
        <v>1</v>
      </c>
    </row>
    <row r="13" spans="1:16" ht="55.5" customHeight="1" x14ac:dyDescent="0.25">
      <c r="A13" s="153" t="s">
        <v>120</v>
      </c>
      <c r="B13" s="44" t="s">
        <v>41</v>
      </c>
      <c r="C13" s="44">
        <v>20</v>
      </c>
      <c r="D13" s="44" t="s">
        <v>38</v>
      </c>
      <c r="E13" s="45" t="s">
        <v>488</v>
      </c>
      <c r="F13" s="46">
        <v>4545632</v>
      </c>
      <c r="G13" s="46">
        <v>0</v>
      </c>
      <c r="H13" s="46">
        <f>+F13-G13</f>
        <v>4545632</v>
      </c>
      <c r="I13" s="154">
        <f t="shared" si="2"/>
        <v>8.1437113028866675E-5</v>
      </c>
      <c r="J13" s="46">
        <v>4545632</v>
      </c>
      <c r="K13" s="46">
        <v>4545632</v>
      </c>
      <c r="L13" s="46">
        <f>+J13-K13</f>
        <v>0</v>
      </c>
      <c r="M13" s="57">
        <f t="shared" si="4"/>
        <v>1</v>
      </c>
      <c r="N13" s="57">
        <f t="shared" si="5"/>
        <v>1</v>
      </c>
      <c r="O13" s="155">
        <f t="shared" si="6"/>
        <v>1</v>
      </c>
    </row>
    <row r="14" spans="1:16" ht="36" customHeight="1" x14ac:dyDescent="0.25">
      <c r="A14" s="153" t="s">
        <v>122</v>
      </c>
      <c r="B14" s="44" t="s">
        <v>41</v>
      </c>
      <c r="C14" s="44">
        <v>20</v>
      </c>
      <c r="D14" s="44" t="s">
        <v>38</v>
      </c>
      <c r="E14" s="45" t="s">
        <v>123</v>
      </c>
      <c r="F14" s="46">
        <v>257885</v>
      </c>
      <c r="G14" s="46">
        <v>0</v>
      </c>
      <c r="H14" s="46">
        <f>+F14-G14</f>
        <v>257885</v>
      </c>
      <c r="I14" s="156">
        <f t="shared" si="2"/>
        <v>4.620129806691189E-6</v>
      </c>
      <c r="J14" s="46">
        <v>257885</v>
      </c>
      <c r="K14" s="46">
        <v>257885</v>
      </c>
      <c r="L14" s="46">
        <f>+J14-K14</f>
        <v>0</v>
      </c>
      <c r="M14" s="57">
        <f t="shared" si="4"/>
        <v>1</v>
      </c>
      <c r="N14" s="57">
        <f t="shared" si="5"/>
        <v>1</v>
      </c>
      <c r="O14" s="155">
        <f t="shared" si="6"/>
        <v>1</v>
      </c>
    </row>
    <row r="15" spans="1:16" ht="43.5" customHeight="1" x14ac:dyDescent="0.25">
      <c r="A15" s="157" t="s">
        <v>126</v>
      </c>
      <c r="B15" s="34" t="s">
        <v>41</v>
      </c>
      <c r="C15" s="34">
        <v>20</v>
      </c>
      <c r="D15" s="34" t="s">
        <v>38</v>
      </c>
      <c r="E15" s="40" t="s">
        <v>489</v>
      </c>
      <c r="F15" s="62">
        <f>SUM(F16:F21)</f>
        <v>57416210.649999999</v>
      </c>
      <c r="G15" s="62">
        <f t="shared" ref="G15:H15" si="9">SUM(G16:G21)</f>
        <v>0</v>
      </c>
      <c r="H15" s="62">
        <f t="shared" si="9"/>
        <v>57416210.649999999</v>
      </c>
      <c r="I15" s="158">
        <f t="shared" si="2"/>
        <v>1.0286381379736125E-3</v>
      </c>
      <c r="J15" s="62">
        <f t="shared" ref="J15:L15" si="10">SUM(J16:J21)</f>
        <v>57416210.649999999</v>
      </c>
      <c r="K15" s="62">
        <f t="shared" si="10"/>
        <v>57416210.649999999</v>
      </c>
      <c r="L15" s="62">
        <f t="shared" si="10"/>
        <v>0</v>
      </c>
      <c r="M15" s="64">
        <f t="shared" si="4"/>
        <v>1</v>
      </c>
      <c r="N15" s="64">
        <f t="shared" si="5"/>
        <v>1</v>
      </c>
      <c r="O15" s="152">
        <f t="shared" si="6"/>
        <v>1</v>
      </c>
    </row>
    <row r="16" spans="1:16" ht="43.5" customHeight="1" x14ac:dyDescent="0.25">
      <c r="A16" s="159" t="s">
        <v>128</v>
      </c>
      <c r="B16" s="44" t="s">
        <v>41</v>
      </c>
      <c r="C16" s="44">
        <v>20</v>
      </c>
      <c r="D16" s="44" t="s">
        <v>38</v>
      </c>
      <c r="E16" s="45" t="s">
        <v>490</v>
      </c>
      <c r="F16" s="46">
        <v>32752716</v>
      </c>
      <c r="G16" s="46">
        <v>0</v>
      </c>
      <c r="H16" s="46">
        <f t="shared" ref="H16:H21" si="11">+F16-G16</f>
        <v>32752716</v>
      </c>
      <c r="I16" s="154">
        <f t="shared" si="2"/>
        <v>5.8678015177963591E-4</v>
      </c>
      <c r="J16" s="46">
        <v>32752716</v>
      </c>
      <c r="K16" s="46">
        <v>32752716</v>
      </c>
      <c r="L16" s="46">
        <f t="shared" ref="L16:L21" si="12">+J16-K16</f>
        <v>0</v>
      </c>
      <c r="M16" s="57">
        <f t="shared" si="4"/>
        <v>1</v>
      </c>
      <c r="N16" s="57">
        <f t="shared" si="5"/>
        <v>1</v>
      </c>
      <c r="O16" s="155">
        <f t="shared" si="6"/>
        <v>1</v>
      </c>
      <c r="P16" s="50"/>
    </row>
    <row r="17" spans="1:16" ht="54.75" customHeight="1" x14ac:dyDescent="0.25">
      <c r="A17" s="159" t="s">
        <v>130</v>
      </c>
      <c r="B17" s="44" t="s">
        <v>41</v>
      </c>
      <c r="C17" s="44">
        <v>20</v>
      </c>
      <c r="D17" s="44" t="s">
        <v>38</v>
      </c>
      <c r="E17" s="45" t="s">
        <v>131</v>
      </c>
      <c r="F17" s="46">
        <v>3965698</v>
      </c>
      <c r="G17" s="46">
        <v>0</v>
      </c>
      <c r="H17" s="46">
        <f t="shared" si="11"/>
        <v>3965698</v>
      </c>
      <c r="I17" s="154">
        <f t="shared" si="2"/>
        <v>7.1047325490569962E-5</v>
      </c>
      <c r="J17" s="46">
        <v>3965698</v>
      </c>
      <c r="K17" s="46">
        <v>3965698</v>
      </c>
      <c r="L17" s="46">
        <f t="shared" si="12"/>
        <v>0</v>
      </c>
      <c r="M17" s="57">
        <f t="shared" si="4"/>
        <v>1</v>
      </c>
      <c r="N17" s="57">
        <f t="shared" si="5"/>
        <v>1</v>
      </c>
      <c r="O17" s="155">
        <f t="shared" si="6"/>
        <v>1</v>
      </c>
      <c r="P17" s="50"/>
    </row>
    <row r="18" spans="1:16" ht="54.75" customHeight="1" x14ac:dyDescent="0.25">
      <c r="A18" s="159" t="s">
        <v>134</v>
      </c>
      <c r="B18" s="44" t="s">
        <v>41</v>
      </c>
      <c r="C18" s="44">
        <v>20</v>
      </c>
      <c r="D18" s="44" t="s">
        <v>38</v>
      </c>
      <c r="E18" s="45" t="s">
        <v>135</v>
      </c>
      <c r="F18" s="46">
        <v>513437</v>
      </c>
      <c r="G18" s="46">
        <v>0</v>
      </c>
      <c r="H18" s="46">
        <f t="shared" si="11"/>
        <v>513437</v>
      </c>
      <c r="I18" s="160">
        <f t="shared" si="2"/>
        <v>9.1984628324955066E-6</v>
      </c>
      <c r="J18" s="46">
        <v>513437</v>
      </c>
      <c r="K18" s="46">
        <v>513437</v>
      </c>
      <c r="L18" s="46">
        <f t="shared" si="12"/>
        <v>0</v>
      </c>
      <c r="M18" s="57">
        <f t="shared" si="4"/>
        <v>1</v>
      </c>
      <c r="N18" s="57">
        <f t="shared" si="5"/>
        <v>1</v>
      </c>
      <c r="O18" s="155">
        <f t="shared" si="6"/>
        <v>1</v>
      </c>
      <c r="P18" s="50"/>
    </row>
    <row r="19" spans="1:16" ht="32.25" customHeight="1" x14ac:dyDescent="0.25">
      <c r="A19" s="159" t="s">
        <v>136</v>
      </c>
      <c r="B19" s="44" t="s">
        <v>41</v>
      </c>
      <c r="C19" s="44">
        <v>20</v>
      </c>
      <c r="D19" s="44" t="s">
        <v>38</v>
      </c>
      <c r="E19" s="45" t="s">
        <v>137</v>
      </c>
      <c r="F19" s="46">
        <v>13375311</v>
      </c>
      <c r="G19" s="46">
        <v>0</v>
      </c>
      <c r="H19" s="46">
        <f t="shared" si="11"/>
        <v>13375311</v>
      </c>
      <c r="I19" s="154">
        <f t="shared" si="2"/>
        <v>2.3962492205775648E-4</v>
      </c>
      <c r="J19" s="46">
        <v>13375311</v>
      </c>
      <c r="K19" s="46">
        <v>13375311</v>
      </c>
      <c r="L19" s="46">
        <f t="shared" si="12"/>
        <v>0</v>
      </c>
      <c r="M19" s="57">
        <f t="shared" si="4"/>
        <v>1</v>
      </c>
      <c r="N19" s="57">
        <f t="shared" si="5"/>
        <v>1</v>
      </c>
      <c r="O19" s="155">
        <f t="shared" si="6"/>
        <v>1</v>
      </c>
      <c r="P19" s="50"/>
    </row>
    <row r="20" spans="1:16" ht="43.5" customHeight="1" x14ac:dyDescent="0.25">
      <c r="A20" s="159" t="s">
        <v>491</v>
      </c>
      <c r="B20" s="44" t="s">
        <v>41</v>
      </c>
      <c r="C20" s="44">
        <v>20</v>
      </c>
      <c r="D20" s="44" t="s">
        <v>38</v>
      </c>
      <c r="E20" s="45" t="s">
        <v>492</v>
      </c>
      <c r="F20" s="46">
        <v>25110</v>
      </c>
      <c r="G20" s="46">
        <v>0</v>
      </c>
      <c r="H20" s="46">
        <f t="shared" si="11"/>
        <v>25110</v>
      </c>
      <c r="I20" s="161">
        <f t="shared" si="2"/>
        <v>4.4985733736361463E-7</v>
      </c>
      <c r="J20" s="46">
        <v>25110</v>
      </c>
      <c r="K20" s="46">
        <v>25110</v>
      </c>
      <c r="L20" s="46">
        <f t="shared" si="12"/>
        <v>0</v>
      </c>
      <c r="M20" s="57">
        <f t="shared" si="4"/>
        <v>1</v>
      </c>
      <c r="N20" s="57">
        <f t="shared" si="5"/>
        <v>1</v>
      </c>
      <c r="O20" s="155">
        <f t="shared" si="6"/>
        <v>1</v>
      </c>
      <c r="P20" s="50"/>
    </row>
    <row r="21" spans="1:16" ht="43.5" customHeight="1" x14ac:dyDescent="0.25">
      <c r="A21" s="159" t="s">
        <v>138</v>
      </c>
      <c r="B21" s="44" t="s">
        <v>41</v>
      </c>
      <c r="C21" s="44">
        <v>20</v>
      </c>
      <c r="D21" s="44" t="s">
        <v>38</v>
      </c>
      <c r="E21" s="45" t="s">
        <v>139</v>
      </c>
      <c r="F21" s="46">
        <v>6783938.6500000004</v>
      </c>
      <c r="G21" s="46">
        <v>0</v>
      </c>
      <c r="H21" s="46">
        <f t="shared" si="11"/>
        <v>6783938.6500000004</v>
      </c>
      <c r="I21" s="154">
        <f t="shared" si="2"/>
        <v>1.215374184757911E-4</v>
      </c>
      <c r="J21" s="46">
        <v>6783938.6500000004</v>
      </c>
      <c r="K21" s="46">
        <v>6783938.6500000004</v>
      </c>
      <c r="L21" s="46">
        <f t="shared" si="12"/>
        <v>0</v>
      </c>
      <c r="M21" s="57">
        <f t="shared" si="4"/>
        <v>1</v>
      </c>
      <c r="N21" s="57">
        <f t="shared" si="5"/>
        <v>1</v>
      </c>
      <c r="O21" s="155">
        <f t="shared" si="6"/>
        <v>1</v>
      </c>
    </row>
    <row r="22" spans="1:16" ht="43.5" customHeight="1" x14ac:dyDescent="0.25">
      <c r="A22" s="150" t="s">
        <v>140</v>
      </c>
      <c r="B22" s="34" t="s">
        <v>41</v>
      </c>
      <c r="C22" s="34">
        <v>20</v>
      </c>
      <c r="D22" s="34" t="s">
        <v>38</v>
      </c>
      <c r="E22" s="40" t="s">
        <v>141</v>
      </c>
      <c r="F22" s="62">
        <f>+F23</f>
        <v>333200</v>
      </c>
      <c r="G22" s="62">
        <f t="shared" ref="G22:H22" si="13">+G23</f>
        <v>0</v>
      </c>
      <c r="H22" s="62">
        <f t="shared" si="13"/>
        <v>333200</v>
      </c>
      <c r="I22" s="162">
        <f t="shared" si="2"/>
        <v>5.9694330868003342E-6</v>
      </c>
      <c r="J22" s="62">
        <f t="shared" ref="J22:L22" si="14">+J23</f>
        <v>333200</v>
      </c>
      <c r="K22" s="62">
        <f t="shared" si="14"/>
        <v>333200</v>
      </c>
      <c r="L22" s="62">
        <f t="shared" si="14"/>
        <v>0</v>
      </c>
      <c r="M22" s="64">
        <f t="shared" si="4"/>
        <v>1</v>
      </c>
      <c r="N22" s="64">
        <f t="shared" si="5"/>
        <v>1</v>
      </c>
      <c r="O22" s="152">
        <f t="shared" si="6"/>
        <v>1</v>
      </c>
    </row>
    <row r="23" spans="1:16" ht="43.5" customHeight="1" x14ac:dyDescent="0.25">
      <c r="A23" s="153" t="s">
        <v>142</v>
      </c>
      <c r="B23" s="44" t="s">
        <v>41</v>
      </c>
      <c r="C23" s="44">
        <v>20</v>
      </c>
      <c r="D23" s="44" t="s">
        <v>38</v>
      </c>
      <c r="E23" s="45" t="s">
        <v>493</v>
      </c>
      <c r="F23" s="46">
        <v>333200</v>
      </c>
      <c r="G23" s="46">
        <v>0</v>
      </c>
      <c r="H23" s="46">
        <f>+F23-G23</f>
        <v>333200</v>
      </c>
      <c r="I23" s="160">
        <f t="shared" si="2"/>
        <v>5.9694330868003342E-6</v>
      </c>
      <c r="J23" s="46">
        <v>333200</v>
      </c>
      <c r="K23" s="46">
        <v>333200</v>
      </c>
      <c r="L23" s="46">
        <f>+J23-K23</f>
        <v>0</v>
      </c>
      <c r="M23" s="57">
        <f t="shared" si="4"/>
        <v>1</v>
      </c>
      <c r="N23" s="57">
        <f t="shared" si="5"/>
        <v>1</v>
      </c>
      <c r="O23" s="155">
        <f t="shared" si="6"/>
        <v>1</v>
      </c>
    </row>
    <row r="24" spans="1:16" ht="43.5" customHeight="1" x14ac:dyDescent="0.25">
      <c r="A24" s="150" t="s">
        <v>148</v>
      </c>
      <c r="B24" s="34" t="s">
        <v>41</v>
      </c>
      <c r="C24" s="34">
        <v>20</v>
      </c>
      <c r="D24" s="34" t="s">
        <v>38</v>
      </c>
      <c r="E24" s="40" t="s">
        <v>149</v>
      </c>
      <c r="F24" s="62">
        <f>+F25+F27+F31+F34+F41+F43</f>
        <v>291350311.89999998</v>
      </c>
      <c r="G24" s="62">
        <f t="shared" ref="G24:H24" si="15">+G25+G27+G31+G34+G41+G43</f>
        <v>0</v>
      </c>
      <c r="H24" s="62">
        <f t="shared" si="15"/>
        <v>291350311.89999998</v>
      </c>
      <c r="I24" s="151">
        <f t="shared" si="2"/>
        <v>5.2196764456946491E-3</v>
      </c>
      <c r="J24" s="62">
        <f t="shared" ref="J24:L24" si="16">+J25+J27+J31+J34+J41+J43</f>
        <v>285017300.89999998</v>
      </c>
      <c r="K24" s="62">
        <f t="shared" si="16"/>
        <v>285017300.89999998</v>
      </c>
      <c r="L24" s="62">
        <f t="shared" si="16"/>
        <v>0</v>
      </c>
      <c r="M24" s="64">
        <f t="shared" si="4"/>
        <v>0.97826324276538379</v>
      </c>
      <c r="N24" s="64">
        <f t="shared" si="5"/>
        <v>0.97826324276538379</v>
      </c>
      <c r="O24" s="152">
        <f t="shared" si="6"/>
        <v>1</v>
      </c>
    </row>
    <row r="25" spans="1:16" ht="43.5" customHeight="1" x14ac:dyDescent="0.25">
      <c r="A25" s="150" t="s">
        <v>494</v>
      </c>
      <c r="B25" s="34" t="s">
        <v>41</v>
      </c>
      <c r="C25" s="34">
        <v>20</v>
      </c>
      <c r="D25" s="34" t="s">
        <v>38</v>
      </c>
      <c r="E25" s="40" t="s">
        <v>495</v>
      </c>
      <c r="F25" s="62">
        <f>+F26</f>
        <v>3333643.91</v>
      </c>
      <c r="G25" s="62">
        <f t="shared" ref="G25:H25" si="17">+G26</f>
        <v>0</v>
      </c>
      <c r="H25" s="62">
        <f t="shared" si="17"/>
        <v>3333643.91</v>
      </c>
      <c r="I25" s="151">
        <f t="shared" si="2"/>
        <v>5.9723782280805628E-5</v>
      </c>
      <c r="J25" s="62">
        <f t="shared" ref="J25:L25" si="18">+J26</f>
        <v>3333643.91</v>
      </c>
      <c r="K25" s="62">
        <f t="shared" si="18"/>
        <v>3333643.91</v>
      </c>
      <c r="L25" s="62">
        <f t="shared" si="18"/>
        <v>0</v>
      </c>
      <c r="M25" s="64">
        <f t="shared" si="4"/>
        <v>1</v>
      </c>
      <c r="N25" s="64">
        <f t="shared" si="5"/>
        <v>1</v>
      </c>
      <c r="O25" s="152">
        <f t="shared" si="6"/>
        <v>1</v>
      </c>
    </row>
    <row r="26" spans="1:16" ht="43.5" customHeight="1" x14ac:dyDescent="0.25">
      <c r="A26" s="153" t="s">
        <v>496</v>
      </c>
      <c r="B26" s="44" t="s">
        <v>41</v>
      </c>
      <c r="C26" s="44">
        <v>20</v>
      </c>
      <c r="D26" s="44" t="s">
        <v>38</v>
      </c>
      <c r="E26" s="45" t="s">
        <v>497</v>
      </c>
      <c r="F26" s="46">
        <v>3333643.91</v>
      </c>
      <c r="G26" s="46">
        <v>0</v>
      </c>
      <c r="H26" s="46">
        <f>+F26-G26</f>
        <v>3333643.91</v>
      </c>
      <c r="I26" s="154">
        <f t="shared" si="2"/>
        <v>5.9723782280805628E-5</v>
      </c>
      <c r="J26" s="46">
        <v>3333643.91</v>
      </c>
      <c r="K26" s="46">
        <v>3333643.91</v>
      </c>
      <c r="L26" s="46">
        <f>+J26-K26</f>
        <v>0</v>
      </c>
      <c r="M26" s="57">
        <f t="shared" si="4"/>
        <v>1</v>
      </c>
      <c r="N26" s="57">
        <f t="shared" si="5"/>
        <v>1</v>
      </c>
      <c r="O26" s="155">
        <f t="shared" si="6"/>
        <v>1</v>
      </c>
    </row>
    <row r="27" spans="1:16" ht="75" customHeight="1" x14ac:dyDescent="0.25">
      <c r="A27" s="150" t="s">
        <v>150</v>
      </c>
      <c r="B27" s="34" t="s">
        <v>41</v>
      </c>
      <c r="C27" s="34">
        <v>20</v>
      </c>
      <c r="D27" s="34" t="s">
        <v>38</v>
      </c>
      <c r="E27" s="40" t="s">
        <v>498</v>
      </c>
      <c r="F27" s="62">
        <f>+F28+F29+F30</f>
        <v>45043707</v>
      </c>
      <c r="G27" s="62">
        <f t="shared" ref="G27:H27" si="19">+G28+G29+G30</f>
        <v>0</v>
      </c>
      <c r="H27" s="62">
        <f t="shared" si="19"/>
        <v>45043707</v>
      </c>
      <c r="I27" s="151">
        <f t="shared" si="2"/>
        <v>8.0697897634435722E-4</v>
      </c>
      <c r="J27" s="62">
        <f t="shared" ref="J27:L27" si="20">+J28+J29+J30</f>
        <v>45043707</v>
      </c>
      <c r="K27" s="62">
        <f t="shared" si="20"/>
        <v>45043707</v>
      </c>
      <c r="L27" s="62">
        <f t="shared" si="20"/>
        <v>0</v>
      </c>
      <c r="M27" s="64">
        <f t="shared" si="4"/>
        <v>1</v>
      </c>
      <c r="N27" s="64">
        <f t="shared" si="5"/>
        <v>1</v>
      </c>
      <c r="O27" s="152">
        <f t="shared" si="6"/>
        <v>1</v>
      </c>
    </row>
    <row r="28" spans="1:16" ht="43.5" customHeight="1" x14ac:dyDescent="0.25">
      <c r="A28" s="153" t="s">
        <v>152</v>
      </c>
      <c r="B28" s="44" t="s">
        <v>41</v>
      </c>
      <c r="C28" s="44">
        <v>20</v>
      </c>
      <c r="D28" s="44" t="s">
        <v>38</v>
      </c>
      <c r="E28" s="45" t="s">
        <v>153</v>
      </c>
      <c r="F28" s="46">
        <v>244854</v>
      </c>
      <c r="G28" s="46">
        <v>0</v>
      </c>
      <c r="H28" s="46">
        <f t="shared" ref="H28:H30" si="21">+F28-G28</f>
        <v>244854</v>
      </c>
      <c r="I28" s="156">
        <f t="shared" si="2"/>
        <v>4.3866733764568098E-6</v>
      </c>
      <c r="J28" s="46">
        <v>244854</v>
      </c>
      <c r="K28" s="46">
        <v>244854</v>
      </c>
      <c r="L28" s="46">
        <f t="shared" ref="L28:L30" si="22">+J28-K28</f>
        <v>0</v>
      </c>
      <c r="M28" s="57">
        <f t="shared" si="4"/>
        <v>1</v>
      </c>
      <c r="N28" s="57">
        <f t="shared" si="5"/>
        <v>1</v>
      </c>
      <c r="O28" s="155">
        <f t="shared" si="6"/>
        <v>1</v>
      </c>
    </row>
    <row r="29" spans="1:16" ht="43.5" customHeight="1" x14ac:dyDescent="0.25">
      <c r="A29" s="153" t="s">
        <v>158</v>
      </c>
      <c r="B29" s="44" t="s">
        <v>41</v>
      </c>
      <c r="C29" s="44">
        <v>20</v>
      </c>
      <c r="D29" s="44" t="s">
        <v>38</v>
      </c>
      <c r="E29" s="45" t="s">
        <v>159</v>
      </c>
      <c r="F29" s="46">
        <v>162200</v>
      </c>
      <c r="G29" s="46">
        <v>0</v>
      </c>
      <c r="H29" s="46">
        <f t="shared" si="21"/>
        <v>162200</v>
      </c>
      <c r="I29" s="156">
        <f t="shared" si="2"/>
        <v>2.9058884954352164E-6</v>
      </c>
      <c r="J29" s="46">
        <v>162200</v>
      </c>
      <c r="K29" s="46">
        <v>162200</v>
      </c>
      <c r="L29" s="46">
        <f t="shared" si="22"/>
        <v>0</v>
      </c>
      <c r="M29" s="57">
        <f t="shared" si="4"/>
        <v>1</v>
      </c>
      <c r="N29" s="57">
        <f t="shared" si="5"/>
        <v>1</v>
      </c>
      <c r="O29" s="155">
        <f t="shared" si="6"/>
        <v>1</v>
      </c>
    </row>
    <row r="30" spans="1:16" ht="43.5" customHeight="1" x14ac:dyDescent="0.25">
      <c r="A30" s="153" t="s">
        <v>160</v>
      </c>
      <c r="B30" s="44" t="s">
        <v>41</v>
      </c>
      <c r="C30" s="44">
        <v>20</v>
      </c>
      <c r="D30" s="44" t="s">
        <v>38</v>
      </c>
      <c r="E30" s="45" t="s">
        <v>161</v>
      </c>
      <c r="F30" s="46">
        <v>44636653</v>
      </c>
      <c r="G30" s="46">
        <v>0</v>
      </c>
      <c r="H30" s="46">
        <f t="shared" si="21"/>
        <v>44636653</v>
      </c>
      <c r="I30" s="154">
        <f t="shared" si="2"/>
        <v>7.9968641447246511E-4</v>
      </c>
      <c r="J30" s="46">
        <v>44636653</v>
      </c>
      <c r="K30" s="46">
        <v>44636653</v>
      </c>
      <c r="L30" s="46">
        <f t="shared" si="22"/>
        <v>0</v>
      </c>
      <c r="M30" s="57">
        <f t="shared" si="4"/>
        <v>1</v>
      </c>
      <c r="N30" s="57">
        <f t="shared" si="5"/>
        <v>1</v>
      </c>
      <c r="O30" s="155">
        <f t="shared" si="6"/>
        <v>1</v>
      </c>
    </row>
    <row r="31" spans="1:16" ht="43.5" customHeight="1" x14ac:dyDescent="0.25">
      <c r="A31" s="150" t="s">
        <v>164</v>
      </c>
      <c r="B31" s="34" t="s">
        <v>41</v>
      </c>
      <c r="C31" s="34">
        <v>20</v>
      </c>
      <c r="D31" s="34" t="s">
        <v>38</v>
      </c>
      <c r="E31" s="40" t="s">
        <v>499</v>
      </c>
      <c r="F31" s="62">
        <f>+F32+F33</f>
        <v>9709914</v>
      </c>
      <c r="G31" s="62">
        <f t="shared" ref="G31:H31" si="23">+G32+G33</f>
        <v>0</v>
      </c>
      <c r="H31" s="62">
        <f t="shared" si="23"/>
        <v>9709914</v>
      </c>
      <c r="I31" s="151">
        <f t="shared" si="2"/>
        <v>1.7395762875625984E-4</v>
      </c>
      <c r="J31" s="62">
        <f t="shared" ref="J31:L31" si="24">+J32+J33</f>
        <v>9709914</v>
      </c>
      <c r="K31" s="62">
        <f t="shared" si="24"/>
        <v>9709914</v>
      </c>
      <c r="L31" s="62">
        <f t="shared" si="24"/>
        <v>0</v>
      </c>
      <c r="M31" s="64">
        <f t="shared" si="4"/>
        <v>1</v>
      </c>
      <c r="N31" s="64">
        <f t="shared" si="5"/>
        <v>1</v>
      </c>
      <c r="O31" s="152">
        <f t="shared" si="6"/>
        <v>1</v>
      </c>
    </row>
    <row r="32" spans="1:16" ht="43.5" customHeight="1" x14ac:dyDescent="0.25">
      <c r="A32" s="153" t="s">
        <v>166</v>
      </c>
      <c r="B32" s="44" t="s">
        <v>41</v>
      </c>
      <c r="C32" s="44">
        <v>20</v>
      </c>
      <c r="D32" s="44" t="s">
        <v>38</v>
      </c>
      <c r="E32" s="45" t="s">
        <v>167</v>
      </c>
      <c r="F32" s="46">
        <v>7521191</v>
      </c>
      <c r="G32" s="46">
        <v>0</v>
      </c>
      <c r="H32" s="46">
        <f t="shared" ref="H32:H33" si="25">+F32-G32</f>
        <v>7521191</v>
      </c>
      <c r="I32" s="154">
        <f t="shared" si="2"/>
        <v>1.3474563747762573E-4</v>
      </c>
      <c r="J32" s="46">
        <v>7521191</v>
      </c>
      <c r="K32" s="46">
        <v>7521191</v>
      </c>
      <c r="L32" s="46">
        <f>+J32-K32</f>
        <v>0</v>
      </c>
      <c r="M32" s="57">
        <f t="shared" si="4"/>
        <v>1</v>
      </c>
      <c r="N32" s="57">
        <f t="shared" si="5"/>
        <v>1</v>
      </c>
      <c r="O32" s="155">
        <f t="shared" si="6"/>
        <v>1</v>
      </c>
    </row>
    <row r="33" spans="1:15" ht="43.5" customHeight="1" x14ac:dyDescent="0.25">
      <c r="A33" s="153" t="s">
        <v>170</v>
      </c>
      <c r="B33" s="44" t="s">
        <v>41</v>
      </c>
      <c r="C33" s="44">
        <v>20</v>
      </c>
      <c r="D33" s="44" t="s">
        <v>38</v>
      </c>
      <c r="E33" s="45" t="s">
        <v>171</v>
      </c>
      <c r="F33" s="46">
        <v>2188723</v>
      </c>
      <c r="G33" s="46">
        <v>0</v>
      </c>
      <c r="H33" s="46">
        <f t="shared" si="25"/>
        <v>2188723</v>
      </c>
      <c r="I33" s="160">
        <f t="shared" si="2"/>
        <v>3.9211991278634116E-5</v>
      </c>
      <c r="J33" s="46">
        <v>2188723</v>
      </c>
      <c r="K33" s="46">
        <v>2188723</v>
      </c>
      <c r="L33" s="46">
        <f>+J33-K33</f>
        <v>0</v>
      </c>
      <c r="M33" s="57">
        <f t="shared" si="4"/>
        <v>1</v>
      </c>
      <c r="N33" s="57">
        <f t="shared" si="5"/>
        <v>1</v>
      </c>
      <c r="O33" s="155">
        <f t="shared" si="6"/>
        <v>1</v>
      </c>
    </row>
    <row r="34" spans="1:15" ht="43.5" customHeight="1" x14ac:dyDescent="0.25">
      <c r="A34" s="150" t="s">
        <v>172</v>
      </c>
      <c r="B34" s="34" t="s">
        <v>41</v>
      </c>
      <c r="C34" s="34">
        <v>20</v>
      </c>
      <c r="D34" s="34" t="s">
        <v>38</v>
      </c>
      <c r="E34" s="40" t="s">
        <v>173</v>
      </c>
      <c r="F34" s="62">
        <f>+F35+F36+F37+F38+F39+F40</f>
        <v>222800613.99000001</v>
      </c>
      <c r="G34" s="62">
        <f t="shared" ref="G34:H34" si="26">+G35+G36+G37+G38+G39+G40</f>
        <v>0</v>
      </c>
      <c r="H34" s="62">
        <f t="shared" si="26"/>
        <v>222800613.99000001</v>
      </c>
      <c r="I34" s="151">
        <f t="shared" si="2"/>
        <v>3.9915767014145724E-3</v>
      </c>
      <c r="J34" s="62">
        <f t="shared" ref="J34:L34" si="27">+J35+J36+J37+J38+J39+J40</f>
        <v>222800602.99000001</v>
      </c>
      <c r="K34" s="62">
        <f t="shared" si="27"/>
        <v>222800602.99000001</v>
      </c>
      <c r="L34" s="62">
        <f t="shared" si="27"/>
        <v>0</v>
      </c>
      <c r="M34" s="64">
        <f t="shared" si="4"/>
        <v>0.99999995062850233</v>
      </c>
      <c r="N34" s="64">
        <f t="shared" si="5"/>
        <v>0.99999995062850233</v>
      </c>
      <c r="O34" s="152">
        <f t="shared" si="6"/>
        <v>1</v>
      </c>
    </row>
    <row r="35" spans="1:15" ht="43.5" customHeight="1" x14ac:dyDescent="0.25">
      <c r="A35" s="153" t="s">
        <v>174</v>
      </c>
      <c r="B35" s="44" t="s">
        <v>41</v>
      </c>
      <c r="C35" s="44">
        <v>20</v>
      </c>
      <c r="D35" s="44" t="s">
        <v>38</v>
      </c>
      <c r="E35" s="45" t="s">
        <v>175</v>
      </c>
      <c r="F35" s="46">
        <v>31514008</v>
      </c>
      <c r="G35" s="46">
        <v>0</v>
      </c>
      <c r="H35" s="46">
        <f t="shared" ref="H35:H40" si="28">+F35-G35</f>
        <v>31514008</v>
      </c>
      <c r="I35" s="154">
        <f t="shared" si="2"/>
        <v>5.6458812140723418E-4</v>
      </c>
      <c r="J35" s="46">
        <v>31514008</v>
      </c>
      <c r="K35" s="46">
        <v>31514008</v>
      </c>
      <c r="L35" s="46">
        <f t="shared" ref="L35:L39" si="29">+J35-K35</f>
        <v>0</v>
      </c>
      <c r="M35" s="57">
        <f t="shared" si="4"/>
        <v>1</v>
      </c>
      <c r="N35" s="57">
        <f t="shared" si="5"/>
        <v>1</v>
      </c>
      <c r="O35" s="155">
        <f t="shared" si="6"/>
        <v>1</v>
      </c>
    </row>
    <row r="36" spans="1:15" ht="43.5" customHeight="1" x14ac:dyDescent="0.25">
      <c r="A36" s="153" t="s">
        <v>176</v>
      </c>
      <c r="B36" s="44" t="s">
        <v>41</v>
      </c>
      <c r="C36" s="44">
        <v>20</v>
      </c>
      <c r="D36" s="44" t="s">
        <v>38</v>
      </c>
      <c r="E36" s="45" t="s">
        <v>500</v>
      </c>
      <c r="F36" s="46">
        <v>97717227</v>
      </c>
      <c r="G36" s="46">
        <v>0</v>
      </c>
      <c r="H36" s="46">
        <f t="shared" si="28"/>
        <v>97717227</v>
      </c>
      <c r="I36" s="154">
        <f t="shared" si="2"/>
        <v>1.7506496038540785E-3</v>
      </c>
      <c r="J36" s="46">
        <v>97717227</v>
      </c>
      <c r="K36" s="46">
        <v>97717227</v>
      </c>
      <c r="L36" s="46">
        <f t="shared" si="29"/>
        <v>0</v>
      </c>
      <c r="M36" s="57">
        <f t="shared" si="4"/>
        <v>1</v>
      </c>
      <c r="N36" s="57">
        <f t="shared" si="5"/>
        <v>1</v>
      </c>
      <c r="O36" s="155">
        <f t="shared" si="6"/>
        <v>1</v>
      </c>
    </row>
    <row r="37" spans="1:15" ht="43.5" customHeight="1" x14ac:dyDescent="0.25">
      <c r="A37" s="153" t="s">
        <v>178</v>
      </c>
      <c r="B37" s="44" t="s">
        <v>41</v>
      </c>
      <c r="C37" s="44">
        <v>20</v>
      </c>
      <c r="D37" s="44" t="s">
        <v>38</v>
      </c>
      <c r="E37" s="45" t="s">
        <v>501</v>
      </c>
      <c r="F37" s="46">
        <v>4456078</v>
      </c>
      <c r="G37" s="46">
        <v>0</v>
      </c>
      <c r="H37" s="46">
        <f t="shared" si="28"/>
        <v>4456078</v>
      </c>
      <c r="I37" s="154">
        <f t="shared" si="2"/>
        <v>7.9832711436263678E-5</v>
      </c>
      <c r="J37" s="46">
        <v>4456078</v>
      </c>
      <c r="K37" s="46">
        <v>4456078</v>
      </c>
      <c r="L37" s="46">
        <f t="shared" si="29"/>
        <v>0</v>
      </c>
      <c r="M37" s="57">
        <f t="shared" si="4"/>
        <v>1</v>
      </c>
      <c r="N37" s="57">
        <f t="shared" si="5"/>
        <v>1</v>
      </c>
      <c r="O37" s="155">
        <f t="shared" si="6"/>
        <v>1</v>
      </c>
    </row>
    <row r="38" spans="1:15" ht="43.5" customHeight="1" x14ac:dyDescent="0.25">
      <c r="A38" s="153" t="s">
        <v>180</v>
      </c>
      <c r="B38" s="44" t="s">
        <v>41</v>
      </c>
      <c r="C38" s="44">
        <v>20</v>
      </c>
      <c r="D38" s="44" t="s">
        <v>38</v>
      </c>
      <c r="E38" s="45" t="s">
        <v>181</v>
      </c>
      <c r="F38" s="46">
        <v>36649336</v>
      </c>
      <c r="G38" s="46">
        <v>0</v>
      </c>
      <c r="H38" s="46">
        <f t="shared" si="28"/>
        <v>36649336</v>
      </c>
      <c r="I38" s="154">
        <f t="shared" si="2"/>
        <v>6.5658991274808703E-4</v>
      </c>
      <c r="J38" s="46">
        <v>36649336</v>
      </c>
      <c r="K38" s="46">
        <v>36649336</v>
      </c>
      <c r="L38" s="46">
        <f t="shared" si="29"/>
        <v>0</v>
      </c>
      <c r="M38" s="57">
        <f t="shared" si="4"/>
        <v>1</v>
      </c>
      <c r="N38" s="57">
        <f t="shared" si="5"/>
        <v>1</v>
      </c>
      <c r="O38" s="155">
        <f t="shared" si="6"/>
        <v>1</v>
      </c>
    </row>
    <row r="39" spans="1:15" ht="54.75" customHeight="1" x14ac:dyDescent="0.25">
      <c r="A39" s="153" t="s">
        <v>182</v>
      </c>
      <c r="B39" s="44" t="s">
        <v>41</v>
      </c>
      <c r="C39" s="44">
        <v>20</v>
      </c>
      <c r="D39" s="44" t="s">
        <v>38</v>
      </c>
      <c r="E39" s="45" t="s">
        <v>502</v>
      </c>
      <c r="F39" s="46">
        <v>25199964.989999998</v>
      </c>
      <c r="G39" s="46">
        <v>0</v>
      </c>
      <c r="H39" s="46">
        <f t="shared" si="28"/>
        <v>25199964.989999998</v>
      </c>
      <c r="I39" s="154">
        <f t="shared" si="2"/>
        <v>4.5146910203336144E-4</v>
      </c>
      <c r="J39" s="46">
        <v>25199953.989999998</v>
      </c>
      <c r="K39" s="46">
        <v>25199953.989999998</v>
      </c>
      <c r="L39" s="46">
        <f t="shared" si="29"/>
        <v>0</v>
      </c>
      <c r="M39" s="57">
        <f t="shared" si="4"/>
        <v>0.99999956349145702</v>
      </c>
      <c r="N39" s="57">
        <f t="shared" si="5"/>
        <v>0.99999956349145702</v>
      </c>
      <c r="O39" s="155">
        <f t="shared" si="6"/>
        <v>1</v>
      </c>
    </row>
    <row r="40" spans="1:15" ht="54.75" customHeight="1" x14ac:dyDescent="0.25">
      <c r="A40" s="153" t="s">
        <v>184</v>
      </c>
      <c r="B40" s="44" t="s">
        <v>41</v>
      </c>
      <c r="C40" s="44">
        <v>20</v>
      </c>
      <c r="D40" s="44" t="s">
        <v>38</v>
      </c>
      <c r="E40" s="45" t="s">
        <v>503</v>
      </c>
      <c r="F40" s="46">
        <v>27264000</v>
      </c>
      <c r="G40" s="46">
        <v>0</v>
      </c>
      <c r="H40" s="46">
        <f t="shared" si="28"/>
        <v>27264000</v>
      </c>
      <c r="I40" s="154">
        <f t="shared" si="2"/>
        <v>4.8844724993554712E-4</v>
      </c>
      <c r="J40" s="46">
        <v>27264000</v>
      </c>
      <c r="K40" s="46">
        <v>27264000</v>
      </c>
      <c r="L40" s="46">
        <f>+J40-K40</f>
        <v>0</v>
      </c>
      <c r="M40" s="57">
        <f t="shared" si="4"/>
        <v>1</v>
      </c>
      <c r="N40" s="57">
        <f t="shared" si="5"/>
        <v>1</v>
      </c>
      <c r="O40" s="155">
        <f t="shared" si="6"/>
        <v>1</v>
      </c>
    </row>
    <row r="41" spans="1:15" ht="43.5" customHeight="1" x14ac:dyDescent="0.25">
      <c r="A41" s="150" t="s">
        <v>186</v>
      </c>
      <c r="B41" s="34" t="s">
        <v>41</v>
      </c>
      <c r="C41" s="34">
        <v>20</v>
      </c>
      <c r="D41" s="34" t="s">
        <v>38</v>
      </c>
      <c r="E41" s="40" t="s">
        <v>504</v>
      </c>
      <c r="F41" s="62">
        <f>+F42</f>
        <v>6333000</v>
      </c>
      <c r="G41" s="62">
        <f t="shared" ref="G41:H41" si="30">+G42</f>
        <v>0</v>
      </c>
      <c r="H41" s="62">
        <f t="shared" si="30"/>
        <v>6333000</v>
      </c>
      <c r="I41" s="151">
        <f t="shared" si="2"/>
        <v>1.1345864267318882E-4</v>
      </c>
      <c r="J41" s="62">
        <f t="shared" ref="J41:L41" si="31">+J42</f>
        <v>0</v>
      </c>
      <c r="K41" s="62">
        <f t="shared" si="31"/>
        <v>0</v>
      </c>
      <c r="L41" s="62">
        <f t="shared" si="31"/>
        <v>0</v>
      </c>
      <c r="M41" s="64">
        <f t="shared" si="4"/>
        <v>0</v>
      </c>
      <c r="N41" s="64">
        <f t="shared" si="5"/>
        <v>0</v>
      </c>
      <c r="O41" s="152" t="s">
        <v>40</v>
      </c>
    </row>
    <row r="42" spans="1:15" ht="43.5" customHeight="1" x14ac:dyDescent="0.25">
      <c r="A42" s="153" t="s">
        <v>190</v>
      </c>
      <c r="B42" s="44" t="s">
        <v>41</v>
      </c>
      <c r="C42" s="44">
        <v>20</v>
      </c>
      <c r="D42" s="44" t="s">
        <v>38</v>
      </c>
      <c r="E42" s="45" t="s">
        <v>191</v>
      </c>
      <c r="F42" s="46">
        <v>6333000</v>
      </c>
      <c r="G42" s="46">
        <v>0</v>
      </c>
      <c r="H42" s="46">
        <f>+F42-G42</f>
        <v>6333000</v>
      </c>
      <c r="I42" s="154">
        <f t="shared" si="2"/>
        <v>1.1345864267318882E-4</v>
      </c>
      <c r="J42" s="46">
        <v>0</v>
      </c>
      <c r="K42" s="46">
        <v>0</v>
      </c>
      <c r="L42" s="46">
        <f>+J42-K42</f>
        <v>0</v>
      </c>
      <c r="M42" s="57">
        <f t="shared" si="4"/>
        <v>0</v>
      </c>
      <c r="N42" s="57">
        <f t="shared" si="5"/>
        <v>0</v>
      </c>
      <c r="O42" s="155" t="s">
        <v>40</v>
      </c>
    </row>
    <row r="43" spans="1:15" ht="33.75" customHeight="1" x14ac:dyDescent="0.25">
      <c r="A43" s="150" t="s">
        <v>198</v>
      </c>
      <c r="B43" s="34" t="s">
        <v>41</v>
      </c>
      <c r="C43" s="34">
        <v>20</v>
      </c>
      <c r="D43" s="34" t="s">
        <v>38</v>
      </c>
      <c r="E43" s="40" t="s">
        <v>199</v>
      </c>
      <c r="F43" s="62">
        <v>4129433</v>
      </c>
      <c r="G43" s="62">
        <v>0</v>
      </c>
      <c r="H43" s="62">
        <v>4129433</v>
      </c>
      <c r="I43" s="151">
        <f t="shared" si="2"/>
        <v>7.3980714225465683E-5</v>
      </c>
      <c r="J43" s="62">
        <v>4129433</v>
      </c>
      <c r="K43" s="62">
        <v>4129433</v>
      </c>
      <c r="L43" s="62">
        <v>0</v>
      </c>
      <c r="M43" s="64">
        <f t="shared" si="4"/>
        <v>1</v>
      </c>
      <c r="N43" s="64">
        <f t="shared" si="5"/>
        <v>1</v>
      </c>
      <c r="O43" s="152">
        <f t="shared" ref="O43" si="32">+K43/J43</f>
        <v>1</v>
      </c>
    </row>
    <row r="44" spans="1:15" ht="35.25" customHeight="1" x14ac:dyDescent="0.25">
      <c r="A44" s="150" t="s">
        <v>200</v>
      </c>
      <c r="B44" s="34" t="s">
        <v>41</v>
      </c>
      <c r="C44" s="34">
        <v>20</v>
      </c>
      <c r="D44" s="34" t="s">
        <v>38</v>
      </c>
      <c r="E44" s="40" t="s">
        <v>201</v>
      </c>
      <c r="F44" s="62">
        <f t="shared" ref="F44:L45" si="33">+F45</f>
        <v>9602395555</v>
      </c>
      <c r="G44" s="62">
        <f t="shared" si="33"/>
        <v>0</v>
      </c>
      <c r="H44" s="62">
        <f t="shared" si="33"/>
        <v>9602395555</v>
      </c>
      <c r="I44" s="163">
        <f t="shared" si="2"/>
        <v>0.17203138576999236</v>
      </c>
      <c r="J44" s="62">
        <f t="shared" si="33"/>
        <v>9602395555</v>
      </c>
      <c r="K44" s="62">
        <f t="shared" si="33"/>
        <v>5804472693</v>
      </c>
      <c r="L44" s="62">
        <f t="shared" si="33"/>
        <v>3797922862</v>
      </c>
      <c r="M44" s="64">
        <f t="shared" si="4"/>
        <v>1</v>
      </c>
      <c r="N44" s="64">
        <f t="shared" si="5"/>
        <v>0.60448173164222452</v>
      </c>
      <c r="O44" s="152">
        <f t="shared" si="6"/>
        <v>0.60448173164222452</v>
      </c>
    </row>
    <row r="45" spans="1:15" ht="25.5" customHeight="1" x14ac:dyDescent="0.25">
      <c r="A45" s="150" t="s">
        <v>218</v>
      </c>
      <c r="B45" s="34" t="s">
        <v>41</v>
      </c>
      <c r="C45" s="34">
        <v>20</v>
      </c>
      <c r="D45" s="34" t="s">
        <v>38</v>
      </c>
      <c r="E45" s="40" t="s">
        <v>219</v>
      </c>
      <c r="F45" s="62">
        <f t="shared" si="33"/>
        <v>9602395555</v>
      </c>
      <c r="G45" s="62">
        <f t="shared" si="33"/>
        <v>0</v>
      </c>
      <c r="H45" s="62">
        <f t="shared" si="33"/>
        <v>9602395555</v>
      </c>
      <c r="I45" s="163">
        <f t="shared" si="2"/>
        <v>0.17203138576999236</v>
      </c>
      <c r="J45" s="62">
        <f t="shared" si="33"/>
        <v>9602395555</v>
      </c>
      <c r="K45" s="62">
        <f t="shared" si="33"/>
        <v>5804472693</v>
      </c>
      <c r="L45" s="62">
        <f t="shared" si="33"/>
        <v>3797922862</v>
      </c>
      <c r="M45" s="64">
        <f t="shared" si="4"/>
        <v>1</v>
      </c>
      <c r="N45" s="64">
        <f t="shared" si="5"/>
        <v>0.60448173164222452</v>
      </c>
      <c r="O45" s="152">
        <f t="shared" si="6"/>
        <v>0.60448173164222452</v>
      </c>
    </row>
    <row r="46" spans="1:15" ht="25.5" customHeight="1" x14ac:dyDescent="0.25">
      <c r="A46" s="150" t="s">
        <v>220</v>
      </c>
      <c r="B46" s="34" t="s">
        <v>41</v>
      </c>
      <c r="C46" s="34">
        <v>20</v>
      </c>
      <c r="D46" s="34" t="s">
        <v>38</v>
      </c>
      <c r="E46" s="40" t="s">
        <v>221</v>
      </c>
      <c r="F46" s="62">
        <f>+F47+F48</f>
        <v>9602395555</v>
      </c>
      <c r="G46" s="62">
        <f t="shared" ref="G46:H46" si="34">+G47+G48</f>
        <v>0</v>
      </c>
      <c r="H46" s="62">
        <f t="shared" si="34"/>
        <v>9602395555</v>
      </c>
      <c r="I46" s="163">
        <f t="shared" si="2"/>
        <v>0.17203138576999236</v>
      </c>
      <c r="J46" s="62">
        <f t="shared" ref="J46:L46" si="35">+J47+J48</f>
        <v>9602395555</v>
      </c>
      <c r="K46" s="62">
        <f t="shared" si="35"/>
        <v>5804472693</v>
      </c>
      <c r="L46" s="62">
        <f t="shared" si="35"/>
        <v>3797922862</v>
      </c>
      <c r="M46" s="64">
        <f t="shared" si="4"/>
        <v>1</v>
      </c>
      <c r="N46" s="64">
        <f t="shared" si="5"/>
        <v>0.60448173164222452</v>
      </c>
      <c r="O46" s="152">
        <f t="shared" si="6"/>
        <v>0.60448173164222452</v>
      </c>
    </row>
    <row r="47" spans="1:15" ht="25.5" customHeight="1" x14ac:dyDescent="0.25">
      <c r="A47" s="153" t="s">
        <v>222</v>
      </c>
      <c r="B47" s="44" t="s">
        <v>41</v>
      </c>
      <c r="C47" s="44">
        <v>20</v>
      </c>
      <c r="D47" s="44" t="s">
        <v>38</v>
      </c>
      <c r="E47" s="45" t="s">
        <v>223</v>
      </c>
      <c r="F47" s="46">
        <v>5072791135</v>
      </c>
      <c r="G47" s="46">
        <v>0</v>
      </c>
      <c r="H47" s="46">
        <f t="shared" ref="H47:H48" si="36">+F47-G47</f>
        <v>5072791135</v>
      </c>
      <c r="I47" s="164">
        <f t="shared" si="2"/>
        <v>9.0881414296807989E-2</v>
      </c>
      <c r="J47" s="46">
        <v>5072791135</v>
      </c>
      <c r="K47" s="46">
        <v>5072791135</v>
      </c>
      <c r="L47" s="46">
        <f>+J47-K47</f>
        <v>0</v>
      </c>
      <c r="M47" s="57">
        <f t="shared" si="4"/>
        <v>1</v>
      </c>
      <c r="N47" s="57">
        <f t="shared" si="5"/>
        <v>1</v>
      </c>
      <c r="O47" s="155">
        <f t="shared" si="6"/>
        <v>1</v>
      </c>
    </row>
    <row r="48" spans="1:15" ht="25.5" customHeight="1" thickBot="1" x14ac:dyDescent="0.3">
      <c r="A48" s="165" t="s">
        <v>224</v>
      </c>
      <c r="B48" s="85" t="s">
        <v>41</v>
      </c>
      <c r="C48" s="85">
        <v>20</v>
      </c>
      <c r="D48" s="85" t="s">
        <v>38</v>
      </c>
      <c r="E48" s="86" t="s">
        <v>225</v>
      </c>
      <c r="F48" s="87">
        <v>4529604420</v>
      </c>
      <c r="G48" s="87">
        <v>0</v>
      </c>
      <c r="H48" s="87">
        <f t="shared" si="36"/>
        <v>4529604420</v>
      </c>
      <c r="I48" s="166">
        <f t="shared" si="2"/>
        <v>8.1149971473184382E-2</v>
      </c>
      <c r="J48" s="87">
        <v>4529604420</v>
      </c>
      <c r="K48" s="87">
        <v>731681558</v>
      </c>
      <c r="L48" s="87">
        <f>+J48-K48</f>
        <v>3797922862</v>
      </c>
      <c r="M48" s="167">
        <f t="shared" si="4"/>
        <v>1</v>
      </c>
      <c r="N48" s="167">
        <f t="shared" si="5"/>
        <v>0.16153321353390943</v>
      </c>
      <c r="O48" s="168">
        <f t="shared" si="6"/>
        <v>0.16153321353390943</v>
      </c>
    </row>
    <row r="49" spans="1:15" s="4" customFormat="1" ht="33" customHeight="1" thickBot="1" x14ac:dyDescent="0.3">
      <c r="A49" s="169" t="s">
        <v>246</v>
      </c>
      <c r="B49" s="170" t="s">
        <v>37</v>
      </c>
      <c r="C49" s="170">
        <v>11</v>
      </c>
      <c r="D49" s="170" t="s">
        <v>38</v>
      </c>
      <c r="E49" s="171" t="s">
        <v>247</v>
      </c>
      <c r="F49" s="172">
        <f>+F52</f>
        <v>15655027918.5</v>
      </c>
      <c r="G49" s="172">
        <f>+G52</f>
        <v>0</v>
      </c>
      <c r="H49" s="172">
        <f>+H52</f>
        <v>15655027918.5</v>
      </c>
      <c r="I49" s="173">
        <f t="shared" si="2"/>
        <v>0.28046711173912625</v>
      </c>
      <c r="J49" s="172">
        <f>+J52</f>
        <v>15655027918.5</v>
      </c>
      <c r="K49" s="172">
        <f t="shared" ref="K49:L49" si="37">+K52</f>
        <v>15577378984</v>
      </c>
      <c r="L49" s="172">
        <f t="shared" si="37"/>
        <v>98908719</v>
      </c>
      <c r="M49" s="174">
        <f t="shared" si="4"/>
        <v>1</v>
      </c>
      <c r="N49" s="174">
        <f t="shared" si="5"/>
        <v>0.99504000025396055</v>
      </c>
      <c r="O49" s="175">
        <f t="shared" si="6"/>
        <v>0.99504000025396055</v>
      </c>
    </row>
    <row r="50" spans="1:15" s="4" customFormat="1" ht="33" customHeight="1" thickBot="1" x14ac:dyDescent="0.3">
      <c r="A50" s="21" t="s">
        <v>246</v>
      </c>
      <c r="B50" s="142" t="s">
        <v>37</v>
      </c>
      <c r="C50" s="142" t="s">
        <v>505</v>
      </c>
      <c r="D50" s="142" t="s">
        <v>38</v>
      </c>
      <c r="E50" s="23" t="s">
        <v>247</v>
      </c>
      <c r="F50" s="24">
        <f>+F53+F68+F74+F88+F98+F104</f>
        <v>2948935164.6800003</v>
      </c>
      <c r="G50" s="24">
        <f>+G53+G68+G74+G88+G98+G104</f>
        <v>0</v>
      </c>
      <c r="H50" s="24">
        <f>+H53+H68+H74+H88+H98+H104</f>
        <v>2948935164.6800003</v>
      </c>
      <c r="I50" s="143">
        <f t="shared" si="2"/>
        <v>5.2831546047028166E-2</v>
      </c>
      <c r="J50" s="24">
        <f>+J53+J68+J74+J88+J98+J104</f>
        <v>2406509639.3000002</v>
      </c>
      <c r="K50" s="24">
        <f t="shared" ref="K50:L50" si="38">+K53+K68+K74+K88+K98+K104</f>
        <v>2293295905.3000002</v>
      </c>
      <c r="L50" s="24">
        <f t="shared" si="38"/>
        <v>113213734</v>
      </c>
      <c r="M50" s="144">
        <f t="shared" si="4"/>
        <v>0.81606054555666685</v>
      </c>
      <c r="N50" s="144">
        <f t="shared" si="5"/>
        <v>0.77766915080645871</v>
      </c>
      <c r="O50" s="145">
        <f t="shared" si="6"/>
        <v>0.95295521274831407</v>
      </c>
    </row>
    <row r="51" spans="1:15" s="4" customFormat="1" ht="33" customHeight="1" thickBot="1" x14ac:dyDescent="0.3">
      <c r="A51" s="176" t="s">
        <v>246</v>
      </c>
      <c r="B51" s="177" t="s">
        <v>41</v>
      </c>
      <c r="C51" s="177">
        <v>20</v>
      </c>
      <c r="D51" s="177" t="s">
        <v>38</v>
      </c>
      <c r="E51" s="178" t="s">
        <v>247</v>
      </c>
      <c r="F51" s="179">
        <f>+F75+F105</f>
        <v>27257433899.239998</v>
      </c>
      <c r="G51" s="179">
        <f>+G75+G105</f>
        <v>0</v>
      </c>
      <c r="H51" s="179">
        <f>+H75+H105</f>
        <v>27257433899.239998</v>
      </c>
      <c r="I51" s="180">
        <f t="shared" si="2"/>
        <v>0.48832961518426254</v>
      </c>
      <c r="J51" s="179">
        <f>+J75+J105</f>
        <v>17412437858.77</v>
      </c>
      <c r="K51" s="179">
        <f t="shared" ref="K51:L51" si="39">+K75+K105</f>
        <v>17412437858.77</v>
      </c>
      <c r="L51" s="179">
        <f t="shared" si="39"/>
        <v>0</v>
      </c>
      <c r="M51" s="181">
        <f t="shared" si="4"/>
        <v>0.63881427441544669</v>
      </c>
      <c r="N51" s="181">
        <f t="shared" si="5"/>
        <v>0.63881427441544669</v>
      </c>
      <c r="O51" s="182">
        <f t="shared" si="6"/>
        <v>1</v>
      </c>
    </row>
    <row r="52" spans="1:15" ht="43.5" customHeight="1" x14ac:dyDescent="0.25">
      <c r="A52" s="146" t="s">
        <v>248</v>
      </c>
      <c r="B52" s="183" t="s">
        <v>37</v>
      </c>
      <c r="C52" s="184">
        <v>11</v>
      </c>
      <c r="D52" s="183" t="s">
        <v>38</v>
      </c>
      <c r="E52" s="35" t="s">
        <v>249</v>
      </c>
      <c r="F52" s="94">
        <f t="shared" ref="F52:L53" si="40">+F54</f>
        <v>15655027918.5</v>
      </c>
      <c r="G52" s="94">
        <f t="shared" si="40"/>
        <v>0</v>
      </c>
      <c r="H52" s="94">
        <f t="shared" si="40"/>
        <v>15655027918.5</v>
      </c>
      <c r="I52" s="185">
        <f t="shared" si="2"/>
        <v>0.28046711173912625</v>
      </c>
      <c r="J52" s="94">
        <f t="shared" si="40"/>
        <v>15655027918.5</v>
      </c>
      <c r="K52" s="94">
        <f t="shared" si="40"/>
        <v>15577378984</v>
      </c>
      <c r="L52" s="94">
        <f t="shared" si="40"/>
        <v>98908719</v>
      </c>
      <c r="M52" s="148">
        <f t="shared" si="4"/>
        <v>1</v>
      </c>
      <c r="N52" s="148">
        <f t="shared" si="5"/>
        <v>0.99504000025396055</v>
      </c>
      <c r="O52" s="149">
        <f t="shared" si="6"/>
        <v>0.99504000025396055</v>
      </c>
    </row>
    <row r="53" spans="1:15" s="191" customFormat="1" ht="43.5" customHeight="1" x14ac:dyDescent="0.25">
      <c r="A53" s="186" t="s">
        <v>248</v>
      </c>
      <c r="B53" s="187" t="s">
        <v>41</v>
      </c>
      <c r="C53" s="187" t="s">
        <v>505</v>
      </c>
      <c r="D53" s="187" t="s">
        <v>38</v>
      </c>
      <c r="E53" s="96" t="s">
        <v>249</v>
      </c>
      <c r="F53" s="66">
        <f t="shared" si="40"/>
        <v>157254667.5</v>
      </c>
      <c r="G53" s="66">
        <f t="shared" si="40"/>
        <v>0</v>
      </c>
      <c r="H53" s="66">
        <f t="shared" si="40"/>
        <v>157254667.5</v>
      </c>
      <c r="I53" s="188">
        <f t="shared" si="2"/>
        <v>2.8172905619096192E-3</v>
      </c>
      <c r="J53" s="66">
        <f t="shared" si="40"/>
        <v>157254667.5</v>
      </c>
      <c r="K53" s="66">
        <f t="shared" si="40"/>
        <v>156290249.5</v>
      </c>
      <c r="L53" s="66">
        <f t="shared" si="40"/>
        <v>964418</v>
      </c>
      <c r="M53" s="189">
        <f t="shared" si="4"/>
        <v>1</v>
      </c>
      <c r="N53" s="189">
        <f t="shared" si="5"/>
        <v>0.99386715818784843</v>
      </c>
      <c r="O53" s="190">
        <f t="shared" si="6"/>
        <v>0.99386715818784843</v>
      </c>
    </row>
    <row r="54" spans="1:15" ht="43.5" customHeight="1" x14ac:dyDescent="0.25">
      <c r="A54" s="150" t="s">
        <v>250</v>
      </c>
      <c r="B54" s="192" t="s">
        <v>37</v>
      </c>
      <c r="C54" s="187">
        <v>11</v>
      </c>
      <c r="D54" s="192" t="s">
        <v>38</v>
      </c>
      <c r="E54" s="40" t="s">
        <v>251</v>
      </c>
      <c r="F54" s="62">
        <f>+F60+F64</f>
        <v>15655027918.5</v>
      </c>
      <c r="G54" s="62">
        <f>+G60+G64</f>
        <v>0</v>
      </c>
      <c r="H54" s="62">
        <f>+H60+H64</f>
        <v>15655027918.5</v>
      </c>
      <c r="I54" s="163">
        <f t="shared" si="2"/>
        <v>0.28046711173912625</v>
      </c>
      <c r="J54" s="62">
        <f>+J60+J64</f>
        <v>15655027918.5</v>
      </c>
      <c r="K54" s="62">
        <f t="shared" ref="K54:L54" si="41">+K60+K64</f>
        <v>15577378984</v>
      </c>
      <c r="L54" s="62">
        <f t="shared" si="41"/>
        <v>98908719</v>
      </c>
      <c r="M54" s="64">
        <f t="shared" si="4"/>
        <v>1</v>
      </c>
      <c r="N54" s="64">
        <f t="shared" si="5"/>
        <v>0.99504000025396055</v>
      </c>
      <c r="O54" s="152">
        <f t="shared" si="6"/>
        <v>0.99504000025396055</v>
      </c>
    </row>
    <row r="55" spans="1:15" s="191" customFormat="1" ht="43.5" customHeight="1" x14ac:dyDescent="0.25">
      <c r="A55" s="186" t="s">
        <v>250</v>
      </c>
      <c r="B55" s="187" t="s">
        <v>37</v>
      </c>
      <c r="C55" s="187" t="s">
        <v>505</v>
      </c>
      <c r="D55" s="187" t="s">
        <v>38</v>
      </c>
      <c r="E55" s="96" t="s">
        <v>251</v>
      </c>
      <c r="F55" s="66">
        <f t="shared" ref="F55:L58" si="42">+F56</f>
        <v>157254667.5</v>
      </c>
      <c r="G55" s="66">
        <f t="shared" si="42"/>
        <v>0</v>
      </c>
      <c r="H55" s="66">
        <f t="shared" si="42"/>
        <v>157254667.5</v>
      </c>
      <c r="I55" s="188">
        <f t="shared" si="2"/>
        <v>2.8172905619096192E-3</v>
      </c>
      <c r="J55" s="66">
        <f t="shared" si="42"/>
        <v>157254667.5</v>
      </c>
      <c r="K55" s="66">
        <f t="shared" si="42"/>
        <v>156290249.5</v>
      </c>
      <c r="L55" s="66">
        <f t="shared" si="42"/>
        <v>964418</v>
      </c>
      <c r="M55" s="189">
        <f t="shared" si="4"/>
        <v>1</v>
      </c>
      <c r="N55" s="189">
        <f t="shared" si="5"/>
        <v>0.99386715818784843</v>
      </c>
      <c r="O55" s="152">
        <f t="shared" si="6"/>
        <v>0.99386715818784843</v>
      </c>
    </row>
    <row r="56" spans="1:15" ht="43.5" customHeight="1" x14ac:dyDescent="0.25">
      <c r="A56" s="186" t="s">
        <v>300</v>
      </c>
      <c r="B56" s="192" t="s">
        <v>37</v>
      </c>
      <c r="C56" s="187" t="s">
        <v>505</v>
      </c>
      <c r="D56" s="192" t="s">
        <v>38</v>
      </c>
      <c r="E56" s="40" t="s">
        <v>301</v>
      </c>
      <c r="F56" s="62">
        <f t="shared" si="42"/>
        <v>157254667.5</v>
      </c>
      <c r="G56" s="62">
        <f t="shared" si="42"/>
        <v>0</v>
      </c>
      <c r="H56" s="62">
        <f t="shared" si="42"/>
        <v>157254667.5</v>
      </c>
      <c r="I56" s="158">
        <f t="shared" si="2"/>
        <v>2.8172905619096192E-3</v>
      </c>
      <c r="J56" s="62">
        <f t="shared" si="42"/>
        <v>157254667.5</v>
      </c>
      <c r="K56" s="62">
        <f t="shared" si="42"/>
        <v>156290249.5</v>
      </c>
      <c r="L56" s="62">
        <f t="shared" si="42"/>
        <v>964418</v>
      </c>
      <c r="M56" s="64">
        <f t="shared" si="4"/>
        <v>1</v>
      </c>
      <c r="N56" s="64">
        <f t="shared" si="5"/>
        <v>0.99386715818784843</v>
      </c>
      <c r="O56" s="152">
        <f t="shared" si="6"/>
        <v>0.99386715818784843</v>
      </c>
    </row>
    <row r="57" spans="1:15" ht="53.25" customHeight="1" x14ac:dyDescent="0.25">
      <c r="A57" s="150" t="s">
        <v>302</v>
      </c>
      <c r="B57" s="192" t="s">
        <v>37</v>
      </c>
      <c r="C57" s="187" t="s">
        <v>505</v>
      </c>
      <c r="D57" s="192" t="s">
        <v>38</v>
      </c>
      <c r="E57" s="40" t="s">
        <v>301</v>
      </c>
      <c r="F57" s="62">
        <f t="shared" si="42"/>
        <v>157254667.5</v>
      </c>
      <c r="G57" s="62">
        <f t="shared" si="42"/>
        <v>0</v>
      </c>
      <c r="H57" s="62">
        <f t="shared" si="42"/>
        <v>157254667.5</v>
      </c>
      <c r="I57" s="158">
        <f t="shared" si="2"/>
        <v>2.8172905619096192E-3</v>
      </c>
      <c r="J57" s="62">
        <f t="shared" si="42"/>
        <v>157254667.5</v>
      </c>
      <c r="K57" s="62">
        <f t="shared" si="42"/>
        <v>156290249.5</v>
      </c>
      <c r="L57" s="62">
        <f t="shared" si="42"/>
        <v>964418</v>
      </c>
      <c r="M57" s="64">
        <f t="shared" si="4"/>
        <v>1</v>
      </c>
      <c r="N57" s="64">
        <f t="shared" si="5"/>
        <v>0.99386715818784843</v>
      </c>
      <c r="O57" s="152">
        <f t="shared" si="6"/>
        <v>0.99386715818784843</v>
      </c>
    </row>
    <row r="58" spans="1:15" ht="53.25" customHeight="1" x14ac:dyDescent="0.25">
      <c r="A58" s="150" t="s">
        <v>303</v>
      </c>
      <c r="B58" s="192" t="s">
        <v>37</v>
      </c>
      <c r="C58" s="187" t="s">
        <v>505</v>
      </c>
      <c r="D58" s="192" t="s">
        <v>38</v>
      </c>
      <c r="E58" s="40" t="s">
        <v>304</v>
      </c>
      <c r="F58" s="62">
        <f t="shared" si="42"/>
        <v>157254667.5</v>
      </c>
      <c r="G58" s="62">
        <f t="shared" si="42"/>
        <v>0</v>
      </c>
      <c r="H58" s="62">
        <f t="shared" si="42"/>
        <v>157254667.5</v>
      </c>
      <c r="I58" s="158">
        <f t="shared" si="2"/>
        <v>2.8172905619096192E-3</v>
      </c>
      <c r="J58" s="62">
        <f t="shared" si="42"/>
        <v>157254667.5</v>
      </c>
      <c r="K58" s="62">
        <f t="shared" si="42"/>
        <v>156290249.5</v>
      </c>
      <c r="L58" s="62">
        <f t="shared" si="42"/>
        <v>964418</v>
      </c>
      <c r="M58" s="64">
        <f t="shared" si="4"/>
        <v>1</v>
      </c>
      <c r="N58" s="64">
        <f t="shared" si="5"/>
        <v>0.99386715818784843</v>
      </c>
      <c r="O58" s="152">
        <f t="shared" si="6"/>
        <v>0.99386715818784843</v>
      </c>
    </row>
    <row r="59" spans="1:15" ht="43.5" customHeight="1" x14ac:dyDescent="0.25">
      <c r="A59" s="153" t="s">
        <v>305</v>
      </c>
      <c r="B59" s="44" t="s">
        <v>37</v>
      </c>
      <c r="C59" s="44">
        <v>13</v>
      </c>
      <c r="D59" s="44" t="s">
        <v>38</v>
      </c>
      <c r="E59" s="45" t="s">
        <v>258</v>
      </c>
      <c r="F59" s="46">
        <v>157254667.5</v>
      </c>
      <c r="G59" s="46">
        <v>0</v>
      </c>
      <c r="H59" s="46">
        <f>+F59-G59</f>
        <v>157254667.5</v>
      </c>
      <c r="I59" s="193">
        <f t="shared" si="2"/>
        <v>2.8172905619096192E-3</v>
      </c>
      <c r="J59" s="46">
        <v>157254667.5</v>
      </c>
      <c r="K59" s="46">
        <v>156290249.5</v>
      </c>
      <c r="L59" s="46">
        <f t="shared" ref="L59:L83" si="43">+J59-K59</f>
        <v>964418</v>
      </c>
      <c r="M59" s="57">
        <f t="shared" si="4"/>
        <v>1</v>
      </c>
      <c r="N59" s="57">
        <f t="shared" si="5"/>
        <v>0.99386715818784843</v>
      </c>
      <c r="O59" s="155">
        <f t="shared" si="6"/>
        <v>0.99386715818784843</v>
      </c>
    </row>
    <row r="60" spans="1:15" ht="51" customHeight="1" x14ac:dyDescent="0.25">
      <c r="A60" s="150" t="s">
        <v>331</v>
      </c>
      <c r="B60" s="108" t="s">
        <v>37</v>
      </c>
      <c r="C60" s="108">
        <v>11</v>
      </c>
      <c r="D60" s="34" t="s">
        <v>38</v>
      </c>
      <c r="E60" s="40" t="s">
        <v>506</v>
      </c>
      <c r="F60" s="62">
        <f t="shared" ref="F60:L62" si="44">+F61</f>
        <v>15478470265</v>
      </c>
      <c r="G60" s="62">
        <f t="shared" si="44"/>
        <v>0</v>
      </c>
      <c r="H60" s="62">
        <f t="shared" si="44"/>
        <v>15478470265</v>
      </c>
      <c r="I60" s="163">
        <f t="shared" si="2"/>
        <v>0.27730399919851778</v>
      </c>
      <c r="J60" s="62">
        <f t="shared" si="44"/>
        <v>15478470265</v>
      </c>
      <c r="K60" s="62">
        <f t="shared" si="44"/>
        <v>15478470265</v>
      </c>
      <c r="L60" s="62">
        <f t="shared" si="44"/>
        <v>0</v>
      </c>
      <c r="M60" s="64">
        <f t="shared" si="4"/>
        <v>1</v>
      </c>
      <c r="N60" s="64">
        <f t="shared" si="5"/>
        <v>1</v>
      </c>
      <c r="O60" s="152">
        <f t="shared" si="6"/>
        <v>1</v>
      </c>
    </row>
    <row r="61" spans="1:15" ht="51" customHeight="1" x14ac:dyDescent="0.25">
      <c r="A61" s="150" t="s">
        <v>333</v>
      </c>
      <c r="B61" s="108" t="s">
        <v>37</v>
      </c>
      <c r="C61" s="108">
        <v>11</v>
      </c>
      <c r="D61" s="34" t="s">
        <v>38</v>
      </c>
      <c r="E61" s="96" t="s">
        <v>506</v>
      </c>
      <c r="F61" s="62">
        <f t="shared" si="44"/>
        <v>15478470265</v>
      </c>
      <c r="G61" s="62">
        <f t="shared" si="44"/>
        <v>0</v>
      </c>
      <c r="H61" s="62">
        <f t="shared" si="44"/>
        <v>15478470265</v>
      </c>
      <c r="I61" s="163">
        <f t="shared" si="2"/>
        <v>0.27730399919851778</v>
      </c>
      <c r="J61" s="62">
        <f t="shared" si="44"/>
        <v>15478470265</v>
      </c>
      <c r="K61" s="62">
        <f t="shared" si="44"/>
        <v>15478470265</v>
      </c>
      <c r="L61" s="62">
        <f t="shared" si="44"/>
        <v>0</v>
      </c>
      <c r="M61" s="64">
        <f t="shared" si="4"/>
        <v>1</v>
      </c>
      <c r="N61" s="64">
        <f t="shared" si="5"/>
        <v>1</v>
      </c>
      <c r="O61" s="152">
        <f t="shared" si="6"/>
        <v>1</v>
      </c>
    </row>
    <row r="62" spans="1:15" ht="43.5" customHeight="1" x14ac:dyDescent="0.25">
      <c r="A62" s="150" t="s">
        <v>334</v>
      </c>
      <c r="B62" s="108" t="s">
        <v>37</v>
      </c>
      <c r="C62" s="108">
        <v>11</v>
      </c>
      <c r="D62" s="34" t="s">
        <v>38</v>
      </c>
      <c r="E62" s="40" t="s">
        <v>268</v>
      </c>
      <c r="F62" s="62">
        <f t="shared" si="44"/>
        <v>15478470265</v>
      </c>
      <c r="G62" s="62">
        <f t="shared" si="44"/>
        <v>0</v>
      </c>
      <c r="H62" s="62">
        <f t="shared" si="44"/>
        <v>15478470265</v>
      </c>
      <c r="I62" s="163">
        <f t="shared" si="2"/>
        <v>0.27730399919851778</v>
      </c>
      <c r="J62" s="62">
        <f t="shared" si="44"/>
        <v>15478470265</v>
      </c>
      <c r="K62" s="62">
        <f t="shared" si="44"/>
        <v>15478470265</v>
      </c>
      <c r="L62" s="62">
        <f t="shared" si="44"/>
        <v>0</v>
      </c>
      <c r="M62" s="64">
        <f t="shared" si="4"/>
        <v>1</v>
      </c>
      <c r="N62" s="64">
        <f t="shared" si="5"/>
        <v>1</v>
      </c>
      <c r="O62" s="152">
        <f t="shared" si="6"/>
        <v>1</v>
      </c>
    </row>
    <row r="63" spans="1:15" ht="43.5" customHeight="1" x14ac:dyDescent="0.25">
      <c r="A63" s="153" t="s">
        <v>335</v>
      </c>
      <c r="B63" s="100" t="s">
        <v>37</v>
      </c>
      <c r="C63" s="100">
        <v>11</v>
      </c>
      <c r="D63" s="44" t="s">
        <v>38</v>
      </c>
      <c r="E63" s="45" t="s">
        <v>258</v>
      </c>
      <c r="F63" s="46">
        <v>15478470265</v>
      </c>
      <c r="G63" s="46">
        <v>0</v>
      </c>
      <c r="H63" s="46">
        <f>+F63-G63</f>
        <v>15478470265</v>
      </c>
      <c r="I63" s="164">
        <f t="shared" si="2"/>
        <v>0.27730399919851778</v>
      </c>
      <c r="J63" s="46">
        <v>15478470265</v>
      </c>
      <c r="K63" s="46">
        <v>15478470265</v>
      </c>
      <c r="L63" s="46">
        <f t="shared" si="43"/>
        <v>0</v>
      </c>
      <c r="M63" s="57">
        <f t="shared" si="4"/>
        <v>1</v>
      </c>
      <c r="N63" s="57">
        <f t="shared" si="5"/>
        <v>1</v>
      </c>
      <c r="O63" s="155">
        <f t="shared" si="6"/>
        <v>1</v>
      </c>
    </row>
    <row r="64" spans="1:15" ht="58.5" customHeight="1" x14ac:dyDescent="0.25">
      <c r="A64" s="150" t="s">
        <v>371</v>
      </c>
      <c r="B64" s="34" t="s">
        <v>37</v>
      </c>
      <c r="C64" s="34">
        <v>11</v>
      </c>
      <c r="D64" s="34" t="s">
        <v>38</v>
      </c>
      <c r="E64" s="40" t="s">
        <v>507</v>
      </c>
      <c r="F64" s="62">
        <f t="shared" ref="F64:L66" si="45">+F65</f>
        <v>176557653.5</v>
      </c>
      <c r="G64" s="62">
        <f t="shared" si="45"/>
        <v>0</v>
      </c>
      <c r="H64" s="62">
        <f t="shared" si="45"/>
        <v>176557653.5</v>
      </c>
      <c r="I64" s="158">
        <f t="shared" si="2"/>
        <v>3.1631125406084296E-3</v>
      </c>
      <c r="J64" s="62">
        <f t="shared" si="45"/>
        <v>176557653.5</v>
      </c>
      <c r="K64" s="62">
        <f t="shared" si="45"/>
        <v>98908719</v>
      </c>
      <c r="L64" s="62">
        <f t="shared" si="45"/>
        <v>98908719</v>
      </c>
      <c r="M64" s="64">
        <f t="shared" si="4"/>
        <v>1</v>
      </c>
      <c r="N64" s="64">
        <f t="shared" si="5"/>
        <v>0.56020635208543934</v>
      </c>
      <c r="O64" s="152">
        <f t="shared" si="6"/>
        <v>0.56020635208543934</v>
      </c>
    </row>
    <row r="65" spans="1:15" ht="58.5" customHeight="1" x14ac:dyDescent="0.25">
      <c r="A65" s="150" t="s">
        <v>373</v>
      </c>
      <c r="B65" s="34" t="s">
        <v>37</v>
      </c>
      <c r="C65" s="34">
        <v>11</v>
      </c>
      <c r="D65" s="34" t="s">
        <v>38</v>
      </c>
      <c r="E65" s="96" t="s">
        <v>507</v>
      </c>
      <c r="F65" s="62">
        <f t="shared" si="45"/>
        <v>176557653.5</v>
      </c>
      <c r="G65" s="62">
        <f t="shared" si="45"/>
        <v>0</v>
      </c>
      <c r="H65" s="62">
        <f t="shared" si="45"/>
        <v>176557653.5</v>
      </c>
      <c r="I65" s="158">
        <f t="shared" si="2"/>
        <v>3.1631125406084296E-3</v>
      </c>
      <c r="J65" s="62">
        <f t="shared" si="45"/>
        <v>176557653.5</v>
      </c>
      <c r="K65" s="62">
        <f t="shared" si="45"/>
        <v>98908719</v>
      </c>
      <c r="L65" s="62">
        <f t="shared" si="45"/>
        <v>98908719</v>
      </c>
      <c r="M65" s="64">
        <f t="shared" si="4"/>
        <v>1</v>
      </c>
      <c r="N65" s="64">
        <f t="shared" si="5"/>
        <v>0.56020635208543934</v>
      </c>
      <c r="O65" s="152">
        <f t="shared" si="6"/>
        <v>0.56020635208543934</v>
      </c>
    </row>
    <row r="66" spans="1:15" ht="43.5" customHeight="1" x14ac:dyDescent="0.25">
      <c r="A66" s="150" t="s">
        <v>374</v>
      </c>
      <c r="B66" s="34" t="s">
        <v>37</v>
      </c>
      <c r="C66" s="34">
        <v>11</v>
      </c>
      <c r="D66" s="34" t="s">
        <v>38</v>
      </c>
      <c r="E66" s="40" t="s">
        <v>268</v>
      </c>
      <c r="F66" s="62">
        <f t="shared" si="45"/>
        <v>176557653.5</v>
      </c>
      <c r="G66" s="62">
        <f t="shared" si="45"/>
        <v>0</v>
      </c>
      <c r="H66" s="62">
        <f t="shared" si="45"/>
        <v>176557653.5</v>
      </c>
      <c r="I66" s="158">
        <f t="shared" si="2"/>
        <v>3.1631125406084296E-3</v>
      </c>
      <c r="J66" s="62">
        <f t="shared" si="45"/>
        <v>176557653.5</v>
      </c>
      <c r="K66" s="62">
        <f t="shared" si="45"/>
        <v>98908719</v>
      </c>
      <c r="L66" s="62">
        <f t="shared" si="45"/>
        <v>98908719</v>
      </c>
      <c r="M66" s="64">
        <f t="shared" si="4"/>
        <v>1</v>
      </c>
      <c r="N66" s="64">
        <f t="shared" si="5"/>
        <v>0.56020635208543934</v>
      </c>
      <c r="O66" s="152">
        <f t="shared" si="6"/>
        <v>0.56020635208543934</v>
      </c>
    </row>
    <row r="67" spans="1:15" ht="43.5" customHeight="1" x14ac:dyDescent="0.25">
      <c r="A67" s="153" t="s">
        <v>375</v>
      </c>
      <c r="B67" s="44" t="s">
        <v>37</v>
      </c>
      <c r="C67" s="44">
        <v>11</v>
      </c>
      <c r="D67" s="44" t="s">
        <v>38</v>
      </c>
      <c r="E67" s="45" t="s">
        <v>258</v>
      </c>
      <c r="F67" s="46">
        <v>176557653.5</v>
      </c>
      <c r="G67" s="46">
        <v>0</v>
      </c>
      <c r="H67" s="46">
        <f>+F67-G67</f>
        <v>176557653.5</v>
      </c>
      <c r="I67" s="193">
        <f t="shared" si="2"/>
        <v>3.1631125406084296E-3</v>
      </c>
      <c r="J67" s="46">
        <v>176557653.5</v>
      </c>
      <c r="K67" s="46">
        <v>98908719</v>
      </c>
      <c r="L67" s="46">
        <v>98908719</v>
      </c>
      <c r="M67" s="57">
        <f t="shared" si="4"/>
        <v>1</v>
      </c>
      <c r="N67" s="57">
        <f t="shared" si="5"/>
        <v>0.56020635208543934</v>
      </c>
      <c r="O67" s="155">
        <f t="shared" si="6"/>
        <v>0.56020635208543934</v>
      </c>
    </row>
    <row r="68" spans="1:15" ht="43.5" customHeight="1" x14ac:dyDescent="0.25">
      <c r="A68" s="150" t="s">
        <v>386</v>
      </c>
      <c r="B68" s="34" t="s">
        <v>37</v>
      </c>
      <c r="C68" s="34">
        <v>13</v>
      </c>
      <c r="D68" s="34" t="s">
        <v>38</v>
      </c>
      <c r="E68" s="96" t="s">
        <v>387</v>
      </c>
      <c r="F68" s="62">
        <f t="shared" ref="F68:L72" si="46">+F69</f>
        <v>27215733.5</v>
      </c>
      <c r="G68" s="62">
        <f t="shared" si="46"/>
        <v>0</v>
      </c>
      <c r="H68" s="62">
        <f t="shared" si="46"/>
        <v>27215733.5</v>
      </c>
      <c r="I68" s="151">
        <f t="shared" si="2"/>
        <v>4.8758253312256982E-4</v>
      </c>
      <c r="J68" s="62">
        <f t="shared" si="46"/>
        <v>21345804.5</v>
      </c>
      <c r="K68" s="62">
        <f t="shared" si="46"/>
        <v>15763675.5</v>
      </c>
      <c r="L68" s="62">
        <f t="shared" si="46"/>
        <v>5582129</v>
      </c>
      <c r="M68" s="64">
        <f t="shared" si="4"/>
        <v>0.7843185450063288</v>
      </c>
      <c r="N68" s="64">
        <f t="shared" si="5"/>
        <v>0.57921185552467291</v>
      </c>
      <c r="O68" s="152">
        <f t="shared" si="6"/>
        <v>0.73849057785570926</v>
      </c>
    </row>
    <row r="69" spans="1:15" ht="43.5" customHeight="1" x14ac:dyDescent="0.25">
      <c r="A69" s="150" t="s">
        <v>388</v>
      </c>
      <c r="B69" s="34" t="s">
        <v>37</v>
      </c>
      <c r="C69" s="34">
        <v>13</v>
      </c>
      <c r="D69" s="34" t="s">
        <v>38</v>
      </c>
      <c r="E69" s="40" t="s">
        <v>251</v>
      </c>
      <c r="F69" s="62">
        <f t="shared" si="46"/>
        <v>27215733.5</v>
      </c>
      <c r="G69" s="62">
        <f t="shared" si="46"/>
        <v>0</v>
      </c>
      <c r="H69" s="62">
        <f t="shared" si="46"/>
        <v>27215733.5</v>
      </c>
      <c r="I69" s="151">
        <f t="shared" si="2"/>
        <v>4.8758253312256982E-4</v>
      </c>
      <c r="J69" s="62">
        <f t="shared" si="46"/>
        <v>21345804.5</v>
      </c>
      <c r="K69" s="62">
        <f t="shared" si="46"/>
        <v>15763675.5</v>
      </c>
      <c r="L69" s="62">
        <f t="shared" si="46"/>
        <v>5582129</v>
      </c>
      <c r="M69" s="64">
        <f t="shared" si="4"/>
        <v>0.7843185450063288</v>
      </c>
      <c r="N69" s="64">
        <f t="shared" si="5"/>
        <v>0.57921185552467291</v>
      </c>
      <c r="O69" s="152">
        <f t="shared" si="6"/>
        <v>0.73849057785570926</v>
      </c>
    </row>
    <row r="70" spans="1:15" ht="43.5" customHeight="1" x14ac:dyDescent="0.25">
      <c r="A70" s="150" t="s">
        <v>389</v>
      </c>
      <c r="B70" s="34" t="s">
        <v>37</v>
      </c>
      <c r="C70" s="34">
        <v>13</v>
      </c>
      <c r="D70" s="34" t="s">
        <v>38</v>
      </c>
      <c r="E70" s="40" t="s">
        <v>390</v>
      </c>
      <c r="F70" s="62">
        <f t="shared" si="46"/>
        <v>27215733.5</v>
      </c>
      <c r="G70" s="62">
        <f t="shared" si="46"/>
        <v>0</v>
      </c>
      <c r="H70" s="62">
        <f t="shared" si="46"/>
        <v>27215733.5</v>
      </c>
      <c r="I70" s="151">
        <f t="shared" si="2"/>
        <v>4.8758253312256982E-4</v>
      </c>
      <c r="J70" s="62">
        <f t="shared" si="46"/>
        <v>21345804.5</v>
      </c>
      <c r="K70" s="62">
        <f t="shared" si="46"/>
        <v>15763675.5</v>
      </c>
      <c r="L70" s="62">
        <f t="shared" si="46"/>
        <v>5582129</v>
      </c>
      <c r="M70" s="64">
        <f t="shared" si="4"/>
        <v>0.7843185450063288</v>
      </c>
      <c r="N70" s="64">
        <f t="shared" si="5"/>
        <v>0.57921185552467291</v>
      </c>
      <c r="O70" s="152">
        <f t="shared" si="6"/>
        <v>0.73849057785570926</v>
      </c>
    </row>
    <row r="71" spans="1:15" ht="43.5" customHeight="1" x14ac:dyDescent="0.25">
      <c r="A71" s="150" t="s">
        <v>391</v>
      </c>
      <c r="B71" s="34" t="s">
        <v>37</v>
      </c>
      <c r="C71" s="34">
        <v>13</v>
      </c>
      <c r="D71" s="34" t="s">
        <v>38</v>
      </c>
      <c r="E71" s="40" t="s">
        <v>390</v>
      </c>
      <c r="F71" s="62">
        <f t="shared" si="46"/>
        <v>27215733.5</v>
      </c>
      <c r="G71" s="62">
        <f t="shared" si="46"/>
        <v>0</v>
      </c>
      <c r="H71" s="62">
        <f t="shared" si="46"/>
        <v>27215733.5</v>
      </c>
      <c r="I71" s="151">
        <f t="shared" si="2"/>
        <v>4.8758253312256982E-4</v>
      </c>
      <c r="J71" s="62">
        <f t="shared" si="46"/>
        <v>21345804.5</v>
      </c>
      <c r="K71" s="62">
        <f t="shared" si="46"/>
        <v>15763675.5</v>
      </c>
      <c r="L71" s="62">
        <f t="shared" si="46"/>
        <v>5582129</v>
      </c>
      <c r="M71" s="64">
        <f t="shared" si="4"/>
        <v>0.7843185450063288</v>
      </c>
      <c r="N71" s="64">
        <f t="shared" si="5"/>
        <v>0.57921185552467291</v>
      </c>
      <c r="O71" s="152">
        <f t="shared" si="6"/>
        <v>0.73849057785570926</v>
      </c>
    </row>
    <row r="72" spans="1:15" ht="43.5" customHeight="1" x14ac:dyDescent="0.25">
      <c r="A72" s="150" t="s">
        <v>392</v>
      </c>
      <c r="B72" s="34" t="s">
        <v>37</v>
      </c>
      <c r="C72" s="34">
        <v>13</v>
      </c>
      <c r="D72" s="34" t="s">
        <v>38</v>
      </c>
      <c r="E72" s="96" t="s">
        <v>393</v>
      </c>
      <c r="F72" s="62">
        <f t="shared" si="46"/>
        <v>27215733.5</v>
      </c>
      <c r="G72" s="62">
        <f t="shared" si="46"/>
        <v>0</v>
      </c>
      <c r="H72" s="62">
        <f t="shared" si="46"/>
        <v>27215733.5</v>
      </c>
      <c r="I72" s="151">
        <f t="shared" si="2"/>
        <v>4.8758253312256982E-4</v>
      </c>
      <c r="J72" s="62">
        <f t="shared" si="46"/>
        <v>21345804.5</v>
      </c>
      <c r="K72" s="62">
        <f t="shared" si="46"/>
        <v>15763675.5</v>
      </c>
      <c r="L72" s="62">
        <f t="shared" si="46"/>
        <v>5582129</v>
      </c>
      <c r="M72" s="64">
        <f t="shared" si="4"/>
        <v>0.7843185450063288</v>
      </c>
      <c r="N72" s="64">
        <f t="shared" si="5"/>
        <v>0.57921185552467291</v>
      </c>
      <c r="O72" s="152">
        <f t="shared" si="6"/>
        <v>0.73849057785570926</v>
      </c>
    </row>
    <row r="73" spans="1:15" ht="43.5" customHeight="1" x14ac:dyDescent="0.25">
      <c r="A73" s="153" t="s">
        <v>394</v>
      </c>
      <c r="B73" s="44" t="s">
        <v>37</v>
      </c>
      <c r="C73" s="44">
        <v>13</v>
      </c>
      <c r="D73" s="44" t="s">
        <v>38</v>
      </c>
      <c r="E73" s="45" t="s">
        <v>258</v>
      </c>
      <c r="F73" s="46">
        <v>27215733.5</v>
      </c>
      <c r="G73" s="46">
        <v>0</v>
      </c>
      <c r="H73" s="46">
        <f>+F73-G73</f>
        <v>27215733.5</v>
      </c>
      <c r="I73" s="154">
        <f t="shared" ref="I73:I129" si="47">+H73/$H$130</f>
        <v>4.8758253312256982E-4</v>
      </c>
      <c r="J73" s="46">
        <v>21345804.5</v>
      </c>
      <c r="K73" s="46">
        <v>15763675.5</v>
      </c>
      <c r="L73" s="46">
        <f t="shared" si="43"/>
        <v>5582129</v>
      </c>
      <c r="M73" s="57">
        <f t="shared" si="4"/>
        <v>0.7843185450063288</v>
      </c>
      <c r="N73" s="57">
        <f t="shared" si="5"/>
        <v>0.57921185552467291</v>
      </c>
      <c r="O73" s="155">
        <f t="shared" si="6"/>
        <v>0.73849057785570926</v>
      </c>
    </row>
    <row r="74" spans="1:15" ht="43.5" customHeight="1" x14ac:dyDescent="0.25">
      <c r="A74" s="150" t="s">
        <v>401</v>
      </c>
      <c r="B74" s="34" t="s">
        <v>37</v>
      </c>
      <c r="C74" s="34">
        <v>13</v>
      </c>
      <c r="D74" s="34" t="s">
        <v>38</v>
      </c>
      <c r="E74" s="40" t="s">
        <v>402</v>
      </c>
      <c r="F74" s="62">
        <f>+F76</f>
        <v>14746723</v>
      </c>
      <c r="G74" s="62">
        <f t="shared" ref="G74:G75" si="48">+G76</f>
        <v>0</v>
      </c>
      <c r="H74" s="62">
        <f>+H76</f>
        <v>14746723</v>
      </c>
      <c r="I74" s="151">
        <f t="shared" si="47"/>
        <v>2.6419440635678116E-4</v>
      </c>
      <c r="J74" s="62">
        <f>+J76</f>
        <v>11964970</v>
      </c>
      <c r="K74" s="62">
        <f t="shared" ref="K74:L75" si="49">+K76</f>
        <v>10624155</v>
      </c>
      <c r="L74" s="62">
        <f t="shared" si="49"/>
        <v>1340815</v>
      </c>
      <c r="M74" s="64">
        <f t="shared" si="4"/>
        <v>0.81136466725522682</v>
      </c>
      <c r="N74" s="64">
        <f t="shared" si="5"/>
        <v>0.72044175509365704</v>
      </c>
      <c r="O74" s="152">
        <f t="shared" si="6"/>
        <v>0.88793828985780987</v>
      </c>
    </row>
    <row r="75" spans="1:15" ht="43.5" customHeight="1" x14ac:dyDescent="0.25">
      <c r="A75" s="150" t="s">
        <v>401</v>
      </c>
      <c r="B75" s="34" t="s">
        <v>41</v>
      </c>
      <c r="C75" s="34">
        <v>20</v>
      </c>
      <c r="D75" s="34" t="s">
        <v>38</v>
      </c>
      <c r="E75" s="40" t="s">
        <v>402</v>
      </c>
      <c r="F75" s="62">
        <f t="shared" ref="F75:H75" si="50">+F77</f>
        <v>17257433899.239998</v>
      </c>
      <c r="G75" s="62">
        <f t="shared" si="48"/>
        <v>0</v>
      </c>
      <c r="H75" s="62">
        <f t="shared" si="50"/>
        <v>17257433899.239998</v>
      </c>
      <c r="I75" s="163">
        <f t="shared" si="47"/>
        <v>0.30917496071846623</v>
      </c>
      <c r="J75" s="62">
        <f t="shared" ref="J75" si="51">+J77</f>
        <v>7412437858.7700005</v>
      </c>
      <c r="K75" s="62">
        <f t="shared" si="49"/>
        <v>7412437858.7700005</v>
      </c>
      <c r="L75" s="62">
        <f t="shared" si="49"/>
        <v>0</v>
      </c>
      <c r="M75" s="64">
        <f t="shared" si="4"/>
        <v>0.42952143998050818</v>
      </c>
      <c r="N75" s="64">
        <f t="shared" si="5"/>
        <v>0.42952143998050818</v>
      </c>
      <c r="O75" s="152">
        <f t="shared" si="6"/>
        <v>1</v>
      </c>
    </row>
    <row r="76" spans="1:15" ht="43.5" customHeight="1" x14ac:dyDescent="0.25">
      <c r="A76" s="150" t="s">
        <v>403</v>
      </c>
      <c r="B76" s="34" t="s">
        <v>37</v>
      </c>
      <c r="C76" s="34">
        <v>13</v>
      </c>
      <c r="D76" s="34" t="s">
        <v>38</v>
      </c>
      <c r="E76" s="40" t="s">
        <v>251</v>
      </c>
      <c r="F76" s="62">
        <f>+F84</f>
        <v>14746723</v>
      </c>
      <c r="G76" s="62">
        <f t="shared" ref="G76" si="52">+G84</f>
        <v>0</v>
      </c>
      <c r="H76" s="62">
        <f>+H84</f>
        <v>14746723</v>
      </c>
      <c r="I76" s="151">
        <f t="shared" si="47"/>
        <v>2.6419440635678116E-4</v>
      </c>
      <c r="J76" s="62">
        <f>+J84</f>
        <v>11964970</v>
      </c>
      <c r="K76" s="62">
        <f t="shared" ref="K76:L76" si="53">+K84</f>
        <v>10624155</v>
      </c>
      <c r="L76" s="62">
        <f t="shared" si="53"/>
        <v>1340815</v>
      </c>
      <c r="M76" s="64">
        <f t="shared" si="4"/>
        <v>0.81136466725522682</v>
      </c>
      <c r="N76" s="64">
        <f t="shared" si="5"/>
        <v>0.72044175509365704</v>
      </c>
      <c r="O76" s="152">
        <f t="shared" si="6"/>
        <v>0.88793828985780987</v>
      </c>
    </row>
    <row r="77" spans="1:15" ht="43.5" customHeight="1" x14ac:dyDescent="0.25">
      <c r="A77" s="150" t="s">
        <v>403</v>
      </c>
      <c r="B77" s="34" t="s">
        <v>41</v>
      </c>
      <c r="C77" s="34">
        <v>20</v>
      </c>
      <c r="D77" s="34" t="s">
        <v>38</v>
      </c>
      <c r="E77" s="40" t="s">
        <v>251</v>
      </c>
      <c r="F77" s="62">
        <f t="shared" ref="F77:L78" si="54">+F78</f>
        <v>17257433899.239998</v>
      </c>
      <c r="G77" s="62">
        <f t="shared" si="54"/>
        <v>0</v>
      </c>
      <c r="H77" s="62">
        <f t="shared" si="54"/>
        <v>17257433899.239998</v>
      </c>
      <c r="I77" s="163">
        <f t="shared" si="47"/>
        <v>0.30917496071846623</v>
      </c>
      <c r="J77" s="62">
        <f t="shared" si="54"/>
        <v>7412437858.7700005</v>
      </c>
      <c r="K77" s="62">
        <f t="shared" si="54"/>
        <v>7412437858.7700005</v>
      </c>
      <c r="L77" s="62">
        <f t="shared" si="54"/>
        <v>0</v>
      </c>
      <c r="M77" s="64">
        <f t="shared" si="4"/>
        <v>0.42952143998050818</v>
      </c>
      <c r="N77" s="64">
        <f t="shared" si="5"/>
        <v>0.42952143998050818</v>
      </c>
      <c r="O77" s="152">
        <f t="shared" si="6"/>
        <v>1</v>
      </c>
    </row>
    <row r="78" spans="1:15" ht="50.25" customHeight="1" x14ac:dyDescent="0.25">
      <c r="A78" s="150" t="s">
        <v>404</v>
      </c>
      <c r="B78" s="34" t="s">
        <v>41</v>
      </c>
      <c r="C78" s="34">
        <v>20</v>
      </c>
      <c r="D78" s="34" t="s">
        <v>38</v>
      </c>
      <c r="E78" s="96" t="s">
        <v>405</v>
      </c>
      <c r="F78" s="62">
        <f t="shared" si="54"/>
        <v>17257433899.239998</v>
      </c>
      <c r="G78" s="62">
        <f t="shared" si="54"/>
        <v>0</v>
      </c>
      <c r="H78" s="62">
        <f t="shared" si="54"/>
        <v>17257433899.239998</v>
      </c>
      <c r="I78" s="163">
        <f t="shared" si="47"/>
        <v>0.30917496071846623</v>
      </c>
      <c r="J78" s="62">
        <f t="shared" si="54"/>
        <v>7412437858.7700005</v>
      </c>
      <c r="K78" s="62">
        <f t="shared" si="54"/>
        <v>7412437858.7700005</v>
      </c>
      <c r="L78" s="62">
        <f t="shared" si="54"/>
        <v>0</v>
      </c>
      <c r="M78" s="64">
        <f t="shared" si="4"/>
        <v>0.42952143998050818</v>
      </c>
      <c r="N78" s="64">
        <f t="shared" si="5"/>
        <v>0.42952143998050818</v>
      </c>
      <c r="O78" s="152">
        <f t="shared" si="6"/>
        <v>1</v>
      </c>
    </row>
    <row r="79" spans="1:15" ht="50.25" customHeight="1" x14ac:dyDescent="0.25">
      <c r="A79" s="150" t="s">
        <v>406</v>
      </c>
      <c r="B79" s="34" t="s">
        <v>41</v>
      </c>
      <c r="C79" s="34">
        <v>20</v>
      </c>
      <c r="D79" s="34" t="s">
        <v>38</v>
      </c>
      <c r="E79" s="40" t="s">
        <v>405</v>
      </c>
      <c r="F79" s="62">
        <f>+F80+F82</f>
        <v>17257433899.239998</v>
      </c>
      <c r="G79" s="62">
        <f t="shared" ref="G79" si="55">+G80+G82</f>
        <v>0</v>
      </c>
      <c r="H79" s="62">
        <f>+H80+H82</f>
        <v>17257433899.239998</v>
      </c>
      <c r="I79" s="163">
        <f t="shared" si="47"/>
        <v>0.30917496071846623</v>
      </c>
      <c r="J79" s="62">
        <f>+J80+J82</f>
        <v>7412437858.7700005</v>
      </c>
      <c r="K79" s="62">
        <f t="shared" ref="K79:L79" si="56">+K80+K82</f>
        <v>7412437858.7700005</v>
      </c>
      <c r="L79" s="62">
        <f t="shared" si="56"/>
        <v>0</v>
      </c>
      <c r="M79" s="64">
        <f t="shared" si="4"/>
        <v>0.42952143998050818</v>
      </c>
      <c r="N79" s="64">
        <f t="shared" si="5"/>
        <v>0.42952143998050818</v>
      </c>
      <c r="O79" s="152">
        <f t="shared" si="6"/>
        <v>1</v>
      </c>
    </row>
    <row r="80" spans="1:15" ht="43.5" customHeight="1" x14ac:dyDescent="0.25">
      <c r="A80" s="150" t="s">
        <v>407</v>
      </c>
      <c r="B80" s="34" t="s">
        <v>41</v>
      </c>
      <c r="C80" s="34">
        <v>20</v>
      </c>
      <c r="D80" s="34" t="s">
        <v>38</v>
      </c>
      <c r="E80" s="40" t="s">
        <v>408</v>
      </c>
      <c r="F80" s="62">
        <f>+F81</f>
        <v>14804123212</v>
      </c>
      <c r="G80" s="62">
        <f t="shared" ref="G80" si="57">+G81</f>
        <v>0</v>
      </c>
      <c r="H80" s="62">
        <f>+H81</f>
        <v>14804123212</v>
      </c>
      <c r="I80" s="163">
        <f t="shared" si="47"/>
        <v>0.26522275787149352</v>
      </c>
      <c r="J80" s="62">
        <f>+J81</f>
        <v>7130673082.7700005</v>
      </c>
      <c r="K80" s="62">
        <f t="shared" ref="K80:L80" si="58">+K81</f>
        <v>7130673082.7700005</v>
      </c>
      <c r="L80" s="62">
        <f t="shared" si="58"/>
        <v>0</v>
      </c>
      <c r="M80" s="64">
        <f t="shared" si="4"/>
        <v>0.4816680448180804</v>
      </c>
      <c r="N80" s="64">
        <f t="shared" si="5"/>
        <v>0.4816680448180804</v>
      </c>
      <c r="O80" s="152">
        <f t="shared" si="6"/>
        <v>1</v>
      </c>
    </row>
    <row r="81" spans="1:15" ht="43.5" customHeight="1" x14ac:dyDescent="0.25">
      <c r="A81" s="153" t="s">
        <v>409</v>
      </c>
      <c r="B81" s="44" t="s">
        <v>41</v>
      </c>
      <c r="C81" s="44">
        <v>20</v>
      </c>
      <c r="D81" s="44" t="s">
        <v>38</v>
      </c>
      <c r="E81" s="45" t="s">
        <v>258</v>
      </c>
      <c r="F81" s="46">
        <v>14804123212</v>
      </c>
      <c r="G81" s="46">
        <v>0</v>
      </c>
      <c r="H81" s="46">
        <f>+F81-G81</f>
        <v>14804123212</v>
      </c>
      <c r="I81" s="164">
        <f t="shared" si="47"/>
        <v>0.26522275787149352</v>
      </c>
      <c r="J81" s="46">
        <v>7130673082.7700005</v>
      </c>
      <c r="K81" s="46">
        <v>7130673082.7700005</v>
      </c>
      <c r="L81" s="46">
        <f t="shared" si="43"/>
        <v>0</v>
      </c>
      <c r="M81" s="57">
        <f t="shared" si="4"/>
        <v>0.4816680448180804</v>
      </c>
      <c r="N81" s="57">
        <f t="shared" si="5"/>
        <v>0.4816680448180804</v>
      </c>
      <c r="O81" s="155">
        <f t="shared" si="6"/>
        <v>1</v>
      </c>
    </row>
    <row r="82" spans="1:15" ht="43.5" customHeight="1" x14ac:dyDescent="0.25">
      <c r="A82" s="150" t="s">
        <v>410</v>
      </c>
      <c r="B82" s="34" t="s">
        <v>41</v>
      </c>
      <c r="C82" s="34">
        <v>20</v>
      </c>
      <c r="D82" s="34" t="s">
        <v>38</v>
      </c>
      <c r="E82" s="40" t="s">
        <v>411</v>
      </c>
      <c r="F82" s="62">
        <f>+F83</f>
        <v>2453310687.2399998</v>
      </c>
      <c r="G82" s="62">
        <f t="shared" ref="G82" si="59">+G83</f>
        <v>0</v>
      </c>
      <c r="H82" s="62">
        <f>+H83</f>
        <v>2453310687.2399998</v>
      </c>
      <c r="I82" s="163">
        <f t="shared" si="47"/>
        <v>4.3952202846972752E-2</v>
      </c>
      <c r="J82" s="62">
        <f>+J83</f>
        <v>281764776</v>
      </c>
      <c r="K82" s="62">
        <f t="shared" ref="K82:L82" si="60">+K83</f>
        <v>281764776</v>
      </c>
      <c r="L82" s="62">
        <f t="shared" si="60"/>
        <v>0</v>
      </c>
      <c r="M82" s="64">
        <f t="shared" si="4"/>
        <v>0.11485083298478935</v>
      </c>
      <c r="N82" s="64">
        <f t="shared" si="5"/>
        <v>0.11485083298478935</v>
      </c>
      <c r="O82" s="152">
        <f t="shared" si="6"/>
        <v>1</v>
      </c>
    </row>
    <row r="83" spans="1:15" ht="43.5" customHeight="1" x14ac:dyDescent="0.25">
      <c r="A83" s="153" t="s">
        <v>412</v>
      </c>
      <c r="B83" s="44" t="s">
        <v>41</v>
      </c>
      <c r="C83" s="44">
        <v>20</v>
      </c>
      <c r="D83" s="44" t="s">
        <v>38</v>
      </c>
      <c r="E83" s="45" t="s">
        <v>258</v>
      </c>
      <c r="F83" s="46">
        <v>2453310687.2399998</v>
      </c>
      <c r="G83" s="46">
        <v>0</v>
      </c>
      <c r="H83" s="46">
        <f>+F83-G83</f>
        <v>2453310687.2399998</v>
      </c>
      <c r="I83" s="164">
        <f t="shared" si="47"/>
        <v>4.3952202846972752E-2</v>
      </c>
      <c r="J83" s="46">
        <v>281764776</v>
      </c>
      <c r="K83" s="46">
        <v>281764776</v>
      </c>
      <c r="L83" s="46">
        <f t="shared" si="43"/>
        <v>0</v>
      </c>
      <c r="M83" s="57">
        <f t="shared" si="4"/>
        <v>0.11485083298478935</v>
      </c>
      <c r="N83" s="57">
        <f t="shared" si="5"/>
        <v>0.11485083298478935</v>
      </c>
      <c r="O83" s="155">
        <f t="shared" si="6"/>
        <v>1</v>
      </c>
    </row>
    <row r="84" spans="1:15" ht="43.5" customHeight="1" x14ac:dyDescent="0.25">
      <c r="A84" s="150" t="s">
        <v>413</v>
      </c>
      <c r="B84" s="34" t="s">
        <v>37</v>
      </c>
      <c r="C84" s="34">
        <v>13</v>
      </c>
      <c r="D84" s="34" t="s">
        <v>38</v>
      </c>
      <c r="E84" s="40" t="s">
        <v>414</v>
      </c>
      <c r="F84" s="62">
        <f t="shared" ref="F84:L86" si="61">+F85</f>
        <v>14746723</v>
      </c>
      <c r="G84" s="62">
        <f t="shared" si="61"/>
        <v>0</v>
      </c>
      <c r="H84" s="62">
        <f t="shared" si="61"/>
        <v>14746723</v>
      </c>
      <c r="I84" s="151">
        <f t="shared" si="47"/>
        <v>2.6419440635678116E-4</v>
      </c>
      <c r="J84" s="62">
        <f t="shared" si="61"/>
        <v>11964970</v>
      </c>
      <c r="K84" s="62">
        <f t="shared" si="61"/>
        <v>10624155</v>
      </c>
      <c r="L84" s="62">
        <f t="shared" si="61"/>
        <v>1340815</v>
      </c>
      <c r="M84" s="64">
        <f t="shared" si="4"/>
        <v>0.81136466725522682</v>
      </c>
      <c r="N84" s="64">
        <f t="shared" si="5"/>
        <v>0.72044175509365704</v>
      </c>
      <c r="O84" s="152">
        <f t="shared" si="6"/>
        <v>0.88793828985780987</v>
      </c>
    </row>
    <row r="85" spans="1:15" ht="43.5" customHeight="1" x14ac:dyDescent="0.25">
      <c r="A85" s="150" t="s">
        <v>415</v>
      </c>
      <c r="B85" s="34" t="s">
        <v>37</v>
      </c>
      <c r="C85" s="34">
        <v>13</v>
      </c>
      <c r="D85" s="34" t="s">
        <v>38</v>
      </c>
      <c r="E85" s="40" t="s">
        <v>414</v>
      </c>
      <c r="F85" s="62">
        <f t="shared" si="61"/>
        <v>14746723</v>
      </c>
      <c r="G85" s="62">
        <f t="shared" si="61"/>
        <v>0</v>
      </c>
      <c r="H85" s="62">
        <f t="shared" si="61"/>
        <v>14746723</v>
      </c>
      <c r="I85" s="151">
        <f t="shared" si="47"/>
        <v>2.6419440635678116E-4</v>
      </c>
      <c r="J85" s="62">
        <f t="shared" si="61"/>
        <v>11964970</v>
      </c>
      <c r="K85" s="62">
        <f t="shared" si="61"/>
        <v>10624155</v>
      </c>
      <c r="L85" s="62">
        <f t="shared" si="61"/>
        <v>1340815</v>
      </c>
      <c r="M85" s="64">
        <f t="shared" si="4"/>
        <v>0.81136466725522682</v>
      </c>
      <c r="N85" s="64">
        <f t="shared" si="5"/>
        <v>0.72044175509365704</v>
      </c>
      <c r="O85" s="152">
        <f t="shared" si="6"/>
        <v>0.88793828985780987</v>
      </c>
    </row>
    <row r="86" spans="1:15" ht="43.5" customHeight="1" x14ac:dyDescent="0.25">
      <c r="A86" s="150" t="s">
        <v>416</v>
      </c>
      <c r="B86" s="34" t="s">
        <v>37</v>
      </c>
      <c r="C86" s="34">
        <v>13</v>
      </c>
      <c r="D86" s="34" t="s">
        <v>38</v>
      </c>
      <c r="E86" s="40" t="s">
        <v>393</v>
      </c>
      <c r="F86" s="41">
        <f t="shared" si="61"/>
        <v>14746723</v>
      </c>
      <c r="G86" s="41">
        <f t="shared" si="61"/>
        <v>0</v>
      </c>
      <c r="H86" s="41">
        <f t="shared" si="61"/>
        <v>14746723</v>
      </c>
      <c r="I86" s="151">
        <f t="shared" si="47"/>
        <v>2.6419440635678116E-4</v>
      </c>
      <c r="J86" s="41">
        <f t="shared" si="61"/>
        <v>11964970</v>
      </c>
      <c r="K86" s="41">
        <f t="shared" si="61"/>
        <v>10624155</v>
      </c>
      <c r="L86" s="41">
        <f t="shared" si="61"/>
        <v>1340815</v>
      </c>
      <c r="M86" s="64">
        <f t="shared" si="4"/>
        <v>0.81136466725522682</v>
      </c>
      <c r="N86" s="64">
        <f t="shared" si="5"/>
        <v>0.72044175509365704</v>
      </c>
      <c r="O86" s="152">
        <f t="shared" si="6"/>
        <v>0.88793828985780987</v>
      </c>
    </row>
    <row r="87" spans="1:15" ht="43.5" customHeight="1" x14ac:dyDescent="0.25">
      <c r="A87" s="153" t="s">
        <v>417</v>
      </c>
      <c r="B87" s="44" t="s">
        <v>37</v>
      </c>
      <c r="C87" s="44">
        <v>13</v>
      </c>
      <c r="D87" s="44" t="s">
        <v>38</v>
      </c>
      <c r="E87" s="45" t="s">
        <v>258</v>
      </c>
      <c r="F87" s="46">
        <v>14746723</v>
      </c>
      <c r="G87" s="46">
        <v>0</v>
      </c>
      <c r="H87" s="46">
        <f>+F87-G87</f>
        <v>14746723</v>
      </c>
      <c r="I87" s="154">
        <f t="shared" si="47"/>
        <v>2.6419440635678116E-4</v>
      </c>
      <c r="J87" s="46">
        <v>11964970</v>
      </c>
      <c r="K87" s="46">
        <v>10624155</v>
      </c>
      <c r="L87" s="46">
        <f t="shared" ref="L87:L129" si="62">+J87-K87</f>
        <v>1340815</v>
      </c>
      <c r="M87" s="57">
        <f t="shared" ref="M87:M130" si="63">+J87/H87</f>
        <v>0.81136466725522682</v>
      </c>
      <c r="N87" s="57">
        <f t="shared" ref="N87:N130" si="64">+K87/H87</f>
        <v>0.72044175509365704</v>
      </c>
      <c r="O87" s="155">
        <f t="shared" ref="O87:O129" si="65">+K87/J87</f>
        <v>0.88793828985780987</v>
      </c>
    </row>
    <row r="88" spans="1:15" ht="43.5" customHeight="1" x14ac:dyDescent="0.25">
      <c r="A88" s="150" t="s">
        <v>418</v>
      </c>
      <c r="B88" s="34" t="s">
        <v>37</v>
      </c>
      <c r="C88" s="34">
        <v>13</v>
      </c>
      <c r="D88" s="34" t="s">
        <v>38</v>
      </c>
      <c r="E88" s="40" t="s">
        <v>419</v>
      </c>
      <c r="F88" s="60">
        <f>+F89</f>
        <v>109671627.38</v>
      </c>
      <c r="G88" s="60">
        <f>+G89</f>
        <v>0</v>
      </c>
      <c r="H88" s="60">
        <f>+H89</f>
        <v>109671627.38</v>
      </c>
      <c r="I88" s="158">
        <f t="shared" si="47"/>
        <v>1.9648182507965468E-3</v>
      </c>
      <c r="J88" s="60">
        <f>+J89</f>
        <v>28338925</v>
      </c>
      <c r="K88" s="60">
        <f t="shared" ref="K88:L88" si="66">+K89</f>
        <v>20049724</v>
      </c>
      <c r="L88" s="60">
        <f t="shared" si="66"/>
        <v>8289201</v>
      </c>
      <c r="M88" s="64">
        <f t="shared" si="63"/>
        <v>0.25839796196156345</v>
      </c>
      <c r="N88" s="64">
        <f t="shared" si="64"/>
        <v>0.18281596142026721</v>
      </c>
      <c r="O88" s="152">
        <f t="shared" si="65"/>
        <v>0.70749769089688475</v>
      </c>
    </row>
    <row r="89" spans="1:15" ht="43.5" customHeight="1" x14ac:dyDescent="0.25">
      <c r="A89" s="150" t="s">
        <v>420</v>
      </c>
      <c r="B89" s="34" t="s">
        <v>37</v>
      </c>
      <c r="C89" s="34">
        <v>13</v>
      </c>
      <c r="D89" s="34" t="s">
        <v>38</v>
      </c>
      <c r="E89" s="96" t="s">
        <v>251</v>
      </c>
      <c r="F89" s="60">
        <f>+F90+F94</f>
        <v>109671627.38</v>
      </c>
      <c r="G89" s="60">
        <f>+G90+G94</f>
        <v>0</v>
      </c>
      <c r="H89" s="60">
        <f>+H90+H94</f>
        <v>109671627.38</v>
      </c>
      <c r="I89" s="158">
        <f t="shared" si="47"/>
        <v>1.9648182507965468E-3</v>
      </c>
      <c r="J89" s="60">
        <f>+J90+J94</f>
        <v>28338925</v>
      </c>
      <c r="K89" s="60">
        <f t="shared" ref="K89:L89" si="67">+K90+K94</f>
        <v>20049724</v>
      </c>
      <c r="L89" s="60">
        <f t="shared" si="67"/>
        <v>8289201</v>
      </c>
      <c r="M89" s="64">
        <f t="shared" si="63"/>
        <v>0.25839796196156345</v>
      </c>
      <c r="N89" s="64">
        <f t="shared" si="64"/>
        <v>0.18281596142026721</v>
      </c>
      <c r="O89" s="152">
        <f t="shared" si="65"/>
        <v>0.70749769089688475</v>
      </c>
    </row>
    <row r="90" spans="1:15" ht="43.5" customHeight="1" x14ac:dyDescent="0.25">
      <c r="A90" s="150" t="s">
        <v>421</v>
      </c>
      <c r="B90" s="34" t="s">
        <v>37</v>
      </c>
      <c r="C90" s="34">
        <v>13</v>
      </c>
      <c r="D90" s="34" t="s">
        <v>38</v>
      </c>
      <c r="E90" s="40" t="s">
        <v>422</v>
      </c>
      <c r="F90" s="60">
        <f t="shared" ref="F90:L92" si="68">+F91</f>
        <v>63941990.380000003</v>
      </c>
      <c r="G90" s="60">
        <f t="shared" si="68"/>
        <v>0</v>
      </c>
      <c r="H90" s="60">
        <f t="shared" si="68"/>
        <v>63941990.380000003</v>
      </c>
      <c r="I90" s="158">
        <f t="shared" si="47"/>
        <v>1.1455505192384174E-3</v>
      </c>
      <c r="J90" s="60">
        <f t="shared" si="68"/>
        <v>0</v>
      </c>
      <c r="K90" s="60">
        <f t="shared" si="68"/>
        <v>0</v>
      </c>
      <c r="L90" s="60">
        <f t="shared" si="68"/>
        <v>0</v>
      </c>
      <c r="M90" s="64">
        <f t="shared" si="63"/>
        <v>0</v>
      </c>
      <c r="N90" s="64">
        <f t="shared" si="64"/>
        <v>0</v>
      </c>
      <c r="O90" s="152" t="s">
        <v>40</v>
      </c>
    </row>
    <row r="91" spans="1:15" ht="43.5" customHeight="1" x14ac:dyDescent="0.25">
      <c r="A91" s="150" t="s">
        <v>423</v>
      </c>
      <c r="B91" s="34" t="s">
        <v>37</v>
      </c>
      <c r="C91" s="34">
        <v>13</v>
      </c>
      <c r="D91" s="34" t="s">
        <v>38</v>
      </c>
      <c r="E91" s="40" t="s">
        <v>422</v>
      </c>
      <c r="F91" s="60">
        <f t="shared" si="68"/>
        <v>63941990.380000003</v>
      </c>
      <c r="G91" s="60">
        <f t="shared" si="68"/>
        <v>0</v>
      </c>
      <c r="H91" s="60">
        <f t="shared" si="68"/>
        <v>63941990.380000003</v>
      </c>
      <c r="I91" s="158">
        <f t="shared" si="47"/>
        <v>1.1455505192384174E-3</v>
      </c>
      <c r="J91" s="60">
        <f t="shared" si="68"/>
        <v>0</v>
      </c>
      <c r="K91" s="60">
        <f t="shared" si="68"/>
        <v>0</v>
      </c>
      <c r="L91" s="60">
        <f t="shared" si="68"/>
        <v>0</v>
      </c>
      <c r="M91" s="64">
        <f t="shared" si="63"/>
        <v>0</v>
      </c>
      <c r="N91" s="64">
        <f t="shared" si="64"/>
        <v>0</v>
      </c>
      <c r="O91" s="152" t="s">
        <v>40</v>
      </c>
    </row>
    <row r="92" spans="1:15" ht="43.5" customHeight="1" x14ac:dyDescent="0.25">
      <c r="A92" s="150" t="s">
        <v>424</v>
      </c>
      <c r="B92" s="34" t="s">
        <v>37</v>
      </c>
      <c r="C92" s="34">
        <v>13</v>
      </c>
      <c r="D92" s="34" t="s">
        <v>38</v>
      </c>
      <c r="E92" s="40" t="s">
        <v>425</v>
      </c>
      <c r="F92" s="60">
        <f t="shared" si="68"/>
        <v>63941990.380000003</v>
      </c>
      <c r="G92" s="60">
        <f t="shared" si="68"/>
        <v>0</v>
      </c>
      <c r="H92" s="60">
        <f t="shared" si="68"/>
        <v>63941990.380000003</v>
      </c>
      <c r="I92" s="158">
        <f t="shared" si="47"/>
        <v>1.1455505192384174E-3</v>
      </c>
      <c r="J92" s="60">
        <f t="shared" si="68"/>
        <v>0</v>
      </c>
      <c r="K92" s="60">
        <f t="shared" si="68"/>
        <v>0</v>
      </c>
      <c r="L92" s="60">
        <f t="shared" si="68"/>
        <v>0</v>
      </c>
      <c r="M92" s="64">
        <f t="shared" si="63"/>
        <v>0</v>
      </c>
      <c r="N92" s="64">
        <f t="shared" si="64"/>
        <v>0</v>
      </c>
      <c r="O92" s="152" t="s">
        <v>40</v>
      </c>
    </row>
    <row r="93" spans="1:15" ht="43.5" customHeight="1" x14ac:dyDescent="0.25">
      <c r="A93" s="153" t="s">
        <v>426</v>
      </c>
      <c r="B93" s="44" t="s">
        <v>37</v>
      </c>
      <c r="C93" s="44">
        <v>13</v>
      </c>
      <c r="D93" s="44" t="s">
        <v>38</v>
      </c>
      <c r="E93" s="45" t="s">
        <v>258</v>
      </c>
      <c r="F93" s="46">
        <v>63941990.380000003</v>
      </c>
      <c r="G93" s="46">
        <v>0</v>
      </c>
      <c r="H93" s="46">
        <f>+F93-G93</f>
        <v>63941990.380000003</v>
      </c>
      <c r="I93" s="193">
        <f t="shared" si="47"/>
        <v>1.1455505192384174E-3</v>
      </c>
      <c r="J93" s="46">
        <v>0</v>
      </c>
      <c r="K93" s="46">
        <v>0</v>
      </c>
      <c r="L93" s="46">
        <f t="shared" si="62"/>
        <v>0</v>
      </c>
      <c r="M93" s="57">
        <f t="shared" si="63"/>
        <v>0</v>
      </c>
      <c r="N93" s="57">
        <f t="shared" si="64"/>
        <v>0</v>
      </c>
      <c r="O93" s="155" t="s">
        <v>40</v>
      </c>
    </row>
    <row r="94" spans="1:15" ht="43.5" customHeight="1" x14ac:dyDescent="0.25">
      <c r="A94" s="150" t="s">
        <v>427</v>
      </c>
      <c r="B94" s="34" t="s">
        <v>37</v>
      </c>
      <c r="C94" s="34">
        <v>13</v>
      </c>
      <c r="D94" s="34" t="s">
        <v>38</v>
      </c>
      <c r="E94" s="40" t="s">
        <v>428</v>
      </c>
      <c r="F94" s="62">
        <f t="shared" ref="F94:L96" si="69">+F95</f>
        <v>45729637</v>
      </c>
      <c r="G94" s="62">
        <f t="shared" si="69"/>
        <v>0</v>
      </c>
      <c r="H94" s="62">
        <f t="shared" si="69"/>
        <v>45729637</v>
      </c>
      <c r="I94" s="151">
        <f t="shared" si="47"/>
        <v>8.1926773155812955E-4</v>
      </c>
      <c r="J94" s="62">
        <f t="shared" si="69"/>
        <v>28338925</v>
      </c>
      <c r="K94" s="62">
        <f t="shared" si="69"/>
        <v>20049724</v>
      </c>
      <c r="L94" s="62">
        <f t="shared" si="69"/>
        <v>8289201</v>
      </c>
      <c r="M94" s="64">
        <f t="shared" si="63"/>
        <v>0.61970588133030668</v>
      </c>
      <c r="N94" s="64">
        <f t="shared" si="64"/>
        <v>0.43844048007641084</v>
      </c>
      <c r="O94" s="152">
        <f t="shared" si="65"/>
        <v>0.70749769089688475</v>
      </c>
    </row>
    <row r="95" spans="1:15" ht="43.5" customHeight="1" x14ac:dyDescent="0.25">
      <c r="A95" s="150" t="s">
        <v>429</v>
      </c>
      <c r="B95" s="34" t="s">
        <v>37</v>
      </c>
      <c r="C95" s="34">
        <v>13</v>
      </c>
      <c r="D95" s="34" t="s">
        <v>38</v>
      </c>
      <c r="E95" s="40" t="s">
        <v>428</v>
      </c>
      <c r="F95" s="62">
        <f t="shared" si="69"/>
        <v>45729637</v>
      </c>
      <c r="G95" s="62">
        <f t="shared" si="69"/>
        <v>0</v>
      </c>
      <c r="H95" s="62">
        <f t="shared" si="69"/>
        <v>45729637</v>
      </c>
      <c r="I95" s="151">
        <f t="shared" si="47"/>
        <v>8.1926773155812955E-4</v>
      </c>
      <c r="J95" s="62">
        <f t="shared" si="69"/>
        <v>28338925</v>
      </c>
      <c r="K95" s="62">
        <f t="shared" si="69"/>
        <v>20049724</v>
      </c>
      <c r="L95" s="62">
        <f t="shared" si="69"/>
        <v>8289201</v>
      </c>
      <c r="M95" s="64">
        <f t="shared" si="63"/>
        <v>0.61970588133030668</v>
      </c>
      <c r="N95" s="64">
        <f t="shared" si="64"/>
        <v>0.43844048007641084</v>
      </c>
      <c r="O95" s="152">
        <f t="shared" si="65"/>
        <v>0.70749769089688475</v>
      </c>
    </row>
    <row r="96" spans="1:15" ht="43.5" customHeight="1" x14ac:dyDescent="0.25">
      <c r="A96" s="150" t="s">
        <v>430</v>
      </c>
      <c r="B96" s="34" t="s">
        <v>37</v>
      </c>
      <c r="C96" s="34">
        <v>13</v>
      </c>
      <c r="D96" s="34" t="s">
        <v>38</v>
      </c>
      <c r="E96" s="40" t="s">
        <v>393</v>
      </c>
      <c r="F96" s="62">
        <f t="shared" si="69"/>
        <v>45729637</v>
      </c>
      <c r="G96" s="62">
        <f t="shared" si="69"/>
        <v>0</v>
      </c>
      <c r="H96" s="62">
        <f t="shared" si="69"/>
        <v>45729637</v>
      </c>
      <c r="I96" s="151">
        <f t="shared" si="47"/>
        <v>8.1926773155812955E-4</v>
      </c>
      <c r="J96" s="62">
        <f t="shared" si="69"/>
        <v>28338925</v>
      </c>
      <c r="K96" s="62">
        <f t="shared" si="69"/>
        <v>20049724</v>
      </c>
      <c r="L96" s="62">
        <f t="shared" si="69"/>
        <v>8289201</v>
      </c>
      <c r="M96" s="64">
        <f t="shared" si="63"/>
        <v>0.61970588133030668</v>
      </c>
      <c r="N96" s="64">
        <f t="shared" si="64"/>
        <v>0.43844048007641084</v>
      </c>
      <c r="O96" s="152">
        <f t="shared" si="65"/>
        <v>0.70749769089688475</v>
      </c>
    </row>
    <row r="97" spans="1:15" ht="43.5" customHeight="1" x14ac:dyDescent="0.25">
      <c r="A97" s="153" t="s">
        <v>431</v>
      </c>
      <c r="B97" s="44" t="s">
        <v>37</v>
      </c>
      <c r="C97" s="44">
        <v>13</v>
      </c>
      <c r="D97" s="44" t="s">
        <v>38</v>
      </c>
      <c r="E97" s="45" t="s">
        <v>258</v>
      </c>
      <c r="F97" s="46">
        <v>45729637</v>
      </c>
      <c r="G97" s="46">
        <v>0</v>
      </c>
      <c r="H97" s="46">
        <f>+F97-G97</f>
        <v>45729637</v>
      </c>
      <c r="I97" s="154">
        <f t="shared" si="47"/>
        <v>8.1926773155812955E-4</v>
      </c>
      <c r="J97" s="46">
        <v>28338925</v>
      </c>
      <c r="K97" s="46">
        <v>20049724</v>
      </c>
      <c r="L97" s="46">
        <f t="shared" si="62"/>
        <v>8289201</v>
      </c>
      <c r="M97" s="57">
        <f t="shared" si="63"/>
        <v>0.61970588133030668</v>
      </c>
      <c r="N97" s="57">
        <f t="shared" si="64"/>
        <v>0.43844048007641084</v>
      </c>
      <c r="O97" s="155">
        <f t="shared" si="65"/>
        <v>0.70749769089688475</v>
      </c>
    </row>
    <row r="98" spans="1:15" ht="43.5" customHeight="1" x14ac:dyDescent="0.25">
      <c r="A98" s="150" t="s">
        <v>432</v>
      </c>
      <c r="B98" s="34" t="s">
        <v>37</v>
      </c>
      <c r="C98" s="34">
        <v>13</v>
      </c>
      <c r="D98" s="34" t="s">
        <v>38</v>
      </c>
      <c r="E98" s="40" t="s">
        <v>433</v>
      </c>
      <c r="F98" s="60">
        <f>+F99</f>
        <v>20000000</v>
      </c>
      <c r="G98" s="60">
        <f t="shared" ref="G98:G102" si="70">+G99</f>
        <v>0</v>
      </c>
      <c r="H98" s="60">
        <f>+H99</f>
        <v>20000000</v>
      </c>
      <c r="I98" s="151">
        <f t="shared" si="47"/>
        <v>3.5830930893159267E-4</v>
      </c>
      <c r="J98" s="60">
        <f>+J99</f>
        <v>0</v>
      </c>
      <c r="K98" s="60">
        <f t="shared" ref="K98:L102" si="71">+K99</f>
        <v>0</v>
      </c>
      <c r="L98" s="60">
        <f t="shared" si="71"/>
        <v>0</v>
      </c>
      <c r="M98" s="64">
        <f t="shared" si="63"/>
        <v>0</v>
      </c>
      <c r="N98" s="64">
        <f t="shared" si="64"/>
        <v>0</v>
      </c>
      <c r="O98" s="152" t="s">
        <v>40</v>
      </c>
    </row>
    <row r="99" spans="1:15" ht="43.5" customHeight="1" x14ac:dyDescent="0.25">
      <c r="A99" s="150" t="s">
        <v>434</v>
      </c>
      <c r="B99" s="34" t="s">
        <v>37</v>
      </c>
      <c r="C99" s="34">
        <v>13</v>
      </c>
      <c r="D99" s="34" t="s">
        <v>38</v>
      </c>
      <c r="E99" s="96" t="s">
        <v>251</v>
      </c>
      <c r="F99" s="60">
        <f>+F100</f>
        <v>20000000</v>
      </c>
      <c r="G99" s="60">
        <f t="shared" si="70"/>
        <v>0</v>
      </c>
      <c r="H99" s="60">
        <f>+H100</f>
        <v>20000000</v>
      </c>
      <c r="I99" s="151">
        <f t="shared" si="47"/>
        <v>3.5830930893159267E-4</v>
      </c>
      <c r="J99" s="60">
        <f>+J100</f>
        <v>0</v>
      </c>
      <c r="K99" s="60">
        <f t="shared" si="71"/>
        <v>0</v>
      </c>
      <c r="L99" s="60">
        <f t="shared" si="71"/>
        <v>0</v>
      </c>
      <c r="M99" s="64">
        <f t="shared" si="63"/>
        <v>0</v>
      </c>
      <c r="N99" s="64">
        <f t="shared" si="64"/>
        <v>0</v>
      </c>
      <c r="O99" s="152" t="s">
        <v>40</v>
      </c>
    </row>
    <row r="100" spans="1:15" ht="43.5" customHeight="1" x14ac:dyDescent="0.25">
      <c r="A100" s="150" t="s">
        <v>508</v>
      </c>
      <c r="B100" s="34" t="s">
        <v>37</v>
      </c>
      <c r="C100" s="34">
        <v>13</v>
      </c>
      <c r="D100" s="34" t="s">
        <v>38</v>
      </c>
      <c r="E100" s="40" t="s">
        <v>509</v>
      </c>
      <c r="F100" s="60">
        <f t="shared" ref="F100:J102" si="72">+F101</f>
        <v>20000000</v>
      </c>
      <c r="G100" s="60">
        <f t="shared" si="70"/>
        <v>0</v>
      </c>
      <c r="H100" s="60">
        <f t="shared" si="72"/>
        <v>20000000</v>
      </c>
      <c r="I100" s="151">
        <f t="shared" si="47"/>
        <v>3.5830930893159267E-4</v>
      </c>
      <c r="J100" s="60">
        <f t="shared" si="72"/>
        <v>0</v>
      </c>
      <c r="K100" s="60">
        <f t="shared" si="71"/>
        <v>0</v>
      </c>
      <c r="L100" s="60">
        <f t="shared" si="71"/>
        <v>0</v>
      </c>
      <c r="M100" s="64">
        <f t="shared" si="63"/>
        <v>0</v>
      </c>
      <c r="N100" s="64">
        <f t="shared" si="64"/>
        <v>0</v>
      </c>
      <c r="O100" s="152" t="s">
        <v>40</v>
      </c>
    </row>
    <row r="101" spans="1:15" ht="43.5" customHeight="1" x14ac:dyDescent="0.25">
      <c r="A101" s="150" t="s">
        <v>510</v>
      </c>
      <c r="B101" s="34" t="s">
        <v>37</v>
      </c>
      <c r="C101" s="34">
        <v>13</v>
      </c>
      <c r="D101" s="34" t="s">
        <v>38</v>
      </c>
      <c r="E101" s="40" t="s">
        <v>509</v>
      </c>
      <c r="F101" s="60">
        <f t="shared" si="72"/>
        <v>20000000</v>
      </c>
      <c r="G101" s="60">
        <f t="shared" si="70"/>
        <v>0</v>
      </c>
      <c r="H101" s="60">
        <f t="shared" si="72"/>
        <v>20000000</v>
      </c>
      <c r="I101" s="151">
        <f t="shared" si="47"/>
        <v>3.5830930893159267E-4</v>
      </c>
      <c r="J101" s="60">
        <f t="shared" si="72"/>
        <v>0</v>
      </c>
      <c r="K101" s="60">
        <f t="shared" si="71"/>
        <v>0</v>
      </c>
      <c r="L101" s="60">
        <f t="shared" si="71"/>
        <v>0</v>
      </c>
      <c r="M101" s="64">
        <f t="shared" si="63"/>
        <v>0</v>
      </c>
      <c r="N101" s="64">
        <f t="shared" si="64"/>
        <v>0</v>
      </c>
      <c r="O101" s="152" t="s">
        <v>40</v>
      </c>
    </row>
    <row r="102" spans="1:15" ht="43.5" customHeight="1" x14ac:dyDescent="0.25">
      <c r="A102" s="150" t="s">
        <v>511</v>
      </c>
      <c r="B102" s="34" t="s">
        <v>37</v>
      </c>
      <c r="C102" s="34">
        <v>13</v>
      </c>
      <c r="D102" s="34" t="s">
        <v>38</v>
      </c>
      <c r="E102" s="40" t="s">
        <v>393</v>
      </c>
      <c r="F102" s="60">
        <f t="shared" si="72"/>
        <v>20000000</v>
      </c>
      <c r="G102" s="60">
        <f t="shared" si="70"/>
        <v>0</v>
      </c>
      <c r="H102" s="60">
        <f t="shared" si="72"/>
        <v>20000000</v>
      </c>
      <c r="I102" s="151">
        <f t="shared" si="47"/>
        <v>3.5830930893159267E-4</v>
      </c>
      <c r="J102" s="60">
        <f t="shared" si="72"/>
        <v>0</v>
      </c>
      <c r="K102" s="60">
        <f t="shared" si="71"/>
        <v>0</v>
      </c>
      <c r="L102" s="60">
        <f t="shared" si="71"/>
        <v>0</v>
      </c>
      <c r="M102" s="64">
        <f t="shared" si="63"/>
        <v>0</v>
      </c>
      <c r="N102" s="64">
        <f t="shared" si="64"/>
        <v>0</v>
      </c>
      <c r="O102" s="152" t="s">
        <v>40</v>
      </c>
    </row>
    <row r="103" spans="1:15" ht="43.5" customHeight="1" x14ac:dyDescent="0.25">
      <c r="A103" s="153" t="s">
        <v>512</v>
      </c>
      <c r="B103" s="44" t="s">
        <v>37</v>
      </c>
      <c r="C103" s="44">
        <v>13</v>
      </c>
      <c r="D103" s="44" t="s">
        <v>38</v>
      </c>
      <c r="E103" s="45" t="s">
        <v>258</v>
      </c>
      <c r="F103" s="46">
        <v>20000000</v>
      </c>
      <c r="G103" s="46">
        <v>0</v>
      </c>
      <c r="H103" s="46">
        <f>+F103-G103</f>
        <v>20000000</v>
      </c>
      <c r="I103" s="154">
        <f t="shared" si="47"/>
        <v>3.5830930893159267E-4</v>
      </c>
      <c r="J103" s="46">
        <v>0</v>
      </c>
      <c r="K103" s="46">
        <v>0</v>
      </c>
      <c r="L103" s="46">
        <f t="shared" ref="L103" si="73">+J103-K103</f>
        <v>0</v>
      </c>
      <c r="M103" s="57">
        <f t="shared" si="63"/>
        <v>0</v>
      </c>
      <c r="N103" s="57">
        <f t="shared" si="64"/>
        <v>0</v>
      </c>
      <c r="O103" s="155" t="s">
        <v>40</v>
      </c>
    </row>
    <row r="104" spans="1:15" ht="43.5" customHeight="1" x14ac:dyDescent="0.25">
      <c r="A104" s="194" t="s">
        <v>441</v>
      </c>
      <c r="B104" s="101" t="s">
        <v>37</v>
      </c>
      <c r="C104" s="34">
        <v>13</v>
      </c>
      <c r="D104" s="34" t="s">
        <v>38</v>
      </c>
      <c r="E104" s="96" t="s">
        <v>442</v>
      </c>
      <c r="F104" s="66">
        <f t="shared" ref="F104:H105" si="74">+F106</f>
        <v>2620046413.3000002</v>
      </c>
      <c r="G104" s="66">
        <f t="shared" si="74"/>
        <v>0</v>
      </c>
      <c r="H104" s="66">
        <f t="shared" si="74"/>
        <v>2620046413.3000002</v>
      </c>
      <c r="I104" s="163">
        <f t="shared" si="47"/>
        <v>4.6939350985911059E-2</v>
      </c>
      <c r="J104" s="66">
        <f t="shared" ref="J104:L105" si="75">+J106</f>
        <v>2187605272.3000002</v>
      </c>
      <c r="K104" s="66">
        <f t="shared" si="75"/>
        <v>2090568101.3</v>
      </c>
      <c r="L104" s="66">
        <f t="shared" si="75"/>
        <v>97037171</v>
      </c>
      <c r="M104" s="64">
        <f t="shared" si="63"/>
        <v>0.83494905326683433</v>
      </c>
      <c r="N104" s="64">
        <f t="shared" si="64"/>
        <v>0.79791262119928941</v>
      </c>
      <c r="O104" s="152">
        <f t="shared" si="65"/>
        <v>0.95564228509196381</v>
      </c>
    </row>
    <row r="105" spans="1:15" ht="43.5" customHeight="1" x14ac:dyDescent="0.25">
      <c r="A105" s="194" t="s">
        <v>441</v>
      </c>
      <c r="B105" s="101" t="s">
        <v>37</v>
      </c>
      <c r="C105" s="34">
        <v>20</v>
      </c>
      <c r="D105" s="34" t="s">
        <v>38</v>
      </c>
      <c r="E105" s="96" t="s">
        <v>442</v>
      </c>
      <c r="F105" s="66">
        <f t="shared" si="74"/>
        <v>10000000000</v>
      </c>
      <c r="G105" s="66">
        <f t="shared" si="74"/>
        <v>0</v>
      </c>
      <c r="H105" s="66">
        <f t="shared" si="74"/>
        <v>10000000000</v>
      </c>
      <c r="I105" s="163">
        <f t="shared" si="47"/>
        <v>0.17915465446579634</v>
      </c>
      <c r="J105" s="66">
        <f t="shared" si="75"/>
        <v>10000000000</v>
      </c>
      <c r="K105" s="66">
        <f t="shared" si="75"/>
        <v>10000000000</v>
      </c>
      <c r="L105" s="66">
        <f t="shared" si="75"/>
        <v>0</v>
      </c>
      <c r="M105" s="64">
        <f t="shared" si="63"/>
        <v>1</v>
      </c>
      <c r="N105" s="64">
        <f t="shared" si="64"/>
        <v>1</v>
      </c>
      <c r="O105" s="152">
        <f t="shared" si="65"/>
        <v>1</v>
      </c>
    </row>
    <row r="106" spans="1:15" ht="43.5" customHeight="1" x14ac:dyDescent="0.25">
      <c r="A106" s="194" t="s">
        <v>443</v>
      </c>
      <c r="B106" s="101" t="s">
        <v>37</v>
      </c>
      <c r="C106" s="34">
        <v>13</v>
      </c>
      <c r="D106" s="34" t="s">
        <v>38</v>
      </c>
      <c r="E106" s="96" t="s">
        <v>251</v>
      </c>
      <c r="F106" s="66">
        <f>+F108+F112+F122+F126</f>
        <v>2620046413.3000002</v>
      </c>
      <c r="G106" s="66">
        <f>+G108+G112+G122+G126</f>
        <v>0</v>
      </c>
      <c r="H106" s="66">
        <f>+H108+H112+H122+H126</f>
        <v>2620046413.3000002</v>
      </c>
      <c r="I106" s="163">
        <f t="shared" si="47"/>
        <v>4.6939350985911059E-2</v>
      </c>
      <c r="J106" s="66">
        <f>+J108+J112+J122+J126</f>
        <v>2187605272.3000002</v>
      </c>
      <c r="K106" s="66">
        <f t="shared" ref="K106:L106" si="76">+K108+K112+K122+K126</f>
        <v>2090568101.3</v>
      </c>
      <c r="L106" s="66">
        <f t="shared" si="76"/>
        <v>97037171</v>
      </c>
      <c r="M106" s="64">
        <f t="shared" si="63"/>
        <v>0.83494905326683433</v>
      </c>
      <c r="N106" s="64">
        <f t="shared" si="64"/>
        <v>0.79791262119928941</v>
      </c>
      <c r="O106" s="152">
        <f t="shared" si="65"/>
        <v>0.95564228509196381</v>
      </c>
    </row>
    <row r="107" spans="1:15" ht="43.5" customHeight="1" x14ac:dyDescent="0.25">
      <c r="A107" s="194" t="s">
        <v>443</v>
      </c>
      <c r="B107" s="101" t="s">
        <v>37</v>
      </c>
      <c r="C107" s="34">
        <v>20</v>
      </c>
      <c r="D107" s="34" t="s">
        <v>38</v>
      </c>
      <c r="E107" s="96" t="s">
        <v>251</v>
      </c>
      <c r="F107" s="66">
        <f>+F113</f>
        <v>10000000000</v>
      </c>
      <c r="G107" s="66">
        <f>+G113</f>
        <v>0</v>
      </c>
      <c r="H107" s="66">
        <f>+H113</f>
        <v>10000000000</v>
      </c>
      <c r="I107" s="163">
        <f t="shared" si="47"/>
        <v>0.17915465446579634</v>
      </c>
      <c r="J107" s="66">
        <f>+J113</f>
        <v>10000000000</v>
      </c>
      <c r="K107" s="66">
        <f t="shared" ref="K107:L107" si="77">+K113</f>
        <v>10000000000</v>
      </c>
      <c r="L107" s="66">
        <f t="shared" si="77"/>
        <v>0</v>
      </c>
      <c r="M107" s="64">
        <f t="shared" si="63"/>
        <v>1</v>
      </c>
      <c r="N107" s="64">
        <f t="shared" si="64"/>
        <v>1</v>
      </c>
      <c r="O107" s="152">
        <f t="shared" si="65"/>
        <v>1</v>
      </c>
    </row>
    <row r="108" spans="1:15" ht="52.5" customHeight="1" x14ac:dyDescent="0.25">
      <c r="A108" s="186" t="s">
        <v>444</v>
      </c>
      <c r="B108" s="101" t="s">
        <v>37</v>
      </c>
      <c r="C108" s="34">
        <v>13</v>
      </c>
      <c r="D108" s="34" t="s">
        <v>38</v>
      </c>
      <c r="E108" s="96" t="s">
        <v>445</v>
      </c>
      <c r="F108" s="66">
        <f t="shared" ref="F108:L111" si="78">+F109</f>
        <v>1168128</v>
      </c>
      <c r="G108" s="66">
        <f t="shared" si="78"/>
        <v>0</v>
      </c>
      <c r="H108" s="66">
        <f t="shared" si="78"/>
        <v>1168128</v>
      </c>
      <c r="I108" s="162">
        <f t="shared" si="47"/>
        <v>2.0927556821182175E-5</v>
      </c>
      <c r="J108" s="66">
        <f t="shared" si="78"/>
        <v>1168128</v>
      </c>
      <c r="K108" s="66">
        <f t="shared" si="78"/>
        <v>1168128</v>
      </c>
      <c r="L108" s="66">
        <f t="shared" si="78"/>
        <v>0</v>
      </c>
      <c r="M108" s="64">
        <f t="shared" si="63"/>
        <v>1</v>
      </c>
      <c r="N108" s="64">
        <f t="shared" si="64"/>
        <v>1</v>
      </c>
      <c r="O108" s="152">
        <f t="shared" si="65"/>
        <v>1</v>
      </c>
    </row>
    <row r="109" spans="1:15" ht="52.5" customHeight="1" x14ac:dyDescent="0.25">
      <c r="A109" s="186" t="s">
        <v>446</v>
      </c>
      <c r="B109" s="101" t="s">
        <v>37</v>
      </c>
      <c r="C109" s="34">
        <v>13</v>
      </c>
      <c r="D109" s="34" t="s">
        <v>38</v>
      </c>
      <c r="E109" s="96" t="s">
        <v>445</v>
      </c>
      <c r="F109" s="66">
        <f t="shared" si="78"/>
        <v>1168128</v>
      </c>
      <c r="G109" s="66">
        <f t="shared" si="78"/>
        <v>0</v>
      </c>
      <c r="H109" s="66">
        <f t="shared" si="78"/>
        <v>1168128</v>
      </c>
      <c r="I109" s="162">
        <f t="shared" si="47"/>
        <v>2.0927556821182175E-5</v>
      </c>
      <c r="J109" s="66">
        <f t="shared" si="78"/>
        <v>1168128</v>
      </c>
      <c r="K109" s="66">
        <f t="shared" si="78"/>
        <v>1168128</v>
      </c>
      <c r="L109" s="66">
        <f t="shared" si="78"/>
        <v>0</v>
      </c>
      <c r="M109" s="64">
        <f t="shared" si="63"/>
        <v>1</v>
      </c>
      <c r="N109" s="64">
        <f t="shared" si="64"/>
        <v>1</v>
      </c>
      <c r="O109" s="152">
        <f t="shared" si="65"/>
        <v>1</v>
      </c>
    </row>
    <row r="110" spans="1:15" ht="43.5" customHeight="1" x14ac:dyDescent="0.25">
      <c r="A110" s="186" t="s">
        <v>447</v>
      </c>
      <c r="B110" s="101" t="s">
        <v>37</v>
      </c>
      <c r="C110" s="34">
        <v>13</v>
      </c>
      <c r="D110" s="34" t="s">
        <v>38</v>
      </c>
      <c r="E110" s="96" t="s">
        <v>448</v>
      </c>
      <c r="F110" s="66">
        <f t="shared" si="78"/>
        <v>1168128</v>
      </c>
      <c r="G110" s="66">
        <f t="shared" si="78"/>
        <v>0</v>
      </c>
      <c r="H110" s="66">
        <f t="shared" si="78"/>
        <v>1168128</v>
      </c>
      <c r="I110" s="162">
        <f t="shared" si="47"/>
        <v>2.0927556821182175E-5</v>
      </c>
      <c r="J110" s="66">
        <f t="shared" si="78"/>
        <v>1168128</v>
      </c>
      <c r="K110" s="66">
        <f t="shared" si="78"/>
        <v>1168128</v>
      </c>
      <c r="L110" s="66">
        <f t="shared" si="78"/>
        <v>0</v>
      </c>
      <c r="M110" s="64">
        <f t="shared" si="63"/>
        <v>1</v>
      </c>
      <c r="N110" s="64">
        <f t="shared" si="64"/>
        <v>1</v>
      </c>
      <c r="O110" s="152">
        <f t="shared" si="65"/>
        <v>1</v>
      </c>
    </row>
    <row r="111" spans="1:15" ht="43.5" customHeight="1" x14ac:dyDescent="0.25">
      <c r="A111" s="153" t="s">
        <v>449</v>
      </c>
      <c r="B111" s="104" t="s">
        <v>37</v>
      </c>
      <c r="C111" s="44">
        <v>13</v>
      </c>
      <c r="D111" s="44" t="s">
        <v>38</v>
      </c>
      <c r="E111" s="45" t="s">
        <v>258</v>
      </c>
      <c r="F111" s="46">
        <v>1168128</v>
      </c>
      <c r="G111" s="56">
        <f t="shared" si="78"/>
        <v>0</v>
      </c>
      <c r="H111" s="46">
        <f>+F111-G111</f>
        <v>1168128</v>
      </c>
      <c r="I111" s="160">
        <f t="shared" si="47"/>
        <v>2.0927556821182175E-5</v>
      </c>
      <c r="J111" s="56">
        <v>1168128</v>
      </c>
      <c r="K111" s="56">
        <v>1168128</v>
      </c>
      <c r="L111" s="46">
        <f t="shared" si="62"/>
        <v>0</v>
      </c>
      <c r="M111" s="57">
        <f t="shared" si="63"/>
        <v>1</v>
      </c>
      <c r="N111" s="57">
        <f t="shared" si="64"/>
        <v>1</v>
      </c>
      <c r="O111" s="155">
        <f t="shared" si="65"/>
        <v>1</v>
      </c>
    </row>
    <row r="112" spans="1:15" ht="57" customHeight="1" x14ac:dyDescent="0.25">
      <c r="A112" s="186" t="s">
        <v>450</v>
      </c>
      <c r="B112" s="108" t="s">
        <v>37</v>
      </c>
      <c r="C112" s="34">
        <v>13</v>
      </c>
      <c r="D112" s="34" t="s">
        <v>38</v>
      </c>
      <c r="E112" s="96" t="s">
        <v>451</v>
      </c>
      <c r="F112" s="60">
        <f t="shared" ref="F112:H113" si="79">+F114</f>
        <v>1621534103.74</v>
      </c>
      <c r="G112" s="60">
        <f t="shared" si="79"/>
        <v>0</v>
      </c>
      <c r="H112" s="60">
        <f>+H114</f>
        <v>1621534103.74</v>
      </c>
      <c r="I112" s="163">
        <f t="shared" si="47"/>
        <v>2.9050538206004447E-2</v>
      </c>
      <c r="J112" s="60">
        <f>+J114</f>
        <v>1189092962.74</v>
      </c>
      <c r="K112" s="60">
        <f t="shared" ref="K112:L113" si="80">+K114</f>
        <v>1094046780.74</v>
      </c>
      <c r="L112" s="60">
        <f t="shared" si="80"/>
        <v>95046182</v>
      </c>
      <c r="M112" s="64">
        <f t="shared" si="63"/>
        <v>0.73331357015397158</v>
      </c>
      <c r="N112" s="64">
        <f t="shared" si="64"/>
        <v>0.67469859450789671</v>
      </c>
      <c r="O112" s="152">
        <f t="shared" si="65"/>
        <v>0.92006833361372586</v>
      </c>
    </row>
    <row r="113" spans="1:16" ht="57" customHeight="1" x14ac:dyDescent="0.25">
      <c r="A113" s="186" t="s">
        <v>450</v>
      </c>
      <c r="B113" s="101" t="s">
        <v>41</v>
      </c>
      <c r="C113" s="34">
        <v>20</v>
      </c>
      <c r="D113" s="34" t="s">
        <v>38</v>
      </c>
      <c r="E113" s="96" t="s">
        <v>451</v>
      </c>
      <c r="F113" s="60">
        <f t="shared" si="79"/>
        <v>10000000000</v>
      </c>
      <c r="G113" s="60">
        <f t="shared" si="79"/>
        <v>0</v>
      </c>
      <c r="H113" s="60">
        <f t="shared" si="79"/>
        <v>10000000000</v>
      </c>
      <c r="I113" s="163">
        <f t="shared" si="47"/>
        <v>0.17915465446579634</v>
      </c>
      <c r="J113" s="60">
        <f t="shared" ref="J113" si="81">+J115</f>
        <v>10000000000</v>
      </c>
      <c r="K113" s="60">
        <f t="shared" si="80"/>
        <v>10000000000</v>
      </c>
      <c r="L113" s="60">
        <f t="shared" si="80"/>
        <v>0</v>
      </c>
      <c r="M113" s="64">
        <f t="shared" si="63"/>
        <v>1</v>
      </c>
      <c r="N113" s="64">
        <f t="shared" si="64"/>
        <v>1</v>
      </c>
      <c r="O113" s="152">
        <f t="shared" si="65"/>
        <v>1</v>
      </c>
    </row>
    <row r="114" spans="1:16" ht="57" customHeight="1" x14ac:dyDescent="0.25">
      <c r="A114" s="186" t="s">
        <v>452</v>
      </c>
      <c r="B114" s="108" t="s">
        <v>37</v>
      </c>
      <c r="C114" s="34">
        <v>13</v>
      </c>
      <c r="D114" s="34" t="s">
        <v>38</v>
      </c>
      <c r="E114" s="96" t="s">
        <v>451</v>
      </c>
      <c r="F114" s="66">
        <f>+F116+F117</f>
        <v>1621534103.74</v>
      </c>
      <c r="G114" s="66">
        <f>+G116+G117</f>
        <v>0</v>
      </c>
      <c r="H114" s="66">
        <f>+H116+H117</f>
        <v>1621534103.74</v>
      </c>
      <c r="I114" s="163">
        <f t="shared" si="47"/>
        <v>2.9050538206004447E-2</v>
      </c>
      <c r="J114" s="66">
        <f>+J116+J117</f>
        <v>1189092962.74</v>
      </c>
      <c r="K114" s="66">
        <f t="shared" ref="K114:L114" si="82">+K116+K117</f>
        <v>1094046780.74</v>
      </c>
      <c r="L114" s="66">
        <f t="shared" si="82"/>
        <v>95046182</v>
      </c>
      <c r="M114" s="64">
        <f t="shared" si="63"/>
        <v>0.73331357015397158</v>
      </c>
      <c r="N114" s="64">
        <f t="shared" si="64"/>
        <v>0.67469859450789671</v>
      </c>
      <c r="O114" s="152">
        <f t="shared" si="65"/>
        <v>0.92006833361372586</v>
      </c>
    </row>
    <row r="115" spans="1:16" ht="57" customHeight="1" x14ac:dyDescent="0.25">
      <c r="A115" s="186" t="s">
        <v>452</v>
      </c>
      <c r="B115" s="101" t="s">
        <v>41</v>
      </c>
      <c r="C115" s="34">
        <v>20</v>
      </c>
      <c r="D115" s="34" t="s">
        <v>38</v>
      </c>
      <c r="E115" s="96" t="s">
        <v>451</v>
      </c>
      <c r="F115" s="66">
        <f>+F118</f>
        <v>10000000000</v>
      </c>
      <c r="G115" s="66">
        <f>+G118</f>
        <v>0</v>
      </c>
      <c r="H115" s="66">
        <f>+H118</f>
        <v>10000000000</v>
      </c>
      <c r="I115" s="163">
        <f t="shared" si="47"/>
        <v>0.17915465446579634</v>
      </c>
      <c r="J115" s="66">
        <f>+J118</f>
        <v>10000000000</v>
      </c>
      <c r="K115" s="66">
        <f t="shared" ref="K115:L115" si="83">+K118</f>
        <v>10000000000</v>
      </c>
      <c r="L115" s="66">
        <f t="shared" si="83"/>
        <v>0</v>
      </c>
      <c r="M115" s="64">
        <f t="shared" si="63"/>
        <v>1</v>
      </c>
      <c r="N115" s="64">
        <f t="shared" si="64"/>
        <v>1</v>
      </c>
      <c r="O115" s="152">
        <f t="shared" si="65"/>
        <v>1</v>
      </c>
    </row>
    <row r="116" spans="1:16" ht="43.5" customHeight="1" x14ac:dyDescent="0.25">
      <c r="A116" s="150" t="s">
        <v>454</v>
      </c>
      <c r="B116" s="108" t="s">
        <v>37</v>
      </c>
      <c r="C116" s="34">
        <v>13</v>
      </c>
      <c r="D116" s="34" t="s">
        <v>38</v>
      </c>
      <c r="E116" s="40" t="s">
        <v>455</v>
      </c>
      <c r="F116" s="62">
        <f>+F120</f>
        <v>822367350</v>
      </c>
      <c r="G116" s="62">
        <f>+G120</f>
        <v>0</v>
      </c>
      <c r="H116" s="62">
        <f>+H120</f>
        <v>822367350</v>
      </c>
      <c r="I116" s="163">
        <f t="shared" si="47"/>
        <v>1.473309384332026E-2</v>
      </c>
      <c r="J116" s="62">
        <f>+J120</f>
        <v>822367350</v>
      </c>
      <c r="K116" s="62">
        <f t="shared" ref="K116:L116" si="84">+K120</f>
        <v>822367350</v>
      </c>
      <c r="L116" s="62">
        <f t="shared" si="84"/>
        <v>0</v>
      </c>
      <c r="M116" s="64">
        <f t="shared" si="63"/>
        <v>1</v>
      </c>
      <c r="N116" s="64">
        <f t="shared" si="64"/>
        <v>1</v>
      </c>
      <c r="O116" s="152">
        <f t="shared" si="65"/>
        <v>1</v>
      </c>
    </row>
    <row r="117" spans="1:16" ht="43.5" customHeight="1" x14ac:dyDescent="0.25">
      <c r="A117" s="186" t="s">
        <v>453</v>
      </c>
      <c r="B117" s="108" t="s">
        <v>37</v>
      </c>
      <c r="C117" s="34">
        <v>13</v>
      </c>
      <c r="D117" s="34" t="s">
        <v>38</v>
      </c>
      <c r="E117" s="96" t="s">
        <v>393</v>
      </c>
      <c r="F117" s="66">
        <f>+F119</f>
        <v>799166753.74000001</v>
      </c>
      <c r="G117" s="66">
        <f>+G119</f>
        <v>0</v>
      </c>
      <c r="H117" s="66">
        <f>+H119</f>
        <v>799166753.74000001</v>
      </c>
      <c r="I117" s="163">
        <f t="shared" si="47"/>
        <v>1.4317444362684185E-2</v>
      </c>
      <c r="J117" s="66">
        <f>+J119</f>
        <v>366725612.74000001</v>
      </c>
      <c r="K117" s="66">
        <f t="shared" ref="K117:L117" si="85">+K119</f>
        <v>271679430.74000001</v>
      </c>
      <c r="L117" s="66">
        <f t="shared" si="85"/>
        <v>95046182</v>
      </c>
      <c r="M117" s="64">
        <f t="shared" si="63"/>
        <v>0.458884971157484</v>
      </c>
      <c r="N117" s="64">
        <f t="shared" si="64"/>
        <v>0.33995336951715571</v>
      </c>
      <c r="O117" s="152">
        <f t="shared" si="65"/>
        <v>0.7408248055273261</v>
      </c>
    </row>
    <row r="118" spans="1:16" ht="43.5" customHeight="1" x14ac:dyDescent="0.25">
      <c r="A118" s="150" t="s">
        <v>454</v>
      </c>
      <c r="B118" s="101" t="s">
        <v>41</v>
      </c>
      <c r="C118" s="34">
        <v>20</v>
      </c>
      <c r="D118" s="34" t="s">
        <v>38</v>
      </c>
      <c r="E118" s="40" t="s">
        <v>455</v>
      </c>
      <c r="F118" s="62">
        <f>+F121</f>
        <v>10000000000</v>
      </c>
      <c r="G118" s="62">
        <f>+G121</f>
        <v>0</v>
      </c>
      <c r="H118" s="62">
        <f>+H121</f>
        <v>10000000000</v>
      </c>
      <c r="I118" s="163">
        <f t="shared" si="47"/>
        <v>0.17915465446579634</v>
      </c>
      <c r="J118" s="62">
        <f>+J121</f>
        <v>10000000000</v>
      </c>
      <c r="K118" s="62">
        <f t="shared" ref="K118:L118" si="86">+K121</f>
        <v>10000000000</v>
      </c>
      <c r="L118" s="62">
        <f t="shared" si="86"/>
        <v>0</v>
      </c>
      <c r="M118" s="64">
        <f t="shared" si="63"/>
        <v>1</v>
      </c>
      <c r="N118" s="64">
        <f t="shared" si="64"/>
        <v>1</v>
      </c>
      <c r="O118" s="152">
        <f t="shared" si="65"/>
        <v>1</v>
      </c>
    </row>
    <row r="119" spans="1:16" ht="43.5" customHeight="1" x14ac:dyDescent="0.25">
      <c r="A119" s="153" t="s">
        <v>456</v>
      </c>
      <c r="B119" s="100" t="s">
        <v>37</v>
      </c>
      <c r="C119" s="44">
        <v>13</v>
      </c>
      <c r="D119" s="44" t="s">
        <v>38</v>
      </c>
      <c r="E119" s="109" t="s">
        <v>258</v>
      </c>
      <c r="F119" s="46">
        <v>799166753.74000001</v>
      </c>
      <c r="G119" s="46">
        <v>0</v>
      </c>
      <c r="H119" s="46">
        <f t="shared" ref="H119:H121" si="87">+F119-G119</f>
        <v>799166753.74000001</v>
      </c>
      <c r="I119" s="164">
        <f t="shared" si="47"/>
        <v>1.4317444362684185E-2</v>
      </c>
      <c r="J119" s="46">
        <v>366725612.74000001</v>
      </c>
      <c r="K119" s="46">
        <v>271679430.74000001</v>
      </c>
      <c r="L119" s="46">
        <f t="shared" si="62"/>
        <v>95046182</v>
      </c>
      <c r="M119" s="57">
        <f t="shared" si="63"/>
        <v>0.458884971157484</v>
      </c>
      <c r="N119" s="57">
        <f t="shared" si="64"/>
        <v>0.33995336951715571</v>
      </c>
      <c r="O119" s="155">
        <f t="shared" si="65"/>
        <v>0.7408248055273261</v>
      </c>
      <c r="P119" s="50"/>
    </row>
    <row r="120" spans="1:16" ht="43.5" customHeight="1" x14ac:dyDescent="0.25">
      <c r="A120" s="153" t="s">
        <v>457</v>
      </c>
      <c r="B120" s="104" t="s">
        <v>37</v>
      </c>
      <c r="C120" s="44">
        <v>13</v>
      </c>
      <c r="D120" s="44" t="s">
        <v>38</v>
      </c>
      <c r="E120" s="109" t="s">
        <v>258</v>
      </c>
      <c r="F120" s="46">
        <v>822367350</v>
      </c>
      <c r="G120" s="46">
        <f>+G121</f>
        <v>0</v>
      </c>
      <c r="H120" s="46">
        <f t="shared" si="87"/>
        <v>822367350</v>
      </c>
      <c r="I120" s="164">
        <f t="shared" si="47"/>
        <v>1.473309384332026E-2</v>
      </c>
      <c r="J120" s="46">
        <v>822367350</v>
      </c>
      <c r="K120" s="46">
        <v>822367350</v>
      </c>
      <c r="L120" s="46">
        <f t="shared" si="62"/>
        <v>0</v>
      </c>
      <c r="M120" s="57">
        <f t="shared" si="63"/>
        <v>1</v>
      </c>
      <c r="N120" s="57">
        <f t="shared" si="64"/>
        <v>1</v>
      </c>
      <c r="O120" s="155">
        <f t="shared" si="65"/>
        <v>1</v>
      </c>
    </row>
    <row r="121" spans="1:16" ht="43.5" customHeight="1" x14ac:dyDescent="0.25">
      <c r="A121" s="153" t="s">
        <v>457</v>
      </c>
      <c r="B121" s="104" t="s">
        <v>41</v>
      </c>
      <c r="C121" s="44">
        <v>20</v>
      </c>
      <c r="D121" s="44" t="s">
        <v>38</v>
      </c>
      <c r="E121" s="109" t="s">
        <v>258</v>
      </c>
      <c r="F121" s="46">
        <v>10000000000</v>
      </c>
      <c r="G121" s="46">
        <v>0</v>
      </c>
      <c r="H121" s="46">
        <f t="shared" si="87"/>
        <v>10000000000</v>
      </c>
      <c r="I121" s="164">
        <f t="shared" si="47"/>
        <v>0.17915465446579634</v>
      </c>
      <c r="J121" s="46">
        <v>10000000000</v>
      </c>
      <c r="K121" s="46">
        <v>10000000000</v>
      </c>
      <c r="L121" s="46">
        <f t="shared" si="62"/>
        <v>0</v>
      </c>
      <c r="M121" s="57">
        <f t="shared" si="63"/>
        <v>1</v>
      </c>
      <c r="N121" s="57">
        <f>+K121/H121</f>
        <v>1</v>
      </c>
      <c r="O121" s="155">
        <f t="shared" si="65"/>
        <v>1</v>
      </c>
      <c r="P121" s="50"/>
    </row>
    <row r="122" spans="1:16" ht="54" customHeight="1" x14ac:dyDescent="0.25">
      <c r="A122" s="186" t="s">
        <v>458</v>
      </c>
      <c r="B122" s="101" t="s">
        <v>37</v>
      </c>
      <c r="C122" s="34">
        <v>13</v>
      </c>
      <c r="D122" s="34" t="s">
        <v>38</v>
      </c>
      <c r="E122" s="96" t="s">
        <v>459</v>
      </c>
      <c r="F122" s="66">
        <f t="shared" ref="F122:L124" si="88">+F123</f>
        <v>987224297.55999994</v>
      </c>
      <c r="G122" s="66">
        <f t="shared" si="88"/>
        <v>0</v>
      </c>
      <c r="H122" s="66">
        <f t="shared" si="88"/>
        <v>987224297.55999994</v>
      </c>
      <c r="I122" s="163">
        <f t="shared" si="47"/>
        <v>1.7686582790960029E-2</v>
      </c>
      <c r="J122" s="66">
        <f t="shared" si="88"/>
        <v>987224297.55999994</v>
      </c>
      <c r="K122" s="66">
        <f t="shared" si="88"/>
        <v>985233308.55999994</v>
      </c>
      <c r="L122" s="66">
        <f t="shared" si="88"/>
        <v>1990989</v>
      </c>
      <c r="M122" s="64">
        <f t="shared" si="63"/>
        <v>1</v>
      </c>
      <c r="N122" s="64">
        <f t="shared" si="64"/>
        <v>0.9979832455451908</v>
      </c>
      <c r="O122" s="152">
        <f t="shared" si="65"/>
        <v>0.9979832455451908</v>
      </c>
    </row>
    <row r="123" spans="1:16" ht="54" customHeight="1" x14ac:dyDescent="0.25">
      <c r="A123" s="186" t="s">
        <v>460</v>
      </c>
      <c r="B123" s="101" t="s">
        <v>37</v>
      </c>
      <c r="C123" s="34">
        <v>13</v>
      </c>
      <c r="D123" s="34" t="s">
        <v>38</v>
      </c>
      <c r="E123" s="96" t="s">
        <v>459</v>
      </c>
      <c r="F123" s="66">
        <f t="shared" si="88"/>
        <v>987224297.55999994</v>
      </c>
      <c r="G123" s="66">
        <f t="shared" si="88"/>
        <v>0</v>
      </c>
      <c r="H123" s="66">
        <f t="shared" si="88"/>
        <v>987224297.55999994</v>
      </c>
      <c r="I123" s="163">
        <f t="shared" si="47"/>
        <v>1.7686582790960029E-2</v>
      </c>
      <c r="J123" s="66">
        <f t="shared" si="88"/>
        <v>987224297.55999994</v>
      </c>
      <c r="K123" s="66">
        <f t="shared" si="88"/>
        <v>985233308.55999994</v>
      </c>
      <c r="L123" s="66">
        <f t="shared" si="88"/>
        <v>1990989</v>
      </c>
      <c r="M123" s="64">
        <f t="shared" si="63"/>
        <v>1</v>
      </c>
      <c r="N123" s="64">
        <f t="shared" si="64"/>
        <v>0.9979832455451908</v>
      </c>
      <c r="O123" s="152">
        <f t="shared" si="65"/>
        <v>0.9979832455451908</v>
      </c>
    </row>
    <row r="124" spans="1:16" ht="43.5" customHeight="1" x14ac:dyDescent="0.25">
      <c r="A124" s="186" t="s">
        <v>461</v>
      </c>
      <c r="B124" s="101" t="s">
        <v>37</v>
      </c>
      <c r="C124" s="34">
        <v>13</v>
      </c>
      <c r="D124" s="34" t="s">
        <v>38</v>
      </c>
      <c r="E124" s="96" t="s">
        <v>462</v>
      </c>
      <c r="F124" s="66">
        <f t="shared" si="88"/>
        <v>987224297.55999994</v>
      </c>
      <c r="G124" s="66">
        <f t="shared" si="88"/>
        <v>0</v>
      </c>
      <c r="H124" s="66">
        <f t="shared" si="88"/>
        <v>987224297.55999994</v>
      </c>
      <c r="I124" s="163">
        <f t="shared" si="47"/>
        <v>1.7686582790960029E-2</v>
      </c>
      <c r="J124" s="66">
        <f t="shared" si="88"/>
        <v>987224297.55999994</v>
      </c>
      <c r="K124" s="66">
        <f t="shared" si="88"/>
        <v>985233308.55999994</v>
      </c>
      <c r="L124" s="66">
        <f t="shared" si="88"/>
        <v>1990989</v>
      </c>
      <c r="M124" s="64">
        <f t="shared" si="63"/>
        <v>1</v>
      </c>
      <c r="N124" s="64">
        <f t="shared" si="64"/>
        <v>0.9979832455451908</v>
      </c>
      <c r="O124" s="152">
        <f t="shared" si="65"/>
        <v>0.9979832455451908</v>
      </c>
    </row>
    <row r="125" spans="1:16" ht="43.5" customHeight="1" x14ac:dyDescent="0.25">
      <c r="A125" s="153" t="s">
        <v>463</v>
      </c>
      <c r="B125" s="104" t="s">
        <v>37</v>
      </c>
      <c r="C125" s="44">
        <v>13</v>
      </c>
      <c r="D125" s="44" t="s">
        <v>38</v>
      </c>
      <c r="E125" s="109" t="s">
        <v>258</v>
      </c>
      <c r="F125" s="46">
        <v>987224297.55999994</v>
      </c>
      <c r="G125" s="56">
        <f t="shared" ref="G125" si="89">+G127</f>
        <v>0</v>
      </c>
      <c r="H125" s="46">
        <f>+F125-G125</f>
        <v>987224297.55999994</v>
      </c>
      <c r="I125" s="164">
        <f t="shared" si="47"/>
        <v>1.7686582790960029E-2</v>
      </c>
      <c r="J125" s="56">
        <v>987224297.55999994</v>
      </c>
      <c r="K125" s="56">
        <v>985233308.55999994</v>
      </c>
      <c r="L125" s="56">
        <f t="shared" si="62"/>
        <v>1990989</v>
      </c>
      <c r="M125" s="57">
        <f t="shared" si="63"/>
        <v>1</v>
      </c>
      <c r="N125" s="57">
        <f t="shared" si="64"/>
        <v>0.9979832455451908</v>
      </c>
      <c r="O125" s="155">
        <f t="shared" si="65"/>
        <v>0.9979832455451908</v>
      </c>
    </row>
    <row r="126" spans="1:16" ht="55.5" customHeight="1" x14ac:dyDescent="0.25">
      <c r="A126" s="186" t="s">
        <v>464</v>
      </c>
      <c r="B126" s="101" t="s">
        <v>37</v>
      </c>
      <c r="C126" s="34">
        <v>13</v>
      </c>
      <c r="D126" s="34" t="s">
        <v>38</v>
      </c>
      <c r="E126" s="96" t="s">
        <v>465</v>
      </c>
      <c r="F126" s="66">
        <f t="shared" ref="F126:L128" si="90">+F127</f>
        <v>10119884</v>
      </c>
      <c r="G126" s="66">
        <f t="shared" si="90"/>
        <v>0</v>
      </c>
      <c r="H126" s="66">
        <f t="shared" si="90"/>
        <v>10119884</v>
      </c>
      <c r="I126" s="151">
        <f t="shared" si="47"/>
        <v>1.8130243212539408E-4</v>
      </c>
      <c r="J126" s="66">
        <f t="shared" si="90"/>
        <v>10119884</v>
      </c>
      <c r="K126" s="66">
        <f t="shared" si="90"/>
        <v>10119884</v>
      </c>
      <c r="L126" s="66">
        <f t="shared" si="90"/>
        <v>0</v>
      </c>
      <c r="M126" s="64">
        <f t="shared" si="63"/>
        <v>1</v>
      </c>
      <c r="N126" s="64">
        <f t="shared" si="64"/>
        <v>1</v>
      </c>
      <c r="O126" s="152">
        <f t="shared" si="65"/>
        <v>1</v>
      </c>
    </row>
    <row r="127" spans="1:16" ht="55.5" customHeight="1" x14ac:dyDescent="0.25">
      <c r="A127" s="186" t="s">
        <v>466</v>
      </c>
      <c r="B127" s="101" t="s">
        <v>37</v>
      </c>
      <c r="C127" s="34">
        <v>13</v>
      </c>
      <c r="D127" s="34" t="s">
        <v>38</v>
      </c>
      <c r="E127" s="96" t="s">
        <v>465</v>
      </c>
      <c r="F127" s="66">
        <f t="shared" si="90"/>
        <v>10119884</v>
      </c>
      <c r="G127" s="66">
        <f t="shared" si="90"/>
        <v>0</v>
      </c>
      <c r="H127" s="66">
        <f t="shared" si="90"/>
        <v>10119884</v>
      </c>
      <c r="I127" s="151">
        <f t="shared" si="47"/>
        <v>1.8130243212539408E-4</v>
      </c>
      <c r="J127" s="66">
        <f t="shared" si="90"/>
        <v>10119884</v>
      </c>
      <c r="K127" s="66">
        <f t="shared" si="90"/>
        <v>10119884</v>
      </c>
      <c r="L127" s="66">
        <f t="shared" si="90"/>
        <v>0</v>
      </c>
      <c r="M127" s="64">
        <f t="shared" si="63"/>
        <v>1</v>
      </c>
      <c r="N127" s="64">
        <f t="shared" si="64"/>
        <v>1</v>
      </c>
      <c r="O127" s="152">
        <f t="shared" si="65"/>
        <v>1</v>
      </c>
    </row>
    <row r="128" spans="1:16" ht="43.5" customHeight="1" x14ac:dyDescent="0.25">
      <c r="A128" s="186" t="s">
        <v>467</v>
      </c>
      <c r="B128" s="101" t="s">
        <v>37</v>
      </c>
      <c r="C128" s="34">
        <v>13</v>
      </c>
      <c r="D128" s="34" t="s">
        <v>38</v>
      </c>
      <c r="E128" s="96" t="s">
        <v>468</v>
      </c>
      <c r="F128" s="66">
        <f t="shared" si="90"/>
        <v>10119884</v>
      </c>
      <c r="G128" s="66">
        <f t="shared" si="90"/>
        <v>0</v>
      </c>
      <c r="H128" s="66">
        <f t="shared" si="90"/>
        <v>10119884</v>
      </c>
      <c r="I128" s="151">
        <f t="shared" si="47"/>
        <v>1.8130243212539408E-4</v>
      </c>
      <c r="J128" s="66">
        <f t="shared" si="90"/>
        <v>10119884</v>
      </c>
      <c r="K128" s="66">
        <f t="shared" si="90"/>
        <v>10119884</v>
      </c>
      <c r="L128" s="66">
        <f t="shared" si="90"/>
        <v>0</v>
      </c>
      <c r="M128" s="64">
        <f t="shared" si="63"/>
        <v>1</v>
      </c>
      <c r="N128" s="64">
        <f t="shared" si="64"/>
        <v>1</v>
      </c>
      <c r="O128" s="152">
        <f t="shared" si="65"/>
        <v>1</v>
      </c>
    </row>
    <row r="129" spans="1:16" ht="43.5" customHeight="1" thickBot="1" x14ac:dyDescent="0.3">
      <c r="A129" s="165" t="s">
        <v>469</v>
      </c>
      <c r="B129" s="195" t="s">
        <v>37</v>
      </c>
      <c r="C129" s="85">
        <v>13</v>
      </c>
      <c r="D129" s="85" t="s">
        <v>38</v>
      </c>
      <c r="E129" s="196" t="s">
        <v>258</v>
      </c>
      <c r="F129" s="197">
        <v>10119884</v>
      </c>
      <c r="G129" s="87">
        <v>0</v>
      </c>
      <c r="H129" s="87">
        <f>+F129-G129</f>
        <v>10119884</v>
      </c>
      <c r="I129" s="198">
        <f t="shared" si="47"/>
        <v>1.8130243212539408E-4</v>
      </c>
      <c r="J129" s="87">
        <v>10119884</v>
      </c>
      <c r="K129" s="87">
        <v>10119884</v>
      </c>
      <c r="L129" s="87">
        <f t="shared" si="62"/>
        <v>0</v>
      </c>
      <c r="M129" s="167">
        <f t="shared" si="63"/>
        <v>1</v>
      </c>
      <c r="N129" s="167">
        <f t="shared" si="64"/>
        <v>1</v>
      </c>
      <c r="O129" s="168">
        <f t="shared" si="65"/>
        <v>1</v>
      </c>
    </row>
    <row r="130" spans="1:16" s="119" customFormat="1" ht="33" customHeight="1" thickBot="1" x14ac:dyDescent="0.3">
      <c r="A130" s="279" t="s">
        <v>470</v>
      </c>
      <c r="B130" s="280"/>
      <c r="C130" s="280"/>
      <c r="D130" s="280"/>
      <c r="E130" s="280"/>
      <c r="F130" s="199">
        <f>+F51+F50+F49+F8</f>
        <v>55817695776.970001</v>
      </c>
      <c r="G130" s="199">
        <f t="shared" ref="G130" si="91">+G51+G50+G49+G8</f>
        <v>0</v>
      </c>
      <c r="H130" s="199">
        <f>+H51+H50+H49+H8</f>
        <v>55817695776.970001</v>
      </c>
      <c r="I130" s="200">
        <f>+I8+I49+I50+I51</f>
        <v>0.99999999999999989</v>
      </c>
      <c r="J130" s="199">
        <f t="shared" ref="J130:L130" si="92">+J51+J50+J49+J8</f>
        <v>45423941200.119995</v>
      </c>
      <c r="K130" s="199">
        <f t="shared" si="92"/>
        <v>41435155669.620003</v>
      </c>
      <c r="L130" s="199">
        <f t="shared" si="92"/>
        <v>4010045315</v>
      </c>
      <c r="M130" s="200">
        <f t="shared" si="63"/>
        <v>0.81379104901821475</v>
      </c>
      <c r="N130" s="200">
        <f t="shared" si="64"/>
        <v>0.74233009967272534</v>
      </c>
      <c r="O130" s="201">
        <f>+K130/J130</f>
        <v>0.9121875947988094</v>
      </c>
    </row>
    <row r="131" spans="1:16" s="121" customFormat="1" ht="15.75" customHeight="1" x14ac:dyDescent="0.25">
      <c r="A131" s="120" t="s">
        <v>513</v>
      </c>
      <c r="E131" s="122"/>
      <c r="F131" s="129"/>
      <c r="G131" s="129"/>
      <c r="H131" s="129"/>
      <c r="I131" s="131"/>
      <c r="J131" s="131"/>
      <c r="K131" s="131"/>
      <c r="L131" s="131"/>
      <c r="M131" s="131"/>
    </row>
    <row r="132" spans="1:16" s="121" customFormat="1" ht="15.75" customHeight="1" x14ac:dyDescent="0.25">
      <c r="A132" s="120" t="s">
        <v>530</v>
      </c>
      <c r="E132" s="122"/>
      <c r="F132" s="129"/>
      <c r="G132" s="129"/>
      <c r="H132" s="129"/>
      <c r="I132" s="131"/>
      <c r="J132" s="131"/>
      <c r="K132" s="131"/>
      <c r="L132" s="131"/>
      <c r="M132" s="131"/>
    </row>
    <row r="133" spans="1:16" s="131" customFormat="1" x14ac:dyDescent="0.25">
      <c r="A133" s="120" t="s">
        <v>514</v>
      </c>
      <c r="B133" s="5"/>
      <c r="C133" s="3"/>
      <c r="D133" s="3"/>
      <c r="E133" s="8"/>
      <c r="F133" s="9"/>
      <c r="G133" s="9"/>
      <c r="H133" s="9"/>
      <c r="N133" s="3"/>
      <c r="O133" s="3"/>
      <c r="P133" s="3"/>
    </row>
  </sheetData>
  <mergeCells count="17">
    <mergeCell ref="L6:L7"/>
    <mergeCell ref="M6:O6"/>
    <mergeCell ref="A2:J2"/>
    <mergeCell ref="A3:J3"/>
    <mergeCell ref="A4:J4"/>
    <mergeCell ref="A6:A7"/>
    <mergeCell ref="B6:B7"/>
    <mergeCell ref="C6:C7"/>
    <mergeCell ref="D6:D7"/>
    <mergeCell ref="E6:E7"/>
    <mergeCell ref="F6:F7"/>
    <mergeCell ref="G6:G7"/>
    <mergeCell ref="A130:E130"/>
    <mergeCell ref="H6:H7"/>
    <mergeCell ref="I6:I7"/>
    <mergeCell ref="J6:J7"/>
    <mergeCell ref="K6:K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9DC94-C0D1-492F-9283-578D4AD2F7A9}">
  <sheetPr>
    <tabColor theme="0"/>
  </sheetPr>
  <dimension ref="A1:K104"/>
  <sheetViews>
    <sheetView topLeftCell="A96" zoomScale="78" zoomScaleNormal="78" workbookViewId="0">
      <selection sqref="A1:XFD1048576"/>
    </sheetView>
  </sheetViews>
  <sheetFormatPr baseColWidth="10" defaultRowHeight="15.75" x14ac:dyDescent="0.25"/>
  <cols>
    <col min="1" max="1" width="32.5703125" style="3" customWidth="1"/>
    <col min="2" max="2" width="16.140625" style="5" customWidth="1"/>
    <col min="3" max="3" width="11" style="191" customWidth="1"/>
    <col min="4" max="4" width="9.5703125" style="3" customWidth="1"/>
    <col min="5" max="5" width="49.28515625" style="8" customWidth="1"/>
    <col min="6" max="6" width="24.140625" style="16" customWidth="1"/>
    <col min="7" max="7" width="20.28515625" style="3" customWidth="1"/>
    <col min="8" max="8" width="22.140625" style="3" customWidth="1"/>
    <col min="9" max="9" width="17.85546875" style="3" customWidth="1"/>
    <col min="10" max="10" width="22.28515625" style="3" customWidth="1"/>
    <col min="11" max="11" width="15.85546875" style="3" customWidth="1"/>
    <col min="12" max="80" width="11.42578125" style="3"/>
    <col min="81" max="81" width="15.42578125" style="3" customWidth="1"/>
    <col min="82" max="82" width="9.5703125" style="3" customWidth="1"/>
    <col min="83" max="83" width="14.42578125" style="3" customWidth="1"/>
    <col min="84" max="84" width="49.85546875" style="3" customWidth="1"/>
    <col min="85" max="85" width="22.5703125" style="3" customWidth="1"/>
    <col min="86" max="86" width="23" style="3" customWidth="1"/>
    <col min="87" max="87" width="22.85546875" style="3" customWidth="1"/>
    <col min="88" max="88" width="23.42578125" style="3" customWidth="1"/>
    <col min="89" max="89" width="22.42578125" style="3" customWidth="1"/>
    <col min="90" max="90" width="13.85546875" style="3" customWidth="1"/>
    <col min="91" max="91" width="20.7109375" style="3" customWidth="1"/>
    <col min="92" max="92" width="18.140625" style="3" customWidth="1"/>
    <col min="93" max="93" width="14.85546875" style="3" bestFit="1" customWidth="1"/>
    <col min="94" max="94" width="11.42578125" style="3"/>
    <col min="95" max="95" width="17.42578125" style="3" customWidth="1"/>
    <col min="96" max="98" width="18.140625" style="3" customWidth="1"/>
    <col min="99" max="102" width="11.42578125" style="3"/>
    <col min="103" max="103" width="34" style="3" customWidth="1"/>
    <col min="104" max="104" width="9.5703125" style="3" customWidth="1"/>
    <col min="105" max="105" width="16.7109375" style="3" customWidth="1"/>
    <col min="106" max="106" width="55.140625" style="3" customWidth="1"/>
    <col min="107" max="107" width="22.5703125" style="3" customWidth="1"/>
    <col min="108" max="108" width="23" style="3" customWidth="1"/>
    <col min="109" max="109" width="22.85546875" style="3" customWidth="1"/>
    <col min="110" max="110" width="23.42578125" style="3" customWidth="1"/>
    <col min="111" max="111" width="28.7109375" style="3" customWidth="1"/>
    <col min="112" max="112" width="12.7109375" style="3" customWidth="1"/>
    <col min="113" max="113" width="11.42578125" style="3"/>
    <col min="114" max="114" width="25.28515625" style="3" customWidth="1"/>
    <col min="115" max="115" width="15.85546875" style="3" bestFit="1" customWidth="1"/>
    <col min="116" max="117" width="18" style="3" bestFit="1" customWidth="1"/>
    <col min="118" max="336" width="11.42578125" style="3"/>
    <col min="337" max="337" width="15.42578125" style="3" customWidth="1"/>
    <col min="338" max="338" width="9.5703125" style="3" customWidth="1"/>
    <col min="339" max="339" width="14.42578125" style="3" customWidth="1"/>
    <col min="340" max="340" width="49.85546875" style="3" customWidth="1"/>
    <col min="341" max="341" width="22.5703125" style="3" customWidth="1"/>
    <col min="342" max="342" width="23" style="3" customWidth="1"/>
    <col min="343" max="343" width="22.85546875" style="3" customWidth="1"/>
    <col min="344" max="344" width="23.42578125" style="3" customWidth="1"/>
    <col min="345" max="345" width="22.42578125" style="3" customWidth="1"/>
    <col min="346" max="346" width="13.85546875" style="3" customWidth="1"/>
    <col min="347" max="347" width="20.7109375" style="3" customWidth="1"/>
    <col min="348" max="348" width="18.140625" style="3" customWidth="1"/>
    <col min="349" max="349" width="14.85546875" style="3" bestFit="1" customWidth="1"/>
    <col min="350" max="350" width="11.42578125" style="3"/>
    <col min="351" max="351" width="17.42578125" style="3" customWidth="1"/>
    <col min="352" max="354" width="18.140625" style="3" customWidth="1"/>
    <col min="355" max="358" width="11.42578125" style="3"/>
    <col min="359" max="359" width="34" style="3" customWidth="1"/>
    <col min="360" max="360" width="9.5703125" style="3" customWidth="1"/>
    <col min="361" max="361" width="16.7109375" style="3" customWidth="1"/>
    <col min="362" max="362" width="55.140625" style="3" customWidth="1"/>
    <col min="363" max="363" width="22.5703125" style="3" customWidth="1"/>
    <col min="364" max="364" width="23" style="3" customWidth="1"/>
    <col min="365" max="365" width="22.85546875" style="3" customWidth="1"/>
    <col min="366" max="366" width="23.42578125" style="3" customWidth="1"/>
    <col min="367" max="367" width="28.7109375" style="3" customWidth="1"/>
    <col min="368" max="368" width="12.7109375" style="3" customWidth="1"/>
    <col min="369" max="369" width="11.42578125" style="3"/>
    <col min="370" max="370" width="25.28515625" style="3" customWidth="1"/>
    <col min="371" max="371" width="15.85546875" style="3" bestFit="1" customWidth="1"/>
    <col min="372" max="373" width="18" style="3" bestFit="1" customWidth="1"/>
    <col min="374" max="592" width="11.42578125" style="3"/>
    <col min="593" max="593" width="15.42578125" style="3" customWidth="1"/>
    <col min="594" max="594" width="9.5703125" style="3" customWidth="1"/>
    <col min="595" max="595" width="14.42578125" style="3" customWidth="1"/>
    <col min="596" max="596" width="49.85546875" style="3" customWidth="1"/>
    <col min="597" max="597" width="22.5703125" style="3" customWidth="1"/>
    <col min="598" max="598" width="23" style="3" customWidth="1"/>
    <col min="599" max="599" width="22.85546875" style="3" customWidth="1"/>
    <col min="600" max="600" width="23.42578125" style="3" customWidth="1"/>
    <col min="601" max="601" width="22.42578125" style="3" customWidth="1"/>
    <col min="602" max="602" width="13.85546875" style="3" customWidth="1"/>
    <col min="603" max="603" width="20.7109375" style="3" customWidth="1"/>
    <col min="604" max="604" width="18.140625" style="3" customWidth="1"/>
    <col min="605" max="605" width="14.85546875" style="3" bestFit="1" customWidth="1"/>
    <col min="606" max="606" width="11.42578125" style="3"/>
    <col min="607" max="607" width="17.42578125" style="3" customWidth="1"/>
    <col min="608" max="610" width="18.140625" style="3" customWidth="1"/>
    <col min="611" max="614" width="11.42578125" style="3"/>
    <col min="615" max="615" width="34" style="3" customWidth="1"/>
    <col min="616" max="616" width="9.5703125" style="3" customWidth="1"/>
    <col min="617" max="617" width="16.7109375" style="3" customWidth="1"/>
    <col min="618" max="618" width="55.140625" style="3" customWidth="1"/>
    <col min="619" max="619" width="22.5703125" style="3" customWidth="1"/>
    <col min="620" max="620" width="23" style="3" customWidth="1"/>
    <col min="621" max="621" width="22.85546875" style="3" customWidth="1"/>
    <col min="622" max="622" width="23.42578125" style="3" customWidth="1"/>
    <col min="623" max="623" width="28.7109375" style="3" customWidth="1"/>
    <col min="624" max="624" width="12.7109375" style="3" customWidth="1"/>
    <col min="625" max="625" width="11.42578125" style="3"/>
    <col min="626" max="626" width="25.28515625" style="3" customWidth="1"/>
    <col min="627" max="627" width="15.85546875" style="3" bestFit="1" customWidth="1"/>
    <col min="628" max="629" width="18" style="3" bestFit="1" customWidth="1"/>
    <col min="630" max="848" width="11.42578125" style="3"/>
    <col min="849" max="849" width="15.42578125" style="3" customWidth="1"/>
    <col min="850" max="850" width="9.5703125" style="3" customWidth="1"/>
    <col min="851" max="851" width="14.42578125" style="3" customWidth="1"/>
    <col min="852" max="852" width="49.85546875" style="3" customWidth="1"/>
    <col min="853" max="853" width="22.5703125" style="3" customWidth="1"/>
    <col min="854" max="854" width="23" style="3" customWidth="1"/>
    <col min="855" max="855" width="22.85546875" style="3" customWidth="1"/>
    <col min="856" max="856" width="23.42578125" style="3" customWidth="1"/>
    <col min="857" max="857" width="22.42578125" style="3" customWidth="1"/>
    <col min="858" max="858" width="13.85546875" style="3" customWidth="1"/>
    <col min="859" max="859" width="20.7109375" style="3" customWidth="1"/>
    <col min="860" max="860" width="18.140625" style="3" customWidth="1"/>
    <col min="861" max="861" width="14.85546875" style="3" bestFit="1" customWidth="1"/>
    <col min="862" max="862" width="11.42578125" style="3"/>
    <col min="863" max="863" width="17.42578125" style="3" customWidth="1"/>
    <col min="864" max="866" width="18.140625" style="3" customWidth="1"/>
    <col min="867" max="870" width="11.42578125" style="3"/>
    <col min="871" max="871" width="34" style="3" customWidth="1"/>
    <col min="872" max="872" width="9.5703125" style="3" customWidth="1"/>
    <col min="873" max="873" width="16.7109375" style="3" customWidth="1"/>
    <col min="874" max="874" width="55.140625" style="3" customWidth="1"/>
    <col min="875" max="875" width="22.5703125" style="3" customWidth="1"/>
    <col min="876" max="876" width="23" style="3" customWidth="1"/>
    <col min="877" max="877" width="22.85546875" style="3" customWidth="1"/>
    <col min="878" max="878" width="23.42578125" style="3" customWidth="1"/>
    <col min="879" max="879" width="28.7109375" style="3" customWidth="1"/>
    <col min="880" max="880" width="12.7109375" style="3" customWidth="1"/>
    <col min="881" max="881" width="11.42578125" style="3"/>
    <col min="882" max="882" width="25.28515625" style="3" customWidth="1"/>
    <col min="883" max="883" width="15.85546875" style="3" bestFit="1" customWidth="1"/>
    <col min="884" max="885" width="18" style="3" bestFit="1" customWidth="1"/>
    <col min="886" max="1104" width="11.42578125" style="3"/>
    <col min="1105" max="1105" width="15.42578125" style="3" customWidth="1"/>
    <col min="1106" max="1106" width="9.5703125" style="3" customWidth="1"/>
    <col min="1107" max="1107" width="14.42578125" style="3" customWidth="1"/>
    <col min="1108" max="1108" width="49.85546875" style="3" customWidth="1"/>
    <col min="1109" max="1109" width="22.5703125" style="3" customWidth="1"/>
    <col min="1110" max="1110" width="23" style="3" customWidth="1"/>
    <col min="1111" max="1111" width="22.85546875" style="3" customWidth="1"/>
    <col min="1112" max="1112" width="23.42578125" style="3" customWidth="1"/>
    <col min="1113" max="1113" width="22.42578125" style="3" customWidth="1"/>
    <col min="1114" max="1114" width="13.85546875" style="3" customWidth="1"/>
    <col min="1115" max="1115" width="20.7109375" style="3" customWidth="1"/>
    <col min="1116" max="1116" width="18.140625" style="3" customWidth="1"/>
    <col min="1117" max="1117" width="14.85546875" style="3" bestFit="1" customWidth="1"/>
    <col min="1118" max="1118" width="11.42578125" style="3"/>
    <col min="1119" max="1119" width="17.42578125" style="3" customWidth="1"/>
    <col min="1120" max="1122" width="18.140625" style="3" customWidth="1"/>
    <col min="1123" max="1126" width="11.42578125" style="3"/>
    <col min="1127" max="1127" width="34" style="3" customWidth="1"/>
    <col min="1128" max="1128" width="9.5703125" style="3" customWidth="1"/>
    <col min="1129" max="1129" width="16.7109375" style="3" customWidth="1"/>
    <col min="1130" max="1130" width="55.140625" style="3" customWidth="1"/>
    <col min="1131" max="1131" width="22.5703125" style="3" customWidth="1"/>
    <col min="1132" max="1132" width="23" style="3" customWidth="1"/>
    <col min="1133" max="1133" width="22.85546875" style="3" customWidth="1"/>
    <col min="1134" max="1134" width="23.42578125" style="3" customWidth="1"/>
    <col min="1135" max="1135" width="28.7109375" style="3" customWidth="1"/>
    <col min="1136" max="1136" width="12.7109375" style="3" customWidth="1"/>
    <col min="1137" max="1137" width="11.42578125" style="3"/>
    <col min="1138" max="1138" width="25.28515625" style="3" customWidth="1"/>
    <col min="1139" max="1139" width="15.85546875" style="3" bestFit="1" customWidth="1"/>
    <col min="1140" max="1141" width="18" style="3" bestFit="1" customWidth="1"/>
    <col min="1142" max="1360" width="11.42578125" style="3"/>
    <col min="1361" max="1361" width="15.42578125" style="3" customWidth="1"/>
    <col min="1362" max="1362" width="9.5703125" style="3" customWidth="1"/>
    <col min="1363" max="1363" width="14.42578125" style="3" customWidth="1"/>
    <col min="1364" max="1364" width="49.85546875" style="3" customWidth="1"/>
    <col min="1365" max="1365" width="22.5703125" style="3" customWidth="1"/>
    <col min="1366" max="1366" width="23" style="3" customWidth="1"/>
    <col min="1367" max="1367" width="22.85546875" style="3" customWidth="1"/>
    <col min="1368" max="1368" width="23.42578125" style="3" customWidth="1"/>
    <col min="1369" max="1369" width="22.42578125" style="3" customWidth="1"/>
    <col min="1370" max="1370" width="13.85546875" style="3" customWidth="1"/>
    <col min="1371" max="1371" width="20.7109375" style="3" customWidth="1"/>
    <col min="1372" max="1372" width="18.140625" style="3" customWidth="1"/>
    <col min="1373" max="1373" width="14.85546875" style="3" bestFit="1" customWidth="1"/>
    <col min="1374" max="1374" width="11.42578125" style="3"/>
    <col min="1375" max="1375" width="17.42578125" style="3" customWidth="1"/>
    <col min="1376" max="1378" width="18.140625" style="3" customWidth="1"/>
    <col min="1379" max="1382" width="11.42578125" style="3"/>
    <col min="1383" max="1383" width="34" style="3" customWidth="1"/>
    <col min="1384" max="1384" width="9.5703125" style="3" customWidth="1"/>
    <col min="1385" max="1385" width="16.7109375" style="3" customWidth="1"/>
    <col min="1386" max="1386" width="55.140625" style="3" customWidth="1"/>
    <col min="1387" max="1387" width="22.5703125" style="3" customWidth="1"/>
    <col min="1388" max="1388" width="23" style="3" customWidth="1"/>
    <col min="1389" max="1389" width="22.85546875" style="3" customWidth="1"/>
    <col min="1390" max="1390" width="23.42578125" style="3" customWidth="1"/>
    <col min="1391" max="1391" width="28.7109375" style="3" customWidth="1"/>
    <col min="1392" max="1392" width="12.7109375" style="3" customWidth="1"/>
    <col min="1393" max="1393" width="11.42578125" style="3"/>
    <col min="1394" max="1394" width="25.28515625" style="3" customWidth="1"/>
    <col min="1395" max="1395" width="15.85546875" style="3" bestFit="1" customWidth="1"/>
    <col min="1396" max="1397" width="18" style="3" bestFit="1" customWidth="1"/>
    <col min="1398" max="1616" width="11.42578125" style="3"/>
    <col min="1617" max="1617" width="15.42578125" style="3" customWidth="1"/>
    <col min="1618" max="1618" width="9.5703125" style="3" customWidth="1"/>
    <col min="1619" max="1619" width="14.42578125" style="3" customWidth="1"/>
    <col min="1620" max="1620" width="49.85546875" style="3" customWidth="1"/>
    <col min="1621" max="1621" width="22.5703125" style="3" customWidth="1"/>
    <col min="1622" max="1622" width="23" style="3" customWidth="1"/>
    <col min="1623" max="1623" width="22.85546875" style="3" customWidth="1"/>
    <col min="1624" max="1624" width="23.42578125" style="3" customWidth="1"/>
    <col min="1625" max="1625" width="22.42578125" style="3" customWidth="1"/>
    <col min="1626" max="1626" width="13.85546875" style="3" customWidth="1"/>
    <col min="1627" max="1627" width="20.7109375" style="3" customWidth="1"/>
    <col min="1628" max="1628" width="18.140625" style="3" customWidth="1"/>
    <col min="1629" max="1629" width="14.85546875" style="3" bestFit="1" customWidth="1"/>
    <col min="1630" max="1630" width="11.42578125" style="3"/>
    <col min="1631" max="1631" width="17.42578125" style="3" customWidth="1"/>
    <col min="1632" max="1634" width="18.140625" style="3" customWidth="1"/>
    <col min="1635" max="1638" width="11.42578125" style="3"/>
    <col min="1639" max="1639" width="34" style="3" customWidth="1"/>
    <col min="1640" max="1640" width="9.5703125" style="3" customWidth="1"/>
    <col min="1641" max="1641" width="16.7109375" style="3" customWidth="1"/>
    <col min="1642" max="1642" width="55.140625" style="3" customWidth="1"/>
    <col min="1643" max="1643" width="22.5703125" style="3" customWidth="1"/>
    <col min="1644" max="1644" width="23" style="3" customWidth="1"/>
    <col min="1645" max="1645" width="22.85546875" style="3" customWidth="1"/>
    <col min="1646" max="1646" width="23.42578125" style="3" customWidth="1"/>
    <col min="1647" max="1647" width="28.7109375" style="3" customWidth="1"/>
    <col min="1648" max="1648" width="12.7109375" style="3" customWidth="1"/>
    <col min="1649" max="1649" width="11.42578125" style="3"/>
    <col min="1650" max="1650" width="25.28515625" style="3" customWidth="1"/>
    <col min="1651" max="1651" width="15.85546875" style="3" bestFit="1" customWidth="1"/>
    <col min="1652" max="1653" width="18" style="3" bestFit="1" customWidth="1"/>
    <col min="1654" max="1872" width="11.42578125" style="3"/>
    <col min="1873" max="1873" width="15.42578125" style="3" customWidth="1"/>
    <col min="1874" max="1874" width="9.5703125" style="3" customWidth="1"/>
    <col min="1875" max="1875" width="14.42578125" style="3" customWidth="1"/>
    <col min="1876" max="1876" width="49.85546875" style="3" customWidth="1"/>
    <col min="1877" max="1877" width="22.5703125" style="3" customWidth="1"/>
    <col min="1878" max="1878" width="23" style="3" customWidth="1"/>
    <col min="1879" max="1879" width="22.85546875" style="3" customWidth="1"/>
    <col min="1880" max="1880" width="23.42578125" style="3" customWidth="1"/>
    <col min="1881" max="1881" width="22.42578125" style="3" customWidth="1"/>
    <col min="1882" max="1882" width="13.85546875" style="3" customWidth="1"/>
    <col min="1883" max="1883" width="20.7109375" style="3" customWidth="1"/>
    <col min="1884" max="1884" width="18.140625" style="3" customWidth="1"/>
    <col min="1885" max="1885" width="14.85546875" style="3" bestFit="1" customWidth="1"/>
    <col min="1886" max="1886" width="11.42578125" style="3"/>
    <col min="1887" max="1887" width="17.42578125" style="3" customWidth="1"/>
    <col min="1888" max="1890" width="18.140625" style="3" customWidth="1"/>
    <col min="1891" max="1894" width="11.42578125" style="3"/>
    <col min="1895" max="1895" width="34" style="3" customWidth="1"/>
    <col min="1896" max="1896" width="9.5703125" style="3" customWidth="1"/>
    <col min="1897" max="1897" width="16.7109375" style="3" customWidth="1"/>
    <col min="1898" max="1898" width="55.140625" style="3" customWidth="1"/>
    <col min="1899" max="1899" width="22.5703125" style="3" customWidth="1"/>
    <col min="1900" max="1900" width="23" style="3" customWidth="1"/>
    <col min="1901" max="1901" width="22.85546875" style="3" customWidth="1"/>
    <col min="1902" max="1902" width="23.42578125" style="3" customWidth="1"/>
    <col min="1903" max="1903" width="28.7109375" style="3" customWidth="1"/>
    <col min="1904" max="1904" width="12.7109375" style="3" customWidth="1"/>
    <col min="1905" max="1905" width="11.42578125" style="3"/>
    <col min="1906" max="1906" width="25.28515625" style="3" customWidth="1"/>
    <col min="1907" max="1907" width="15.85546875" style="3" bestFit="1" customWidth="1"/>
    <col min="1908" max="1909" width="18" style="3" bestFit="1" customWidth="1"/>
    <col min="1910" max="2128" width="11.42578125" style="3"/>
    <col min="2129" max="2129" width="15.42578125" style="3" customWidth="1"/>
    <col min="2130" max="2130" width="9.5703125" style="3" customWidth="1"/>
    <col min="2131" max="2131" width="14.42578125" style="3" customWidth="1"/>
    <col min="2132" max="2132" width="49.85546875" style="3" customWidth="1"/>
    <col min="2133" max="2133" width="22.5703125" style="3" customWidth="1"/>
    <col min="2134" max="2134" width="23" style="3" customWidth="1"/>
    <col min="2135" max="2135" width="22.85546875" style="3" customWidth="1"/>
    <col min="2136" max="2136" width="23.42578125" style="3" customWidth="1"/>
    <col min="2137" max="2137" width="22.42578125" style="3" customWidth="1"/>
    <col min="2138" max="2138" width="13.85546875" style="3" customWidth="1"/>
    <col min="2139" max="2139" width="20.7109375" style="3" customWidth="1"/>
    <col min="2140" max="2140" width="18.140625" style="3" customWidth="1"/>
    <col min="2141" max="2141" width="14.85546875" style="3" bestFit="1" customWidth="1"/>
    <col min="2142" max="2142" width="11.42578125" style="3"/>
    <col min="2143" max="2143" width="17.42578125" style="3" customWidth="1"/>
    <col min="2144" max="2146" width="18.140625" style="3" customWidth="1"/>
    <col min="2147" max="2150" width="11.42578125" style="3"/>
    <col min="2151" max="2151" width="34" style="3" customWidth="1"/>
    <col min="2152" max="2152" width="9.5703125" style="3" customWidth="1"/>
    <col min="2153" max="2153" width="16.7109375" style="3" customWidth="1"/>
    <col min="2154" max="2154" width="55.140625" style="3" customWidth="1"/>
    <col min="2155" max="2155" width="22.5703125" style="3" customWidth="1"/>
    <col min="2156" max="2156" width="23" style="3" customWidth="1"/>
    <col min="2157" max="2157" width="22.85546875" style="3" customWidth="1"/>
    <col min="2158" max="2158" width="23.42578125" style="3" customWidth="1"/>
    <col min="2159" max="2159" width="28.7109375" style="3" customWidth="1"/>
    <col min="2160" max="2160" width="12.7109375" style="3" customWidth="1"/>
    <col min="2161" max="2161" width="11.42578125" style="3"/>
    <col min="2162" max="2162" width="25.28515625" style="3" customWidth="1"/>
    <col min="2163" max="2163" width="15.85546875" style="3" bestFit="1" customWidth="1"/>
    <col min="2164" max="2165" width="18" style="3" bestFit="1" customWidth="1"/>
    <col min="2166" max="2384" width="11.42578125" style="3"/>
    <col min="2385" max="2385" width="15.42578125" style="3" customWidth="1"/>
    <col min="2386" max="2386" width="9.5703125" style="3" customWidth="1"/>
    <col min="2387" max="2387" width="14.42578125" style="3" customWidth="1"/>
    <col min="2388" max="2388" width="49.85546875" style="3" customWidth="1"/>
    <col min="2389" max="2389" width="22.5703125" style="3" customWidth="1"/>
    <col min="2390" max="2390" width="23" style="3" customWidth="1"/>
    <col min="2391" max="2391" width="22.85546875" style="3" customWidth="1"/>
    <col min="2392" max="2392" width="23.42578125" style="3" customWidth="1"/>
    <col min="2393" max="2393" width="22.42578125" style="3" customWidth="1"/>
    <col min="2394" max="2394" width="13.85546875" style="3" customWidth="1"/>
    <col min="2395" max="2395" width="20.7109375" style="3" customWidth="1"/>
    <col min="2396" max="2396" width="18.140625" style="3" customWidth="1"/>
    <col min="2397" max="2397" width="14.85546875" style="3" bestFit="1" customWidth="1"/>
    <col min="2398" max="2398" width="11.42578125" style="3"/>
    <col min="2399" max="2399" width="17.42578125" style="3" customWidth="1"/>
    <col min="2400" max="2402" width="18.140625" style="3" customWidth="1"/>
    <col min="2403" max="2406" width="11.42578125" style="3"/>
    <col min="2407" max="2407" width="34" style="3" customWidth="1"/>
    <col min="2408" max="2408" width="9.5703125" style="3" customWidth="1"/>
    <col min="2409" max="2409" width="16.7109375" style="3" customWidth="1"/>
    <col min="2410" max="2410" width="55.140625" style="3" customWidth="1"/>
    <col min="2411" max="2411" width="22.5703125" style="3" customWidth="1"/>
    <col min="2412" max="2412" width="23" style="3" customWidth="1"/>
    <col min="2413" max="2413" width="22.85546875" style="3" customWidth="1"/>
    <col min="2414" max="2414" width="23.42578125" style="3" customWidth="1"/>
    <col min="2415" max="2415" width="28.7109375" style="3" customWidth="1"/>
    <col min="2416" max="2416" width="12.7109375" style="3" customWidth="1"/>
    <col min="2417" max="2417" width="11.42578125" style="3"/>
    <col min="2418" max="2418" width="25.28515625" style="3" customWidth="1"/>
    <col min="2419" max="2419" width="15.85546875" style="3" bestFit="1" customWidth="1"/>
    <col min="2420" max="2421" width="18" style="3" bestFit="1" customWidth="1"/>
    <col min="2422" max="2640" width="11.42578125" style="3"/>
    <col min="2641" max="2641" width="15.42578125" style="3" customWidth="1"/>
    <col min="2642" max="2642" width="9.5703125" style="3" customWidth="1"/>
    <col min="2643" max="2643" width="14.42578125" style="3" customWidth="1"/>
    <col min="2644" max="2644" width="49.85546875" style="3" customWidth="1"/>
    <col min="2645" max="2645" width="22.5703125" style="3" customWidth="1"/>
    <col min="2646" max="2646" width="23" style="3" customWidth="1"/>
    <col min="2647" max="2647" width="22.85546875" style="3" customWidth="1"/>
    <col min="2648" max="2648" width="23.42578125" style="3" customWidth="1"/>
    <col min="2649" max="2649" width="22.42578125" style="3" customWidth="1"/>
    <col min="2650" max="2650" width="13.85546875" style="3" customWidth="1"/>
    <col min="2651" max="2651" width="20.7109375" style="3" customWidth="1"/>
    <col min="2652" max="2652" width="18.140625" style="3" customWidth="1"/>
    <col min="2653" max="2653" width="14.85546875" style="3" bestFit="1" customWidth="1"/>
    <col min="2654" max="2654" width="11.42578125" style="3"/>
    <col min="2655" max="2655" width="17.42578125" style="3" customWidth="1"/>
    <col min="2656" max="2658" width="18.140625" style="3" customWidth="1"/>
    <col min="2659" max="2662" width="11.42578125" style="3"/>
    <col min="2663" max="2663" width="34" style="3" customWidth="1"/>
    <col min="2664" max="2664" width="9.5703125" style="3" customWidth="1"/>
    <col min="2665" max="2665" width="16.7109375" style="3" customWidth="1"/>
    <col min="2666" max="2666" width="55.140625" style="3" customWidth="1"/>
    <col min="2667" max="2667" width="22.5703125" style="3" customWidth="1"/>
    <col min="2668" max="2668" width="23" style="3" customWidth="1"/>
    <col min="2669" max="2669" width="22.85546875" style="3" customWidth="1"/>
    <col min="2670" max="2670" width="23.42578125" style="3" customWidth="1"/>
    <col min="2671" max="2671" width="28.7109375" style="3" customWidth="1"/>
    <col min="2672" max="2672" width="12.7109375" style="3" customWidth="1"/>
    <col min="2673" max="2673" width="11.42578125" style="3"/>
    <col min="2674" max="2674" width="25.28515625" style="3" customWidth="1"/>
    <col min="2675" max="2675" width="15.85546875" style="3" bestFit="1" customWidth="1"/>
    <col min="2676" max="2677" width="18" style="3" bestFit="1" customWidth="1"/>
    <col min="2678" max="2896" width="11.42578125" style="3"/>
    <col min="2897" max="2897" width="15.42578125" style="3" customWidth="1"/>
    <col min="2898" max="2898" width="9.5703125" style="3" customWidth="1"/>
    <col min="2899" max="2899" width="14.42578125" style="3" customWidth="1"/>
    <col min="2900" max="2900" width="49.85546875" style="3" customWidth="1"/>
    <col min="2901" max="2901" width="22.5703125" style="3" customWidth="1"/>
    <col min="2902" max="2902" width="23" style="3" customWidth="1"/>
    <col min="2903" max="2903" width="22.85546875" style="3" customWidth="1"/>
    <col min="2904" max="2904" width="23.42578125" style="3" customWidth="1"/>
    <col min="2905" max="2905" width="22.42578125" style="3" customWidth="1"/>
    <col min="2906" max="2906" width="13.85546875" style="3" customWidth="1"/>
    <col min="2907" max="2907" width="20.7109375" style="3" customWidth="1"/>
    <col min="2908" max="2908" width="18.140625" style="3" customWidth="1"/>
    <col min="2909" max="2909" width="14.85546875" style="3" bestFit="1" customWidth="1"/>
    <col min="2910" max="2910" width="11.42578125" style="3"/>
    <col min="2911" max="2911" width="17.42578125" style="3" customWidth="1"/>
    <col min="2912" max="2914" width="18.140625" style="3" customWidth="1"/>
    <col min="2915" max="2918" width="11.42578125" style="3"/>
    <col min="2919" max="2919" width="34" style="3" customWidth="1"/>
    <col min="2920" max="2920" width="9.5703125" style="3" customWidth="1"/>
    <col min="2921" max="2921" width="16.7109375" style="3" customWidth="1"/>
    <col min="2922" max="2922" width="55.140625" style="3" customWidth="1"/>
    <col min="2923" max="2923" width="22.5703125" style="3" customWidth="1"/>
    <col min="2924" max="2924" width="23" style="3" customWidth="1"/>
    <col min="2925" max="2925" width="22.85546875" style="3" customWidth="1"/>
    <col min="2926" max="2926" width="23.42578125" style="3" customWidth="1"/>
    <col min="2927" max="2927" width="28.7109375" style="3" customWidth="1"/>
    <col min="2928" max="2928" width="12.7109375" style="3" customWidth="1"/>
    <col min="2929" max="2929" width="11.42578125" style="3"/>
    <col min="2930" max="2930" width="25.28515625" style="3" customWidth="1"/>
    <col min="2931" max="2931" width="15.85546875" style="3" bestFit="1" customWidth="1"/>
    <col min="2932" max="2933" width="18" style="3" bestFit="1" customWidth="1"/>
    <col min="2934" max="3152" width="11.42578125" style="3"/>
    <col min="3153" max="3153" width="15.42578125" style="3" customWidth="1"/>
    <col min="3154" max="3154" width="9.5703125" style="3" customWidth="1"/>
    <col min="3155" max="3155" width="14.42578125" style="3" customWidth="1"/>
    <col min="3156" max="3156" width="49.85546875" style="3" customWidth="1"/>
    <col min="3157" max="3157" width="22.5703125" style="3" customWidth="1"/>
    <col min="3158" max="3158" width="23" style="3" customWidth="1"/>
    <col min="3159" max="3159" width="22.85546875" style="3" customWidth="1"/>
    <col min="3160" max="3160" width="23.42578125" style="3" customWidth="1"/>
    <col min="3161" max="3161" width="22.42578125" style="3" customWidth="1"/>
    <col min="3162" max="3162" width="13.85546875" style="3" customWidth="1"/>
    <col min="3163" max="3163" width="20.7109375" style="3" customWidth="1"/>
    <col min="3164" max="3164" width="18.140625" style="3" customWidth="1"/>
    <col min="3165" max="3165" width="14.85546875" style="3" bestFit="1" customWidth="1"/>
    <col min="3166" max="3166" width="11.42578125" style="3"/>
    <col min="3167" max="3167" width="17.42578125" style="3" customWidth="1"/>
    <col min="3168" max="3170" width="18.140625" style="3" customWidth="1"/>
    <col min="3171" max="3174" width="11.42578125" style="3"/>
    <col min="3175" max="3175" width="34" style="3" customWidth="1"/>
    <col min="3176" max="3176" width="9.5703125" style="3" customWidth="1"/>
    <col min="3177" max="3177" width="16.7109375" style="3" customWidth="1"/>
    <col min="3178" max="3178" width="55.140625" style="3" customWidth="1"/>
    <col min="3179" max="3179" width="22.5703125" style="3" customWidth="1"/>
    <col min="3180" max="3180" width="23" style="3" customWidth="1"/>
    <col min="3181" max="3181" width="22.85546875" style="3" customWidth="1"/>
    <col min="3182" max="3182" width="23.42578125" style="3" customWidth="1"/>
    <col min="3183" max="3183" width="28.7109375" style="3" customWidth="1"/>
    <col min="3184" max="3184" width="12.7109375" style="3" customWidth="1"/>
    <col min="3185" max="3185" width="11.42578125" style="3"/>
    <col min="3186" max="3186" width="25.28515625" style="3" customWidth="1"/>
    <col min="3187" max="3187" width="15.85546875" style="3" bestFit="1" customWidth="1"/>
    <col min="3188" max="3189" width="18" style="3" bestFit="1" customWidth="1"/>
    <col min="3190" max="3408" width="11.42578125" style="3"/>
    <col min="3409" max="3409" width="15.42578125" style="3" customWidth="1"/>
    <col min="3410" max="3410" width="9.5703125" style="3" customWidth="1"/>
    <col min="3411" max="3411" width="14.42578125" style="3" customWidth="1"/>
    <col min="3412" max="3412" width="49.85546875" style="3" customWidth="1"/>
    <col min="3413" max="3413" width="22.5703125" style="3" customWidth="1"/>
    <col min="3414" max="3414" width="23" style="3" customWidth="1"/>
    <col min="3415" max="3415" width="22.85546875" style="3" customWidth="1"/>
    <col min="3416" max="3416" width="23.42578125" style="3" customWidth="1"/>
    <col min="3417" max="3417" width="22.42578125" style="3" customWidth="1"/>
    <col min="3418" max="3418" width="13.85546875" style="3" customWidth="1"/>
    <col min="3419" max="3419" width="20.7109375" style="3" customWidth="1"/>
    <col min="3420" max="3420" width="18.140625" style="3" customWidth="1"/>
    <col min="3421" max="3421" width="14.85546875" style="3" bestFit="1" customWidth="1"/>
    <col min="3422" max="3422" width="11.42578125" style="3"/>
    <col min="3423" max="3423" width="17.42578125" style="3" customWidth="1"/>
    <col min="3424" max="3426" width="18.140625" style="3" customWidth="1"/>
    <col min="3427" max="3430" width="11.42578125" style="3"/>
    <col min="3431" max="3431" width="34" style="3" customWidth="1"/>
    <col min="3432" max="3432" width="9.5703125" style="3" customWidth="1"/>
    <col min="3433" max="3433" width="16.7109375" style="3" customWidth="1"/>
    <col min="3434" max="3434" width="55.140625" style="3" customWidth="1"/>
    <col min="3435" max="3435" width="22.5703125" style="3" customWidth="1"/>
    <col min="3436" max="3436" width="23" style="3" customWidth="1"/>
    <col min="3437" max="3437" width="22.85546875" style="3" customWidth="1"/>
    <col min="3438" max="3438" width="23.42578125" style="3" customWidth="1"/>
    <col min="3439" max="3439" width="28.7109375" style="3" customWidth="1"/>
    <col min="3440" max="3440" width="12.7109375" style="3" customWidth="1"/>
    <col min="3441" max="3441" width="11.42578125" style="3"/>
    <col min="3442" max="3442" width="25.28515625" style="3" customWidth="1"/>
    <col min="3443" max="3443" width="15.85546875" style="3" bestFit="1" customWidth="1"/>
    <col min="3444" max="3445" width="18" style="3" bestFit="1" customWidth="1"/>
    <col min="3446" max="3664" width="11.42578125" style="3"/>
    <col min="3665" max="3665" width="15.42578125" style="3" customWidth="1"/>
    <col min="3666" max="3666" width="9.5703125" style="3" customWidth="1"/>
    <col min="3667" max="3667" width="14.42578125" style="3" customWidth="1"/>
    <col min="3668" max="3668" width="49.85546875" style="3" customWidth="1"/>
    <col min="3669" max="3669" width="22.5703125" style="3" customWidth="1"/>
    <col min="3670" max="3670" width="23" style="3" customWidth="1"/>
    <col min="3671" max="3671" width="22.85546875" style="3" customWidth="1"/>
    <col min="3672" max="3672" width="23.42578125" style="3" customWidth="1"/>
    <col min="3673" max="3673" width="22.42578125" style="3" customWidth="1"/>
    <col min="3674" max="3674" width="13.85546875" style="3" customWidth="1"/>
    <col min="3675" max="3675" width="20.7109375" style="3" customWidth="1"/>
    <col min="3676" max="3676" width="18.140625" style="3" customWidth="1"/>
    <col min="3677" max="3677" width="14.85546875" style="3" bestFit="1" customWidth="1"/>
    <col min="3678" max="3678" width="11.42578125" style="3"/>
    <col min="3679" max="3679" width="17.42578125" style="3" customWidth="1"/>
    <col min="3680" max="3682" width="18.140625" style="3" customWidth="1"/>
    <col min="3683" max="3686" width="11.42578125" style="3"/>
    <col min="3687" max="3687" width="34" style="3" customWidth="1"/>
    <col min="3688" max="3688" width="9.5703125" style="3" customWidth="1"/>
    <col min="3689" max="3689" width="16.7109375" style="3" customWidth="1"/>
    <col min="3690" max="3690" width="55.140625" style="3" customWidth="1"/>
    <col min="3691" max="3691" width="22.5703125" style="3" customWidth="1"/>
    <col min="3692" max="3692" width="23" style="3" customWidth="1"/>
    <col min="3693" max="3693" width="22.85546875" style="3" customWidth="1"/>
    <col min="3694" max="3694" width="23.42578125" style="3" customWidth="1"/>
    <col min="3695" max="3695" width="28.7109375" style="3" customWidth="1"/>
    <col min="3696" max="3696" width="12.7109375" style="3" customWidth="1"/>
    <col min="3697" max="3697" width="11.42578125" style="3"/>
    <col min="3698" max="3698" width="25.28515625" style="3" customWidth="1"/>
    <col min="3699" max="3699" width="15.85546875" style="3" bestFit="1" customWidth="1"/>
    <col min="3700" max="3701" width="18" style="3" bestFit="1" customWidth="1"/>
    <col min="3702" max="3920" width="11.42578125" style="3"/>
    <col min="3921" max="3921" width="15.42578125" style="3" customWidth="1"/>
    <col min="3922" max="3922" width="9.5703125" style="3" customWidth="1"/>
    <col min="3923" max="3923" width="14.42578125" style="3" customWidth="1"/>
    <col min="3924" max="3924" width="49.85546875" style="3" customWidth="1"/>
    <col min="3925" max="3925" width="22.5703125" style="3" customWidth="1"/>
    <col min="3926" max="3926" width="23" style="3" customWidth="1"/>
    <col min="3927" max="3927" width="22.85546875" style="3" customWidth="1"/>
    <col min="3928" max="3928" width="23.42578125" style="3" customWidth="1"/>
    <col min="3929" max="3929" width="22.42578125" style="3" customWidth="1"/>
    <col min="3930" max="3930" width="13.85546875" style="3" customWidth="1"/>
    <col min="3931" max="3931" width="20.7109375" style="3" customWidth="1"/>
    <col min="3932" max="3932" width="18.140625" style="3" customWidth="1"/>
    <col min="3933" max="3933" width="14.85546875" style="3" bestFit="1" customWidth="1"/>
    <col min="3934" max="3934" width="11.42578125" style="3"/>
    <col min="3935" max="3935" width="17.42578125" style="3" customWidth="1"/>
    <col min="3936" max="3938" width="18.140625" style="3" customWidth="1"/>
    <col min="3939" max="3942" width="11.42578125" style="3"/>
    <col min="3943" max="3943" width="34" style="3" customWidth="1"/>
    <col min="3944" max="3944" width="9.5703125" style="3" customWidth="1"/>
    <col min="3945" max="3945" width="16.7109375" style="3" customWidth="1"/>
    <col min="3946" max="3946" width="55.140625" style="3" customWidth="1"/>
    <col min="3947" max="3947" width="22.5703125" style="3" customWidth="1"/>
    <col min="3948" max="3948" width="23" style="3" customWidth="1"/>
    <col min="3949" max="3949" width="22.85546875" style="3" customWidth="1"/>
    <col min="3950" max="3950" width="23.42578125" style="3" customWidth="1"/>
    <col min="3951" max="3951" width="28.7109375" style="3" customWidth="1"/>
    <col min="3952" max="3952" width="12.7109375" style="3" customWidth="1"/>
    <col min="3953" max="3953" width="11.42578125" style="3"/>
    <col min="3954" max="3954" width="25.28515625" style="3" customWidth="1"/>
    <col min="3955" max="3955" width="15.85546875" style="3" bestFit="1" customWidth="1"/>
    <col min="3956" max="3957" width="18" style="3" bestFit="1" customWidth="1"/>
    <col min="3958" max="4176" width="11.42578125" style="3"/>
    <col min="4177" max="4177" width="15.42578125" style="3" customWidth="1"/>
    <col min="4178" max="4178" width="9.5703125" style="3" customWidth="1"/>
    <col min="4179" max="4179" width="14.42578125" style="3" customWidth="1"/>
    <col min="4180" max="4180" width="49.85546875" style="3" customWidth="1"/>
    <col min="4181" max="4181" width="22.5703125" style="3" customWidth="1"/>
    <col min="4182" max="4182" width="23" style="3" customWidth="1"/>
    <col min="4183" max="4183" width="22.85546875" style="3" customWidth="1"/>
    <col min="4184" max="4184" width="23.42578125" style="3" customWidth="1"/>
    <col min="4185" max="4185" width="22.42578125" style="3" customWidth="1"/>
    <col min="4186" max="4186" width="13.85546875" style="3" customWidth="1"/>
    <col min="4187" max="4187" width="20.7109375" style="3" customWidth="1"/>
    <col min="4188" max="4188" width="18.140625" style="3" customWidth="1"/>
    <col min="4189" max="4189" width="14.85546875" style="3" bestFit="1" customWidth="1"/>
    <col min="4190" max="4190" width="11.42578125" style="3"/>
    <col min="4191" max="4191" width="17.42578125" style="3" customWidth="1"/>
    <col min="4192" max="4194" width="18.140625" style="3" customWidth="1"/>
    <col min="4195" max="4198" width="11.42578125" style="3"/>
    <col min="4199" max="4199" width="34" style="3" customWidth="1"/>
    <col min="4200" max="4200" width="9.5703125" style="3" customWidth="1"/>
    <col min="4201" max="4201" width="16.7109375" style="3" customWidth="1"/>
    <col min="4202" max="4202" width="55.140625" style="3" customWidth="1"/>
    <col min="4203" max="4203" width="22.5703125" style="3" customWidth="1"/>
    <col min="4204" max="4204" width="23" style="3" customWidth="1"/>
    <col min="4205" max="4205" width="22.85546875" style="3" customWidth="1"/>
    <col min="4206" max="4206" width="23.42578125" style="3" customWidth="1"/>
    <col min="4207" max="4207" width="28.7109375" style="3" customWidth="1"/>
    <col min="4208" max="4208" width="12.7109375" style="3" customWidth="1"/>
    <col min="4209" max="4209" width="11.42578125" style="3"/>
    <col min="4210" max="4210" width="25.28515625" style="3" customWidth="1"/>
    <col min="4211" max="4211" width="15.85546875" style="3" bestFit="1" customWidth="1"/>
    <col min="4212" max="4213" width="18" style="3" bestFit="1" customWidth="1"/>
    <col min="4214" max="4432" width="11.42578125" style="3"/>
    <col min="4433" max="4433" width="15.42578125" style="3" customWidth="1"/>
    <col min="4434" max="4434" width="9.5703125" style="3" customWidth="1"/>
    <col min="4435" max="4435" width="14.42578125" style="3" customWidth="1"/>
    <col min="4436" max="4436" width="49.85546875" style="3" customWidth="1"/>
    <col min="4437" max="4437" width="22.5703125" style="3" customWidth="1"/>
    <col min="4438" max="4438" width="23" style="3" customWidth="1"/>
    <col min="4439" max="4439" width="22.85546875" style="3" customWidth="1"/>
    <col min="4440" max="4440" width="23.42578125" style="3" customWidth="1"/>
    <col min="4441" max="4441" width="22.42578125" style="3" customWidth="1"/>
    <col min="4442" max="4442" width="13.85546875" style="3" customWidth="1"/>
    <col min="4443" max="4443" width="20.7109375" style="3" customWidth="1"/>
    <col min="4444" max="4444" width="18.140625" style="3" customWidth="1"/>
    <col min="4445" max="4445" width="14.85546875" style="3" bestFit="1" customWidth="1"/>
    <col min="4446" max="4446" width="11.42578125" style="3"/>
    <col min="4447" max="4447" width="17.42578125" style="3" customWidth="1"/>
    <col min="4448" max="4450" width="18.140625" style="3" customWidth="1"/>
    <col min="4451" max="4454" width="11.42578125" style="3"/>
    <col min="4455" max="4455" width="34" style="3" customWidth="1"/>
    <col min="4456" max="4456" width="9.5703125" style="3" customWidth="1"/>
    <col min="4457" max="4457" width="16.7109375" style="3" customWidth="1"/>
    <col min="4458" max="4458" width="55.140625" style="3" customWidth="1"/>
    <col min="4459" max="4459" width="22.5703125" style="3" customWidth="1"/>
    <col min="4460" max="4460" width="23" style="3" customWidth="1"/>
    <col min="4461" max="4461" width="22.85546875" style="3" customWidth="1"/>
    <col min="4462" max="4462" width="23.42578125" style="3" customWidth="1"/>
    <col min="4463" max="4463" width="28.7109375" style="3" customWidth="1"/>
    <col min="4464" max="4464" width="12.7109375" style="3" customWidth="1"/>
    <col min="4465" max="4465" width="11.42578125" style="3"/>
    <col min="4466" max="4466" width="25.28515625" style="3" customWidth="1"/>
    <col min="4467" max="4467" width="15.85546875" style="3" bestFit="1" customWidth="1"/>
    <col min="4468" max="4469" width="18" style="3" bestFit="1" customWidth="1"/>
    <col min="4470" max="4688" width="11.42578125" style="3"/>
    <col min="4689" max="4689" width="15.42578125" style="3" customWidth="1"/>
    <col min="4690" max="4690" width="9.5703125" style="3" customWidth="1"/>
    <col min="4691" max="4691" width="14.42578125" style="3" customWidth="1"/>
    <col min="4692" max="4692" width="49.85546875" style="3" customWidth="1"/>
    <col min="4693" max="4693" width="22.5703125" style="3" customWidth="1"/>
    <col min="4694" max="4694" width="23" style="3" customWidth="1"/>
    <col min="4695" max="4695" width="22.85546875" style="3" customWidth="1"/>
    <col min="4696" max="4696" width="23.42578125" style="3" customWidth="1"/>
    <col min="4697" max="4697" width="22.42578125" style="3" customWidth="1"/>
    <col min="4698" max="4698" width="13.85546875" style="3" customWidth="1"/>
    <col min="4699" max="4699" width="20.7109375" style="3" customWidth="1"/>
    <col min="4700" max="4700" width="18.140625" style="3" customWidth="1"/>
    <col min="4701" max="4701" width="14.85546875" style="3" bestFit="1" customWidth="1"/>
    <col min="4702" max="4702" width="11.42578125" style="3"/>
    <col min="4703" max="4703" width="17.42578125" style="3" customWidth="1"/>
    <col min="4704" max="4706" width="18.140625" style="3" customWidth="1"/>
    <col min="4707" max="4710" width="11.42578125" style="3"/>
    <col min="4711" max="4711" width="34" style="3" customWidth="1"/>
    <col min="4712" max="4712" width="9.5703125" style="3" customWidth="1"/>
    <col min="4713" max="4713" width="16.7109375" style="3" customWidth="1"/>
    <col min="4714" max="4714" width="55.140625" style="3" customWidth="1"/>
    <col min="4715" max="4715" width="22.5703125" style="3" customWidth="1"/>
    <col min="4716" max="4716" width="23" style="3" customWidth="1"/>
    <col min="4717" max="4717" width="22.85546875" style="3" customWidth="1"/>
    <col min="4718" max="4718" width="23.42578125" style="3" customWidth="1"/>
    <col min="4719" max="4719" width="28.7109375" style="3" customWidth="1"/>
    <col min="4720" max="4720" width="12.7109375" style="3" customWidth="1"/>
    <col min="4721" max="4721" width="11.42578125" style="3"/>
    <col min="4722" max="4722" width="25.28515625" style="3" customWidth="1"/>
    <col min="4723" max="4723" width="15.85546875" style="3" bestFit="1" customWidth="1"/>
    <col min="4724" max="4725" width="18" style="3" bestFit="1" customWidth="1"/>
    <col min="4726" max="4944" width="11.42578125" style="3"/>
    <col min="4945" max="4945" width="15.42578125" style="3" customWidth="1"/>
    <col min="4946" max="4946" width="9.5703125" style="3" customWidth="1"/>
    <col min="4947" max="4947" width="14.42578125" style="3" customWidth="1"/>
    <col min="4948" max="4948" width="49.85546875" style="3" customWidth="1"/>
    <col min="4949" max="4949" width="22.5703125" style="3" customWidth="1"/>
    <col min="4950" max="4950" width="23" style="3" customWidth="1"/>
    <col min="4951" max="4951" width="22.85546875" style="3" customWidth="1"/>
    <col min="4952" max="4952" width="23.42578125" style="3" customWidth="1"/>
    <col min="4953" max="4953" width="22.42578125" style="3" customWidth="1"/>
    <col min="4954" max="4954" width="13.85546875" style="3" customWidth="1"/>
    <col min="4955" max="4955" width="20.7109375" style="3" customWidth="1"/>
    <col min="4956" max="4956" width="18.140625" style="3" customWidth="1"/>
    <col min="4957" max="4957" width="14.85546875" style="3" bestFit="1" customWidth="1"/>
    <col min="4958" max="4958" width="11.42578125" style="3"/>
    <col min="4959" max="4959" width="17.42578125" style="3" customWidth="1"/>
    <col min="4960" max="4962" width="18.140625" style="3" customWidth="1"/>
    <col min="4963" max="4966" width="11.42578125" style="3"/>
    <col min="4967" max="4967" width="34" style="3" customWidth="1"/>
    <col min="4968" max="4968" width="9.5703125" style="3" customWidth="1"/>
    <col min="4969" max="4969" width="16.7109375" style="3" customWidth="1"/>
    <col min="4970" max="4970" width="55.140625" style="3" customWidth="1"/>
    <col min="4971" max="4971" width="22.5703125" style="3" customWidth="1"/>
    <col min="4972" max="4972" width="23" style="3" customWidth="1"/>
    <col min="4973" max="4973" width="22.85546875" style="3" customWidth="1"/>
    <col min="4974" max="4974" width="23.42578125" style="3" customWidth="1"/>
    <col min="4975" max="4975" width="28.7109375" style="3" customWidth="1"/>
    <col min="4976" max="4976" width="12.7109375" style="3" customWidth="1"/>
    <col min="4977" max="4977" width="11.42578125" style="3"/>
    <col min="4978" max="4978" width="25.28515625" style="3" customWidth="1"/>
    <col min="4979" max="4979" width="15.85546875" style="3" bestFit="1" customWidth="1"/>
    <col min="4980" max="4981" width="18" style="3" bestFit="1" customWidth="1"/>
    <col min="4982" max="5200" width="11.42578125" style="3"/>
    <col min="5201" max="5201" width="15.42578125" style="3" customWidth="1"/>
    <col min="5202" max="5202" width="9.5703125" style="3" customWidth="1"/>
    <col min="5203" max="5203" width="14.42578125" style="3" customWidth="1"/>
    <col min="5204" max="5204" width="49.85546875" style="3" customWidth="1"/>
    <col min="5205" max="5205" width="22.5703125" style="3" customWidth="1"/>
    <col min="5206" max="5206" width="23" style="3" customWidth="1"/>
    <col min="5207" max="5207" width="22.85546875" style="3" customWidth="1"/>
    <col min="5208" max="5208" width="23.42578125" style="3" customWidth="1"/>
    <col min="5209" max="5209" width="22.42578125" style="3" customWidth="1"/>
    <col min="5210" max="5210" width="13.85546875" style="3" customWidth="1"/>
    <col min="5211" max="5211" width="20.7109375" style="3" customWidth="1"/>
    <col min="5212" max="5212" width="18.140625" style="3" customWidth="1"/>
    <col min="5213" max="5213" width="14.85546875" style="3" bestFit="1" customWidth="1"/>
    <col min="5214" max="5214" width="11.42578125" style="3"/>
    <col min="5215" max="5215" width="17.42578125" style="3" customWidth="1"/>
    <col min="5216" max="5218" width="18.140625" style="3" customWidth="1"/>
    <col min="5219" max="5222" width="11.42578125" style="3"/>
    <col min="5223" max="5223" width="34" style="3" customWidth="1"/>
    <col min="5224" max="5224" width="9.5703125" style="3" customWidth="1"/>
    <col min="5225" max="5225" width="16.7109375" style="3" customWidth="1"/>
    <col min="5226" max="5226" width="55.140625" style="3" customWidth="1"/>
    <col min="5227" max="5227" width="22.5703125" style="3" customWidth="1"/>
    <col min="5228" max="5228" width="23" style="3" customWidth="1"/>
    <col min="5229" max="5229" width="22.85546875" style="3" customWidth="1"/>
    <col min="5230" max="5230" width="23.42578125" style="3" customWidth="1"/>
    <col min="5231" max="5231" width="28.7109375" style="3" customWidth="1"/>
    <col min="5232" max="5232" width="12.7109375" style="3" customWidth="1"/>
    <col min="5233" max="5233" width="11.42578125" style="3"/>
    <col min="5234" max="5234" width="25.28515625" style="3" customWidth="1"/>
    <col min="5235" max="5235" width="15.85546875" style="3" bestFit="1" customWidth="1"/>
    <col min="5236" max="5237" width="18" style="3" bestFit="1" customWidth="1"/>
    <col min="5238" max="5456" width="11.42578125" style="3"/>
    <col min="5457" max="5457" width="15.42578125" style="3" customWidth="1"/>
    <col min="5458" max="5458" width="9.5703125" style="3" customWidth="1"/>
    <col min="5459" max="5459" width="14.42578125" style="3" customWidth="1"/>
    <col min="5460" max="5460" width="49.85546875" style="3" customWidth="1"/>
    <col min="5461" max="5461" width="22.5703125" style="3" customWidth="1"/>
    <col min="5462" max="5462" width="23" style="3" customWidth="1"/>
    <col min="5463" max="5463" width="22.85546875" style="3" customWidth="1"/>
    <col min="5464" max="5464" width="23.42578125" style="3" customWidth="1"/>
    <col min="5465" max="5465" width="22.42578125" style="3" customWidth="1"/>
    <col min="5466" max="5466" width="13.85546875" style="3" customWidth="1"/>
    <col min="5467" max="5467" width="20.7109375" style="3" customWidth="1"/>
    <col min="5468" max="5468" width="18.140625" style="3" customWidth="1"/>
    <col min="5469" max="5469" width="14.85546875" style="3" bestFit="1" customWidth="1"/>
    <col min="5470" max="5470" width="11.42578125" style="3"/>
    <col min="5471" max="5471" width="17.42578125" style="3" customWidth="1"/>
    <col min="5472" max="5474" width="18.140625" style="3" customWidth="1"/>
    <col min="5475" max="5478" width="11.42578125" style="3"/>
    <col min="5479" max="5479" width="34" style="3" customWidth="1"/>
    <col min="5480" max="5480" width="9.5703125" style="3" customWidth="1"/>
    <col min="5481" max="5481" width="16.7109375" style="3" customWidth="1"/>
    <col min="5482" max="5482" width="55.140625" style="3" customWidth="1"/>
    <col min="5483" max="5483" width="22.5703125" style="3" customWidth="1"/>
    <col min="5484" max="5484" width="23" style="3" customWidth="1"/>
    <col min="5485" max="5485" width="22.85546875" style="3" customWidth="1"/>
    <col min="5486" max="5486" width="23.42578125" style="3" customWidth="1"/>
    <col min="5487" max="5487" width="28.7109375" style="3" customWidth="1"/>
    <col min="5488" max="5488" width="12.7109375" style="3" customWidth="1"/>
    <col min="5489" max="5489" width="11.42578125" style="3"/>
    <col min="5490" max="5490" width="25.28515625" style="3" customWidth="1"/>
    <col min="5491" max="5491" width="15.85546875" style="3" bestFit="1" customWidth="1"/>
    <col min="5492" max="5493" width="18" style="3" bestFit="1" customWidth="1"/>
    <col min="5494" max="5712" width="11.42578125" style="3"/>
    <col min="5713" max="5713" width="15.42578125" style="3" customWidth="1"/>
    <col min="5714" max="5714" width="9.5703125" style="3" customWidth="1"/>
    <col min="5715" max="5715" width="14.42578125" style="3" customWidth="1"/>
    <col min="5716" max="5716" width="49.85546875" style="3" customWidth="1"/>
    <col min="5717" max="5717" width="22.5703125" style="3" customWidth="1"/>
    <col min="5718" max="5718" width="23" style="3" customWidth="1"/>
    <col min="5719" max="5719" width="22.85546875" style="3" customWidth="1"/>
    <col min="5720" max="5720" width="23.42578125" style="3" customWidth="1"/>
    <col min="5721" max="5721" width="22.42578125" style="3" customWidth="1"/>
    <col min="5722" max="5722" width="13.85546875" style="3" customWidth="1"/>
    <col min="5723" max="5723" width="20.7109375" style="3" customWidth="1"/>
    <col min="5724" max="5724" width="18.140625" style="3" customWidth="1"/>
    <col min="5725" max="5725" width="14.85546875" style="3" bestFit="1" customWidth="1"/>
    <col min="5726" max="5726" width="11.42578125" style="3"/>
    <col min="5727" max="5727" width="17.42578125" style="3" customWidth="1"/>
    <col min="5728" max="5730" width="18.140625" style="3" customWidth="1"/>
    <col min="5731" max="5734" width="11.42578125" style="3"/>
    <col min="5735" max="5735" width="34" style="3" customWidth="1"/>
    <col min="5736" max="5736" width="9.5703125" style="3" customWidth="1"/>
    <col min="5737" max="5737" width="16.7109375" style="3" customWidth="1"/>
    <col min="5738" max="5738" width="55.140625" style="3" customWidth="1"/>
    <col min="5739" max="5739" width="22.5703125" style="3" customWidth="1"/>
    <col min="5740" max="5740" width="23" style="3" customWidth="1"/>
    <col min="5741" max="5741" width="22.85546875" style="3" customWidth="1"/>
    <col min="5742" max="5742" width="23.42578125" style="3" customWidth="1"/>
    <col min="5743" max="5743" width="28.7109375" style="3" customWidth="1"/>
    <col min="5744" max="5744" width="12.7109375" style="3" customWidth="1"/>
    <col min="5745" max="5745" width="11.42578125" style="3"/>
    <col min="5746" max="5746" width="25.28515625" style="3" customWidth="1"/>
    <col min="5747" max="5747" width="15.85546875" style="3" bestFit="1" customWidth="1"/>
    <col min="5748" max="5749" width="18" style="3" bestFit="1" customWidth="1"/>
    <col min="5750" max="5968" width="11.42578125" style="3"/>
    <col min="5969" max="5969" width="15.42578125" style="3" customWidth="1"/>
    <col min="5970" max="5970" width="9.5703125" style="3" customWidth="1"/>
    <col min="5971" max="5971" width="14.42578125" style="3" customWidth="1"/>
    <col min="5972" max="5972" width="49.85546875" style="3" customWidth="1"/>
    <col min="5973" max="5973" width="22.5703125" style="3" customWidth="1"/>
    <col min="5974" max="5974" width="23" style="3" customWidth="1"/>
    <col min="5975" max="5975" width="22.85546875" style="3" customWidth="1"/>
    <col min="5976" max="5976" width="23.42578125" style="3" customWidth="1"/>
    <col min="5977" max="5977" width="22.42578125" style="3" customWidth="1"/>
    <col min="5978" max="5978" width="13.85546875" style="3" customWidth="1"/>
    <col min="5979" max="5979" width="20.7109375" style="3" customWidth="1"/>
    <col min="5980" max="5980" width="18.140625" style="3" customWidth="1"/>
    <col min="5981" max="5981" width="14.85546875" style="3" bestFit="1" customWidth="1"/>
    <col min="5982" max="5982" width="11.42578125" style="3"/>
    <col min="5983" max="5983" width="17.42578125" style="3" customWidth="1"/>
    <col min="5984" max="5986" width="18.140625" style="3" customWidth="1"/>
    <col min="5987" max="5990" width="11.42578125" style="3"/>
    <col min="5991" max="5991" width="34" style="3" customWidth="1"/>
    <col min="5992" max="5992" width="9.5703125" style="3" customWidth="1"/>
    <col min="5993" max="5993" width="16.7109375" style="3" customWidth="1"/>
    <col min="5994" max="5994" width="55.140625" style="3" customWidth="1"/>
    <col min="5995" max="5995" width="22.5703125" style="3" customWidth="1"/>
    <col min="5996" max="5996" width="23" style="3" customWidth="1"/>
    <col min="5997" max="5997" width="22.85546875" style="3" customWidth="1"/>
    <col min="5998" max="5998" width="23.42578125" style="3" customWidth="1"/>
    <col min="5999" max="5999" width="28.7109375" style="3" customWidth="1"/>
    <col min="6000" max="6000" width="12.7109375" style="3" customWidth="1"/>
    <col min="6001" max="6001" width="11.42578125" style="3"/>
    <col min="6002" max="6002" width="25.28515625" style="3" customWidth="1"/>
    <col min="6003" max="6003" width="15.85546875" style="3" bestFit="1" customWidth="1"/>
    <col min="6004" max="6005" width="18" style="3" bestFit="1" customWidth="1"/>
    <col min="6006" max="6224" width="11.42578125" style="3"/>
    <col min="6225" max="6225" width="15.42578125" style="3" customWidth="1"/>
    <col min="6226" max="6226" width="9.5703125" style="3" customWidth="1"/>
    <col min="6227" max="6227" width="14.42578125" style="3" customWidth="1"/>
    <col min="6228" max="6228" width="49.85546875" style="3" customWidth="1"/>
    <col min="6229" max="6229" width="22.5703125" style="3" customWidth="1"/>
    <col min="6230" max="6230" width="23" style="3" customWidth="1"/>
    <col min="6231" max="6231" width="22.85546875" style="3" customWidth="1"/>
    <col min="6232" max="6232" width="23.42578125" style="3" customWidth="1"/>
    <col min="6233" max="6233" width="22.42578125" style="3" customWidth="1"/>
    <col min="6234" max="6234" width="13.85546875" style="3" customWidth="1"/>
    <col min="6235" max="6235" width="20.7109375" style="3" customWidth="1"/>
    <col min="6236" max="6236" width="18.140625" style="3" customWidth="1"/>
    <col min="6237" max="6237" width="14.85546875" style="3" bestFit="1" customWidth="1"/>
    <col min="6238" max="6238" width="11.42578125" style="3"/>
    <col min="6239" max="6239" width="17.42578125" style="3" customWidth="1"/>
    <col min="6240" max="6242" width="18.140625" style="3" customWidth="1"/>
    <col min="6243" max="6246" width="11.42578125" style="3"/>
    <col min="6247" max="6247" width="34" style="3" customWidth="1"/>
    <col min="6248" max="6248" width="9.5703125" style="3" customWidth="1"/>
    <col min="6249" max="6249" width="16.7109375" style="3" customWidth="1"/>
    <col min="6250" max="6250" width="55.140625" style="3" customWidth="1"/>
    <col min="6251" max="6251" width="22.5703125" style="3" customWidth="1"/>
    <col min="6252" max="6252" width="23" style="3" customWidth="1"/>
    <col min="6253" max="6253" width="22.85546875" style="3" customWidth="1"/>
    <col min="6254" max="6254" width="23.42578125" style="3" customWidth="1"/>
    <col min="6255" max="6255" width="28.7109375" style="3" customWidth="1"/>
    <col min="6256" max="6256" width="12.7109375" style="3" customWidth="1"/>
    <col min="6257" max="6257" width="11.42578125" style="3"/>
    <col min="6258" max="6258" width="25.28515625" style="3" customWidth="1"/>
    <col min="6259" max="6259" width="15.85546875" style="3" bestFit="1" customWidth="1"/>
    <col min="6260" max="6261" width="18" style="3" bestFit="1" customWidth="1"/>
    <col min="6262" max="6480" width="11.42578125" style="3"/>
    <col min="6481" max="6481" width="15.42578125" style="3" customWidth="1"/>
    <col min="6482" max="6482" width="9.5703125" style="3" customWidth="1"/>
    <col min="6483" max="6483" width="14.42578125" style="3" customWidth="1"/>
    <col min="6484" max="6484" width="49.85546875" style="3" customWidth="1"/>
    <col min="6485" max="6485" width="22.5703125" style="3" customWidth="1"/>
    <col min="6486" max="6486" width="23" style="3" customWidth="1"/>
    <col min="6487" max="6487" width="22.85546875" style="3" customWidth="1"/>
    <col min="6488" max="6488" width="23.42578125" style="3" customWidth="1"/>
    <col min="6489" max="6489" width="22.42578125" style="3" customWidth="1"/>
    <col min="6490" max="6490" width="13.85546875" style="3" customWidth="1"/>
    <col min="6491" max="6491" width="20.7109375" style="3" customWidth="1"/>
    <col min="6492" max="6492" width="18.140625" style="3" customWidth="1"/>
    <col min="6493" max="6493" width="14.85546875" style="3" bestFit="1" customWidth="1"/>
    <col min="6494" max="6494" width="11.42578125" style="3"/>
    <col min="6495" max="6495" width="17.42578125" style="3" customWidth="1"/>
    <col min="6496" max="6498" width="18.140625" style="3" customWidth="1"/>
    <col min="6499" max="6502" width="11.42578125" style="3"/>
    <col min="6503" max="6503" width="34" style="3" customWidth="1"/>
    <col min="6504" max="6504" width="9.5703125" style="3" customWidth="1"/>
    <col min="6505" max="6505" width="16.7109375" style="3" customWidth="1"/>
    <col min="6506" max="6506" width="55.140625" style="3" customWidth="1"/>
    <col min="6507" max="6507" width="22.5703125" style="3" customWidth="1"/>
    <col min="6508" max="6508" width="23" style="3" customWidth="1"/>
    <col min="6509" max="6509" width="22.85546875" style="3" customWidth="1"/>
    <col min="6510" max="6510" width="23.42578125" style="3" customWidth="1"/>
    <col min="6511" max="6511" width="28.7109375" style="3" customWidth="1"/>
    <col min="6512" max="6512" width="12.7109375" style="3" customWidth="1"/>
    <col min="6513" max="6513" width="11.42578125" style="3"/>
    <col min="6514" max="6514" width="25.28515625" style="3" customWidth="1"/>
    <col min="6515" max="6515" width="15.85546875" style="3" bestFit="1" customWidth="1"/>
    <col min="6516" max="6517" width="18" style="3" bestFit="1" customWidth="1"/>
    <col min="6518" max="6736" width="11.42578125" style="3"/>
    <col min="6737" max="6737" width="15.42578125" style="3" customWidth="1"/>
    <col min="6738" max="6738" width="9.5703125" style="3" customWidth="1"/>
    <col min="6739" max="6739" width="14.42578125" style="3" customWidth="1"/>
    <col min="6740" max="6740" width="49.85546875" style="3" customWidth="1"/>
    <col min="6741" max="6741" width="22.5703125" style="3" customWidth="1"/>
    <col min="6742" max="6742" width="23" style="3" customWidth="1"/>
    <col min="6743" max="6743" width="22.85546875" style="3" customWidth="1"/>
    <col min="6744" max="6744" width="23.42578125" style="3" customWidth="1"/>
    <col min="6745" max="6745" width="22.42578125" style="3" customWidth="1"/>
    <col min="6746" max="6746" width="13.85546875" style="3" customWidth="1"/>
    <col min="6747" max="6747" width="20.7109375" style="3" customWidth="1"/>
    <col min="6748" max="6748" width="18.140625" style="3" customWidth="1"/>
    <col min="6749" max="6749" width="14.85546875" style="3" bestFit="1" customWidth="1"/>
    <col min="6750" max="6750" width="11.42578125" style="3"/>
    <col min="6751" max="6751" width="17.42578125" style="3" customWidth="1"/>
    <col min="6752" max="6754" width="18.140625" style="3" customWidth="1"/>
    <col min="6755" max="6758" width="11.42578125" style="3"/>
    <col min="6759" max="6759" width="34" style="3" customWidth="1"/>
    <col min="6760" max="6760" width="9.5703125" style="3" customWidth="1"/>
    <col min="6761" max="6761" width="16.7109375" style="3" customWidth="1"/>
    <col min="6762" max="6762" width="55.140625" style="3" customWidth="1"/>
    <col min="6763" max="6763" width="22.5703125" style="3" customWidth="1"/>
    <col min="6764" max="6764" width="23" style="3" customWidth="1"/>
    <col min="6765" max="6765" width="22.85546875" style="3" customWidth="1"/>
    <col min="6766" max="6766" width="23.42578125" style="3" customWidth="1"/>
    <col min="6767" max="6767" width="28.7109375" style="3" customWidth="1"/>
    <col min="6768" max="6768" width="12.7109375" style="3" customWidth="1"/>
    <col min="6769" max="6769" width="11.42578125" style="3"/>
    <col min="6770" max="6770" width="25.28515625" style="3" customWidth="1"/>
    <col min="6771" max="6771" width="15.85546875" style="3" bestFit="1" customWidth="1"/>
    <col min="6772" max="6773" width="18" style="3" bestFit="1" customWidth="1"/>
    <col min="6774" max="6992" width="11.42578125" style="3"/>
    <col min="6993" max="6993" width="15.42578125" style="3" customWidth="1"/>
    <col min="6994" max="6994" width="9.5703125" style="3" customWidth="1"/>
    <col min="6995" max="6995" width="14.42578125" style="3" customWidth="1"/>
    <col min="6996" max="6996" width="49.85546875" style="3" customWidth="1"/>
    <col min="6997" max="6997" width="22.5703125" style="3" customWidth="1"/>
    <col min="6998" max="6998" width="23" style="3" customWidth="1"/>
    <col min="6999" max="6999" width="22.85546875" style="3" customWidth="1"/>
    <col min="7000" max="7000" width="23.42578125" style="3" customWidth="1"/>
    <col min="7001" max="7001" width="22.42578125" style="3" customWidth="1"/>
    <col min="7002" max="7002" width="13.85546875" style="3" customWidth="1"/>
    <col min="7003" max="7003" width="20.7109375" style="3" customWidth="1"/>
    <col min="7004" max="7004" width="18.140625" style="3" customWidth="1"/>
    <col min="7005" max="7005" width="14.85546875" style="3" bestFit="1" customWidth="1"/>
    <col min="7006" max="7006" width="11.42578125" style="3"/>
    <col min="7007" max="7007" width="17.42578125" style="3" customWidth="1"/>
    <col min="7008" max="7010" width="18.140625" style="3" customWidth="1"/>
    <col min="7011" max="7014" width="11.42578125" style="3"/>
    <col min="7015" max="7015" width="34" style="3" customWidth="1"/>
    <col min="7016" max="7016" width="9.5703125" style="3" customWidth="1"/>
    <col min="7017" max="7017" width="16.7109375" style="3" customWidth="1"/>
    <col min="7018" max="7018" width="55.140625" style="3" customWidth="1"/>
    <col min="7019" max="7019" width="22.5703125" style="3" customWidth="1"/>
    <col min="7020" max="7020" width="23" style="3" customWidth="1"/>
    <col min="7021" max="7021" width="22.85546875" style="3" customWidth="1"/>
    <col min="7022" max="7022" width="23.42578125" style="3" customWidth="1"/>
    <col min="7023" max="7023" width="28.7109375" style="3" customWidth="1"/>
    <col min="7024" max="7024" width="12.7109375" style="3" customWidth="1"/>
    <col min="7025" max="7025" width="11.42578125" style="3"/>
    <col min="7026" max="7026" width="25.28515625" style="3" customWidth="1"/>
    <col min="7027" max="7027" width="15.85546875" style="3" bestFit="1" customWidth="1"/>
    <col min="7028" max="7029" width="18" style="3" bestFit="1" customWidth="1"/>
    <col min="7030" max="7248" width="11.42578125" style="3"/>
    <col min="7249" max="7249" width="15.42578125" style="3" customWidth="1"/>
    <col min="7250" max="7250" width="9.5703125" style="3" customWidth="1"/>
    <col min="7251" max="7251" width="14.42578125" style="3" customWidth="1"/>
    <col min="7252" max="7252" width="49.85546875" style="3" customWidth="1"/>
    <col min="7253" max="7253" width="22.5703125" style="3" customWidth="1"/>
    <col min="7254" max="7254" width="23" style="3" customWidth="1"/>
    <col min="7255" max="7255" width="22.85546875" style="3" customWidth="1"/>
    <col min="7256" max="7256" width="23.42578125" style="3" customWidth="1"/>
    <col min="7257" max="7257" width="22.42578125" style="3" customWidth="1"/>
    <col min="7258" max="7258" width="13.85546875" style="3" customWidth="1"/>
    <col min="7259" max="7259" width="20.7109375" style="3" customWidth="1"/>
    <col min="7260" max="7260" width="18.140625" style="3" customWidth="1"/>
    <col min="7261" max="7261" width="14.85546875" style="3" bestFit="1" customWidth="1"/>
    <col min="7262" max="7262" width="11.42578125" style="3"/>
    <col min="7263" max="7263" width="17.42578125" style="3" customWidth="1"/>
    <col min="7264" max="7266" width="18.140625" style="3" customWidth="1"/>
    <col min="7267" max="7270" width="11.42578125" style="3"/>
    <col min="7271" max="7271" width="34" style="3" customWidth="1"/>
    <col min="7272" max="7272" width="9.5703125" style="3" customWidth="1"/>
    <col min="7273" max="7273" width="16.7109375" style="3" customWidth="1"/>
    <col min="7274" max="7274" width="55.140625" style="3" customWidth="1"/>
    <col min="7275" max="7275" width="22.5703125" style="3" customWidth="1"/>
    <col min="7276" max="7276" width="23" style="3" customWidth="1"/>
    <col min="7277" max="7277" width="22.85546875" style="3" customWidth="1"/>
    <col min="7278" max="7278" width="23.42578125" style="3" customWidth="1"/>
    <col min="7279" max="7279" width="28.7109375" style="3" customWidth="1"/>
    <col min="7280" max="7280" width="12.7109375" style="3" customWidth="1"/>
    <col min="7281" max="7281" width="11.42578125" style="3"/>
    <col min="7282" max="7282" width="25.28515625" style="3" customWidth="1"/>
    <col min="7283" max="7283" width="15.85546875" style="3" bestFit="1" customWidth="1"/>
    <col min="7284" max="7285" width="18" style="3" bestFit="1" customWidth="1"/>
    <col min="7286" max="7504" width="11.42578125" style="3"/>
    <col min="7505" max="7505" width="15.42578125" style="3" customWidth="1"/>
    <col min="7506" max="7506" width="9.5703125" style="3" customWidth="1"/>
    <col min="7507" max="7507" width="14.42578125" style="3" customWidth="1"/>
    <col min="7508" max="7508" width="49.85546875" style="3" customWidth="1"/>
    <col min="7509" max="7509" width="22.5703125" style="3" customWidth="1"/>
    <col min="7510" max="7510" width="23" style="3" customWidth="1"/>
    <col min="7511" max="7511" width="22.85546875" style="3" customWidth="1"/>
    <col min="7512" max="7512" width="23.42578125" style="3" customWidth="1"/>
    <col min="7513" max="7513" width="22.42578125" style="3" customWidth="1"/>
    <col min="7514" max="7514" width="13.85546875" style="3" customWidth="1"/>
    <col min="7515" max="7515" width="20.7109375" style="3" customWidth="1"/>
    <col min="7516" max="7516" width="18.140625" style="3" customWidth="1"/>
    <col min="7517" max="7517" width="14.85546875" style="3" bestFit="1" customWidth="1"/>
    <col min="7518" max="7518" width="11.42578125" style="3"/>
    <col min="7519" max="7519" width="17.42578125" style="3" customWidth="1"/>
    <col min="7520" max="7522" width="18.140625" style="3" customWidth="1"/>
    <col min="7523" max="7526" width="11.42578125" style="3"/>
    <col min="7527" max="7527" width="34" style="3" customWidth="1"/>
    <col min="7528" max="7528" width="9.5703125" style="3" customWidth="1"/>
    <col min="7529" max="7529" width="16.7109375" style="3" customWidth="1"/>
    <col min="7530" max="7530" width="55.140625" style="3" customWidth="1"/>
    <col min="7531" max="7531" width="22.5703125" style="3" customWidth="1"/>
    <col min="7532" max="7532" width="23" style="3" customWidth="1"/>
    <col min="7533" max="7533" width="22.85546875" style="3" customWidth="1"/>
    <col min="7534" max="7534" width="23.42578125" style="3" customWidth="1"/>
    <col min="7535" max="7535" width="28.7109375" style="3" customWidth="1"/>
    <col min="7536" max="7536" width="12.7109375" style="3" customWidth="1"/>
    <col min="7537" max="7537" width="11.42578125" style="3"/>
    <col min="7538" max="7538" width="25.28515625" style="3" customWidth="1"/>
    <col min="7539" max="7539" width="15.85546875" style="3" bestFit="1" customWidth="1"/>
    <col min="7540" max="7541" width="18" style="3" bestFit="1" customWidth="1"/>
    <col min="7542" max="7760" width="11.42578125" style="3"/>
    <col min="7761" max="7761" width="15.42578125" style="3" customWidth="1"/>
    <col min="7762" max="7762" width="9.5703125" style="3" customWidth="1"/>
    <col min="7763" max="7763" width="14.42578125" style="3" customWidth="1"/>
    <col min="7764" max="7764" width="49.85546875" style="3" customWidth="1"/>
    <col min="7765" max="7765" width="22.5703125" style="3" customWidth="1"/>
    <col min="7766" max="7766" width="23" style="3" customWidth="1"/>
    <col min="7767" max="7767" width="22.85546875" style="3" customWidth="1"/>
    <col min="7768" max="7768" width="23.42578125" style="3" customWidth="1"/>
    <col min="7769" max="7769" width="22.42578125" style="3" customWidth="1"/>
    <col min="7770" max="7770" width="13.85546875" style="3" customWidth="1"/>
    <col min="7771" max="7771" width="20.7109375" style="3" customWidth="1"/>
    <col min="7772" max="7772" width="18.140625" style="3" customWidth="1"/>
    <col min="7773" max="7773" width="14.85546875" style="3" bestFit="1" customWidth="1"/>
    <col min="7774" max="7774" width="11.42578125" style="3"/>
    <col min="7775" max="7775" width="17.42578125" style="3" customWidth="1"/>
    <col min="7776" max="7778" width="18.140625" style="3" customWidth="1"/>
    <col min="7779" max="7782" width="11.42578125" style="3"/>
    <col min="7783" max="7783" width="34" style="3" customWidth="1"/>
    <col min="7784" max="7784" width="9.5703125" style="3" customWidth="1"/>
    <col min="7785" max="7785" width="16.7109375" style="3" customWidth="1"/>
    <col min="7786" max="7786" width="55.140625" style="3" customWidth="1"/>
    <col min="7787" max="7787" width="22.5703125" style="3" customWidth="1"/>
    <col min="7788" max="7788" width="23" style="3" customWidth="1"/>
    <col min="7789" max="7789" width="22.85546875" style="3" customWidth="1"/>
    <col min="7790" max="7790" width="23.42578125" style="3" customWidth="1"/>
    <col min="7791" max="7791" width="28.7109375" style="3" customWidth="1"/>
    <col min="7792" max="7792" width="12.7109375" style="3" customWidth="1"/>
    <col min="7793" max="7793" width="11.42578125" style="3"/>
    <col min="7794" max="7794" width="25.28515625" style="3" customWidth="1"/>
    <col min="7795" max="7795" width="15.85546875" style="3" bestFit="1" customWidth="1"/>
    <col min="7796" max="7797" width="18" style="3" bestFit="1" customWidth="1"/>
    <col min="7798" max="8016" width="11.42578125" style="3"/>
    <col min="8017" max="8017" width="15.42578125" style="3" customWidth="1"/>
    <col min="8018" max="8018" width="9.5703125" style="3" customWidth="1"/>
    <col min="8019" max="8019" width="14.42578125" style="3" customWidth="1"/>
    <col min="8020" max="8020" width="49.85546875" style="3" customWidth="1"/>
    <col min="8021" max="8021" width="22.5703125" style="3" customWidth="1"/>
    <col min="8022" max="8022" width="23" style="3" customWidth="1"/>
    <col min="8023" max="8023" width="22.85546875" style="3" customWidth="1"/>
    <col min="8024" max="8024" width="23.42578125" style="3" customWidth="1"/>
    <col min="8025" max="8025" width="22.42578125" style="3" customWidth="1"/>
    <col min="8026" max="8026" width="13.85546875" style="3" customWidth="1"/>
    <col min="8027" max="8027" width="20.7109375" style="3" customWidth="1"/>
    <col min="8028" max="8028" width="18.140625" style="3" customWidth="1"/>
    <col min="8029" max="8029" width="14.85546875" style="3" bestFit="1" customWidth="1"/>
    <col min="8030" max="8030" width="11.42578125" style="3"/>
    <col min="8031" max="8031" width="17.42578125" style="3" customWidth="1"/>
    <col min="8032" max="8034" width="18.140625" style="3" customWidth="1"/>
    <col min="8035" max="8038" width="11.42578125" style="3"/>
    <col min="8039" max="8039" width="34" style="3" customWidth="1"/>
    <col min="8040" max="8040" width="9.5703125" style="3" customWidth="1"/>
    <col min="8041" max="8041" width="16.7109375" style="3" customWidth="1"/>
    <col min="8042" max="8042" width="55.140625" style="3" customWidth="1"/>
    <col min="8043" max="8043" width="22.5703125" style="3" customWidth="1"/>
    <col min="8044" max="8044" width="23" style="3" customWidth="1"/>
    <col min="8045" max="8045" width="22.85546875" style="3" customWidth="1"/>
    <col min="8046" max="8046" width="23.42578125" style="3" customWidth="1"/>
    <col min="8047" max="8047" width="28.7109375" style="3" customWidth="1"/>
    <col min="8048" max="8048" width="12.7109375" style="3" customWidth="1"/>
    <col min="8049" max="8049" width="11.42578125" style="3"/>
    <col min="8050" max="8050" width="25.28515625" style="3" customWidth="1"/>
    <col min="8051" max="8051" width="15.85546875" style="3" bestFit="1" customWidth="1"/>
    <col min="8052" max="8053" width="18" style="3" bestFit="1" customWidth="1"/>
    <col min="8054" max="8272" width="11.42578125" style="3"/>
    <col min="8273" max="8273" width="15.42578125" style="3" customWidth="1"/>
    <col min="8274" max="8274" width="9.5703125" style="3" customWidth="1"/>
    <col min="8275" max="8275" width="14.42578125" style="3" customWidth="1"/>
    <col min="8276" max="8276" width="49.85546875" style="3" customWidth="1"/>
    <col min="8277" max="8277" width="22.5703125" style="3" customWidth="1"/>
    <col min="8278" max="8278" width="23" style="3" customWidth="1"/>
    <col min="8279" max="8279" width="22.85546875" style="3" customWidth="1"/>
    <col min="8280" max="8280" width="23.42578125" style="3" customWidth="1"/>
    <col min="8281" max="8281" width="22.42578125" style="3" customWidth="1"/>
    <col min="8282" max="8282" width="13.85546875" style="3" customWidth="1"/>
    <col min="8283" max="8283" width="20.7109375" style="3" customWidth="1"/>
    <col min="8284" max="8284" width="18.140625" style="3" customWidth="1"/>
    <col min="8285" max="8285" width="14.85546875" style="3" bestFit="1" customWidth="1"/>
    <col min="8286" max="8286" width="11.42578125" style="3"/>
    <col min="8287" max="8287" width="17.42578125" style="3" customWidth="1"/>
    <col min="8288" max="8290" width="18.140625" style="3" customWidth="1"/>
    <col min="8291" max="8294" width="11.42578125" style="3"/>
    <col min="8295" max="8295" width="34" style="3" customWidth="1"/>
    <col min="8296" max="8296" width="9.5703125" style="3" customWidth="1"/>
    <col min="8297" max="8297" width="16.7109375" style="3" customWidth="1"/>
    <col min="8298" max="8298" width="55.140625" style="3" customWidth="1"/>
    <col min="8299" max="8299" width="22.5703125" style="3" customWidth="1"/>
    <col min="8300" max="8300" width="23" style="3" customWidth="1"/>
    <col min="8301" max="8301" width="22.85546875" style="3" customWidth="1"/>
    <col min="8302" max="8302" width="23.42578125" style="3" customWidth="1"/>
    <col min="8303" max="8303" width="28.7109375" style="3" customWidth="1"/>
    <col min="8304" max="8304" width="12.7109375" style="3" customWidth="1"/>
    <col min="8305" max="8305" width="11.42578125" style="3"/>
    <col min="8306" max="8306" width="25.28515625" style="3" customWidth="1"/>
    <col min="8307" max="8307" width="15.85546875" style="3" bestFit="1" customWidth="1"/>
    <col min="8308" max="8309" width="18" style="3" bestFit="1" customWidth="1"/>
    <col min="8310" max="8528" width="11.42578125" style="3"/>
    <col min="8529" max="8529" width="15.42578125" style="3" customWidth="1"/>
    <col min="8530" max="8530" width="9.5703125" style="3" customWidth="1"/>
    <col min="8531" max="8531" width="14.42578125" style="3" customWidth="1"/>
    <col min="8532" max="8532" width="49.85546875" style="3" customWidth="1"/>
    <col min="8533" max="8533" width="22.5703125" style="3" customWidth="1"/>
    <col min="8534" max="8534" width="23" style="3" customWidth="1"/>
    <col min="8535" max="8535" width="22.85546875" style="3" customWidth="1"/>
    <col min="8536" max="8536" width="23.42578125" style="3" customWidth="1"/>
    <col min="8537" max="8537" width="22.42578125" style="3" customWidth="1"/>
    <col min="8538" max="8538" width="13.85546875" style="3" customWidth="1"/>
    <col min="8539" max="8539" width="20.7109375" style="3" customWidth="1"/>
    <col min="8540" max="8540" width="18.140625" style="3" customWidth="1"/>
    <col min="8541" max="8541" width="14.85546875" style="3" bestFit="1" customWidth="1"/>
    <col min="8542" max="8542" width="11.42578125" style="3"/>
    <col min="8543" max="8543" width="17.42578125" style="3" customWidth="1"/>
    <col min="8544" max="8546" width="18.140625" style="3" customWidth="1"/>
    <col min="8547" max="8550" width="11.42578125" style="3"/>
    <col min="8551" max="8551" width="34" style="3" customWidth="1"/>
    <col min="8552" max="8552" width="9.5703125" style="3" customWidth="1"/>
    <col min="8553" max="8553" width="16.7109375" style="3" customWidth="1"/>
    <col min="8554" max="8554" width="55.140625" style="3" customWidth="1"/>
    <col min="8555" max="8555" width="22.5703125" style="3" customWidth="1"/>
    <col min="8556" max="8556" width="23" style="3" customWidth="1"/>
    <col min="8557" max="8557" width="22.85546875" style="3" customWidth="1"/>
    <col min="8558" max="8558" width="23.42578125" style="3" customWidth="1"/>
    <col min="8559" max="8559" width="28.7109375" style="3" customWidth="1"/>
    <col min="8560" max="8560" width="12.7109375" style="3" customWidth="1"/>
    <col min="8561" max="8561" width="11.42578125" style="3"/>
    <col min="8562" max="8562" width="25.28515625" style="3" customWidth="1"/>
    <col min="8563" max="8563" width="15.85546875" style="3" bestFit="1" customWidth="1"/>
    <col min="8564" max="8565" width="18" style="3" bestFit="1" customWidth="1"/>
    <col min="8566" max="8784" width="11.42578125" style="3"/>
    <col min="8785" max="8785" width="15.42578125" style="3" customWidth="1"/>
    <col min="8786" max="8786" width="9.5703125" style="3" customWidth="1"/>
    <col min="8787" max="8787" width="14.42578125" style="3" customWidth="1"/>
    <col min="8788" max="8788" width="49.85546875" style="3" customWidth="1"/>
    <col min="8789" max="8789" width="22.5703125" style="3" customWidth="1"/>
    <col min="8790" max="8790" width="23" style="3" customWidth="1"/>
    <col min="8791" max="8791" width="22.85546875" style="3" customWidth="1"/>
    <col min="8792" max="8792" width="23.42578125" style="3" customWidth="1"/>
    <col min="8793" max="8793" width="22.42578125" style="3" customWidth="1"/>
    <col min="8794" max="8794" width="13.85546875" style="3" customWidth="1"/>
    <col min="8795" max="8795" width="20.7109375" style="3" customWidth="1"/>
    <col min="8796" max="8796" width="18.140625" style="3" customWidth="1"/>
    <col min="8797" max="8797" width="14.85546875" style="3" bestFit="1" customWidth="1"/>
    <col min="8798" max="8798" width="11.42578125" style="3"/>
    <col min="8799" max="8799" width="17.42578125" style="3" customWidth="1"/>
    <col min="8800" max="8802" width="18.140625" style="3" customWidth="1"/>
    <col min="8803" max="8806" width="11.42578125" style="3"/>
    <col min="8807" max="8807" width="34" style="3" customWidth="1"/>
    <col min="8808" max="8808" width="9.5703125" style="3" customWidth="1"/>
    <col min="8809" max="8809" width="16.7109375" style="3" customWidth="1"/>
    <col min="8810" max="8810" width="55.140625" style="3" customWidth="1"/>
    <col min="8811" max="8811" width="22.5703125" style="3" customWidth="1"/>
    <col min="8812" max="8812" width="23" style="3" customWidth="1"/>
    <col min="8813" max="8813" width="22.85546875" style="3" customWidth="1"/>
    <col min="8814" max="8814" width="23.42578125" style="3" customWidth="1"/>
    <col min="8815" max="8815" width="28.7109375" style="3" customWidth="1"/>
    <col min="8816" max="8816" width="12.7109375" style="3" customWidth="1"/>
    <col min="8817" max="8817" width="11.42578125" style="3"/>
    <col min="8818" max="8818" width="25.28515625" style="3" customWidth="1"/>
    <col min="8819" max="8819" width="15.85546875" style="3" bestFit="1" customWidth="1"/>
    <col min="8820" max="8821" width="18" style="3" bestFit="1" customWidth="1"/>
    <col min="8822" max="9040" width="11.42578125" style="3"/>
    <col min="9041" max="9041" width="15.42578125" style="3" customWidth="1"/>
    <col min="9042" max="9042" width="9.5703125" style="3" customWidth="1"/>
    <col min="9043" max="9043" width="14.42578125" style="3" customWidth="1"/>
    <col min="9044" max="9044" width="49.85546875" style="3" customWidth="1"/>
    <col min="9045" max="9045" width="22.5703125" style="3" customWidth="1"/>
    <col min="9046" max="9046" width="23" style="3" customWidth="1"/>
    <col min="9047" max="9047" width="22.85546875" style="3" customWidth="1"/>
    <col min="9048" max="9048" width="23.42578125" style="3" customWidth="1"/>
    <col min="9049" max="9049" width="22.42578125" style="3" customWidth="1"/>
    <col min="9050" max="9050" width="13.85546875" style="3" customWidth="1"/>
    <col min="9051" max="9051" width="20.7109375" style="3" customWidth="1"/>
    <col min="9052" max="9052" width="18.140625" style="3" customWidth="1"/>
    <col min="9053" max="9053" width="14.85546875" style="3" bestFit="1" customWidth="1"/>
    <col min="9054" max="9054" width="11.42578125" style="3"/>
    <col min="9055" max="9055" width="17.42578125" style="3" customWidth="1"/>
    <col min="9056" max="9058" width="18.140625" style="3" customWidth="1"/>
    <col min="9059" max="9062" width="11.42578125" style="3"/>
    <col min="9063" max="9063" width="34" style="3" customWidth="1"/>
    <col min="9064" max="9064" width="9.5703125" style="3" customWidth="1"/>
    <col min="9065" max="9065" width="16.7109375" style="3" customWidth="1"/>
    <col min="9066" max="9066" width="55.140625" style="3" customWidth="1"/>
    <col min="9067" max="9067" width="22.5703125" style="3" customWidth="1"/>
    <col min="9068" max="9068" width="23" style="3" customWidth="1"/>
    <col min="9069" max="9069" width="22.85546875" style="3" customWidth="1"/>
    <col min="9070" max="9070" width="23.42578125" style="3" customWidth="1"/>
    <col min="9071" max="9071" width="28.7109375" style="3" customWidth="1"/>
    <col min="9072" max="9072" width="12.7109375" style="3" customWidth="1"/>
    <col min="9073" max="9073" width="11.42578125" style="3"/>
    <col min="9074" max="9074" width="25.28515625" style="3" customWidth="1"/>
    <col min="9075" max="9075" width="15.85546875" style="3" bestFit="1" customWidth="1"/>
    <col min="9076" max="9077" width="18" style="3" bestFit="1" customWidth="1"/>
    <col min="9078" max="9296" width="11.42578125" style="3"/>
    <col min="9297" max="9297" width="15.42578125" style="3" customWidth="1"/>
    <col min="9298" max="9298" width="9.5703125" style="3" customWidth="1"/>
    <col min="9299" max="9299" width="14.42578125" style="3" customWidth="1"/>
    <col min="9300" max="9300" width="49.85546875" style="3" customWidth="1"/>
    <col min="9301" max="9301" width="22.5703125" style="3" customWidth="1"/>
    <col min="9302" max="9302" width="23" style="3" customWidth="1"/>
    <col min="9303" max="9303" width="22.85546875" style="3" customWidth="1"/>
    <col min="9304" max="9304" width="23.42578125" style="3" customWidth="1"/>
    <col min="9305" max="9305" width="22.42578125" style="3" customWidth="1"/>
    <col min="9306" max="9306" width="13.85546875" style="3" customWidth="1"/>
    <col min="9307" max="9307" width="20.7109375" style="3" customWidth="1"/>
    <col min="9308" max="9308" width="18.140625" style="3" customWidth="1"/>
    <col min="9309" max="9309" width="14.85546875" style="3" bestFit="1" customWidth="1"/>
    <col min="9310" max="9310" width="11.42578125" style="3"/>
    <col min="9311" max="9311" width="17.42578125" style="3" customWidth="1"/>
    <col min="9312" max="9314" width="18.140625" style="3" customWidth="1"/>
    <col min="9315" max="9318" width="11.42578125" style="3"/>
    <col min="9319" max="9319" width="34" style="3" customWidth="1"/>
    <col min="9320" max="9320" width="9.5703125" style="3" customWidth="1"/>
    <col min="9321" max="9321" width="16.7109375" style="3" customWidth="1"/>
    <col min="9322" max="9322" width="55.140625" style="3" customWidth="1"/>
    <col min="9323" max="9323" width="22.5703125" style="3" customWidth="1"/>
    <col min="9324" max="9324" width="23" style="3" customWidth="1"/>
    <col min="9325" max="9325" width="22.85546875" style="3" customWidth="1"/>
    <col min="9326" max="9326" width="23.42578125" style="3" customWidth="1"/>
    <col min="9327" max="9327" width="28.7109375" style="3" customWidth="1"/>
    <col min="9328" max="9328" width="12.7109375" style="3" customWidth="1"/>
    <col min="9329" max="9329" width="11.42578125" style="3"/>
    <col min="9330" max="9330" width="25.28515625" style="3" customWidth="1"/>
    <col min="9331" max="9331" width="15.85546875" style="3" bestFit="1" customWidth="1"/>
    <col min="9332" max="9333" width="18" style="3" bestFit="1" customWidth="1"/>
    <col min="9334" max="9552" width="11.42578125" style="3"/>
    <col min="9553" max="9553" width="15.42578125" style="3" customWidth="1"/>
    <col min="9554" max="9554" width="9.5703125" style="3" customWidth="1"/>
    <col min="9555" max="9555" width="14.42578125" style="3" customWidth="1"/>
    <col min="9556" max="9556" width="49.85546875" style="3" customWidth="1"/>
    <col min="9557" max="9557" width="22.5703125" style="3" customWidth="1"/>
    <col min="9558" max="9558" width="23" style="3" customWidth="1"/>
    <col min="9559" max="9559" width="22.85546875" style="3" customWidth="1"/>
    <col min="9560" max="9560" width="23.42578125" style="3" customWidth="1"/>
    <col min="9561" max="9561" width="22.42578125" style="3" customWidth="1"/>
    <col min="9562" max="9562" width="13.85546875" style="3" customWidth="1"/>
    <col min="9563" max="9563" width="20.7109375" style="3" customWidth="1"/>
    <col min="9564" max="9564" width="18.140625" style="3" customWidth="1"/>
    <col min="9565" max="9565" width="14.85546875" style="3" bestFit="1" customWidth="1"/>
    <col min="9566" max="9566" width="11.42578125" style="3"/>
    <col min="9567" max="9567" width="17.42578125" style="3" customWidth="1"/>
    <col min="9568" max="9570" width="18.140625" style="3" customWidth="1"/>
    <col min="9571" max="9574" width="11.42578125" style="3"/>
    <col min="9575" max="9575" width="34" style="3" customWidth="1"/>
    <col min="9576" max="9576" width="9.5703125" style="3" customWidth="1"/>
    <col min="9577" max="9577" width="16.7109375" style="3" customWidth="1"/>
    <col min="9578" max="9578" width="55.140625" style="3" customWidth="1"/>
    <col min="9579" max="9579" width="22.5703125" style="3" customWidth="1"/>
    <col min="9580" max="9580" width="23" style="3" customWidth="1"/>
    <col min="9581" max="9581" width="22.85546875" style="3" customWidth="1"/>
    <col min="9582" max="9582" width="23.42578125" style="3" customWidth="1"/>
    <col min="9583" max="9583" width="28.7109375" style="3" customWidth="1"/>
    <col min="9584" max="9584" width="12.7109375" style="3" customWidth="1"/>
    <col min="9585" max="9585" width="11.42578125" style="3"/>
    <col min="9586" max="9586" width="25.28515625" style="3" customWidth="1"/>
    <col min="9587" max="9587" width="15.85546875" style="3" bestFit="1" customWidth="1"/>
    <col min="9588" max="9589" width="18" style="3" bestFit="1" customWidth="1"/>
    <col min="9590" max="9808" width="11.42578125" style="3"/>
    <col min="9809" max="9809" width="15.42578125" style="3" customWidth="1"/>
    <col min="9810" max="9810" width="9.5703125" style="3" customWidth="1"/>
    <col min="9811" max="9811" width="14.42578125" style="3" customWidth="1"/>
    <col min="9812" max="9812" width="49.85546875" style="3" customWidth="1"/>
    <col min="9813" max="9813" width="22.5703125" style="3" customWidth="1"/>
    <col min="9814" max="9814" width="23" style="3" customWidth="1"/>
    <col min="9815" max="9815" width="22.85546875" style="3" customWidth="1"/>
    <col min="9816" max="9816" width="23.42578125" style="3" customWidth="1"/>
    <col min="9817" max="9817" width="22.42578125" style="3" customWidth="1"/>
    <col min="9818" max="9818" width="13.85546875" style="3" customWidth="1"/>
    <col min="9819" max="9819" width="20.7109375" style="3" customWidth="1"/>
    <col min="9820" max="9820" width="18.140625" style="3" customWidth="1"/>
    <col min="9821" max="9821" width="14.85546875" style="3" bestFit="1" customWidth="1"/>
    <col min="9822" max="9822" width="11.42578125" style="3"/>
    <col min="9823" max="9823" width="17.42578125" style="3" customWidth="1"/>
    <col min="9824" max="9826" width="18.140625" style="3" customWidth="1"/>
    <col min="9827" max="9830" width="11.42578125" style="3"/>
    <col min="9831" max="9831" width="34" style="3" customWidth="1"/>
    <col min="9832" max="9832" width="9.5703125" style="3" customWidth="1"/>
    <col min="9833" max="9833" width="16.7109375" style="3" customWidth="1"/>
    <col min="9834" max="9834" width="55.140625" style="3" customWidth="1"/>
    <col min="9835" max="9835" width="22.5703125" style="3" customWidth="1"/>
    <col min="9836" max="9836" width="23" style="3" customWidth="1"/>
    <col min="9837" max="9837" width="22.85546875" style="3" customWidth="1"/>
    <col min="9838" max="9838" width="23.42578125" style="3" customWidth="1"/>
    <col min="9839" max="9839" width="28.7109375" style="3" customWidth="1"/>
    <col min="9840" max="9840" width="12.7109375" style="3" customWidth="1"/>
    <col min="9841" max="9841" width="11.42578125" style="3"/>
    <col min="9842" max="9842" width="25.28515625" style="3" customWidth="1"/>
    <col min="9843" max="9843" width="15.85546875" style="3" bestFit="1" customWidth="1"/>
    <col min="9844" max="9845" width="18" style="3" bestFit="1" customWidth="1"/>
    <col min="9846" max="10064" width="11.42578125" style="3"/>
    <col min="10065" max="10065" width="15.42578125" style="3" customWidth="1"/>
    <col min="10066" max="10066" width="9.5703125" style="3" customWidth="1"/>
    <col min="10067" max="10067" width="14.42578125" style="3" customWidth="1"/>
    <col min="10068" max="10068" width="49.85546875" style="3" customWidth="1"/>
    <col min="10069" max="10069" width="22.5703125" style="3" customWidth="1"/>
    <col min="10070" max="10070" width="23" style="3" customWidth="1"/>
    <col min="10071" max="10071" width="22.85546875" style="3" customWidth="1"/>
    <col min="10072" max="10072" width="23.42578125" style="3" customWidth="1"/>
    <col min="10073" max="10073" width="22.42578125" style="3" customWidth="1"/>
    <col min="10074" max="10074" width="13.85546875" style="3" customWidth="1"/>
    <col min="10075" max="10075" width="20.7109375" style="3" customWidth="1"/>
    <col min="10076" max="10076" width="18.140625" style="3" customWidth="1"/>
    <col min="10077" max="10077" width="14.85546875" style="3" bestFit="1" customWidth="1"/>
    <col min="10078" max="10078" width="11.42578125" style="3"/>
    <col min="10079" max="10079" width="17.42578125" style="3" customWidth="1"/>
    <col min="10080" max="10082" width="18.140625" style="3" customWidth="1"/>
    <col min="10083" max="10086" width="11.42578125" style="3"/>
    <col min="10087" max="10087" width="34" style="3" customWidth="1"/>
    <col min="10088" max="10088" width="9.5703125" style="3" customWidth="1"/>
    <col min="10089" max="10089" width="16.7109375" style="3" customWidth="1"/>
    <col min="10090" max="10090" width="55.140625" style="3" customWidth="1"/>
    <col min="10091" max="10091" width="22.5703125" style="3" customWidth="1"/>
    <col min="10092" max="10092" width="23" style="3" customWidth="1"/>
    <col min="10093" max="10093" width="22.85546875" style="3" customWidth="1"/>
    <col min="10094" max="10094" width="23.42578125" style="3" customWidth="1"/>
    <col min="10095" max="10095" width="28.7109375" style="3" customWidth="1"/>
    <col min="10096" max="10096" width="12.7109375" style="3" customWidth="1"/>
    <col min="10097" max="10097" width="11.42578125" style="3"/>
    <col min="10098" max="10098" width="25.28515625" style="3" customWidth="1"/>
    <col min="10099" max="10099" width="15.85546875" style="3" bestFit="1" customWidth="1"/>
    <col min="10100" max="10101" width="18" style="3" bestFit="1" customWidth="1"/>
    <col min="10102" max="10320" width="11.42578125" style="3"/>
    <col min="10321" max="10321" width="15.42578125" style="3" customWidth="1"/>
    <col min="10322" max="10322" width="9.5703125" style="3" customWidth="1"/>
    <col min="10323" max="10323" width="14.42578125" style="3" customWidth="1"/>
    <col min="10324" max="10324" width="49.85546875" style="3" customWidth="1"/>
    <col min="10325" max="10325" width="22.5703125" style="3" customWidth="1"/>
    <col min="10326" max="10326" width="23" style="3" customWidth="1"/>
    <col min="10327" max="10327" width="22.85546875" style="3" customWidth="1"/>
    <col min="10328" max="10328" width="23.42578125" style="3" customWidth="1"/>
    <col min="10329" max="10329" width="22.42578125" style="3" customWidth="1"/>
    <col min="10330" max="10330" width="13.85546875" style="3" customWidth="1"/>
    <col min="10331" max="10331" width="20.7109375" style="3" customWidth="1"/>
    <col min="10332" max="10332" width="18.140625" style="3" customWidth="1"/>
    <col min="10333" max="10333" width="14.85546875" style="3" bestFit="1" customWidth="1"/>
    <col min="10334" max="10334" width="11.42578125" style="3"/>
    <col min="10335" max="10335" width="17.42578125" style="3" customWidth="1"/>
    <col min="10336" max="10338" width="18.140625" style="3" customWidth="1"/>
    <col min="10339" max="10342" width="11.42578125" style="3"/>
    <col min="10343" max="10343" width="34" style="3" customWidth="1"/>
    <col min="10344" max="10344" width="9.5703125" style="3" customWidth="1"/>
    <col min="10345" max="10345" width="16.7109375" style="3" customWidth="1"/>
    <col min="10346" max="10346" width="55.140625" style="3" customWidth="1"/>
    <col min="10347" max="10347" width="22.5703125" style="3" customWidth="1"/>
    <col min="10348" max="10348" width="23" style="3" customWidth="1"/>
    <col min="10349" max="10349" width="22.85546875" style="3" customWidth="1"/>
    <col min="10350" max="10350" width="23.42578125" style="3" customWidth="1"/>
    <col min="10351" max="10351" width="28.7109375" style="3" customWidth="1"/>
    <col min="10352" max="10352" width="12.7109375" style="3" customWidth="1"/>
    <col min="10353" max="10353" width="11.42578125" style="3"/>
    <col min="10354" max="10354" width="25.28515625" style="3" customWidth="1"/>
    <col min="10355" max="10355" width="15.85546875" style="3" bestFit="1" customWidth="1"/>
    <col min="10356" max="10357" width="18" style="3" bestFit="1" customWidth="1"/>
    <col min="10358" max="10576" width="11.42578125" style="3"/>
    <col min="10577" max="10577" width="15.42578125" style="3" customWidth="1"/>
    <col min="10578" max="10578" width="9.5703125" style="3" customWidth="1"/>
    <col min="10579" max="10579" width="14.42578125" style="3" customWidth="1"/>
    <col min="10580" max="10580" width="49.85546875" style="3" customWidth="1"/>
    <col min="10581" max="10581" width="22.5703125" style="3" customWidth="1"/>
    <col min="10582" max="10582" width="23" style="3" customWidth="1"/>
    <col min="10583" max="10583" width="22.85546875" style="3" customWidth="1"/>
    <col min="10584" max="10584" width="23.42578125" style="3" customWidth="1"/>
    <col min="10585" max="10585" width="22.42578125" style="3" customWidth="1"/>
    <col min="10586" max="10586" width="13.85546875" style="3" customWidth="1"/>
    <col min="10587" max="10587" width="20.7109375" style="3" customWidth="1"/>
    <col min="10588" max="10588" width="18.140625" style="3" customWidth="1"/>
    <col min="10589" max="10589" width="14.85546875" style="3" bestFit="1" customWidth="1"/>
    <col min="10590" max="10590" width="11.42578125" style="3"/>
    <col min="10591" max="10591" width="17.42578125" style="3" customWidth="1"/>
    <col min="10592" max="10594" width="18.140625" style="3" customWidth="1"/>
    <col min="10595" max="10598" width="11.42578125" style="3"/>
    <col min="10599" max="10599" width="34" style="3" customWidth="1"/>
    <col min="10600" max="10600" width="9.5703125" style="3" customWidth="1"/>
    <col min="10601" max="10601" width="16.7109375" style="3" customWidth="1"/>
    <col min="10602" max="10602" width="55.140625" style="3" customWidth="1"/>
    <col min="10603" max="10603" width="22.5703125" style="3" customWidth="1"/>
    <col min="10604" max="10604" width="23" style="3" customWidth="1"/>
    <col min="10605" max="10605" width="22.85546875" style="3" customWidth="1"/>
    <col min="10606" max="10606" width="23.42578125" style="3" customWidth="1"/>
    <col min="10607" max="10607" width="28.7109375" style="3" customWidth="1"/>
    <col min="10608" max="10608" width="12.7109375" style="3" customWidth="1"/>
    <col min="10609" max="10609" width="11.42578125" style="3"/>
    <col min="10610" max="10610" width="25.28515625" style="3" customWidth="1"/>
    <col min="10611" max="10611" width="15.85546875" style="3" bestFit="1" customWidth="1"/>
    <col min="10612" max="10613" width="18" style="3" bestFit="1" customWidth="1"/>
    <col min="10614" max="10832" width="11.42578125" style="3"/>
    <col min="10833" max="10833" width="15.42578125" style="3" customWidth="1"/>
    <col min="10834" max="10834" width="9.5703125" style="3" customWidth="1"/>
    <col min="10835" max="10835" width="14.42578125" style="3" customWidth="1"/>
    <col min="10836" max="10836" width="49.85546875" style="3" customWidth="1"/>
    <col min="10837" max="10837" width="22.5703125" style="3" customWidth="1"/>
    <col min="10838" max="10838" width="23" style="3" customWidth="1"/>
    <col min="10839" max="10839" width="22.85546875" style="3" customWidth="1"/>
    <col min="10840" max="10840" width="23.42578125" style="3" customWidth="1"/>
    <col min="10841" max="10841" width="22.42578125" style="3" customWidth="1"/>
    <col min="10842" max="10842" width="13.85546875" style="3" customWidth="1"/>
    <col min="10843" max="10843" width="20.7109375" style="3" customWidth="1"/>
    <col min="10844" max="10844" width="18.140625" style="3" customWidth="1"/>
    <col min="10845" max="10845" width="14.85546875" style="3" bestFit="1" customWidth="1"/>
    <col min="10846" max="10846" width="11.42578125" style="3"/>
    <col min="10847" max="10847" width="17.42578125" style="3" customWidth="1"/>
    <col min="10848" max="10850" width="18.140625" style="3" customWidth="1"/>
    <col min="10851" max="10854" width="11.42578125" style="3"/>
    <col min="10855" max="10855" width="34" style="3" customWidth="1"/>
    <col min="10856" max="10856" width="9.5703125" style="3" customWidth="1"/>
    <col min="10857" max="10857" width="16.7109375" style="3" customWidth="1"/>
    <col min="10858" max="10858" width="55.140625" style="3" customWidth="1"/>
    <col min="10859" max="10859" width="22.5703125" style="3" customWidth="1"/>
    <col min="10860" max="10860" width="23" style="3" customWidth="1"/>
    <col min="10861" max="10861" width="22.85546875" style="3" customWidth="1"/>
    <col min="10862" max="10862" width="23.42578125" style="3" customWidth="1"/>
    <col min="10863" max="10863" width="28.7109375" style="3" customWidth="1"/>
    <col min="10864" max="10864" width="12.7109375" style="3" customWidth="1"/>
    <col min="10865" max="10865" width="11.42578125" style="3"/>
    <col min="10866" max="10866" width="25.28515625" style="3" customWidth="1"/>
    <col min="10867" max="10867" width="15.85546875" style="3" bestFit="1" customWidth="1"/>
    <col min="10868" max="10869" width="18" style="3" bestFit="1" customWidth="1"/>
    <col min="10870" max="11088" width="11.42578125" style="3"/>
    <col min="11089" max="11089" width="15.42578125" style="3" customWidth="1"/>
    <col min="11090" max="11090" width="9.5703125" style="3" customWidth="1"/>
    <col min="11091" max="11091" width="14.42578125" style="3" customWidth="1"/>
    <col min="11092" max="11092" width="49.85546875" style="3" customWidth="1"/>
    <col min="11093" max="11093" width="22.5703125" style="3" customWidth="1"/>
    <col min="11094" max="11094" width="23" style="3" customWidth="1"/>
    <col min="11095" max="11095" width="22.85546875" style="3" customWidth="1"/>
    <col min="11096" max="11096" width="23.42578125" style="3" customWidth="1"/>
    <col min="11097" max="11097" width="22.42578125" style="3" customWidth="1"/>
    <col min="11098" max="11098" width="13.85546875" style="3" customWidth="1"/>
    <col min="11099" max="11099" width="20.7109375" style="3" customWidth="1"/>
    <col min="11100" max="11100" width="18.140625" style="3" customWidth="1"/>
    <col min="11101" max="11101" width="14.85546875" style="3" bestFit="1" customWidth="1"/>
    <col min="11102" max="11102" width="11.42578125" style="3"/>
    <col min="11103" max="11103" width="17.42578125" style="3" customWidth="1"/>
    <col min="11104" max="11106" width="18.140625" style="3" customWidth="1"/>
    <col min="11107" max="11110" width="11.42578125" style="3"/>
    <col min="11111" max="11111" width="34" style="3" customWidth="1"/>
    <col min="11112" max="11112" width="9.5703125" style="3" customWidth="1"/>
    <col min="11113" max="11113" width="16.7109375" style="3" customWidth="1"/>
    <col min="11114" max="11114" width="55.140625" style="3" customWidth="1"/>
    <col min="11115" max="11115" width="22.5703125" style="3" customWidth="1"/>
    <col min="11116" max="11116" width="23" style="3" customWidth="1"/>
    <col min="11117" max="11117" width="22.85546875" style="3" customWidth="1"/>
    <col min="11118" max="11118" width="23.42578125" style="3" customWidth="1"/>
    <col min="11119" max="11119" width="28.7109375" style="3" customWidth="1"/>
    <col min="11120" max="11120" width="12.7109375" style="3" customWidth="1"/>
    <col min="11121" max="11121" width="11.42578125" style="3"/>
    <col min="11122" max="11122" width="25.28515625" style="3" customWidth="1"/>
    <col min="11123" max="11123" width="15.85546875" style="3" bestFit="1" customWidth="1"/>
    <col min="11124" max="11125" width="18" style="3" bestFit="1" customWidth="1"/>
    <col min="11126" max="11344" width="11.42578125" style="3"/>
    <col min="11345" max="11345" width="15.42578125" style="3" customWidth="1"/>
    <col min="11346" max="11346" width="9.5703125" style="3" customWidth="1"/>
    <col min="11347" max="11347" width="14.42578125" style="3" customWidth="1"/>
    <col min="11348" max="11348" width="49.85546875" style="3" customWidth="1"/>
    <col min="11349" max="11349" width="22.5703125" style="3" customWidth="1"/>
    <col min="11350" max="11350" width="23" style="3" customWidth="1"/>
    <col min="11351" max="11351" width="22.85546875" style="3" customWidth="1"/>
    <col min="11352" max="11352" width="23.42578125" style="3" customWidth="1"/>
    <col min="11353" max="11353" width="22.42578125" style="3" customWidth="1"/>
    <col min="11354" max="11354" width="13.85546875" style="3" customWidth="1"/>
    <col min="11355" max="11355" width="20.7109375" style="3" customWidth="1"/>
    <col min="11356" max="11356" width="18.140625" style="3" customWidth="1"/>
    <col min="11357" max="11357" width="14.85546875" style="3" bestFit="1" customWidth="1"/>
    <col min="11358" max="11358" width="11.42578125" style="3"/>
    <col min="11359" max="11359" width="17.42578125" style="3" customWidth="1"/>
    <col min="11360" max="11362" width="18.140625" style="3" customWidth="1"/>
    <col min="11363" max="11366" width="11.42578125" style="3"/>
    <col min="11367" max="11367" width="34" style="3" customWidth="1"/>
    <col min="11368" max="11368" width="9.5703125" style="3" customWidth="1"/>
    <col min="11369" max="11369" width="16.7109375" style="3" customWidth="1"/>
    <col min="11370" max="11370" width="55.140625" style="3" customWidth="1"/>
    <col min="11371" max="11371" width="22.5703125" style="3" customWidth="1"/>
    <col min="11372" max="11372" width="23" style="3" customWidth="1"/>
    <col min="11373" max="11373" width="22.85546875" style="3" customWidth="1"/>
    <col min="11374" max="11374" width="23.42578125" style="3" customWidth="1"/>
    <col min="11375" max="11375" width="28.7109375" style="3" customWidth="1"/>
    <col min="11376" max="11376" width="12.7109375" style="3" customWidth="1"/>
    <col min="11377" max="11377" width="11.42578125" style="3"/>
    <col min="11378" max="11378" width="25.28515625" style="3" customWidth="1"/>
    <col min="11379" max="11379" width="15.85546875" style="3" bestFit="1" customWidth="1"/>
    <col min="11380" max="11381" width="18" style="3" bestFit="1" customWidth="1"/>
    <col min="11382" max="11600" width="11.42578125" style="3"/>
    <col min="11601" max="11601" width="15.42578125" style="3" customWidth="1"/>
    <col min="11602" max="11602" width="9.5703125" style="3" customWidth="1"/>
    <col min="11603" max="11603" width="14.42578125" style="3" customWidth="1"/>
    <col min="11604" max="11604" width="49.85546875" style="3" customWidth="1"/>
    <col min="11605" max="11605" width="22.5703125" style="3" customWidth="1"/>
    <col min="11606" max="11606" width="23" style="3" customWidth="1"/>
    <col min="11607" max="11607" width="22.85546875" style="3" customWidth="1"/>
    <col min="11608" max="11608" width="23.42578125" style="3" customWidth="1"/>
    <col min="11609" max="11609" width="22.42578125" style="3" customWidth="1"/>
    <col min="11610" max="11610" width="13.85546875" style="3" customWidth="1"/>
    <col min="11611" max="11611" width="20.7109375" style="3" customWidth="1"/>
    <col min="11612" max="11612" width="18.140625" style="3" customWidth="1"/>
    <col min="11613" max="11613" width="14.85546875" style="3" bestFit="1" customWidth="1"/>
    <col min="11614" max="11614" width="11.42578125" style="3"/>
    <col min="11615" max="11615" width="17.42578125" style="3" customWidth="1"/>
    <col min="11616" max="11618" width="18.140625" style="3" customWidth="1"/>
    <col min="11619" max="11622" width="11.42578125" style="3"/>
    <col min="11623" max="11623" width="34" style="3" customWidth="1"/>
    <col min="11624" max="11624" width="9.5703125" style="3" customWidth="1"/>
    <col min="11625" max="11625" width="16.7109375" style="3" customWidth="1"/>
    <col min="11626" max="11626" width="55.140625" style="3" customWidth="1"/>
    <col min="11627" max="11627" width="22.5703125" style="3" customWidth="1"/>
    <col min="11628" max="11628" width="23" style="3" customWidth="1"/>
    <col min="11629" max="11629" width="22.85546875" style="3" customWidth="1"/>
    <col min="11630" max="11630" width="23.42578125" style="3" customWidth="1"/>
    <col min="11631" max="11631" width="28.7109375" style="3" customWidth="1"/>
    <col min="11632" max="11632" width="12.7109375" style="3" customWidth="1"/>
    <col min="11633" max="11633" width="11.42578125" style="3"/>
    <col min="11634" max="11634" width="25.28515625" style="3" customWidth="1"/>
    <col min="11635" max="11635" width="15.85546875" style="3" bestFit="1" customWidth="1"/>
    <col min="11636" max="11637" width="18" style="3" bestFit="1" customWidth="1"/>
    <col min="11638" max="11856" width="11.42578125" style="3"/>
    <col min="11857" max="11857" width="15.42578125" style="3" customWidth="1"/>
    <col min="11858" max="11858" width="9.5703125" style="3" customWidth="1"/>
    <col min="11859" max="11859" width="14.42578125" style="3" customWidth="1"/>
    <col min="11860" max="11860" width="49.85546875" style="3" customWidth="1"/>
    <col min="11861" max="11861" width="22.5703125" style="3" customWidth="1"/>
    <col min="11862" max="11862" width="23" style="3" customWidth="1"/>
    <col min="11863" max="11863" width="22.85546875" style="3" customWidth="1"/>
    <col min="11864" max="11864" width="23.42578125" style="3" customWidth="1"/>
    <col min="11865" max="11865" width="22.42578125" style="3" customWidth="1"/>
    <col min="11866" max="11866" width="13.85546875" style="3" customWidth="1"/>
    <col min="11867" max="11867" width="20.7109375" style="3" customWidth="1"/>
    <col min="11868" max="11868" width="18.140625" style="3" customWidth="1"/>
    <col min="11869" max="11869" width="14.85546875" style="3" bestFit="1" customWidth="1"/>
    <col min="11870" max="11870" width="11.42578125" style="3"/>
    <col min="11871" max="11871" width="17.42578125" style="3" customWidth="1"/>
    <col min="11872" max="11874" width="18.140625" style="3" customWidth="1"/>
    <col min="11875" max="11878" width="11.42578125" style="3"/>
    <col min="11879" max="11879" width="34" style="3" customWidth="1"/>
    <col min="11880" max="11880" width="9.5703125" style="3" customWidth="1"/>
    <col min="11881" max="11881" width="16.7109375" style="3" customWidth="1"/>
    <col min="11882" max="11882" width="55.140625" style="3" customWidth="1"/>
    <col min="11883" max="11883" width="22.5703125" style="3" customWidth="1"/>
    <col min="11884" max="11884" width="23" style="3" customWidth="1"/>
    <col min="11885" max="11885" width="22.85546875" style="3" customWidth="1"/>
    <col min="11886" max="11886" width="23.42578125" style="3" customWidth="1"/>
    <col min="11887" max="11887" width="28.7109375" style="3" customWidth="1"/>
    <col min="11888" max="11888" width="12.7109375" style="3" customWidth="1"/>
    <col min="11889" max="11889" width="11.42578125" style="3"/>
    <col min="11890" max="11890" width="25.28515625" style="3" customWidth="1"/>
    <col min="11891" max="11891" width="15.85546875" style="3" bestFit="1" customWidth="1"/>
    <col min="11892" max="11893" width="18" style="3" bestFit="1" customWidth="1"/>
    <col min="11894" max="12112" width="11.42578125" style="3"/>
    <col min="12113" max="12113" width="15.42578125" style="3" customWidth="1"/>
    <col min="12114" max="12114" width="9.5703125" style="3" customWidth="1"/>
    <col min="12115" max="12115" width="14.42578125" style="3" customWidth="1"/>
    <col min="12116" max="12116" width="49.85546875" style="3" customWidth="1"/>
    <col min="12117" max="12117" width="22.5703125" style="3" customWidth="1"/>
    <col min="12118" max="12118" width="23" style="3" customWidth="1"/>
    <col min="12119" max="12119" width="22.85546875" style="3" customWidth="1"/>
    <col min="12120" max="12120" width="23.42578125" style="3" customWidth="1"/>
    <col min="12121" max="12121" width="22.42578125" style="3" customWidth="1"/>
    <col min="12122" max="12122" width="13.85546875" style="3" customWidth="1"/>
    <col min="12123" max="12123" width="20.7109375" style="3" customWidth="1"/>
    <col min="12124" max="12124" width="18.140625" style="3" customWidth="1"/>
    <col min="12125" max="12125" width="14.85546875" style="3" bestFit="1" customWidth="1"/>
    <col min="12126" max="12126" width="11.42578125" style="3"/>
    <col min="12127" max="12127" width="17.42578125" style="3" customWidth="1"/>
    <col min="12128" max="12130" width="18.140625" style="3" customWidth="1"/>
    <col min="12131" max="12134" width="11.42578125" style="3"/>
    <col min="12135" max="12135" width="34" style="3" customWidth="1"/>
    <col min="12136" max="12136" width="9.5703125" style="3" customWidth="1"/>
    <col min="12137" max="12137" width="16.7109375" style="3" customWidth="1"/>
    <col min="12138" max="12138" width="55.140625" style="3" customWidth="1"/>
    <col min="12139" max="12139" width="22.5703125" style="3" customWidth="1"/>
    <col min="12140" max="12140" width="23" style="3" customWidth="1"/>
    <col min="12141" max="12141" width="22.85546875" style="3" customWidth="1"/>
    <col min="12142" max="12142" width="23.42578125" style="3" customWidth="1"/>
    <col min="12143" max="12143" width="28.7109375" style="3" customWidth="1"/>
    <col min="12144" max="12144" width="12.7109375" style="3" customWidth="1"/>
    <col min="12145" max="12145" width="11.42578125" style="3"/>
    <col min="12146" max="12146" width="25.28515625" style="3" customWidth="1"/>
    <col min="12147" max="12147" width="15.85546875" style="3" bestFit="1" customWidth="1"/>
    <col min="12148" max="12149" width="18" style="3" bestFit="1" customWidth="1"/>
    <col min="12150" max="12368" width="11.42578125" style="3"/>
    <col min="12369" max="12369" width="15.42578125" style="3" customWidth="1"/>
    <col min="12370" max="12370" width="9.5703125" style="3" customWidth="1"/>
    <col min="12371" max="12371" width="14.42578125" style="3" customWidth="1"/>
    <col min="12372" max="12372" width="49.85546875" style="3" customWidth="1"/>
    <col min="12373" max="12373" width="22.5703125" style="3" customWidth="1"/>
    <col min="12374" max="12374" width="23" style="3" customWidth="1"/>
    <col min="12375" max="12375" width="22.85546875" style="3" customWidth="1"/>
    <col min="12376" max="12376" width="23.42578125" style="3" customWidth="1"/>
    <col min="12377" max="12377" width="22.42578125" style="3" customWidth="1"/>
    <col min="12378" max="12378" width="13.85546875" style="3" customWidth="1"/>
    <col min="12379" max="12379" width="20.7109375" style="3" customWidth="1"/>
    <col min="12380" max="12380" width="18.140625" style="3" customWidth="1"/>
    <col min="12381" max="12381" width="14.85546875" style="3" bestFit="1" customWidth="1"/>
    <col min="12382" max="12382" width="11.42578125" style="3"/>
    <col min="12383" max="12383" width="17.42578125" style="3" customWidth="1"/>
    <col min="12384" max="12386" width="18.140625" style="3" customWidth="1"/>
    <col min="12387" max="12390" width="11.42578125" style="3"/>
    <col min="12391" max="12391" width="34" style="3" customWidth="1"/>
    <col min="12392" max="12392" width="9.5703125" style="3" customWidth="1"/>
    <col min="12393" max="12393" width="16.7109375" style="3" customWidth="1"/>
    <col min="12394" max="12394" width="55.140625" style="3" customWidth="1"/>
    <col min="12395" max="12395" width="22.5703125" style="3" customWidth="1"/>
    <col min="12396" max="12396" width="23" style="3" customWidth="1"/>
    <col min="12397" max="12397" width="22.85546875" style="3" customWidth="1"/>
    <col min="12398" max="12398" width="23.42578125" style="3" customWidth="1"/>
    <col min="12399" max="12399" width="28.7109375" style="3" customWidth="1"/>
    <col min="12400" max="12400" width="12.7109375" style="3" customWidth="1"/>
    <col min="12401" max="12401" width="11.42578125" style="3"/>
    <col min="12402" max="12402" width="25.28515625" style="3" customWidth="1"/>
    <col min="12403" max="12403" width="15.85546875" style="3" bestFit="1" customWidth="1"/>
    <col min="12404" max="12405" width="18" style="3" bestFit="1" customWidth="1"/>
    <col min="12406" max="12624" width="11.42578125" style="3"/>
    <col min="12625" max="12625" width="15.42578125" style="3" customWidth="1"/>
    <col min="12626" max="12626" width="9.5703125" style="3" customWidth="1"/>
    <col min="12627" max="12627" width="14.42578125" style="3" customWidth="1"/>
    <col min="12628" max="12628" width="49.85546875" style="3" customWidth="1"/>
    <col min="12629" max="12629" width="22.5703125" style="3" customWidth="1"/>
    <col min="12630" max="12630" width="23" style="3" customWidth="1"/>
    <col min="12631" max="12631" width="22.85546875" style="3" customWidth="1"/>
    <col min="12632" max="12632" width="23.42578125" style="3" customWidth="1"/>
    <col min="12633" max="12633" width="22.42578125" style="3" customWidth="1"/>
    <col min="12634" max="12634" width="13.85546875" style="3" customWidth="1"/>
    <col min="12635" max="12635" width="20.7109375" style="3" customWidth="1"/>
    <col min="12636" max="12636" width="18.140625" style="3" customWidth="1"/>
    <col min="12637" max="12637" width="14.85546875" style="3" bestFit="1" customWidth="1"/>
    <col min="12638" max="12638" width="11.42578125" style="3"/>
    <col min="12639" max="12639" width="17.42578125" style="3" customWidth="1"/>
    <col min="12640" max="12642" width="18.140625" style="3" customWidth="1"/>
    <col min="12643" max="12646" width="11.42578125" style="3"/>
    <col min="12647" max="12647" width="34" style="3" customWidth="1"/>
    <col min="12648" max="12648" width="9.5703125" style="3" customWidth="1"/>
    <col min="12649" max="12649" width="16.7109375" style="3" customWidth="1"/>
    <col min="12650" max="12650" width="55.140625" style="3" customWidth="1"/>
    <col min="12651" max="12651" width="22.5703125" style="3" customWidth="1"/>
    <col min="12652" max="12652" width="23" style="3" customWidth="1"/>
    <col min="12653" max="12653" width="22.85546875" style="3" customWidth="1"/>
    <col min="12654" max="12654" width="23.42578125" style="3" customWidth="1"/>
    <col min="12655" max="12655" width="28.7109375" style="3" customWidth="1"/>
    <col min="12656" max="12656" width="12.7109375" style="3" customWidth="1"/>
    <col min="12657" max="12657" width="11.42578125" style="3"/>
    <col min="12658" max="12658" width="25.28515625" style="3" customWidth="1"/>
    <col min="12659" max="12659" width="15.85546875" style="3" bestFit="1" customWidth="1"/>
    <col min="12660" max="12661" width="18" style="3" bestFit="1" customWidth="1"/>
    <col min="12662" max="12880" width="11.42578125" style="3"/>
    <col min="12881" max="12881" width="15.42578125" style="3" customWidth="1"/>
    <col min="12882" max="12882" width="9.5703125" style="3" customWidth="1"/>
    <col min="12883" max="12883" width="14.42578125" style="3" customWidth="1"/>
    <col min="12884" max="12884" width="49.85546875" style="3" customWidth="1"/>
    <col min="12885" max="12885" width="22.5703125" style="3" customWidth="1"/>
    <col min="12886" max="12886" width="23" style="3" customWidth="1"/>
    <col min="12887" max="12887" width="22.85546875" style="3" customWidth="1"/>
    <col min="12888" max="12888" width="23.42578125" style="3" customWidth="1"/>
    <col min="12889" max="12889" width="22.42578125" style="3" customWidth="1"/>
    <col min="12890" max="12890" width="13.85546875" style="3" customWidth="1"/>
    <col min="12891" max="12891" width="20.7109375" style="3" customWidth="1"/>
    <col min="12892" max="12892" width="18.140625" style="3" customWidth="1"/>
    <col min="12893" max="12893" width="14.85546875" style="3" bestFit="1" customWidth="1"/>
    <col min="12894" max="12894" width="11.42578125" style="3"/>
    <col min="12895" max="12895" width="17.42578125" style="3" customWidth="1"/>
    <col min="12896" max="12898" width="18.140625" style="3" customWidth="1"/>
    <col min="12899" max="12902" width="11.42578125" style="3"/>
    <col min="12903" max="12903" width="34" style="3" customWidth="1"/>
    <col min="12904" max="12904" width="9.5703125" style="3" customWidth="1"/>
    <col min="12905" max="12905" width="16.7109375" style="3" customWidth="1"/>
    <col min="12906" max="12906" width="55.140625" style="3" customWidth="1"/>
    <col min="12907" max="12907" width="22.5703125" style="3" customWidth="1"/>
    <col min="12908" max="12908" width="23" style="3" customWidth="1"/>
    <col min="12909" max="12909" width="22.85546875" style="3" customWidth="1"/>
    <col min="12910" max="12910" width="23.42578125" style="3" customWidth="1"/>
    <col min="12911" max="12911" width="28.7109375" style="3" customWidth="1"/>
    <col min="12912" max="12912" width="12.7109375" style="3" customWidth="1"/>
    <col min="12913" max="12913" width="11.42578125" style="3"/>
    <col min="12914" max="12914" width="25.28515625" style="3" customWidth="1"/>
    <col min="12915" max="12915" width="15.85546875" style="3" bestFit="1" customWidth="1"/>
    <col min="12916" max="12917" width="18" style="3" bestFit="1" customWidth="1"/>
    <col min="12918" max="13136" width="11.42578125" style="3"/>
    <col min="13137" max="13137" width="15.42578125" style="3" customWidth="1"/>
    <col min="13138" max="13138" width="9.5703125" style="3" customWidth="1"/>
    <col min="13139" max="13139" width="14.42578125" style="3" customWidth="1"/>
    <col min="13140" max="13140" width="49.85546875" style="3" customWidth="1"/>
    <col min="13141" max="13141" width="22.5703125" style="3" customWidth="1"/>
    <col min="13142" max="13142" width="23" style="3" customWidth="1"/>
    <col min="13143" max="13143" width="22.85546875" style="3" customWidth="1"/>
    <col min="13144" max="13144" width="23.42578125" style="3" customWidth="1"/>
    <col min="13145" max="13145" width="22.42578125" style="3" customWidth="1"/>
    <col min="13146" max="13146" width="13.85546875" style="3" customWidth="1"/>
    <col min="13147" max="13147" width="20.7109375" style="3" customWidth="1"/>
    <col min="13148" max="13148" width="18.140625" style="3" customWidth="1"/>
    <col min="13149" max="13149" width="14.85546875" style="3" bestFit="1" customWidth="1"/>
    <col min="13150" max="13150" width="11.42578125" style="3"/>
    <col min="13151" max="13151" width="17.42578125" style="3" customWidth="1"/>
    <col min="13152" max="13154" width="18.140625" style="3" customWidth="1"/>
    <col min="13155" max="13158" width="11.42578125" style="3"/>
    <col min="13159" max="13159" width="34" style="3" customWidth="1"/>
    <col min="13160" max="13160" width="9.5703125" style="3" customWidth="1"/>
    <col min="13161" max="13161" width="16.7109375" style="3" customWidth="1"/>
    <col min="13162" max="13162" width="55.140625" style="3" customWidth="1"/>
    <col min="13163" max="13163" width="22.5703125" style="3" customWidth="1"/>
    <col min="13164" max="13164" width="23" style="3" customWidth="1"/>
    <col min="13165" max="13165" width="22.85546875" style="3" customWidth="1"/>
    <col min="13166" max="13166" width="23.42578125" style="3" customWidth="1"/>
    <col min="13167" max="13167" width="28.7109375" style="3" customWidth="1"/>
    <col min="13168" max="13168" width="12.7109375" style="3" customWidth="1"/>
    <col min="13169" max="13169" width="11.42578125" style="3"/>
    <col min="13170" max="13170" width="25.28515625" style="3" customWidth="1"/>
    <col min="13171" max="13171" width="15.85546875" style="3" bestFit="1" customWidth="1"/>
    <col min="13172" max="13173" width="18" style="3" bestFit="1" customWidth="1"/>
    <col min="13174" max="13392" width="11.42578125" style="3"/>
    <col min="13393" max="13393" width="15.42578125" style="3" customWidth="1"/>
    <col min="13394" max="13394" width="9.5703125" style="3" customWidth="1"/>
    <col min="13395" max="13395" width="14.42578125" style="3" customWidth="1"/>
    <col min="13396" max="13396" width="49.85546875" style="3" customWidth="1"/>
    <col min="13397" max="13397" width="22.5703125" style="3" customWidth="1"/>
    <col min="13398" max="13398" width="23" style="3" customWidth="1"/>
    <col min="13399" max="13399" width="22.85546875" style="3" customWidth="1"/>
    <col min="13400" max="13400" width="23.42578125" style="3" customWidth="1"/>
    <col min="13401" max="13401" width="22.42578125" style="3" customWidth="1"/>
    <col min="13402" max="13402" width="13.85546875" style="3" customWidth="1"/>
    <col min="13403" max="13403" width="20.7109375" style="3" customWidth="1"/>
    <col min="13404" max="13404" width="18.140625" style="3" customWidth="1"/>
    <col min="13405" max="13405" width="14.85546875" style="3" bestFit="1" customWidth="1"/>
    <col min="13406" max="13406" width="11.42578125" style="3"/>
    <col min="13407" max="13407" width="17.42578125" style="3" customWidth="1"/>
    <col min="13408" max="13410" width="18.140625" style="3" customWidth="1"/>
    <col min="13411" max="13414" width="11.42578125" style="3"/>
    <col min="13415" max="13415" width="34" style="3" customWidth="1"/>
    <col min="13416" max="13416" width="9.5703125" style="3" customWidth="1"/>
    <col min="13417" max="13417" width="16.7109375" style="3" customWidth="1"/>
    <col min="13418" max="13418" width="55.140625" style="3" customWidth="1"/>
    <col min="13419" max="13419" width="22.5703125" style="3" customWidth="1"/>
    <col min="13420" max="13420" width="23" style="3" customWidth="1"/>
    <col min="13421" max="13421" width="22.85546875" style="3" customWidth="1"/>
    <col min="13422" max="13422" width="23.42578125" style="3" customWidth="1"/>
    <col min="13423" max="13423" width="28.7109375" style="3" customWidth="1"/>
    <col min="13424" max="13424" width="12.7109375" style="3" customWidth="1"/>
    <col min="13425" max="13425" width="11.42578125" style="3"/>
    <col min="13426" max="13426" width="25.28515625" style="3" customWidth="1"/>
    <col min="13427" max="13427" width="15.85546875" style="3" bestFit="1" customWidth="1"/>
    <col min="13428" max="13429" width="18" style="3" bestFit="1" customWidth="1"/>
    <col min="13430" max="13648" width="11.42578125" style="3"/>
    <col min="13649" max="13649" width="15.42578125" style="3" customWidth="1"/>
    <col min="13650" max="13650" width="9.5703125" style="3" customWidth="1"/>
    <col min="13651" max="13651" width="14.42578125" style="3" customWidth="1"/>
    <col min="13652" max="13652" width="49.85546875" style="3" customWidth="1"/>
    <col min="13653" max="13653" width="22.5703125" style="3" customWidth="1"/>
    <col min="13654" max="13654" width="23" style="3" customWidth="1"/>
    <col min="13655" max="13655" width="22.85546875" style="3" customWidth="1"/>
    <col min="13656" max="13656" width="23.42578125" style="3" customWidth="1"/>
    <col min="13657" max="13657" width="22.42578125" style="3" customWidth="1"/>
    <col min="13658" max="13658" width="13.85546875" style="3" customWidth="1"/>
    <col min="13659" max="13659" width="20.7109375" style="3" customWidth="1"/>
    <col min="13660" max="13660" width="18.140625" style="3" customWidth="1"/>
    <col min="13661" max="13661" width="14.85546875" style="3" bestFit="1" customWidth="1"/>
    <col min="13662" max="13662" width="11.42578125" style="3"/>
    <col min="13663" max="13663" width="17.42578125" style="3" customWidth="1"/>
    <col min="13664" max="13666" width="18.140625" style="3" customWidth="1"/>
    <col min="13667" max="13670" width="11.42578125" style="3"/>
    <col min="13671" max="13671" width="34" style="3" customWidth="1"/>
    <col min="13672" max="13672" width="9.5703125" style="3" customWidth="1"/>
    <col min="13673" max="13673" width="16.7109375" style="3" customWidth="1"/>
    <col min="13674" max="13674" width="55.140625" style="3" customWidth="1"/>
    <col min="13675" max="13675" width="22.5703125" style="3" customWidth="1"/>
    <col min="13676" max="13676" width="23" style="3" customWidth="1"/>
    <col min="13677" max="13677" width="22.85546875" style="3" customWidth="1"/>
    <col min="13678" max="13678" width="23.42578125" style="3" customWidth="1"/>
    <col min="13679" max="13679" width="28.7109375" style="3" customWidth="1"/>
    <col min="13680" max="13680" width="12.7109375" style="3" customWidth="1"/>
    <col min="13681" max="13681" width="11.42578125" style="3"/>
    <col min="13682" max="13682" width="25.28515625" style="3" customWidth="1"/>
    <col min="13683" max="13683" width="15.85546875" style="3" bestFit="1" customWidth="1"/>
    <col min="13684" max="13685" width="18" style="3" bestFit="1" customWidth="1"/>
    <col min="13686" max="13904" width="11.42578125" style="3"/>
    <col min="13905" max="13905" width="15.42578125" style="3" customWidth="1"/>
    <col min="13906" max="13906" width="9.5703125" style="3" customWidth="1"/>
    <col min="13907" max="13907" width="14.42578125" style="3" customWidth="1"/>
    <col min="13908" max="13908" width="49.85546875" style="3" customWidth="1"/>
    <col min="13909" max="13909" width="22.5703125" style="3" customWidth="1"/>
    <col min="13910" max="13910" width="23" style="3" customWidth="1"/>
    <col min="13911" max="13911" width="22.85546875" style="3" customWidth="1"/>
    <col min="13912" max="13912" width="23.42578125" style="3" customWidth="1"/>
    <col min="13913" max="13913" width="22.42578125" style="3" customWidth="1"/>
    <col min="13914" max="13914" width="13.85546875" style="3" customWidth="1"/>
    <col min="13915" max="13915" width="20.7109375" style="3" customWidth="1"/>
    <col min="13916" max="13916" width="18.140625" style="3" customWidth="1"/>
    <col min="13917" max="13917" width="14.85546875" style="3" bestFit="1" customWidth="1"/>
    <col min="13918" max="13918" width="11.42578125" style="3"/>
    <col min="13919" max="13919" width="17.42578125" style="3" customWidth="1"/>
    <col min="13920" max="13922" width="18.140625" style="3" customWidth="1"/>
    <col min="13923" max="13926" width="11.42578125" style="3"/>
    <col min="13927" max="13927" width="34" style="3" customWidth="1"/>
    <col min="13928" max="13928" width="9.5703125" style="3" customWidth="1"/>
    <col min="13929" max="13929" width="16.7109375" style="3" customWidth="1"/>
    <col min="13930" max="13930" width="55.140625" style="3" customWidth="1"/>
    <col min="13931" max="13931" width="22.5703125" style="3" customWidth="1"/>
    <col min="13932" max="13932" width="23" style="3" customWidth="1"/>
    <col min="13933" max="13933" width="22.85546875" style="3" customWidth="1"/>
    <col min="13934" max="13934" width="23.42578125" style="3" customWidth="1"/>
    <col min="13935" max="13935" width="28.7109375" style="3" customWidth="1"/>
    <col min="13936" max="13936" width="12.7109375" style="3" customWidth="1"/>
    <col min="13937" max="13937" width="11.42578125" style="3"/>
    <col min="13938" max="13938" width="25.28515625" style="3" customWidth="1"/>
    <col min="13939" max="13939" width="15.85546875" style="3" bestFit="1" customWidth="1"/>
    <col min="13940" max="13941" width="18" style="3" bestFit="1" customWidth="1"/>
    <col min="13942" max="14160" width="11.42578125" style="3"/>
    <col min="14161" max="14161" width="15.42578125" style="3" customWidth="1"/>
    <col min="14162" max="14162" width="9.5703125" style="3" customWidth="1"/>
    <col min="14163" max="14163" width="14.42578125" style="3" customWidth="1"/>
    <col min="14164" max="14164" width="49.85546875" style="3" customWidth="1"/>
    <col min="14165" max="14165" width="22.5703125" style="3" customWidth="1"/>
    <col min="14166" max="14166" width="23" style="3" customWidth="1"/>
    <col min="14167" max="14167" width="22.85546875" style="3" customWidth="1"/>
    <col min="14168" max="14168" width="23.42578125" style="3" customWidth="1"/>
    <col min="14169" max="14169" width="22.42578125" style="3" customWidth="1"/>
    <col min="14170" max="14170" width="13.85546875" style="3" customWidth="1"/>
    <col min="14171" max="14171" width="20.7109375" style="3" customWidth="1"/>
    <col min="14172" max="14172" width="18.140625" style="3" customWidth="1"/>
    <col min="14173" max="14173" width="14.85546875" style="3" bestFit="1" customWidth="1"/>
    <col min="14174" max="14174" width="11.42578125" style="3"/>
    <col min="14175" max="14175" width="17.42578125" style="3" customWidth="1"/>
    <col min="14176" max="14178" width="18.140625" style="3" customWidth="1"/>
    <col min="14179" max="14182" width="11.42578125" style="3"/>
    <col min="14183" max="14183" width="34" style="3" customWidth="1"/>
    <col min="14184" max="14184" width="9.5703125" style="3" customWidth="1"/>
    <col min="14185" max="14185" width="16.7109375" style="3" customWidth="1"/>
    <col min="14186" max="14186" width="55.140625" style="3" customWidth="1"/>
    <col min="14187" max="14187" width="22.5703125" style="3" customWidth="1"/>
    <col min="14188" max="14188" width="23" style="3" customWidth="1"/>
    <col min="14189" max="14189" width="22.85546875" style="3" customWidth="1"/>
    <col min="14190" max="14190" width="23.42578125" style="3" customWidth="1"/>
    <col min="14191" max="14191" width="28.7109375" style="3" customWidth="1"/>
    <col min="14192" max="14192" width="12.7109375" style="3" customWidth="1"/>
    <col min="14193" max="14193" width="11.42578125" style="3"/>
    <col min="14194" max="14194" width="25.28515625" style="3" customWidth="1"/>
    <col min="14195" max="14195" width="15.85546875" style="3" bestFit="1" customWidth="1"/>
    <col min="14196" max="14197" width="18" style="3" bestFit="1" customWidth="1"/>
    <col min="14198" max="14416" width="11.42578125" style="3"/>
    <col min="14417" max="14417" width="15.42578125" style="3" customWidth="1"/>
    <col min="14418" max="14418" width="9.5703125" style="3" customWidth="1"/>
    <col min="14419" max="14419" width="14.42578125" style="3" customWidth="1"/>
    <col min="14420" max="14420" width="49.85546875" style="3" customWidth="1"/>
    <col min="14421" max="14421" width="22.5703125" style="3" customWidth="1"/>
    <col min="14422" max="14422" width="23" style="3" customWidth="1"/>
    <col min="14423" max="14423" width="22.85546875" style="3" customWidth="1"/>
    <col min="14424" max="14424" width="23.42578125" style="3" customWidth="1"/>
    <col min="14425" max="14425" width="22.42578125" style="3" customWidth="1"/>
    <col min="14426" max="14426" width="13.85546875" style="3" customWidth="1"/>
    <col min="14427" max="14427" width="20.7109375" style="3" customWidth="1"/>
    <col min="14428" max="14428" width="18.140625" style="3" customWidth="1"/>
    <col min="14429" max="14429" width="14.85546875" style="3" bestFit="1" customWidth="1"/>
    <col min="14430" max="14430" width="11.42578125" style="3"/>
    <col min="14431" max="14431" width="17.42578125" style="3" customWidth="1"/>
    <col min="14432" max="14434" width="18.140625" style="3" customWidth="1"/>
    <col min="14435" max="14438" width="11.42578125" style="3"/>
    <col min="14439" max="14439" width="34" style="3" customWidth="1"/>
    <col min="14440" max="14440" width="9.5703125" style="3" customWidth="1"/>
    <col min="14441" max="14441" width="16.7109375" style="3" customWidth="1"/>
    <col min="14442" max="14442" width="55.140625" style="3" customWidth="1"/>
    <col min="14443" max="14443" width="22.5703125" style="3" customWidth="1"/>
    <col min="14444" max="14444" width="23" style="3" customWidth="1"/>
    <col min="14445" max="14445" width="22.85546875" style="3" customWidth="1"/>
    <col min="14446" max="14446" width="23.42578125" style="3" customWidth="1"/>
    <col min="14447" max="14447" width="28.7109375" style="3" customWidth="1"/>
    <col min="14448" max="14448" width="12.7109375" style="3" customWidth="1"/>
    <col min="14449" max="14449" width="11.42578125" style="3"/>
    <col min="14450" max="14450" width="25.28515625" style="3" customWidth="1"/>
    <col min="14451" max="14451" width="15.85546875" style="3" bestFit="1" customWidth="1"/>
    <col min="14452" max="14453" width="18" style="3" bestFit="1" customWidth="1"/>
    <col min="14454" max="14672" width="11.42578125" style="3"/>
    <col min="14673" max="14673" width="15.42578125" style="3" customWidth="1"/>
    <col min="14674" max="14674" width="9.5703125" style="3" customWidth="1"/>
    <col min="14675" max="14675" width="14.42578125" style="3" customWidth="1"/>
    <col min="14676" max="14676" width="49.85546875" style="3" customWidth="1"/>
    <col min="14677" max="14677" width="22.5703125" style="3" customWidth="1"/>
    <col min="14678" max="14678" width="23" style="3" customWidth="1"/>
    <col min="14679" max="14679" width="22.85546875" style="3" customWidth="1"/>
    <col min="14680" max="14680" width="23.42578125" style="3" customWidth="1"/>
    <col min="14681" max="14681" width="22.42578125" style="3" customWidth="1"/>
    <col min="14682" max="14682" width="13.85546875" style="3" customWidth="1"/>
    <col min="14683" max="14683" width="20.7109375" style="3" customWidth="1"/>
    <col min="14684" max="14684" width="18.140625" style="3" customWidth="1"/>
    <col min="14685" max="14685" width="14.85546875" style="3" bestFit="1" customWidth="1"/>
    <col min="14686" max="14686" width="11.42578125" style="3"/>
    <col min="14687" max="14687" width="17.42578125" style="3" customWidth="1"/>
    <col min="14688" max="14690" width="18.140625" style="3" customWidth="1"/>
    <col min="14691" max="14694" width="11.42578125" style="3"/>
    <col min="14695" max="14695" width="34" style="3" customWidth="1"/>
    <col min="14696" max="14696" width="9.5703125" style="3" customWidth="1"/>
    <col min="14697" max="14697" width="16.7109375" style="3" customWidth="1"/>
    <col min="14698" max="14698" width="55.140625" style="3" customWidth="1"/>
    <col min="14699" max="14699" width="22.5703125" style="3" customWidth="1"/>
    <col min="14700" max="14700" width="23" style="3" customWidth="1"/>
    <col min="14701" max="14701" width="22.85546875" style="3" customWidth="1"/>
    <col min="14702" max="14702" width="23.42578125" style="3" customWidth="1"/>
    <col min="14703" max="14703" width="28.7109375" style="3" customWidth="1"/>
    <col min="14704" max="14704" width="12.7109375" style="3" customWidth="1"/>
    <col min="14705" max="14705" width="11.42578125" style="3"/>
    <col min="14706" max="14706" width="25.28515625" style="3" customWidth="1"/>
    <col min="14707" max="14707" width="15.85546875" style="3" bestFit="1" customWidth="1"/>
    <col min="14708" max="14709" width="18" style="3" bestFit="1" customWidth="1"/>
    <col min="14710" max="14928" width="11.42578125" style="3"/>
    <col min="14929" max="14929" width="15.42578125" style="3" customWidth="1"/>
    <col min="14930" max="14930" width="9.5703125" style="3" customWidth="1"/>
    <col min="14931" max="14931" width="14.42578125" style="3" customWidth="1"/>
    <col min="14932" max="14932" width="49.85546875" style="3" customWidth="1"/>
    <col min="14933" max="14933" width="22.5703125" style="3" customWidth="1"/>
    <col min="14934" max="14934" width="23" style="3" customWidth="1"/>
    <col min="14935" max="14935" width="22.85546875" style="3" customWidth="1"/>
    <col min="14936" max="14936" width="23.42578125" style="3" customWidth="1"/>
    <col min="14937" max="14937" width="22.42578125" style="3" customWidth="1"/>
    <col min="14938" max="14938" width="13.85546875" style="3" customWidth="1"/>
    <col min="14939" max="14939" width="20.7109375" style="3" customWidth="1"/>
    <col min="14940" max="14940" width="18.140625" style="3" customWidth="1"/>
    <col min="14941" max="14941" width="14.85546875" style="3" bestFit="1" customWidth="1"/>
    <col min="14942" max="14942" width="11.42578125" style="3"/>
    <col min="14943" max="14943" width="17.42578125" style="3" customWidth="1"/>
    <col min="14944" max="14946" width="18.140625" style="3" customWidth="1"/>
    <col min="14947" max="14950" width="11.42578125" style="3"/>
    <col min="14951" max="14951" width="34" style="3" customWidth="1"/>
    <col min="14952" max="14952" width="9.5703125" style="3" customWidth="1"/>
    <col min="14953" max="14953" width="16.7109375" style="3" customWidth="1"/>
    <col min="14954" max="14954" width="55.140625" style="3" customWidth="1"/>
    <col min="14955" max="14955" width="22.5703125" style="3" customWidth="1"/>
    <col min="14956" max="14956" width="23" style="3" customWidth="1"/>
    <col min="14957" max="14957" width="22.85546875" style="3" customWidth="1"/>
    <col min="14958" max="14958" width="23.42578125" style="3" customWidth="1"/>
    <col min="14959" max="14959" width="28.7109375" style="3" customWidth="1"/>
    <col min="14960" max="14960" width="12.7109375" style="3" customWidth="1"/>
    <col min="14961" max="14961" width="11.42578125" style="3"/>
    <col min="14962" max="14962" width="25.28515625" style="3" customWidth="1"/>
    <col min="14963" max="14963" width="15.85546875" style="3" bestFit="1" customWidth="1"/>
    <col min="14964" max="14965" width="18" style="3" bestFit="1" customWidth="1"/>
    <col min="14966" max="15184" width="11.42578125" style="3"/>
    <col min="15185" max="15185" width="15.42578125" style="3" customWidth="1"/>
    <col min="15186" max="15186" width="9.5703125" style="3" customWidth="1"/>
    <col min="15187" max="15187" width="14.42578125" style="3" customWidth="1"/>
    <col min="15188" max="15188" width="49.85546875" style="3" customWidth="1"/>
    <col min="15189" max="15189" width="22.5703125" style="3" customWidth="1"/>
    <col min="15190" max="15190" width="23" style="3" customWidth="1"/>
    <col min="15191" max="15191" width="22.85546875" style="3" customWidth="1"/>
    <col min="15192" max="15192" width="23.42578125" style="3" customWidth="1"/>
    <col min="15193" max="15193" width="22.42578125" style="3" customWidth="1"/>
    <col min="15194" max="15194" width="13.85546875" style="3" customWidth="1"/>
    <col min="15195" max="15195" width="20.7109375" style="3" customWidth="1"/>
    <col min="15196" max="15196" width="18.140625" style="3" customWidth="1"/>
    <col min="15197" max="15197" width="14.85546875" style="3" bestFit="1" customWidth="1"/>
    <col min="15198" max="15198" width="11.42578125" style="3"/>
    <col min="15199" max="15199" width="17.42578125" style="3" customWidth="1"/>
    <col min="15200" max="15202" width="18.140625" style="3" customWidth="1"/>
    <col min="15203" max="15206" width="11.42578125" style="3"/>
    <col min="15207" max="15207" width="34" style="3" customWidth="1"/>
    <col min="15208" max="15208" width="9.5703125" style="3" customWidth="1"/>
    <col min="15209" max="15209" width="16.7109375" style="3" customWidth="1"/>
    <col min="15210" max="15210" width="55.140625" style="3" customWidth="1"/>
    <col min="15211" max="15211" width="22.5703125" style="3" customWidth="1"/>
    <col min="15212" max="15212" width="23" style="3" customWidth="1"/>
    <col min="15213" max="15213" width="22.85546875" style="3" customWidth="1"/>
    <col min="15214" max="15214" width="23.42578125" style="3" customWidth="1"/>
    <col min="15215" max="15215" width="28.7109375" style="3" customWidth="1"/>
    <col min="15216" max="15216" width="12.7109375" style="3" customWidth="1"/>
    <col min="15217" max="15217" width="11.42578125" style="3"/>
    <col min="15218" max="15218" width="25.28515625" style="3" customWidth="1"/>
    <col min="15219" max="15219" width="15.85546875" style="3" bestFit="1" customWidth="1"/>
    <col min="15220" max="15221" width="18" style="3" bestFit="1" customWidth="1"/>
    <col min="15222" max="15440" width="11.42578125" style="3"/>
    <col min="15441" max="15441" width="15.42578125" style="3" customWidth="1"/>
    <col min="15442" max="15442" width="9.5703125" style="3" customWidth="1"/>
    <col min="15443" max="15443" width="14.42578125" style="3" customWidth="1"/>
    <col min="15444" max="15444" width="49.85546875" style="3" customWidth="1"/>
    <col min="15445" max="15445" width="22.5703125" style="3" customWidth="1"/>
    <col min="15446" max="15446" width="23" style="3" customWidth="1"/>
    <col min="15447" max="15447" width="22.85546875" style="3" customWidth="1"/>
    <col min="15448" max="15448" width="23.42578125" style="3" customWidth="1"/>
    <col min="15449" max="15449" width="22.42578125" style="3" customWidth="1"/>
    <col min="15450" max="15450" width="13.85546875" style="3" customWidth="1"/>
    <col min="15451" max="15451" width="20.7109375" style="3" customWidth="1"/>
    <col min="15452" max="15452" width="18.140625" style="3" customWidth="1"/>
    <col min="15453" max="15453" width="14.85546875" style="3" bestFit="1" customWidth="1"/>
    <col min="15454" max="15454" width="11.42578125" style="3"/>
    <col min="15455" max="15455" width="17.42578125" style="3" customWidth="1"/>
    <col min="15456" max="15458" width="18.140625" style="3" customWidth="1"/>
    <col min="15459" max="15462" width="11.42578125" style="3"/>
    <col min="15463" max="15463" width="34" style="3" customWidth="1"/>
    <col min="15464" max="15464" width="9.5703125" style="3" customWidth="1"/>
    <col min="15465" max="15465" width="16.7109375" style="3" customWidth="1"/>
    <col min="15466" max="15466" width="55.140625" style="3" customWidth="1"/>
    <col min="15467" max="15467" width="22.5703125" style="3" customWidth="1"/>
    <col min="15468" max="15468" width="23" style="3" customWidth="1"/>
    <col min="15469" max="15469" width="22.85546875" style="3" customWidth="1"/>
    <col min="15470" max="15470" width="23.42578125" style="3" customWidth="1"/>
    <col min="15471" max="15471" width="28.7109375" style="3" customWidth="1"/>
    <col min="15472" max="15472" width="12.7109375" style="3" customWidth="1"/>
    <col min="15473" max="15473" width="11.42578125" style="3"/>
    <col min="15474" max="15474" width="25.28515625" style="3" customWidth="1"/>
    <col min="15475" max="15475" width="15.85546875" style="3" bestFit="1" customWidth="1"/>
    <col min="15476" max="15477" width="18" style="3" bestFit="1" customWidth="1"/>
    <col min="15478" max="15696" width="11.42578125" style="3"/>
    <col min="15697" max="15697" width="15.42578125" style="3" customWidth="1"/>
    <col min="15698" max="15698" width="9.5703125" style="3" customWidth="1"/>
    <col min="15699" max="15699" width="14.42578125" style="3" customWidth="1"/>
    <col min="15700" max="15700" width="49.85546875" style="3" customWidth="1"/>
    <col min="15701" max="15701" width="22.5703125" style="3" customWidth="1"/>
    <col min="15702" max="15702" width="23" style="3" customWidth="1"/>
    <col min="15703" max="15703" width="22.85546875" style="3" customWidth="1"/>
    <col min="15704" max="15704" width="23.42578125" style="3" customWidth="1"/>
    <col min="15705" max="15705" width="22.42578125" style="3" customWidth="1"/>
    <col min="15706" max="15706" width="13.85546875" style="3" customWidth="1"/>
    <col min="15707" max="15707" width="20.7109375" style="3" customWidth="1"/>
    <col min="15708" max="15708" width="18.140625" style="3" customWidth="1"/>
    <col min="15709" max="15709" width="14.85546875" style="3" bestFit="1" customWidth="1"/>
    <col min="15710" max="15710" width="11.42578125" style="3"/>
    <col min="15711" max="15711" width="17.42578125" style="3" customWidth="1"/>
    <col min="15712" max="15714" width="18.140625" style="3" customWidth="1"/>
    <col min="15715" max="15718" width="11.42578125" style="3"/>
    <col min="15719" max="15719" width="34" style="3" customWidth="1"/>
    <col min="15720" max="15720" width="9.5703125" style="3" customWidth="1"/>
    <col min="15721" max="15721" width="16.7109375" style="3" customWidth="1"/>
    <col min="15722" max="15722" width="55.140625" style="3" customWidth="1"/>
    <col min="15723" max="15723" width="22.5703125" style="3" customWidth="1"/>
    <col min="15724" max="15724" width="23" style="3" customWidth="1"/>
    <col min="15725" max="15725" width="22.85546875" style="3" customWidth="1"/>
    <col min="15726" max="15726" width="23.42578125" style="3" customWidth="1"/>
    <col min="15727" max="15727" width="28.7109375" style="3" customWidth="1"/>
    <col min="15728" max="15728" width="12.7109375" style="3" customWidth="1"/>
    <col min="15729" max="15729" width="11.42578125" style="3"/>
    <col min="15730" max="15730" width="25.28515625" style="3" customWidth="1"/>
    <col min="15731" max="15731" width="15.85546875" style="3" bestFit="1" customWidth="1"/>
    <col min="15732" max="15733" width="18" style="3" bestFit="1" customWidth="1"/>
    <col min="15734" max="15952" width="11.42578125" style="3"/>
    <col min="15953" max="15953" width="15.42578125" style="3" customWidth="1"/>
    <col min="15954" max="15954" width="9.5703125" style="3" customWidth="1"/>
    <col min="15955" max="15955" width="14.42578125" style="3" customWidth="1"/>
    <col min="15956" max="15956" width="49.85546875" style="3" customWidth="1"/>
    <col min="15957" max="15957" width="22.5703125" style="3" customWidth="1"/>
    <col min="15958" max="15958" width="23" style="3" customWidth="1"/>
    <col min="15959" max="15959" width="22.85546875" style="3" customWidth="1"/>
    <col min="15960" max="15960" width="23.42578125" style="3" customWidth="1"/>
    <col min="15961" max="15961" width="22.42578125" style="3" customWidth="1"/>
    <col min="15962" max="15962" width="13.85546875" style="3" customWidth="1"/>
    <col min="15963" max="15963" width="20.7109375" style="3" customWidth="1"/>
    <col min="15964" max="15964" width="18.140625" style="3" customWidth="1"/>
    <col min="15965" max="15965" width="14.85546875" style="3" bestFit="1" customWidth="1"/>
    <col min="15966" max="15966" width="11.42578125" style="3"/>
    <col min="15967" max="15967" width="17.42578125" style="3" customWidth="1"/>
    <col min="15968" max="15970" width="18.140625" style="3" customWidth="1"/>
    <col min="15971" max="15974" width="11.42578125" style="3"/>
    <col min="15975" max="15975" width="34" style="3" customWidth="1"/>
    <col min="15976" max="15976" width="9.5703125" style="3" customWidth="1"/>
    <col min="15977" max="15977" width="16.7109375" style="3" customWidth="1"/>
    <col min="15978" max="15978" width="55.140625" style="3" customWidth="1"/>
    <col min="15979" max="15979" width="22.5703125" style="3" customWidth="1"/>
    <col min="15980" max="15980" width="23" style="3" customWidth="1"/>
    <col min="15981" max="15981" width="22.85546875" style="3" customWidth="1"/>
    <col min="15982" max="15982" width="23.42578125" style="3" customWidth="1"/>
    <col min="15983" max="15983" width="28.7109375" style="3" customWidth="1"/>
    <col min="15984" max="15984" width="12.7109375" style="3" customWidth="1"/>
    <col min="15985" max="15985" width="11.42578125" style="3"/>
    <col min="15986" max="15986" width="25.28515625" style="3" customWidth="1"/>
    <col min="15987" max="15987" width="15.85546875" style="3" bestFit="1" customWidth="1"/>
    <col min="15988" max="15989" width="18" style="3" bestFit="1" customWidth="1"/>
    <col min="15990" max="16208" width="11.42578125" style="3"/>
    <col min="16209" max="16209" width="15.42578125" style="3" customWidth="1"/>
    <col min="16210" max="16210" width="9.5703125" style="3" customWidth="1"/>
    <col min="16211" max="16211" width="14.42578125" style="3" customWidth="1"/>
    <col min="16212" max="16212" width="49.85546875" style="3" customWidth="1"/>
    <col min="16213" max="16213" width="22.5703125" style="3" customWidth="1"/>
    <col min="16214" max="16214" width="23" style="3" customWidth="1"/>
    <col min="16215" max="16215" width="22.85546875" style="3" customWidth="1"/>
    <col min="16216" max="16216" width="23.42578125" style="3" customWidth="1"/>
    <col min="16217" max="16217" width="22.42578125" style="3" customWidth="1"/>
    <col min="16218" max="16218" width="13.85546875" style="3" customWidth="1"/>
    <col min="16219" max="16219" width="20.7109375" style="3" customWidth="1"/>
    <col min="16220" max="16220" width="18.140625" style="3" customWidth="1"/>
    <col min="16221" max="16221" width="14.85546875" style="3" bestFit="1" customWidth="1"/>
    <col min="16222" max="16222" width="11.42578125" style="3"/>
    <col min="16223" max="16223" width="17.42578125" style="3" customWidth="1"/>
    <col min="16224" max="16226" width="18.140625" style="3" customWidth="1"/>
    <col min="16227" max="16384" width="11.42578125" style="3"/>
  </cols>
  <sheetData>
    <row r="1" spans="1:11" ht="24.75" customHeight="1" x14ac:dyDescent="0.25">
      <c r="A1" s="246" t="s">
        <v>515</v>
      </c>
      <c r="B1" s="246"/>
      <c r="C1" s="246"/>
      <c r="D1" s="246"/>
      <c r="E1" s="246"/>
      <c r="F1" s="246"/>
      <c r="G1" s="246"/>
      <c r="H1" s="246"/>
      <c r="I1" s="246"/>
      <c r="J1" s="246"/>
      <c r="K1" s="246"/>
    </row>
    <row r="2" spans="1:11" ht="24.95" customHeight="1" x14ac:dyDescent="0.25">
      <c r="A2" s="247" t="s">
        <v>516</v>
      </c>
      <c r="B2" s="247"/>
      <c r="C2" s="247"/>
      <c r="D2" s="247"/>
      <c r="E2" s="247"/>
      <c r="F2" s="247"/>
      <c r="G2" s="247"/>
      <c r="H2" s="247"/>
      <c r="I2" s="247"/>
      <c r="J2" s="247"/>
      <c r="K2" s="247"/>
    </row>
    <row r="3" spans="1:11" ht="24.95" customHeight="1" x14ac:dyDescent="0.25">
      <c r="A3" s="248" t="s">
        <v>517</v>
      </c>
      <c r="B3" s="248"/>
      <c r="C3" s="248"/>
      <c r="D3" s="248"/>
      <c r="E3" s="248"/>
      <c r="F3" s="248"/>
      <c r="G3" s="248"/>
      <c r="H3" s="248"/>
      <c r="I3" s="248"/>
      <c r="J3" s="248"/>
      <c r="K3" s="248"/>
    </row>
    <row r="4" spans="1:11" ht="15" customHeight="1" x14ac:dyDescent="0.25">
      <c r="A4" s="2"/>
      <c r="B4" s="2"/>
      <c r="C4" s="202"/>
      <c r="D4" s="2"/>
      <c r="E4" s="2"/>
      <c r="F4" s="2"/>
      <c r="G4" s="2"/>
      <c r="H4" s="2"/>
      <c r="I4" s="2"/>
      <c r="J4" s="2"/>
      <c r="K4" s="203"/>
    </row>
    <row r="5" spans="1:11" ht="15" customHeight="1" x14ac:dyDescent="0.25">
      <c r="B5" s="3"/>
      <c r="C5" s="204"/>
      <c r="D5" s="205"/>
      <c r="E5" s="3"/>
      <c r="F5" s="206"/>
      <c r="G5" s="4" t="s">
        <v>3</v>
      </c>
      <c r="H5" s="13" t="s">
        <v>4</v>
      </c>
      <c r="I5" s="13"/>
      <c r="J5" s="14" t="s">
        <v>5</v>
      </c>
      <c r="K5" s="203"/>
    </row>
    <row r="6" spans="1:11" ht="9" customHeight="1" thickBot="1" x14ac:dyDescent="0.3">
      <c r="A6" s="207"/>
      <c r="B6" s="207"/>
      <c r="C6" s="208"/>
      <c r="D6" s="209"/>
      <c r="E6" s="207"/>
      <c r="F6" s="210"/>
      <c r="G6" s="211"/>
      <c r="H6" s="212"/>
      <c r="I6" s="212"/>
      <c r="J6" s="213"/>
      <c r="K6" s="214"/>
    </row>
    <row r="7" spans="1:11" ht="29.25" customHeight="1" x14ac:dyDescent="0.25">
      <c r="A7" s="249" t="s">
        <v>6</v>
      </c>
      <c r="B7" s="251" t="s">
        <v>7</v>
      </c>
      <c r="C7" s="251" t="s">
        <v>8</v>
      </c>
      <c r="D7" s="251" t="s">
        <v>9</v>
      </c>
      <c r="E7" s="251" t="s">
        <v>10</v>
      </c>
      <c r="F7" s="255" t="s">
        <v>518</v>
      </c>
      <c r="G7" s="264" t="s">
        <v>519</v>
      </c>
      <c r="H7" s="255" t="s">
        <v>520</v>
      </c>
      <c r="I7" s="255" t="s">
        <v>14</v>
      </c>
      <c r="J7" s="283" t="s">
        <v>521</v>
      </c>
      <c r="K7" s="285" t="s">
        <v>522</v>
      </c>
    </row>
    <row r="8" spans="1:11" ht="84.75" customHeight="1" thickBot="1" x14ac:dyDescent="0.3">
      <c r="A8" s="250"/>
      <c r="B8" s="252"/>
      <c r="C8" s="252"/>
      <c r="D8" s="252"/>
      <c r="E8" s="252"/>
      <c r="F8" s="256"/>
      <c r="G8" s="265"/>
      <c r="H8" s="256"/>
      <c r="I8" s="256"/>
      <c r="J8" s="284"/>
      <c r="K8" s="286"/>
    </row>
    <row r="9" spans="1:11" s="4" customFormat="1" ht="27.75" customHeight="1" thickBot="1" x14ac:dyDescent="0.3">
      <c r="A9" s="21" t="s">
        <v>36</v>
      </c>
      <c r="B9" s="90" t="s">
        <v>37</v>
      </c>
      <c r="C9" s="215">
        <v>10</v>
      </c>
      <c r="D9" s="90" t="s">
        <v>38</v>
      </c>
      <c r="E9" s="23" t="s">
        <v>39</v>
      </c>
      <c r="F9" s="24">
        <f>+F41</f>
        <v>1451042370</v>
      </c>
      <c r="G9" s="24">
        <f t="shared" ref="G9:H9" si="0">+G41</f>
        <v>0</v>
      </c>
      <c r="H9" s="24">
        <f t="shared" si="0"/>
        <v>1451042370</v>
      </c>
      <c r="I9" s="216">
        <f t="shared" ref="I9:I72" si="1">+H9/$H$102</f>
        <v>0.35187065038114301</v>
      </c>
      <c r="J9" s="24">
        <f>+J41</f>
        <v>0</v>
      </c>
      <c r="K9" s="217">
        <f>+J9/H9</f>
        <v>0</v>
      </c>
    </row>
    <row r="10" spans="1:11" s="4" customFormat="1" ht="27.75" customHeight="1" thickBot="1" x14ac:dyDescent="0.3">
      <c r="A10" s="176" t="s">
        <v>36</v>
      </c>
      <c r="B10" s="218" t="s">
        <v>41</v>
      </c>
      <c r="C10" s="219">
        <v>20</v>
      </c>
      <c r="D10" s="218" t="s">
        <v>38</v>
      </c>
      <c r="E10" s="178" t="s">
        <v>39</v>
      </c>
      <c r="F10" s="179">
        <f>+F11+F42</f>
        <v>1354611074.5</v>
      </c>
      <c r="G10" s="179">
        <f t="shared" ref="G10:H10" si="2">+G11+G42</f>
        <v>0</v>
      </c>
      <c r="H10" s="179">
        <f t="shared" si="2"/>
        <v>1354611074.5</v>
      </c>
      <c r="I10" s="220">
        <f t="shared" si="1"/>
        <v>0.32848653468183292</v>
      </c>
      <c r="J10" s="179">
        <f>+J11+J42</f>
        <v>1354611074.5</v>
      </c>
      <c r="K10" s="217">
        <f>+J10/H10</f>
        <v>1</v>
      </c>
    </row>
    <row r="11" spans="1:11" ht="33.75" customHeight="1" x14ac:dyDescent="0.25">
      <c r="A11" s="33" t="s">
        <v>100</v>
      </c>
      <c r="B11" s="93" t="s">
        <v>41</v>
      </c>
      <c r="C11" s="221">
        <v>20</v>
      </c>
      <c r="D11" s="93" t="s">
        <v>38</v>
      </c>
      <c r="E11" s="35" t="s">
        <v>101</v>
      </c>
      <c r="F11" s="94">
        <f>+F12+F17</f>
        <v>233320577.94</v>
      </c>
      <c r="G11" s="94">
        <f>+G12+G17</f>
        <v>0</v>
      </c>
      <c r="H11" s="94">
        <f>+H12+H17</f>
        <v>233320577.94</v>
      </c>
      <c r="I11" s="222">
        <f t="shared" si="1"/>
        <v>5.6579094590499084E-2</v>
      </c>
      <c r="J11" s="94">
        <f>+J12+J17</f>
        <v>233320577.94</v>
      </c>
      <c r="K11" s="223">
        <f>+J11/H11</f>
        <v>1</v>
      </c>
    </row>
    <row r="12" spans="1:11" ht="36" customHeight="1" x14ac:dyDescent="0.25">
      <c r="A12" s="39" t="s">
        <v>102</v>
      </c>
      <c r="B12" s="34" t="s">
        <v>41</v>
      </c>
      <c r="C12" s="34">
        <v>20</v>
      </c>
      <c r="D12" s="34" t="s">
        <v>38</v>
      </c>
      <c r="E12" s="40" t="s">
        <v>103</v>
      </c>
      <c r="F12" s="62">
        <f t="shared" ref="F12:J12" si="3">+F13</f>
        <v>6592600</v>
      </c>
      <c r="G12" s="62">
        <f t="shared" si="3"/>
        <v>0</v>
      </c>
      <c r="H12" s="62">
        <f t="shared" si="3"/>
        <v>6592600</v>
      </c>
      <c r="I12" s="224">
        <f t="shared" si="1"/>
        <v>1.5986731315796958E-3</v>
      </c>
      <c r="J12" s="62">
        <f t="shared" si="3"/>
        <v>6592600</v>
      </c>
      <c r="K12" s="223">
        <f t="shared" ref="K12:K14" si="4">+J12/H12</f>
        <v>1</v>
      </c>
    </row>
    <row r="13" spans="1:11" ht="43.5" customHeight="1" x14ac:dyDescent="0.25">
      <c r="A13" s="39" t="s">
        <v>104</v>
      </c>
      <c r="B13" s="34" t="s">
        <v>41</v>
      </c>
      <c r="C13" s="34">
        <v>20</v>
      </c>
      <c r="D13" s="34" t="s">
        <v>38</v>
      </c>
      <c r="E13" s="40" t="s">
        <v>105</v>
      </c>
      <c r="F13" s="62">
        <f>+F14</f>
        <v>6592600</v>
      </c>
      <c r="G13" s="62">
        <f>+G14</f>
        <v>0</v>
      </c>
      <c r="H13" s="62">
        <f>+H14</f>
        <v>6592600</v>
      </c>
      <c r="I13" s="224">
        <f t="shared" si="1"/>
        <v>1.5986731315796958E-3</v>
      </c>
      <c r="J13" s="62">
        <f>+J14</f>
        <v>6592600</v>
      </c>
      <c r="K13" s="223">
        <f t="shared" si="4"/>
        <v>1</v>
      </c>
    </row>
    <row r="14" spans="1:11" ht="24.75" customHeight="1" x14ac:dyDescent="0.25">
      <c r="A14" s="39" t="s">
        <v>110</v>
      </c>
      <c r="B14" s="34" t="s">
        <v>41</v>
      </c>
      <c r="C14" s="34">
        <v>20</v>
      </c>
      <c r="D14" s="34" t="s">
        <v>38</v>
      </c>
      <c r="E14" s="40" t="s">
        <v>111</v>
      </c>
      <c r="F14" s="62">
        <f>+F15+F16</f>
        <v>6592600</v>
      </c>
      <c r="G14" s="62">
        <f>+G15+G16</f>
        <v>0</v>
      </c>
      <c r="H14" s="62">
        <f t="shared" ref="H14" si="5">+H15+H16</f>
        <v>6592600</v>
      </c>
      <c r="I14" s="224">
        <f t="shared" si="1"/>
        <v>1.5986731315796958E-3</v>
      </c>
      <c r="J14" s="62">
        <f>+J15+J16</f>
        <v>6592600</v>
      </c>
      <c r="K14" s="223">
        <f t="shared" si="4"/>
        <v>1</v>
      </c>
    </row>
    <row r="15" spans="1:11" ht="37.5" customHeight="1" x14ac:dyDescent="0.25">
      <c r="A15" s="71" t="s">
        <v>523</v>
      </c>
      <c r="B15" s="44" t="s">
        <v>41</v>
      </c>
      <c r="C15" s="100">
        <v>20</v>
      </c>
      <c r="D15" s="44" t="s">
        <v>38</v>
      </c>
      <c r="E15" s="45" t="s">
        <v>143</v>
      </c>
      <c r="F15" s="48">
        <v>6110650</v>
      </c>
      <c r="G15" s="48">
        <v>0</v>
      </c>
      <c r="H15" s="48">
        <f>+F15-G15</f>
        <v>6110650</v>
      </c>
      <c r="I15" s="225">
        <f t="shared" si="1"/>
        <v>1.4818026228631295E-3</v>
      </c>
      <c r="J15" s="48">
        <v>6110650</v>
      </c>
      <c r="K15" s="226">
        <f>+J15/H15</f>
        <v>1</v>
      </c>
    </row>
    <row r="16" spans="1:11" ht="25.5" customHeight="1" x14ac:dyDescent="0.25">
      <c r="A16" s="71" t="s">
        <v>524</v>
      </c>
      <c r="B16" s="44" t="s">
        <v>41</v>
      </c>
      <c r="C16" s="100">
        <v>20</v>
      </c>
      <c r="D16" s="44" t="s">
        <v>38</v>
      </c>
      <c r="E16" s="45" t="s">
        <v>145</v>
      </c>
      <c r="F16" s="48">
        <v>481950</v>
      </c>
      <c r="G16" s="48">
        <v>0</v>
      </c>
      <c r="H16" s="48">
        <f>+F16-G16</f>
        <v>481950</v>
      </c>
      <c r="I16" s="227">
        <f t="shared" si="1"/>
        <v>1.1687050871656621E-4</v>
      </c>
      <c r="J16" s="48">
        <v>481950</v>
      </c>
      <c r="K16" s="226">
        <f>+J16/H16</f>
        <v>1</v>
      </c>
    </row>
    <row r="17" spans="1:11" ht="30" customHeight="1" x14ac:dyDescent="0.25">
      <c r="A17" s="39" t="s">
        <v>114</v>
      </c>
      <c r="B17" s="34" t="s">
        <v>41</v>
      </c>
      <c r="C17" s="108">
        <v>20</v>
      </c>
      <c r="D17" s="34" t="s">
        <v>38</v>
      </c>
      <c r="E17" s="40" t="s">
        <v>115</v>
      </c>
      <c r="F17" s="66">
        <f>+F18+F30</f>
        <v>226727977.94</v>
      </c>
      <c r="G17" s="66">
        <f t="shared" ref="G17:H17" si="6">+G18+G30</f>
        <v>0</v>
      </c>
      <c r="H17" s="66">
        <f t="shared" si="6"/>
        <v>226727977.94</v>
      </c>
      <c r="I17" s="228">
        <f t="shared" si="1"/>
        <v>5.498042145891939E-2</v>
      </c>
      <c r="J17" s="66">
        <f>+J18+J30</f>
        <v>226727977.94</v>
      </c>
      <c r="K17" s="223">
        <f t="shared" ref="K17:K80" si="7">+J17/H17</f>
        <v>1</v>
      </c>
    </row>
    <row r="18" spans="1:11" ht="24.75" customHeight="1" x14ac:dyDescent="0.25">
      <c r="A18" s="39" t="s">
        <v>116</v>
      </c>
      <c r="B18" s="34" t="s">
        <v>41</v>
      </c>
      <c r="C18" s="108">
        <v>20</v>
      </c>
      <c r="D18" s="34" t="s">
        <v>38</v>
      </c>
      <c r="E18" s="40" t="s">
        <v>117</v>
      </c>
      <c r="F18" s="66">
        <f>+F19+F21+F26</f>
        <v>88641516.379999995</v>
      </c>
      <c r="G18" s="66">
        <f t="shared" ref="G18:H18" si="8">+G19+G21+G26</f>
        <v>0</v>
      </c>
      <c r="H18" s="66">
        <f t="shared" si="8"/>
        <v>88641516.379999995</v>
      </c>
      <c r="I18" s="224">
        <f t="shared" si="1"/>
        <v>2.1495132509053709E-2</v>
      </c>
      <c r="J18" s="66">
        <f>+J19+J21+J26</f>
        <v>88641516.379999995</v>
      </c>
      <c r="K18" s="223">
        <f t="shared" si="7"/>
        <v>1</v>
      </c>
    </row>
    <row r="19" spans="1:11" ht="48" customHeight="1" x14ac:dyDescent="0.25">
      <c r="A19" s="39" t="s">
        <v>118</v>
      </c>
      <c r="B19" s="34" t="s">
        <v>41</v>
      </c>
      <c r="C19" s="34">
        <v>20</v>
      </c>
      <c r="D19" s="34" t="s">
        <v>38</v>
      </c>
      <c r="E19" s="40" t="s">
        <v>119</v>
      </c>
      <c r="F19" s="62">
        <f t="shared" ref="F19:H19" si="9">+F20</f>
        <v>4184400</v>
      </c>
      <c r="G19" s="62">
        <f t="shared" si="9"/>
        <v>0</v>
      </c>
      <c r="H19" s="62">
        <f t="shared" si="9"/>
        <v>4184400</v>
      </c>
      <c r="I19" s="224">
        <f t="shared" si="1"/>
        <v>1.0146964553866577E-3</v>
      </c>
      <c r="J19" s="62">
        <f>+J20</f>
        <v>4184400</v>
      </c>
      <c r="K19" s="223">
        <f t="shared" si="7"/>
        <v>1</v>
      </c>
    </row>
    <row r="20" spans="1:11" ht="48" customHeight="1" x14ac:dyDescent="0.25">
      <c r="A20" s="43" t="s">
        <v>122</v>
      </c>
      <c r="B20" s="44" t="s">
        <v>41</v>
      </c>
      <c r="C20" s="44">
        <v>20</v>
      </c>
      <c r="D20" s="44" t="s">
        <v>38</v>
      </c>
      <c r="E20" s="45" t="s">
        <v>123</v>
      </c>
      <c r="F20" s="48">
        <v>4184400</v>
      </c>
      <c r="G20" s="48">
        <v>0</v>
      </c>
      <c r="H20" s="48">
        <f>+F20-G20</f>
        <v>4184400</v>
      </c>
      <c r="I20" s="225">
        <f t="shared" si="1"/>
        <v>1.0146964553866577E-3</v>
      </c>
      <c r="J20" s="48">
        <v>4184400</v>
      </c>
      <c r="K20" s="226">
        <f>+J20/H20</f>
        <v>1</v>
      </c>
    </row>
    <row r="21" spans="1:11" ht="43.5" customHeight="1" x14ac:dyDescent="0.25">
      <c r="A21" s="70" t="s">
        <v>126</v>
      </c>
      <c r="B21" s="34" t="s">
        <v>41</v>
      </c>
      <c r="C21" s="108">
        <v>20</v>
      </c>
      <c r="D21" s="34" t="s">
        <v>38</v>
      </c>
      <c r="E21" s="40" t="s">
        <v>489</v>
      </c>
      <c r="F21" s="62">
        <f>+F22+F23+F24+F25</f>
        <v>82299192.379999995</v>
      </c>
      <c r="G21" s="62">
        <f t="shared" ref="G21:J21" si="10">+G22+G23+G24+G25</f>
        <v>0</v>
      </c>
      <c r="H21" s="62">
        <f t="shared" si="10"/>
        <v>82299192.379999995</v>
      </c>
      <c r="I21" s="224">
        <f t="shared" si="1"/>
        <v>1.9957150078666146E-2</v>
      </c>
      <c r="J21" s="62">
        <f t="shared" si="10"/>
        <v>82299192.379999995</v>
      </c>
      <c r="K21" s="223">
        <f t="shared" si="7"/>
        <v>1</v>
      </c>
    </row>
    <row r="22" spans="1:11" ht="43.5" customHeight="1" x14ac:dyDescent="0.25">
      <c r="A22" s="71" t="s">
        <v>128</v>
      </c>
      <c r="B22" s="44" t="s">
        <v>41</v>
      </c>
      <c r="C22" s="44">
        <v>20</v>
      </c>
      <c r="D22" s="44" t="s">
        <v>38</v>
      </c>
      <c r="E22" s="45" t="s">
        <v>129</v>
      </c>
      <c r="F22" s="48">
        <v>66343560</v>
      </c>
      <c r="G22" s="48">
        <v>0</v>
      </c>
      <c r="H22" s="48">
        <f t="shared" ref="H22:H24" si="11">+F22-G22</f>
        <v>66343560</v>
      </c>
      <c r="I22" s="225">
        <f t="shared" si="1"/>
        <v>1.6087987565656256E-2</v>
      </c>
      <c r="J22" s="48">
        <v>66343560</v>
      </c>
      <c r="K22" s="226">
        <f t="shared" si="7"/>
        <v>1</v>
      </c>
    </row>
    <row r="23" spans="1:11" ht="51" customHeight="1" x14ac:dyDescent="0.25">
      <c r="A23" s="71" t="s">
        <v>134</v>
      </c>
      <c r="B23" s="44" t="s">
        <v>41</v>
      </c>
      <c r="C23" s="44">
        <v>20</v>
      </c>
      <c r="D23" s="44" t="s">
        <v>38</v>
      </c>
      <c r="E23" s="45" t="s">
        <v>135</v>
      </c>
      <c r="F23" s="48">
        <v>1543637</v>
      </c>
      <c r="G23" s="48">
        <v>0</v>
      </c>
      <c r="H23" s="48">
        <f t="shared" si="11"/>
        <v>1543637</v>
      </c>
      <c r="I23" s="227">
        <f t="shared" si="1"/>
        <v>3.7432439353400583E-4</v>
      </c>
      <c r="J23" s="48">
        <v>1543637</v>
      </c>
      <c r="K23" s="226">
        <f t="shared" si="7"/>
        <v>1</v>
      </c>
    </row>
    <row r="24" spans="1:11" ht="43.5" customHeight="1" x14ac:dyDescent="0.25">
      <c r="A24" s="71" t="s">
        <v>136</v>
      </c>
      <c r="B24" s="44" t="s">
        <v>41</v>
      </c>
      <c r="C24" s="44">
        <v>20</v>
      </c>
      <c r="D24" s="44" t="s">
        <v>38</v>
      </c>
      <c r="E24" s="45" t="s">
        <v>137</v>
      </c>
      <c r="F24" s="48">
        <v>6139145</v>
      </c>
      <c r="G24" s="48">
        <v>0</v>
      </c>
      <c r="H24" s="48">
        <f t="shared" si="11"/>
        <v>6139145</v>
      </c>
      <c r="I24" s="225">
        <f t="shared" si="1"/>
        <v>1.4887125204580639E-3</v>
      </c>
      <c r="J24" s="48">
        <v>6139145</v>
      </c>
      <c r="K24" s="226">
        <f t="shared" si="7"/>
        <v>1</v>
      </c>
    </row>
    <row r="25" spans="1:11" ht="25.5" customHeight="1" x14ac:dyDescent="0.25">
      <c r="A25" s="71" t="s">
        <v>138</v>
      </c>
      <c r="B25" s="44" t="s">
        <v>41</v>
      </c>
      <c r="C25" s="100">
        <v>20</v>
      </c>
      <c r="D25" s="44" t="s">
        <v>38</v>
      </c>
      <c r="E25" s="45" t="s">
        <v>139</v>
      </c>
      <c r="F25" s="48">
        <v>8272850.3799999999</v>
      </c>
      <c r="G25" s="48">
        <v>0</v>
      </c>
      <c r="H25" s="48">
        <f>+F25-G25</f>
        <v>8272850.3799999999</v>
      </c>
      <c r="I25" s="225">
        <f t="shared" si="1"/>
        <v>2.0061255990178194E-3</v>
      </c>
      <c r="J25" s="48">
        <v>8272850.3799999999</v>
      </c>
      <c r="K25" s="226">
        <f t="shared" si="7"/>
        <v>1</v>
      </c>
    </row>
    <row r="26" spans="1:11" ht="42.75" customHeight="1" x14ac:dyDescent="0.25">
      <c r="A26" s="39" t="s">
        <v>140</v>
      </c>
      <c r="B26" s="34" t="s">
        <v>41</v>
      </c>
      <c r="C26" s="34">
        <v>20</v>
      </c>
      <c r="D26" s="34" t="s">
        <v>38</v>
      </c>
      <c r="E26" s="40" t="s">
        <v>141</v>
      </c>
      <c r="F26" s="62">
        <f>+F27+F28+F29</f>
        <v>2157924</v>
      </c>
      <c r="G26" s="62">
        <f>+G27+G28+G29</f>
        <v>0</v>
      </c>
      <c r="H26" s="62">
        <f>+H27+H28+H29</f>
        <v>2157924</v>
      </c>
      <c r="I26" s="224">
        <f t="shared" si="1"/>
        <v>5.2328597500090755E-4</v>
      </c>
      <c r="J26" s="62">
        <f>+J27+J28+J29</f>
        <v>2157924</v>
      </c>
      <c r="K26" s="223">
        <f t="shared" si="7"/>
        <v>1</v>
      </c>
    </row>
    <row r="27" spans="1:11" ht="36" customHeight="1" x14ac:dyDescent="0.25">
      <c r="A27" s="43" t="s">
        <v>525</v>
      </c>
      <c r="B27" s="44" t="s">
        <v>41</v>
      </c>
      <c r="C27" s="44">
        <v>20</v>
      </c>
      <c r="D27" s="44" t="s">
        <v>38</v>
      </c>
      <c r="E27" s="45" t="s">
        <v>526</v>
      </c>
      <c r="F27" s="48">
        <v>842790</v>
      </c>
      <c r="G27" s="48">
        <v>0</v>
      </c>
      <c r="H27" s="48">
        <f t="shared" ref="H27:H29" si="12">+F27-G27</f>
        <v>842790</v>
      </c>
      <c r="I27" s="227">
        <f t="shared" si="1"/>
        <v>2.0437243706034823E-4</v>
      </c>
      <c r="J27" s="48">
        <v>842790</v>
      </c>
      <c r="K27" s="226">
        <f t="shared" si="7"/>
        <v>1</v>
      </c>
    </row>
    <row r="28" spans="1:11" ht="36" customHeight="1" x14ac:dyDescent="0.25">
      <c r="A28" s="43" t="s">
        <v>144</v>
      </c>
      <c r="B28" s="44" t="s">
        <v>41</v>
      </c>
      <c r="C28" s="44">
        <v>20</v>
      </c>
      <c r="D28" s="44" t="s">
        <v>38</v>
      </c>
      <c r="E28" s="45" t="s">
        <v>145</v>
      </c>
      <c r="F28" s="48">
        <v>949784</v>
      </c>
      <c r="G28" s="48">
        <v>0</v>
      </c>
      <c r="H28" s="48">
        <f t="shared" si="12"/>
        <v>949784</v>
      </c>
      <c r="I28" s="227">
        <f t="shared" si="1"/>
        <v>2.3031795674002513E-4</v>
      </c>
      <c r="J28" s="48">
        <v>949784</v>
      </c>
      <c r="K28" s="226">
        <f t="shared" si="7"/>
        <v>1</v>
      </c>
    </row>
    <row r="29" spans="1:11" ht="40.5" customHeight="1" x14ac:dyDescent="0.25">
      <c r="A29" s="43" t="s">
        <v>527</v>
      </c>
      <c r="B29" s="44" t="s">
        <v>41</v>
      </c>
      <c r="C29" s="44">
        <v>20</v>
      </c>
      <c r="D29" s="44" t="s">
        <v>38</v>
      </c>
      <c r="E29" s="45" t="s">
        <v>528</v>
      </c>
      <c r="F29" s="48">
        <v>365350</v>
      </c>
      <c r="G29" s="48">
        <v>0</v>
      </c>
      <c r="H29" s="48">
        <f t="shared" si="12"/>
        <v>365350</v>
      </c>
      <c r="I29" s="227">
        <f t="shared" si="1"/>
        <v>8.8595581200534207E-5</v>
      </c>
      <c r="J29" s="48">
        <v>365350</v>
      </c>
      <c r="K29" s="226">
        <f t="shared" si="7"/>
        <v>1</v>
      </c>
    </row>
    <row r="30" spans="1:11" ht="29.25" customHeight="1" x14ac:dyDescent="0.25">
      <c r="A30" s="39" t="s">
        <v>148</v>
      </c>
      <c r="B30" s="34" t="s">
        <v>41</v>
      </c>
      <c r="C30" s="108">
        <v>20</v>
      </c>
      <c r="D30" s="34" t="s">
        <v>38</v>
      </c>
      <c r="E30" s="40" t="s">
        <v>149</v>
      </c>
      <c r="F30" s="62">
        <f>+F31+F33+F35+F39</f>
        <v>138086461.56</v>
      </c>
      <c r="G30" s="62">
        <f t="shared" ref="G30:J30" si="13">+G31+G33+G35+G39</f>
        <v>0</v>
      </c>
      <c r="H30" s="62">
        <f t="shared" si="13"/>
        <v>138086461.56</v>
      </c>
      <c r="I30" s="224">
        <f t="shared" si="1"/>
        <v>3.3485288949865681E-2</v>
      </c>
      <c r="J30" s="62">
        <f t="shared" si="13"/>
        <v>138086461.56</v>
      </c>
      <c r="K30" s="223">
        <f t="shared" si="7"/>
        <v>1</v>
      </c>
    </row>
    <row r="31" spans="1:11" ht="29.25" customHeight="1" x14ac:dyDescent="0.25">
      <c r="A31" s="39" t="s">
        <v>494</v>
      </c>
      <c r="B31" s="34" t="s">
        <v>41</v>
      </c>
      <c r="C31" s="34">
        <v>20</v>
      </c>
      <c r="D31" s="34" t="s">
        <v>38</v>
      </c>
      <c r="E31" s="40" t="s">
        <v>495</v>
      </c>
      <c r="F31" s="62">
        <f>+F32</f>
        <v>97215.75</v>
      </c>
      <c r="G31" s="62">
        <f>+G32</f>
        <v>0</v>
      </c>
      <c r="H31" s="62">
        <f>+H32</f>
        <v>97215.75</v>
      </c>
      <c r="I31" s="229">
        <f t="shared" si="1"/>
        <v>2.3574342064036769E-5</v>
      </c>
      <c r="J31" s="62">
        <f>+J32</f>
        <v>97215.75</v>
      </c>
      <c r="K31" s="223">
        <f t="shared" si="7"/>
        <v>1</v>
      </c>
    </row>
    <row r="32" spans="1:11" ht="29.25" customHeight="1" x14ac:dyDescent="0.25">
      <c r="A32" s="43" t="s">
        <v>496</v>
      </c>
      <c r="B32" s="44" t="s">
        <v>41</v>
      </c>
      <c r="C32" s="44">
        <v>20</v>
      </c>
      <c r="D32" s="44" t="s">
        <v>38</v>
      </c>
      <c r="E32" s="45" t="s">
        <v>497</v>
      </c>
      <c r="F32" s="48">
        <v>97215.75</v>
      </c>
      <c r="G32" s="48">
        <v>0</v>
      </c>
      <c r="H32" s="48">
        <f>+F32-G32</f>
        <v>97215.75</v>
      </c>
      <c r="I32" s="230">
        <f t="shared" si="1"/>
        <v>2.3574342064036769E-5</v>
      </c>
      <c r="J32" s="48">
        <v>97215.75</v>
      </c>
      <c r="K32" s="226">
        <f t="shared" si="7"/>
        <v>1</v>
      </c>
    </row>
    <row r="33" spans="1:11" ht="79.5" customHeight="1" x14ac:dyDescent="0.25">
      <c r="A33" s="39" t="s">
        <v>150</v>
      </c>
      <c r="B33" s="34" t="s">
        <v>41</v>
      </c>
      <c r="C33" s="108">
        <v>20</v>
      </c>
      <c r="D33" s="34" t="s">
        <v>38</v>
      </c>
      <c r="E33" s="40" t="s">
        <v>498</v>
      </c>
      <c r="F33" s="62">
        <f>+F34</f>
        <v>978773.33</v>
      </c>
      <c r="G33" s="62">
        <f>+G34</f>
        <v>0</v>
      </c>
      <c r="H33" s="62">
        <f>+H34</f>
        <v>978773.33</v>
      </c>
      <c r="I33" s="229">
        <f t="shared" si="1"/>
        <v>2.3734772693289246E-4</v>
      </c>
      <c r="J33" s="62">
        <f>+J34</f>
        <v>978773.33</v>
      </c>
      <c r="K33" s="223">
        <f t="shared" si="7"/>
        <v>1</v>
      </c>
    </row>
    <row r="34" spans="1:11" ht="36" customHeight="1" x14ac:dyDescent="0.25">
      <c r="A34" s="43" t="s">
        <v>156</v>
      </c>
      <c r="B34" s="44" t="s">
        <v>41</v>
      </c>
      <c r="C34" s="44">
        <v>20</v>
      </c>
      <c r="D34" s="44" t="s">
        <v>38</v>
      </c>
      <c r="E34" s="45" t="s">
        <v>157</v>
      </c>
      <c r="F34" s="48">
        <v>978773.33</v>
      </c>
      <c r="G34" s="48">
        <v>0</v>
      </c>
      <c r="H34" s="48">
        <f>+F34-G34</f>
        <v>978773.33</v>
      </c>
      <c r="I34" s="230">
        <f t="shared" si="1"/>
        <v>2.3734772693289246E-4</v>
      </c>
      <c r="J34" s="48">
        <v>978773.33</v>
      </c>
      <c r="K34" s="226">
        <f t="shared" si="7"/>
        <v>1</v>
      </c>
    </row>
    <row r="35" spans="1:11" ht="49.5" customHeight="1" x14ac:dyDescent="0.25">
      <c r="A35" s="39" t="s">
        <v>172</v>
      </c>
      <c r="B35" s="34" t="s">
        <v>41</v>
      </c>
      <c r="C35" s="108">
        <v>20</v>
      </c>
      <c r="D35" s="34" t="s">
        <v>38</v>
      </c>
      <c r="E35" s="40" t="s">
        <v>173</v>
      </c>
      <c r="F35" s="62">
        <f>SUM(F36:F38)</f>
        <v>133714366.47999999</v>
      </c>
      <c r="G35" s="62">
        <f t="shared" ref="G35:H35" si="14">SUM(G36:G38)</f>
        <v>0</v>
      </c>
      <c r="H35" s="62">
        <f t="shared" si="14"/>
        <v>133714366.47999999</v>
      </c>
      <c r="I35" s="224">
        <f t="shared" si="1"/>
        <v>3.2425077359126399E-2</v>
      </c>
      <c r="J35" s="62">
        <f>SUM(J36:J38)</f>
        <v>133714366.47999999</v>
      </c>
      <c r="K35" s="223">
        <f t="shared" si="7"/>
        <v>1</v>
      </c>
    </row>
    <row r="36" spans="1:11" ht="43.5" customHeight="1" x14ac:dyDescent="0.25">
      <c r="A36" s="43" t="s">
        <v>176</v>
      </c>
      <c r="B36" s="44" t="s">
        <v>41</v>
      </c>
      <c r="C36" s="100">
        <v>20</v>
      </c>
      <c r="D36" s="44" t="s">
        <v>38</v>
      </c>
      <c r="E36" s="45" t="s">
        <v>500</v>
      </c>
      <c r="F36" s="48">
        <v>22322143</v>
      </c>
      <c r="G36" s="48">
        <v>0</v>
      </c>
      <c r="H36" s="48">
        <f>+F36-G36</f>
        <v>22322143</v>
      </c>
      <c r="I36" s="225">
        <f t="shared" si="1"/>
        <v>5.4130100799957203E-3</v>
      </c>
      <c r="J36" s="48">
        <v>22322143</v>
      </c>
      <c r="K36" s="226">
        <f t="shared" si="7"/>
        <v>1</v>
      </c>
    </row>
    <row r="37" spans="1:11" ht="36.75" customHeight="1" x14ac:dyDescent="0.25">
      <c r="A37" s="43" t="s">
        <v>180</v>
      </c>
      <c r="B37" s="44" t="s">
        <v>41</v>
      </c>
      <c r="C37" s="100">
        <v>20</v>
      </c>
      <c r="D37" s="44" t="s">
        <v>38</v>
      </c>
      <c r="E37" s="45" t="s">
        <v>181</v>
      </c>
      <c r="F37" s="48">
        <v>49860362</v>
      </c>
      <c r="G37" s="48">
        <v>0</v>
      </c>
      <c r="H37" s="48">
        <f>+F37-G37</f>
        <v>49860362</v>
      </c>
      <c r="I37" s="225">
        <f t="shared" si="1"/>
        <v>1.2090892980043877E-2</v>
      </c>
      <c r="J37" s="48">
        <v>49860362</v>
      </c>
      <c r="K37" s="226">
        <f t="shared" si="7"/>
        <v>1</v>
      </c>
    </row>
    <row r="38" spans="1:11" ht="61.5" customHeight="1" x14ac:dyDescent="0.25">
      <c r="A38" s="43" t="s">
        <v>182</v>
      </c>
      <c r="B38" s="44" t="s">
        <v>41</v>
      </c>
      <c r="C38" s="100">
        <v>20</v>
      </c>
      <c r="D38" s="44" t="s">
        <v>38</v>
      </c>
      <c r="E38" s="45" t="s">
        <v>502</v>
      </c>
      <c r="F38" s="48">
        <v>61531861.479999997</v>
      </c>
      <c r="G38" s="48">
        <v>0</v>
      </c>
      <c r="H38" s="48">
        <f>+F38-G38</f>
        <v>61531861.479999997</v>
      </c>
      <c r="I38" s="225">
        <f t="shared" si="1"/>
        <v>1.4921174299086801E-2</v>
      </c>
      <c r="J38" s="48">
        <v>61531861.479999997</v>
      </c>
      <c r="K38" s="226">
        <f t="shared" si="7"/>
        <v>1</v>
      </c>
    </row>
    <row r="39" spans="1:11" ht="61.5" customHeight="1" x14ac:dyDescent="0.25">
      <c r="A39" s="39" t="s">
        <v>186</v>
      </c>
      <c r="B39" s="34" t="s">
        <v>41</v>
      </c>
      <c r="C39" s="34">
        <v>20</v>
      </c>
      <c r="D39" s="34" t="s">
        <v>38</v>
      </c>
      <c r="E39" s="40" t="s">
        <v>187</v>
      </c>
      <c r="F39" s="62">
        <f>+F40</f>
        <v>3296106</v>
      </c>
      <c r="G39" s="62">
        <f>+G40</f>
        <v>0</v>
      </c>
      <c r="H39" s="62">
        <f>+H40</f>
        <v>3296106</v>
      </c>
      <c r="I39" s="224">
        <f t="shared" si="1"/>
        <v>7.9928952174235126E-4</v>
      </c>
      <c r="J39" s="62">
        <f>+J40</f>
        <v>3296106</v>
      </c>
      <c r="K39" s="223">
        <f t="shared" si="7"/>
        <v>1</v>
      </c>
    </row>
    <row r="40" spans="1:11" ht="61.5" customHeight="1" x14ac:dyDescent="0.25">
      <c r="A40" s="43" t="s">
        <v>190</v>
      </c>
      <c r="B40" s="44" t="s">
        <v>41</v>
      </c>
      <c r="C40" s="44">
        <v>20</v>
      </c>
      <c r="D40" s="44" t="s">
        <v>38</v>
      </c>
      <c r="E40" s="45" t="s">
        <v>191</v>
      </c>
      <c r="F40" s="48">
        <v>3296106</v>
      </c>
      <c r="G40" s="48">
        <v>0</v>
      </c>
      <c r="H40" s="48">
        <f>+F40-G40</f>
        <v>3296106</v>
      </c>
      <c r="I40" s="225">
        <f t="shared" si="1"/>
        <v>7.9928952174235126E-4</v>
      </c>
      <c r="J40" s="48">
        <v>3296106</v>
      </c>
      <c r="K40" s="226">
        <f t="shared" si="7"/>
        <v>1</v>
      </c>
    </row>
    <row r="41" spans="1:11" ht="26.25" customHeight="1" x14ac:dyDescent="0.25">
      <c r="A41" s="39" t="s">
        <v>200</v>
      </c>
      <c r="B41" s="34" t="s">
        <v>37</v>
      </c>
      <c r="C41" s="34">
        <v>10</v>
      </c>
      <c r="D41" s="34" t="s">
        <v>38</v>
      </c>
      <c r="E41" s="40" t="s">
        <v>201</v>
      </c>
      <c r="F41" s="62">
        <f t="shared" ref="F41:H46" si="15">+F43</f>
        <v>1451042370</v>
      </c>
      <c r="G41" s="62">
        <f t="shared" si="15"/>
        <v>0</v>
      </c>
      <c r="H41" s="62">
        <f t="shared" si="15"/>
        <v>1451042370</v>
      </c>
      <c r="I41" s="224">
        <f t="shared" si="1"/>
        <v>0.35187065038114301</v>
      </c>
      <c r="J41" s="62">
        <f t="shared" ref="J41:J46" si="16">+J43</f>
        <v>0</v>
      </c>
      <c r="K41" s="223">
        <f t="shared" si="7"/>
        <v>0</v>
      </c>
    </row>
    <row r="42" spans="1:11" ht="29.25" customHeight="1" x14ac:dyDescent="0.25">
      <c r="A42" s="39" t="s">
        <v>200</v>
      </c>
      <c r="B42" s="34" t="s">
        <v>41</v>
      </c>
      <c r="C42" s="34">
        <v>20</v>
      </c>
      <c r="D42" s="34" t="s">
        <v>38</v>
      </c>
      <c r="E42" s="40" t="s">
        <v>201</v>
      </c>
      <c r="F42" s="62">
        <f t="shared" si="15"/>
        <v>1121290496.5599999</v>
      </c>
      <c r="G42" s="62">
        <f t="shared" si="15"/>
        <v>0</v>
      </c>
      <c r="H42" s="62">
        <f t="shared" si="15"/>
        <v>1121290496.5599999</v>
      </c>
      <c r="I42" s="224">
        <f t="shared" si="1"/>
        <v>0.27190744009133377</v>
      </c>
      <c r="J42" s="62">
        <f t="shared" si="16"/>
        <v>1121290496.5599999</v>
      </c>
      <c r="K42" s="223">
        <f t="shared" si="7"/>
        <v>1</v>
      </c>
    </row>
    <row r="43" spans="1:11" ht="29.25" customHeight="1" x14ac:dyDescent="0.25">
      <c r="A43" s="39" t="s">
        <v>218</v>
      </c>
      <c r="B43" s="34" t="s">
        <v>37</v>
      </c>
      <c r="C43" s="34">
        <v>10</v>
      </c>
      <c r="D43" s="34" t="s">
        <v>38</v>
      </c>
      <c r="E43" s="40" t="s">
        <v>219</v>
      </c>
      <c r="F43" s="62">
        <f t="shared" si="15"/>
        <v>1451042370</v>
      </c>
      <c r="G43" s="62">
        <f t="shared" si="15"/>
        <v>0</v>
      </c>
      <c r="H43" s="62">
        <f t="shared" si="15"/>
        <v>1451042370</v>
      </c>
      <c r="I43" s="224">
        <f t="shared" si="1"/>
        <v>0.35187065038114301</v>
      </c>
      <c r="J43" s="62">
        <f t="shared" si="16"/>
        <v>0</v>
      </c>
      <c r="K43" s="223">
        <f t="shared" si="7"/>
        <v>0</v>
      </c>
    </row>
    <row r="44" spans="1:11" ht="24.75" customHeight="1" x14ac:dyDescent="0.25">
      <c r="A44" s="39" t="s">
        <v>218</v>
      </c>
      <c r="B44" s="34" t="s">
        <v>41</v>
      </c>
      <c r="C44" s="34">
        <v>20</v>
      </c>
      <c r="D44" s="34" t="s">
        <v>38</v>
      </c>
      <c r="E44" s="40" t="s">
        <v>219</v>
      </c>
      <c r="F44" s="63">
        <f t="shared" si="15"/>
        <v>1121290496.5599999</v>
      </c>
      <c r="G44" s="63">
        <f t="shared" si="15"/>
        <v>0</v>
      </c>
      <c r="H44" s="63">
        <f t="shared" si="15"/>
        <v>1121290496.5599999</v>
      </c>
      <c r="I44" s="225">
        <f t="shared" si="1"/>
        <v>0.27190744009133377</v>
      </c>
      <c r="J44" s="63">
        <f t="shared" si="16"/>
        <v>1121290496.5599999</v>
      </c>
      <c r="K44" s="223">
        <f t="shared" si="7"/>
        <v>1</v>
      </c>
    </row>
    <row r="45" spans="1:11" ht="24.75" customHeight="1" x14ac:dyDescent="0.25">
      <c r="A45" s="39" t="s">
        <v>220</v>
      </c>
      <c r="B45" s="34" t="s">
        <v>37</v>
      </c>
      <c r="C45" s="34">
        <v>10</v>
      </c>
      <c r="D45" s="34" t="s">
        <v>38</v>
      </c>
      <c r="E45" s="40" t="s">
        <v>221</v>
      </c>
      <c r="F45" s="63">
        <f t="shared" si="15"/>
        <v>1451042370</v>
      </c>
      <c r="G45" s="63">
        <f t="shared" si="15"/>
        <v>0</v>
      </c>
      <c r="H45" s="63">
        <f t="shared" si="15"/>
        <v>1451042370</v>
      </c>
      <c r="I45" s="225">
        <f t="shared" si="1"/>
        <v>0.35187065038114301</v>
      </c>
      <c r="J45" s="63">
        <f t="shared" si="16"/>
        <v>0</v>
      </c>
      <c r="K45" s="223">
        <f t="shared" si="7"/>
        <v>0</v>
      </c>
    </row>
    <row r="46" spans="1:11" ht="24.75" customHeight="1" x14ac:dyDescent="0.25">
      <c r="A46" s="39" t="s">
        <v>220</v>
      </c>
      <c r="B46" s="34" t="s">
        <v>41</v>
      </c>
      <c r="C46" s="34">
        <v>20</v>
      </c>
      <c r="D46" s="34" t="s">
        <v>38</v>
      </c>
      <c r="E46" s="40" t="s">
        <v>221</v>
      </c>
      <c r="F46" s="63">
        <f t="shared" si="15"/>
        <v>1121290496.5599999</v>
      </c>
      <c r="G46" s="63">
        <f t="shared" si="15"/>
        <v>0</v>
      </c>
      <c r="H46" s="63">
        <f t="shared" si="15"/>
        <v>1121290496.5599999</v>
      </c>
      <c r="I46" s="225">
        <f t="shared" si="1"/>
        <v>0.27190744009133377</v>
      </c>
      <c r="J46" s="63">
        <f t="shared" si="16"/>
        <v>1121290496.5599999</v>
      </c>
      <c r="K46" s="223">
        <f t="shared" si="7"/>
        <v>1</v>
      </c>
    </row>
    <row r="47" spans="1:11" ht="24.75" customHeight="1" x14ac:dyDescent="0.25">
      <c r="A47" s="43" t="s">
        <v>224</v>
      </c>
      <c r="B47" s="44" t="s">
        <v>37</v>
      </c>
      <c r="C47" s="44">
        <v>10</v>
      </c>
      <c r="D47" s="44" t="s">
        <v>38</v>
      </c>
      <c r="E47" s="45" t="s">
        <v>225</v>
      </c>
      <c r="F47" s="48">
        <v>1451042370</v>
      </c>
      <c r="G47" s="48">
        <v>0</v>
      </c>
      <c r="H47" s="48">
        <f t="shared" ref="H47:H48" si="17">+F47-G47</f>
        <v>1451042370</v>
      </c>
      <c r="I47" s="225">
        <f t="shared" si="1"/>
        <v>0.35187065038114301</v>
      </c>
      <c r="J47" s="48">
        <v>0</v>
      </c>
      <c r="K47" s="226">
        <f t="shared" si="7"/>
        <v>0</v>
      </c>
    </row>
    <row r="48" spans="1:11" ht="24.75" customHeight="1" thickBot="1" x14ac:dyDescent="0.3">
      <c r="A48" s="84" t="s">
        <v>224</v>
      </c>
      <c r="B48" s="85" t="s">
        <v>41</v>
      </c>
      <c r="C48" s="85">
        <v>20</v>
      </c>
      <c r="D48" s="85" t="s">
        <v>38</v>
      </c>
      <c r="E48" s="86" t="s">
        <v>225</v>
      </c>
      <c r="F48" s="89">
        <v>1121290496.5599999</v>
      </c>
      <c r="G48" s="89">
        <v>0</v>
      </c>
      <c r="H48" s="89">
        <f t="shared" si="17"/>
        <v>1121290496.5599999</v>
      </c>
      <c r="I48" s="231">
        <f t="shared" si="1"/>
        <v>0.27190744009133377</v>
      </c>
      <c r="J48" s="89">
        <v>1121290496.5599999</v>
      </c>
      <c r="K48" s="232">
        <f t="shared" si="7"/>
        <v>1</v>
      </c>
    </row>
    <row r="49" spans="1:11" s="4" customFormat="1" ht="27.75" customHeight="1" thickBot="1" x14ac:dyDescent="0.3">
      <c r="A49" s="21" t="s">
        <v>246</v>
      </c>
      <c r="B49" s="142" t="s">
        <v>37</v>
      </c>
      <c r="C49" s="233" t="s">
        <v>505</v>
      </c>
      <c r="D49" s="142" t="s">
        <v>38</v>
      </c>
      <c r="E49" s="23" t="s">
        <v>247</v>
      </c>
      <c r="F49" s="24">
        <f>+F50+F56+F62+F68+F78+F84</f>
        <v>1318141388.71</v>
      </c>
      <c r="G49" s="24">
        <f>+G50+G56+G62+G68+G78+G84</f>
        <v>0</v>
      </c>
      <c r="H49" s="24">
        <f>+H50+H56+H62+H68+H78+H84</f>
        <v>1318141388.71</v>
      </c>
      <c r="I49" s="234">
        <f t="shared" si="1"/>
        <v>0.31964281493702407</v>
      </c>
      <c r="J49" s="24">
        <f>+J50+J56+J62+J68+J78+J84</f>
        <v>1318141388.71</v>
      </c>
      <c r="K49" s="235">
        <f t="shared" si="7"/>
        <v>1</v>
      </c>
    </row>
    <row r="50" spans="1:11" ht="24" customHeight="1" x14ac:dyDescent="0.25">
      <c r="A50" s="33" t="s">
        <v>248</v>
      </c>
      <c r="B50" s="183" t="s">
        <v>37</v>
      </c>
      <c r="C50" s="184" t="s">
        <v>505</v>
      </c>
      <c r="D50" s="183" t="s">
        <v>38</v>
      </c>
      <c r="E50" s="35" t="s">
        <v>249</v>
      </c>
      <c r="F50" s="94">
        <f t="shared" ref="F50:H54" si="18">+F51</f>
        <v>241083896.5</v>
      </c>
      <c r="G50" s="94">
        <f t="shared" si="18"/>
        <v>0</v>
      </c>
      <c r="H50" s="94">
        <f t="shared" si="18"/>
        <v>241083896.5</v>
      </c>
      <c r="I50" s="222">
        <f t="shared" si="1"/>
        <v>5.8461661224871862E-2</v>
      </c>
      <c r="J50" s="94">
        <f>+J51</f>
        <v>241083896.5</v>
      </c>
      <c r="K50" s="223">
        <f t="shared" si="7"/>
        <v>1</v>
      </c>
    </row>
    <row r="51" spans="1:11" ht="24" customHeight="1" x14ac:dyDescent="0.25">
      <c r="A51" s="39" t="s">
        <v>250</v>
      </c>
      <c r="B51" s="192" t="s">
        <v>37</v>
      </c>
      <c r="C51" s="187" t="s">
        <v>505</v>
      </c>
      <c r="D51" s="192" t="s">
        <v>38</v>
      </c>
      <c r="E51" s="40" t="s">
        <v>251</v>
      </c>
      <c r="F51" s="62">
        <f t="shared" si="18"/>
        <v>241083896.5</v>
      </c>
      <c r="G51" s="62">
        <f t="shared" si="18"/>
        <v>0</v>
      </c>
      <c r="H51" s="62">
        <f t="shared" si="18"/>
        <v>241083896.5</v>
      </c>
      <c r="I51" s="224">
        <f t="shared" si="1"/>
        <v>5.8461661224871862E-2</v>
      </c>
      <c r="J51" s="62">
        <f>+J52</f>
        <v>241083896.5</v>
      </c>
      <c r="K51" s="223">
        <f t="shared" si="7"/>
        <v>1</v>
      </c>
    </row>
    <row r="52" spans="1:11" ht="49.5" customHeight="1" x14ac:dyDescent="0.25">
      <c r="A52" s="97" t="s">
        <v>300</v>
      </c>
      <c r="B52" s="192" t="s">
        <v>37</v>
      </c>
      <c r="C52" s="187" t="s">
        <v>505</v>
      </c>
      <c r="D52" s="192" t="s">
        <v>38</v>
      </c>
      <c r="E52" s="40" t="s">
        <v>301</v>
      </c>
      <c r="F52" s="62">
        <f t="shared" si="18"/>
        <v>241083896.5</v>
      </c>
      <c r="G52" s="62">
        <f t="shared" si="18"/>
        <v>0</v>
      </c>
      <c r="H52" s="62">
        <f t="shared" si="18"/>
        <v>241083896.5</v>
      </c>
      <c r="I52" s="224">
        <f t="shared" si="1"/>
        <v>5.8461661224871862E-2</v>
      </c>
      <c r="J52" s="62">
        <f>+J53</f>
        <v>241083896.5</v>
      </c>
      <c r="K52" s="223">
        <f t="shared" si="7"/>
        <v>1</v>
      </c>
    </row>
    <row r="53" spans="1:11" ht="49.5" customHeight="1" x14ac:dyDescent="0.25">
      <c r="A53" s="39" t="s">
        <v>302</v>
      </c>
      <c r="B53" s="192" t="s">
        <v>37</v>
      </c>
      <c r="C53" s="187" t="s">
        <v>505</v>
      </c>
      <c r="D53" s="192" t="s">
        <v>38</v>
      </c>
      <c r="E53" s="40" t="s">
        <v>301</v>
      </c>
      <c r="F53" s="62">
        <f t="shared" si="18"/>
        <v>241083896.5</v>
      </c>
      <c r="G53" s="62">
        <f t="shared" si="18"/>
        <v>0</v>
      </c>
      <c r="H53" s="62">
        <f t="shared" si="18"/>
        <v>241083896.5</v>
      </c>
      <c r="I53" s="224">
        <f t="shared" si="1"/>
        <v>5.8461661224871862E-2</v>
      </c>
      <c r="J53" s="62">
        <f>+J54</f>
        <v>241083896.5</v>
      </c>
      <c r="K53" s="223">
        <f t="shared" si="7"/>
        <v>1</v>
      </c>
    </row>
    <row r="54" spans="1:11" ht="55.5" customHeight="1" x14ac:dyDescent="0.25">
      <c r="A54" s="39" t="s">
        <v>303</v>
      </c>
      <c r="B54" s="192" t="s">
        <v>37</v>
      </c>
      <c r="C54" s="187" t="s">
        <v>505</v>
      </c>
      <c r="D54" s="192" t="s">
        <v>38</v>
      </c>
      <c r="E54" s="40" t="s">
        <v>304</v>
      </c>
      <c r="F54" s="62">
        <f t="shared" si="18"/>
        <v>241083896.5</v>
      </c>
      <c r="G54" s="62">
        <f t="shared" si="18"/>
        <v>0</v>
      </c>
      <c r="H54" s="62">
        <f t="shared" si="18"/>
        <v>241083896.5</v>
      </c>
      <c r="I54" s="224">
        <f t="shared" si="1"/>
        <v>5.8461661224871862E-2</v>
      </c>
      <c r="J54" s="62">
        <f>+J55</f>
        <v>241083896.5</v>
      </c>
      <c r="K54" s="223">
        <f t="shared" si="7"/>
        <v>1</v>
      </c>
    </row>
    <row r="55" spans="1:11" ht="30" customHeight="1" x14ac:dyDescent="0.25">
      <c r="A55" s="43" t="s">
        <v>305</v>
      </c>
      <c r="B55" s="44" t="s">
        <v>37</v>
      </c>
      <c r="C55" s="100">
        <v>13</v>
      </c>
      <c r="D55" s="44" t="s">
        <v>38</v>
      </c>
      <c r="E55" s="45" t="s">
        <v>258</v>
      </c>
      <c r="F55" s="48">
        <v>241083896.5</v>
      </c>
      <c r="G55" s="48">
        <v>0</v>
      </c>
      <c r="H55" s="48">
        <f>+F55-G55</f>
        <v>241083896.5</v>
      </c>
      <c r="I55" s="225">
        <f t="shared" si="1"/>
        <v>5.8461661224871862E-2</v>
      </c>
      <c r="J55" s="48">
        <v>241083896.5</v>
      </c>
      <c r="K55" s="226">
        <f t="shared" si="7"/>
        <v>1</v>
      </c>
    </row>
    <row r="56" spans="1:11" ht="35.25" customHeight="1" x14ac:dyDescent="0.25">
      <c r="A56" s="39" t="s">
        <v>386</v>
      </c>
      <c r="B56" s="44" t="s">
        <v>37</v>
      </c>
      <c r="C56" s="108">
        <v>13</v>
      </c>
      <c r="D56" s="44" t="s">
        <v>38</v>
      </c>
      <c r="E56" s="96" t="s">
        <v>387</v>
      </c>
      <c r="F56" s="62">
        <f t="shared" ref="F56:J60" si="19">+F57</f>
        <v>52191294.5</v>
      </c>
      <c r="G56" s="62">
        <f t="shared" si="19"/>
        <v>0</v>
      </c>
      <c r="H56" s="62">
        <f t="shared" si="19"/>
        <v>52191294.5</v>
      </c>
      <c r="I56" s="224">
        <f t="shared" si="1"/>
        <v>1.265613266685574E-2</v>
      </c>
      <c r="J56" s="62">
        <f t="shared" si="19"/>
        <v>52191294.5</v>
      </c>
      <c r="K56" s="223">
        <f t="shared" si="7"/>
        <v>1</v>
      </c>
    </row>
    <row r="57" spans="1:11" ht="33" customHeight="1" x14ac:dyDescent="0.25">
      <c r="A57" s="39" t="s">
        <v>388</v>
      </c>
      <c r="B57" s="44" t="s">
        <v>37</v>
      </c>
      <c r="C57" s="108">
        <v>13</v>
      </c>
      <c r="D57" s="44" t="s">
        <v>38</v>
      </c>
      <c r="E57" s="40" t="s">
        <v>251</v>
      </c>
      <c r="F57" s="62">
        <f t="shared" si="19"/>
        <v>52191294.5</v>
      </c>
      <c r="G57" s="62">
        <f t="shared" si="19"/>
        <v>0</v>
      </c>
      <c r="H57" s="62">
        <f t="shared" si="19"/>
        <v>52191294.5</v>
      </c>
      <c r="I57" s="224">
        <f t="shared" si="1"/>
        <v>1.265613266685574E-2</v>
      </c>
      <c r="J57" s="62">
        <f t="shared" si="19"/>
        <v>52191294.5</v>
      </c>
      <c r="K57" s="223">
        <f t="shared" si="7"/>
        <v>1</v>
      </c>
    </row>
    <row r="58" spans="1:11" ht="51.75" customHeight="1" x14ac:dyDescent="0.25">
      <c r="A58" s="39" t="s">
        <v>389</v>
      </c>
      <c r="B58" s="44" t="s">
        <v>37</v>
      </c>
      <c r="C58" s="108">
        <v>13</v>
      </c>
      <c r="D58" s="44" t="s">
        <v>38</v>
      </c>
      <c r="E58" s="40" t="s">
        <v>390</v>
      </c>
      <c r="F58" s="62">
        <f t="shared" si="19"/>
        <v>52191294.5</v>
      </c>
      <c r="G58" s="62">
        <f t="shared" si="19"/>
        <v>0</v>
      </c>
      <c r="H58" s="62">
        <f t="shared" si="19"/>
        <v>52191294.5</v>
      </c>
      <c r="I58" s="224">
        <f t="shared" si="1"/>
        <v>1.265613266685574E-2</v>
      </c>
      <c r="J58" s="62">
        <f t="shared" si="19"/>
        <v>52191294.5</v>
      </c>
      <c r="K58" s="223">
        <f t="shared" si="7"/>
        <v>1</v>
      </c>
    </row>
    <row r="59" spans="1:11" ht="51.75" customHeight="1" x14ac:dyDescent="0.25">
      <c r="A59" s="39" t="s">
        <v>391</v>
      </c>
      <c r="B59" s="44" t="s">
        <v>37</v>
      </c>
      <c r="C59" s="108">
        <v>13</v>
      </c>
      <c r="D59" s="44" t="s">
        <v>38</v>
      </c>
      <c r="E59" s="40" t="s">
        <v>390</v>
      </c>
      <c r="F59" s="62">
        <f t="shared" si="19"/>
        <v>52191294.5</v>
      </c>
      <c r="G59" s="62">
        <f t="shared" si="19"/>
        <v>0</v>
      </c>
      <c r="H59" s="62">
        <f t="shared" si="19"/>
        <v>52191294.5</v>
      </c>
      <c r="I59" s="224">
        <f t="shared" si="1"/>
        <v>1.265613266685574E-2</v>
      </c>
      <c r="J59" s="62">
        <f t="shared" si="19"/>
        <v>52191294.5</v>
      </c>
      <c r="K59" s="223">
        <f t="shared" si="7"/>
        <v>1</v>
      </c>
    </row>
    <row r="60" spans="1:11" ht="29.25" customHeight="1" x14ac:dyDescent="0.25">
      <c r="A60" s="39" t="s">
        <v>392</v>
      </c>
      <c r="B60" s="44" t="s">
        <v>37</v>
      </c>
      <c r="C60" s="108">
        <v>13</v>
      </c>
      <c r="D60" s="44" t="s">
        <v>38</v>
      </c>
      <c r="E60" s="96" t="s">
        <v>393</v>
      </c>
      <c r="F60" s="62">
        <f t="shared" si="19"/>
        <v>52191294.5</v>
      </c>
      <c r="G60" s="62">
        <f t="shared" si="19"/>
        <v>0</v>
      </c>
      <c r="H60" s="62">
        <f t="shared" si="19"/>
        <v>52191294.5</v>
      </c>
      <c r="I60" s="224">
        <f t="shared" si="1"/>
        <v>1.265613266685574E-2</v>
      </c>
      <c r="J60" s="62">
        <f t="shared" si="19"/>
        <v>52191294.5</v>
      </c>
      <c r="K60" s="223">
        <f t="shared" si="7"/>
        <v>1</v>
      </c>
    </row>
    <row r="61" spans="1:11" ht="30" customHeight="1" x14ac:dyDescent="0.25">
      <c r="A61" s="43" t="s">
        <v>394</v>
      </c>
      <c r="B61" s="44" t="s">
        <v>37</v>
      </c>
      <c r="C61" s="100">
        <v>13</v>
      </c>
      <c r="D61" s="44" t="s">
        <v>38</v>
      </c>
      <c r="E61" s="45" t="s">
        <v>258</v>
      </c>
      <c r="F61" s="48">
        <v>52191294.5</v>
      </c>
      <c r="G61" s="48">
        <v>0</v>
      </c>
      <c r="H61" s="48">
        <f>+F61-G61</f>
        <v>52191294.5</v>
      </c>
      <c r="I61" s="225">
        <f t="shared" si="1"/>
        <v>1.265613266685574E-2</v>
      </c>
      <c r="J61" s="48">
        <v>52191294.5</v>
      </c>
      <c r="K61" s="226">
        <f t="shared" si="7"/>
        <v>1</v>
      </c>
    </row>
    <row r="62" spans="1:11" ht="33" customHeight="1" x14ac:dyDescent="0.25">
      <c r="A62" s="39" t="s">
        <v>401</v>
      </c>
      <c r="B62" s="34" t="s">
        <v>37</v>
      </c>
      <c r="C62" s="108">
        <v>13</v>
      </c>
      <c r="D62" s="34" t="s">
        <v>38</v>
      </c>
      <c r="E62" s="40" t="s">
        <v>402</v>
      </c>
      <c r="F62" s="62">
        <f t="shared" ref="F62:J66" si="20">+F63</f>
        <v>18086887</v>
      </c>
      <c r="G62" s="62">
        <f t="shared" si="20"/>
        <v>0</v>
      </c>
      <c r="H62" s="62">
        <f t="shared" si="20"/>
        <v>18086887</v>
      </c>
      <c r="I62" s="224">
        <f t="shared" si="1"/>
        <v>4.3859812943024129E-3</v>
      </c>
      <c r="J62" s="62">
        <f t="shared" si="20"/>
        <v>18086887</v>
      </c>
      <c r="K62" s="223">
        <f t="shared" si="7"/>
        <v>1</v>
      </c>
    </row>
    <row r="63" spans="1:11" ht="38.25" customHeight="1" x14ac:dyDescent="0.25">
      <c r="A63" s="39" t="s">
        <v>403</v>
      </c>
      <c r="B63" s="34" t="s">
        <v>37</v>
      </c>
      <c r="C63" s="108">
        <v>13</v>
      </c>
      <c r="D63" s="34" t="s">
        <v>38</v>
      </c>
      <c r="E63" s="40" t="s">
        <v>251</v>
      </c>
      <c r="F63" s="62">
        <f t="shared" si="20"/>
        <v>18086887</v>
      </c>
      <c r="G63" s="62">
        <f t="shared" si="20"/>
        <v>0</v>
      </c>
      <c r="H63" s="62">
        <f t="shared" si="20"/>
        <v>18086887</v>
      </c>
      <c r="I63" s="224">
        <f t="shared" si="1"/>
        <v>4.3859812943024129E-3</v>
      </c>
      <c r="J63" s="62">
        <f t="shared" si="20"/>
        <v>18086887</v>
      </c>
      <c r="K63" s="223">
        <f t="shared" si="7"/>
        <v>1</v>
      </c>
    </row>
    <row r="64" spans="1:11" ht="39" customHeight="1" x14ac:dyDescent="0.25">
      <c r="A64" s="39" t="s">
        <v>413</v>
      </c>
      <c r="B64" s="34" t="s">
        <v>37</v>
      </c>
      <c r="C64" s="108">
        <v>13</v>
      </c>
      <c r="D64" s="34" t="s">
        <v>38</v>
      </c>
      <c r="E64" s="40" t="s">
        <v>414</v>
      </c>
      <c r="F64" s="62">
        <f t="shared" si="20"/>
        <v>18086887</v>
      </c>
      <c r="G64" s="62">
        <f t="shared" si="20"/>
        <v>0</v>
      </c>
      <c r="H64" s="62">
        <f t="shared" si="20"/>
        <v>18086887</v>
      </c>
      <c r="I64" s="224">
        <f t="shared" si="1"/>
        <v>4.3859812943024129E-3</v>
      </c>
      <c r="J64" s="62">
        <f t="shared" si="20"/>
        <v>18086887</v>
      </c>
      <c r="K64" s="223">
        <f t="shared" si="7"/>
        <v>1</v>
      </c>
    </row>
    <row r="65" spans="1:11" ht="39" customHeight="1" x14ac:dyDescent="0.25">
      <c r="A65" s="39" t="s">
        <v>415</v>
      </c>
      <c r="B65" s="34" t="s">
        <v>37</v>
      </c>
      <c r="C65" s="108">
        <v>13</v>
      </c>
      <c r="D65" s="34" t="s">
        <v>38</v>
      </c>
      <c r="E65" s="40" t="s">
        <v>414</v>
      </c>
      <c r="F65" s="62">
        <f t="shared" si="20"/>
        <v>18086887</v>
      </c>
      <c r="G65" s="62">
        <f t="shared" si="20"/>
        <v>0</v>
      </c>
      <c r="H65" s="62">
        <f t="shared" si="20"/>
        <v>18086887</v>
      </c>
      <c r="I65" s="224">
        <f t="shared" si="1"/>
        <v>4.3859812943024129E-3</v>
      </c>
      <c r="J65" s="62">
        <f t="shared" si="20"/>
        <v>18086887</v>
      </c>
      <c r="K65" s="223">
        <f t="shared" si="7"/>
        <v>1</v>
      </c>
    </row>
    <row r="66" spans="1:11" ht="39" customHeight="1" x14ac:dyDescent="0.25">
      <c r="A66" s="39" t="s">
        <v>416</v>
      </c>
      <c r="B66" s="34" t="s">
        <v>37</v>
      </c>
      <c r="C66" s="108">
        <v>13</v>
      </c>
      <c r="D66" s="34" t="s">
        <v>38</v>
      </c>
      <c r="E66" s="40" t="s">
        <v>393</v>
      </c>
      <c r="F66" s="41">
        <f t="shared" si="20"/>
        <v>18086887</v>
      </c>
      <c r="G66" s="41">
        <f t="shared" si="20"/>
        <v>0</v>
      </c>
      <c r="H66" s="41">
        <f t="shared" si="20"/>
        <v>18086887</v>
      </c>
      <c r="I66" s="224">
        <f t="shared" si="1"/>
        <v>4.3859812943024129E-3</v>
      </c>
      <c r="J66" s="41">
        <f t="shared" si="20"/>
        <v>18086887</v>
      </c>
      <c r="K66" s="223">
        <f t="shared" si="7"/>
        <v>1</v>
      </c>
    </row>
    <row r="67" spans="1:11" ht="30" customHeight="1" x14ac:dyDescent="0.25">
      <c r="A67" s="43" t="s">
        <v>417</v>
      </c>
      <c r="B67" s="44" t="s">
        <v>37</v>
      </c>
      <c r="C67" s="100">
        <v>13</v>
      </c>
      <c r="D67" s="44" t="s">
        <v>38</v>
      </c>
      <c r="E67" s="45" t="s">
        <v>258</v>
      </c>
      <c r="F67" s="48">
        <v>18086887</v>
      </c>
      <c r="G67" s="48">
        <v>0</v>
      </c>
      <c r="H67" s="48">
        <f>+F67-G67</f>
        <v>18086887</v>
      </c>
      <c r="I67" s="225">
        <f t="shared" si="1"/>
        <v>4.3859812943024129E-3</v>
      </c>
      <c r="J67" s="48">
        <v>18086887</v>
      </c>
      <c r="K67" s="226">
        <f t="shared" si="7"/>
        <v>1</v>
      </c>
    </row>
    <row r="68" spans="1:11" ht="34.5" customHeight="1" x14ac:dyDescent="0.25">
      <c r="A68" s="39" t="s">
        <v>418</v>
      </c>
      <c r="B68" s="34" t="s">
        <v>37</v>
      </c>
      <c r="C68" s="108">
        <v>13</v>
      </c>
      <c r="D68" s="34" t="s">
        <v>38</v>
      </c>
      <c r="E68" s="40" t="s">
        <v>419</v>
      </c>
      <c r="F68" s="60">
        <f t="shared" ref="F68:J76" si="21">+F69</f>
        <v>252804367.38</v>
      </c>
      <c r="G68" s="60">
        <f t="shared" si="21"/>
        <v>0</v>
      </c>
      <c r="H68" s="60">
        <f t="shared" si="21"/>
        <v>252804367.38</v>
      </c>
      <c r="I68" s="224">
        <f t="shared" si="1"/>
        <v>6.1303817867974467E-2</v>
      </c>
      <c r="J68" s="60">
        <f t="shared" si="21"/>
        <v>252804367.38</v>
      </c>
      <c r="K68" s="223">
        <f t="shared" si="7"/>
        <v>1</v>
      </c>
    </row>
    <row r="69" spans="1:11" ht="34.5" customHeight="1" x14ac:dyDescent="0.25">
      <c r="A69" s="39" t="s">
        <v>420</v>
      </c>
      <c r="B69" s="34" t="s">
        <v>37</v>
      </c>
      <c r="C69" s="108">
        <v>13</v>
      </c>
      <c r="D69" s="34" t="s">
        <v>38</v>
      </c>
      <c r="E69" s="96" t="s">
        <v>251</v>
      </c>
      <c r="F69" s="60">
        <f>+F70+F74</f>
        <v>252804367.38</v>
      </c>
      <c r="G69" s="60">
        <f>+G74</f>
        <v>0</v>
      </c>
      <c r="H69" s="60">
        <f>+H70+H74</f>
        <v>252804367.38</v>
      </c>
      <c r="I69" s="224">
        <f t="shared" si="1"/>
        <v>6.1303817867974467E-2</v>
      </c>
      <c r="J69" s="60">
        <f>+J70+J74</f>
        <v>252804367.38</v>
      </c>
      <c r="K69" s="223">
        <f t="shared" si="7"/>
        <v>1</v>
      </c>
    </row>
    <row r="70" spans="1:11" ht="38.25" customHeight="1" x14ac:dyDescent="0.25">
      <c r="A70" s="39" t="s">
        <v>421</v>
      </c>
      <c r="B70" s="34" t="s">
        <v>37</v>
      </c>
      <c r="C70" s="34">
        <v>13</v>
      </c>
      <c r="D70" s="34" t="s">
        <v>38</v>
      </c>
      <c r="E70" s="40" t="s">
        <v>422</v>
      </c>
      <c r="F70" s="62">
        <f t="shared" si="21"/>
        <v>173925178.38</v>
      </c>
      <c r="G70" s="62">
        <f t="shared" si="21"/>
        <v>0</v>
      </c>
      <c r="H70" s="62">
        <f t="shared" si="21"/>
        <v>173925178.38</v>
      </c>
      <c r="I70" s="224">
        <f t="shared" si="1"/>
        <v>4.2176001817387947E-2</v>
      </c>
      <c r="J70" s="62">
        <f t="shared" si="21"/>
        <v>173925178.38</v>
      </c>
      <c r="K70" s="223">
        <f t="shared" si="7"/>
        <v>1</v>
      </c>
    </row>
    <row r="71" spans="1:11" ht="38.25" customHeight="1" x14ac:dyDescent="0.25">
      <c r="A71" s="39" t="s">
        <v>423</v>
      </c>
      <c r="B71" s="34" t="s">
        <v>37</v>
      </c>
      <c r="C71" s="34">
        <v>13</v>
      </c>
      <c r="D71" s="34" t="s">
        <v>38</v>
      </c>
      <c r="E71" s="40" t="s">
        <v>422</v>
      </c>
      <c r="F71" s="62">
        <f t="shared" si="21"/>
        <v>173925178.38</v>
      </c>
      <c r="G71" s="62">
        <f t="shared" si="21"/>
        <v>0</v>
      </c>
      <c r="H71" s="62">
        <f t="shared" si="21"/>
        <v>173925178.38</v>
      </c>
      <c r="I71" s="224">
        <f t="shared" si="1"/>
        <v>4.2176001817387947E-2</v>
      </c>
      <c r="J71" s="62">
        <f t="shared" si="21"/>
        <v>173925178.38</v>
      </c>
      <c r="K71" s="223">
        <f t="shared" si="7"/>
        <v>1</v>
      </c>
    </row>
    <row r="72" spans="1:11" ht="34.5" customHeight="1" x14ac:dyDescent="0.25">
      <c r="A72" s="39" t="s">
        <v>424</v>
      </c>
      <c r="B72" s="34" t="s">
        <v>37</v>
      </c>
      <c r="C72" s="34">
        <v>13</v>
      </c>
      <c r="D72" s="34" t="s">
        <v>38</v>
      </c>
      <c r="E72" s="40" t="s">
        <v>425</v>
      </c>
      <c r="F72" s="62">
        <f t="shared" si="21"/>
        <v>173925178.38</v>
      </c>
      <c r="G72" s="62">
        <f t="shared" si="21"/>
        <v>0</v>
      </c>
      <c r="H72" s="62">
        <f t="shared" si="21"/>
        <v>173925178.38</v>
      </c>
      <c r="I72" s="224">
        <f t="shared" si="1"/>
        <v>4.2176001817387947E-2</v>
      </c>
      <c r="J72" s="62">
        <f t="shared" si="21"/>
        <v>173925178.38</v>
      </c>
      <c r="K72" s="223">
        <f t="shared" si="7"/>
        <v>1</v>
      </c>
    </row>
    <row r="73" spans="1:11" ht="34.5" customHeight="1" x14ac:dyDescent="0.25">
      <c r="A73" s="43" t="s">
        <v>426</v>
      </c>
      <c r="B73" s="44" t="s">
        <v>37</v>
      </c>
      <c r="C73" s="44">
        <v>13</v>
      </c>
      <c r="D73" s="44" t="s">
        <v>38</v>
      </c>
      <c r="E73" s="45" t="s">
        <v>258</v>
      </c>
      <c r="F73" s="48">
        <v>173925178.38</v>
      </c>
      <c r="G73" s="48">
        <v>0</v>
      </c>
      <c r="H73" s="48">
        <f>+F73-G73</f>
        <v>173925178.38</v>
      </c>
      <c r="I73" s="225">
        <f t="shared" ref="I73:I101" si="22">+H73/$H$102</f>
        <v>4.2176001817387947E-2</v>
      </c>
      <c r="J73" s="48">
        <v>173925178.38</v>
      </c>
      <c r="K73" s="226">
        <f t="shared" si="7"/>
        <v>1</v>
      </c>
    </row>
    <row r="74" spans="1:11" ht="49.5" customHeight="1" x14ac:dyDescent="0.25">
      <c r="A74" s="39" t="s">
        <v>427</v>
      </c>
      <c r="B74" s="34" t="s">
        <v>37</v>
      </c>
      <c r="C74" s="108">
        <v>13</v>
      </c>
      <c r="D74" s="34" t="s">
        <v>38</v>
      </c>
      <c r="E74" s="40" t="s">
        <v>428</v>
      </c>
      <c r="F74" s="62">
        <f t="shared" si="21"/>
        <v>78879189</v>
      </c>
      <c r="G74" s="62">
        <f t="shared" si="21"/>
        <v>0</v>
      </c>
      <c r="H74" s="62">
        <f t="shared" si="21"/>
        <v>78879189</v>
      </c>
      <c r="I74" s="224">
        <f t="shared" si="22"/>
        <v>1.912781605058652E-2</v>
      </c>
      <c r="J74" s="62">
        <f t="shared" si="21"/>
        <v>78879189</v>
      </c>
      <c r="K74" s="223">
        <f t="shared" si="7"/>
        <v>1</v>
      </c>
    </row>
    <row r="75" spans="1:11" ht="49.5" customHeight="1" x14ac:dyDescent="0.25">
      <c r="A75" s="39" t="s">
        <v>429</v>
      </c>
      <c r="B75" s="34" t="s">
        <v>37</v>
      </c>
      <c r="C75" s="108">
        <v>13</v>
      </c>
      <c r="D75" s="34" t="s">
        <v>38</v>
      </c>
      <c r="E75" s="40" t="s">
        <v>428</v>
      </c>
      <c r="F75" s="62">
        <f t="shared" si="21"/>
        <v>78879189</v>
      </c>
      <c r="G75" s="62">
        <f t="shared" si="21"/>
        <v>0</v>
      </c>
      <c r="H75" s="62">
        <f t="shared" si="21"/>
        <v>78879189</v>
      </c>
      <c r="I75" s="224">
        <f t="shared" si="22"/>
        <v>1.912781605058652E-2</v>
      </c>
      <c r="J75" s="62">
        <f t="shared" si="21"/>
        <v>78879189</v>
      </c>
      <c r="K75" s="223">
        <f t="shared" si="7"/>
        <v>1</v>
      </c>
    </row>
    <row r="76" spans="1:11" ht="34.5" customHeight="1" x14ac:dyDescent="0.25">
      <c r="A76" s="39" t="s">
        <v>430</v>
      </c>
      <c r="B76" s="34" t="s">
        <v>37</v>
      </c>
      <c r="C76" s="108">
        <v>13</v>
      </c>
      <c r="D76" s="34" t="s">
        <v>38</v>
      </c>
      <c r="E76" s="40" t="s">
        <v>393</v>
      </c>
      <c r="F76" s="62">
        <f t="shared" si="21"/>
        <v>78879189</v>
      </c>
      <c r="G76" s="62">
        <f t="shared" si="21"/>
        <v>0</v>
      </c>
      <c r="H76" s="62">
        <f t="shared" si="21"/>
        <v>78879189</v>
      </c>
      <c r="I76" s="224">
        <f t="shared" si="22"/>
        <v>1.912781605058652E-2</v>
      </c>
      <c r="J76" s="62">
        <f t="shared" si="21"/>
        <v>78879189</v>
      </c>
      <c r="K76" s="223">
        <f t="shared" si="7"/>
        <v>1</v>
      </c>
    </row>
    <row r="77" spans="1:11" ht="30" customHeight="1" x14ac:dyDescent="0.25">
      <c r="A77" s="43" t="s">
        <v>431</v>
      </c>
      <c r="B77" s="44" t="s">
        <v>37</v>
      </c>
      <c r="C77" s="100">
        <v>13</v>
      </c>
      <c r="D77" s="44" t="s">
        <v>38</v>
      </c>
      <c r="E77" s="45" t="s">
        <v>258</v>
      </c>
      <c r="F77" s="48">
        <v>78879189</v>
      </c>
      <c r="G77" s="48">
        <v>0</v>
      </c>
      <c r="H77" s="48">
        <f>+F77-G77</f>
        <v>78879189</v>
      </c>
      <c r="I77" s="225">
        <f t="shared" si="22"/>
        <v>1.912781605058652E-2</v>
      </c>
      <c r="J77" s="48">
        <v>78879189</v>
      </c>
      <c r="K77" s="226">
        <f t="shared" si="7"/>
        <v>1</v>
      </c>
    </row>
    <row r="78" spans="1:11" ht="39" customHeight="1" x14ac:dyDescent="0.25">
      <c r="A78" s="39" t="s">
        <v>432</v>
      </c>
      <c r="B78" s="34" t="s">
        <v>37</v>
      </c>
      <c r="C78" s="34">
        <v>13</v>
      </c>
      <c r="D78" s="34" t="s">
        <v>38</v>
      </c>
      <c r="E78" s="40" t="s">
        <v>433</v>
      </c>
      <c r="F78" s="60">
        <f t="shared" ref="F78:J79" si="23">+F79</f>
        <v>3015011</v>
      </c>
      <c r="G78" s="60">
        <f t="shared" si="23"/>
        <v>0</v>
      </c>
      <c r="H78" s="60">
        <f t="shared" si="23"/>
        <v>3015011</v>
      </c>
      <c r="I78" s="224">
        <f t="shared" si="22"/>
        <v>7.3112536436568726E-4</v>
      </c>
      <c r="J78" s="60">
        <f t="shared" si="23"/>
        <v>3015011</v>
      </c>
      <c r="K78" s="223">
        <f t="shared" si="7"/>
        <v>1</v>
      </c>
    </row>
    <row r="79" spans="1:11" ht="39" customHeight="1" x14ac:dyDescent="0.25">
      <c r="A79" s="39" t="s">
        <v>434</v>
      </c>
      <c r="B79" s="34" t="s">
        <v>37</v>
      </c>
      <c r="C79" s="34">
        <v>13</v>
      </c>
      <c r="D79" s="34" t="s">
        <v>38</v>
      </c>
      <c r="E79" s="96" t="s">
        <v>251</v>
      </c>
      <c r="F79" s="60">
        <f t="shared" si="23"/>
        <v>3015011</v>
      </c>
      <c r="G79" s="60">
        <f t="shared" si="23"/>
        <v>0</v>
      </c>
      <c r="H79" s="60">
        <f t="shared" si="23"/>
        <v>3015011</v>
      </c>
      <c r="I79" s="224">
        <f t="shared" si="22"/>
        <v>7.3112536436568726E-4</v>
      </c>
      <c r="J79" s="60">
        <f t="shared" si="23"/>
        <v>3015011</v>
      </c>
      <c r="K79" s="223">
        <f t="shared" si="7"/>
        <v>1</v>
      </c>
    </row>
    <row r="80" spans="1:11" ht="39" customHeight="1" x14ac:dyDescent="0.25">
      <c r="A80" s="39" t="s">
        <v>508</v>
      </c>
      <c r="B80" s="34" t="s">
        <v>37</v>
      </c>
      <c r="C80" s="34">
        <v>13</v>
      </c>
      <c r="D80" s="34" t="s">
        <v>38</v>
      </c>
      <c r="E80" s="40" t="s">
        <v>509</v>
      </c>
      <c r="F80" s="60">
        <f t="shared" ref="F80:J80" si="24">F81</f>
        <v>3015011</v>
      </c>
      <c r="G80" s="60">
        <f t="shared" si="24"/>
        <v>0</v>
      </c>
      <c r="H80" s="60">
        <f t="shared" si="24"/>
        <v>3015011</v>
      </c>
      <c r="I80" s="224">
        <f t="shared" si="22"/>
        <v>7.3112536436568726E-4</v>
      </c>
      <c r="J80" s="60">
        <f t="shared" si="24"/>
        <v>3015011</v>
      </c>
      <c r="K80" s="223">
        <f t="shared" si="7"/>
        <v>1</v>
      </c>
    </row>
    <row r="81" spans="1:11" ht="39" customHeight="1" x14ac:dyDescent="0.25">
      <c r="A81" s="39" t="s">
        <v>510</v>
      </c>
      <c r="B81" s="34" t="s">
        <v>37</v>
      </c>
      <c r="C81" s="34">
        <v>13</v>
      </c>
      <c r="D81" s="34" t="s">
        <v>38</v>
      </c>
      <c r="E81" s="40" t="s">
        <v>509</v>
      </c>
      <c r="F81" s="60">
        <f t="shared" ref="F81:J82" si="25">+F82</f>
        <v>3015011</v>
      </c>
      <c r="G81" s="60">
        <f t="shared" si="25"/>
        <v>0</v>
      </c>
      <c r="H81" s="60">
        <f t="shared" si="25"/>
        <v>3015011</v>
      </c>
      <c r="I81" s="224">
        <f t="shared" si="22"/>
        <v>7.3112536436568726E-4</v>
      </c>
      <c r="J81" s="60">
        <f t="shared" si="25"/>
        <v>3015011</v>
      </c>
      <c r="K81" s="223">
        <f t="shared" ref="K81:K100" si="26">+J81/H81</f>
        <v>1</v>
      </c>
    </row>
    <row r="82" spans="1:11" ht="39" customHeight="1" x14ac:dyDescent="0.25">
      <c r="A82" s="39" t="s">
        <v>511</v>
      </c>
      <c r="B82" s="34" t="s">
        <v>37</v>
      </c>
      <c r="C82" s="34">
        <v>13</v>
      </c>
      <c r="D82" s="34" t="s">
        <v>38</v>
      </c>
      <c r="E82" s="40" t="s">
        <v>393</v>
      </c>
      <c r="F82" s="60">
        <f t="shared" si="25"/>
        <v>3015011</v>
      </c>
      <c r="G82" s="60">
        <f t="shared" si="25"/>
        <v>0</v>
      </c>
      <c r="H82" s="60">
        <f t="shared" si="25"/>
        <v>3015011</v>
      </c>
      <c r="I82" s="224">
        <f t="shared" si="22"/>
        <v>7.3112536436568726E-4</v>
      </c>
      <c r="J82" s="60">
        <f t="shared" si="25"/>
        <v>3015011</v>
      </c>
      <c r="K82" s="223">
        <f t="shared" si="26"/>
        <v>1</v>
      </c>
    </row>
    <row r="83" spans="1:11" ht="39" customHeight="1" x14ac:dyDescent="0.25">
      <c r="A83" s="43" t="s">
        <v>512</v>
      </c>
      <c r="B83" s="44" t="s">
        <v>37</v>
      </c>
      <c r="C83" s="44">
        <v>13</v>
      </c>
      <c r="D83" s="44" t="s">
        <v>38</v>
      </c>
      <c r="E83" s="45" t="s">
        <v>258</v>
      </c>
      <c r="F83" s="46">
        <v>3015011</v>
      </c>
      <c r="G83" s="46">
        <v>0</v>
      </c>
      <c r="H83" s="48">
        <f>+F83-G83</f>
        <v>3015011</v>
      </c>
      <c r="I83" s="225">
        <f t="shared" si="22"/>
        <v>7.3112536436568726E-4</v>
      </c>
      <c r="J83" s="46">
        <v>3015011</v>
      </c>
      <c r="K83" s="226">
        <f t="shared" si="26"/>
        <v>1</v>
      </c>
    </row>
    <row r="84" spans="1:11" ht="39" customHeight="1" x14ac:dyDescent="0.25">
      <c r="A84" s="106" t="s">
        <v>441</v>
      </c>
      <c r="B84" s="101" t="s">
        <v>37</v>
      </c>
      <c r="C84" s="34">
        <v>13</v>
      </c>
      <c r="D84" s="34" t="s">
        <v>38</v>
      </c>
      <c r="E84" s="96" t="s">
        <v>442</v>
      </c>
      <c r="F84" s="66">
        <f>+F85</f>
        <v>750959932.33000004</v>
      </c>
      <c r="G84" s="66">
        <f t="shared" ref="G84:H84" si="27">+G85</f>
        <v>0</v>
      </c>
      <c r="H84" s="66">
        <f t="shared" si="27"/>
        <v>750959932.33000004</v>
      </c>
      <c r="I84" s="224">
        <f t="shared" si="22"/>
        <v>0.18210409651865389</v>
      </c>
      <c r="J84" s="66">
        <f>+J85</f>
        <v>750959932.33000004</v>
      </c>
      <c r="K84" s="223">
        <f t="shared" si="26"/>
        <v>1</v>
      </c>
    </row>
    <row r="85" spans="1:11" ht="39" customHeight="1" x14ac:dyDescent="0.25">
      <c r="A85" s="106" t="s">
        <v>443</v>
      </c>
      <c r="B85" s="101" t="s">
        <v>37</v>
      </c>
      <c r="C85" s="34">
        <v>13</v>
      </c>
      <c r="D85" s="34" t="s">
        <v>38</v>
      </c>
      <c r="E85" s="96" t="s">
        <v>251</v>
      </c>
      <c r="F85" s="66">
        <f>+F86+F90+F94+F98</f>
        <v>750959932.33000004</v>
      </c>
      <c r="G85" s="66">
        <f t="shared" ref="G85:H85" si="28">+G86+G90+G94+G98</f>
        <v>0</v>
      </c>
      <c r="H85" s="66">
        <f t="shared" si="28"/>
        <v>750959932.33000004</v>
      </c>
      <c r="I85" s="224">
        <f t="shared" si="22"/>
        <v>0.18210409651865389</v>
      </c>
      <c r="J85" s="66">
        <f>+J86+J90+J94+J98</f>
        <v>750959932.33000004</v>
      </c>
      <c r="K85" s="223">
        <f t="shared" si="26"/>
        <v>1</v>
      </c>
    </row>
    <row r="86" spans="1:11" ht="53.25" customHeight="1" x14ac:dyDescent="0.25">
      <c r="A86" s="97" t="s">
        <v>444</v>
      </c>
      <c r="B86" s="101" t="s">
        <v>37</v>
      </c>
      <c r="C86" s="34">
        <v>13</v>
      </c>
      <c r="D86" s="34" t="s">
        <v>38</v>
      </c>
      <c r="E86" s="96" t="s">
        <v>445</v>
      </c>
      <c r="F86" s="66">
        <f t="shared" ref="F86:J88" si="29">+F87</f>
        <v>15068634</v>
      </c>
      <c r="G86" s="66">
        <f t="shared" si="29"/>
        <v>0</v>
      </c>
      <c r="H86" s="66">
        <f t="shared" si="29"/>
        <v>15068634</v>
      </c>
      <c r="I86" s="224">
        <f t="shared" si="22"/>
        <v>3.6540697608543333E-3</v>
      </c>
      <c r="J86" s="66">
        <f t="shared" si="29"/>
        <v>15068634</v>
      </c>
      <c r="K86" s="223">
        <f t="shared" si="26"/>
        <v>1</v>
      </c>
    </row>
    <row r="87" spans="1:11" ht="53.25" customHeight="1" x14ac:dyDescent="0.25">
      <c r="A87" s="97" t="s">
        <v>446</v>
      </c>
      <c r="B87" s="101" t="s">
        <v>37</v>
      </c>
      <c r="C87" s="34">
        <v>13</v>
      </c>
      <c r="D87" s="34" t="s">
        <v>38</v>
      </c>
      <c r="E87" s="96" t="s">
        <v>445</v>
      </c>
      <c r="F87" s="66">
        <f t="shared" si="29"/>
        <v>15068634</v>
      </c>
      <c r="G87" s="66">
        <f t="shared" si="29"/>
        <v>0</v>
      </c>
      <c r="H87" s="66">
        <f t="shared" si="29"/>
        <v>15068634</v>
      </c>
      <c r="I87" s="224">
        <f t="shared" si="22"/>
        <v>3.6540697608543333E-3</v>
      </c>
      <c r="J87" s="66">
        <f t="shared" si="29"/>
        <v>15068634</v>
      </c>
      <c r="K87" s="223">
        <f t="shared" si="26"/>
        <v>1</v>
      </c>
    </row>
    <row r="88" spans="1:11" ht="39" customHeight="1" x14ac:dyDescent="0.25">
      <c r="A88" s="97" t="s">
        <v>447</v>
      </c>
      <c r="B88" s="101" t="s">
        <v>37</v>
      </c>
      <c r="C88" s="34">
        <v>13</v>
      </c>
      <c r="D88" s="34" t="s">
        <v>38</v>
      </c>
      <c r="E88" s="96" t="s">
        <v>448</v>
      </c>
      <c r="F88" s="66">
        <f t="shared" si="29"/>
        <v>15068634</v>
      </c>
      <c r="G88" s="66">
        <f t="shared" si="29"/>
        <v>0</v>
      </c>
      <c r="H88" s="66">
        <f t="shared" si="29"/>
        <v>15068634</v>
      </c>
      <c r="I88" s="224">
        <f t="shared" si="22"/>
        <v>3.6540697608543333E-3</v>
      </c>
      <c r="J88" s="66">
        <f t="shared" si="29"/>
        <v>15068634</v>
      </c>
      <c r="K88" s="223">
        <f t="shared" si="26"/>
        <v>1</v>
      </c>
    </row>
    <row r="89" spans="1:11" ht="39" customHeight="1" x14ac:dyDescent="0.25">
      <c r="A89" s="43" t="s">
        <v>449</v>
      </c>
      <c r="B89" s="104" t="s">
        <v>37</v>
      </c>
      <c r="C89" s="44">
        <v>13</v>
      </c>
      <c r="D89" s="44" t="s">
        <v>38</v>
      </c>
      <c r="E89" s="45" t="s">
        <v>258</v>
      </c>
      <c r="F89" s="46">
        <v>15068634</v>
      </c>
      <c r="G89" s="46">
        <v>0</v>
      </c>
      <c r="H89" s="48">
        <f>+F89-G89</f>
        <v>15068634</v>
      </c>
      <c r="I89" s="225">
        <f t="shared" si="22"/>
        <v>3.6540697608543333E-3</v>
      </c>
      <c r="J89" s="46">
        <v>15068634</v>
      </c>
      <c r="K89" s="226">
        <f t="shared" si="26"/>
        <v>1</v>
      </c>
    </row>
    <row r="90" spans="1:11" ht="56.25" customHeight="1" x14ac:dyDescent="0.25">
      <c r="A90" s="97" t="s">
        <v>450</v>
      </c>
      <c r="B90" s="108" t="s">
        <v>37</v>
      </c>
      <c r="C90" s="34">
        <v>13</v>
      </c>
      <c r="D90" s="34" t="s">
        <v>38</v>
      </c>
      <c r="E90" s="96" t="s">
        <v>451</v>
      </c>
      <c r="F90" s="60">
        <f t="shared" ref="F90:H90" si="30">+F91</f>
        <v>546882409.33000004</v>
      </c>
      <c r="G90" s="60">
        <f t="shared" si="30"/>
        <v>0</v>
      </c>
      <c r="H90" s="60">
        <f t="shared" si="30"/>
        <v>546882409.33000004</v>
      </c>
      <c r="I90" s="236">
        <f t="shared" si="22"/>
        <v>0.13261629917323062</v>
      </c>
      <c r="J90" s="60">
        <f t="shared" ref="J90" si="31">+J91</f>
        <v>546882409.33000004</v>
      </c>
      <c r="K90" s="223">
        <f t="shared" si="26"/>
        <v>1</v>
      </c>
    </row>
    <row r="91" spans="1:11" ht="56.25" customHeight="1" x14ac:dyDescent="0.25">
      <c r="A91" s="97" t="s">
        <v>452</v>
      </c>
      <c r="B91" s="108" t="s">
        <v>37</v>
      </c>
      <c r="C91" s="34">
        <v>13</v>
      </c>
      <c r="D91" s="34" t="s">
        <v>38</v>
      </c>
      <c r="E91" s="96" t="s">
        <v>451</v>
      </c>
      <c r="F91" s="66">
        <f>+F92</f>
        <v>546882409.33000004</v>
      </c>
      <c r="G91" s="66">
        <f>+G92</f>
        <v>0</v>
      </c>
      <c r="H91" s="66">
        <f>+H92</f>
        <v>546882409.33000004</v>
      </c>
      <c r="I91" s="236">
        <f t="shared" si="22"/>
        <v>0.13261629917323062</v>
      </c>
      <c r="J91" s="66">
        <f>+J92</f>
        <v>546882409.33000004</v>
      </c>
      <c r="K91" s="223">
        <f t="shared" si="26"/>
        <v>1</v>
      </c>
    </row>
    <row r="92" spans="1:11" ht="39" customHeight="1" x14ac:dyDescent="0.25">
      <c r="A92" s="97" t="s">
        <v>453</v>
      </c>
      <c r="B92" s="108" t="s">
        <v>37</v>
      </c>
      <c r="C92" s="34">
        <v>13</v>
      </c>
      <c r="D92" s="34" t="s">
        <v>38</v>
      </c>
      <c r="E92" s="96" t="s">
        <v>393</v>
      </c>
      <c r="F92" s="66">
        <f t="shared" ref="F92:H92" si="32">+F93</f>
        <v>546882409.33000004</v>
      </c>
      <c r="G92" s="66">
        <f t="shared" si="32"/>
        <v>0</v>
      </c>
      <c r="H92" s="66">
        <f t="shared" si="32"/>
        <v>546882409.33000004</v>
      </c>
      <c r="I92" s="236">
        <f t="shared" si="22"/>
        <v>0.13261629917323062</v>
      </c>
      <c r="J92" s="66">
        <f t="shared" ref="J92" si="33">+J93</f>
        <v>546882409.33000004</v>
      </c>
      <c r="K92" s="223">
        <f t="shared" si="26"/>
        <v>1</v>
      </c>
    </row>
    <row r="93" spans="1:11" ht="39" customHeight="1" x14ac:dyDescent="0.25">
      <c r="A93" s="43" t="s">
        <v>456</v>
      </c>
      <c r="B93" s="100" t="s">
        <v>37</v>
      </c>
      <c r="C93" s="44">
        <v>13</v>
      </c>
      <c r="D93" s="44" t="s">
        <v>38</v>
      </c>
      <c r="E93" s="109" t="s">
        <v>258</v>
      </c>
      <c r="F93" s="46">
        <v>546882409.33000004</v>
      </c>
      <c r="G93" s="46">
        <v>0</v>
      </c>
      <c r="H93" s="48">
        <f>+F93-G93</f>
        <v>546882409.33000004</v>
      </c>
      <c r="I93" s="226">
        <f t="shared" si="22"/>
        <v>0.13261629917323062</v>
      </c>
      <c r="J93" s="46">
        <v>546882409.33000004</v>
      </c>
      <c r="K93" s="226">
        <f t="shared" si="26"/>
        <v>1</v>
      </c>
    </row>
    <row r="94" spans="1:11" ht="59.25" customHeight="1" x14ac:dyDescent="0.25">
      <c r="A94" s="97" t="s">
        <v>458</v>
      </c>
      <c r="B94" s="101" t="s">
        <v>37</v>
      </c>
      <c r="C94" s="34">
        <v>13</v>
      </c>
      <c r="D94" s="34" t="s">
        <v>38</v>
      </c>
      <c r="E94" s="96" t="s">
        <v>459</v>
      </c>
      <c r="F94" s="66">
        <f t="shared" ref="F94:J96" si="34">+F95</f>
        <v>166580829</v>
      </c>
      <c r="G94" s="66">
        <f t="shared" si="34"/>
        <v>0</v>
      </c>
      <c r="H94" s="66">
        <f t="shared" si="34"/>
        <v>166580829</v>
      </c>
      <c r="I94" s="236">
        <f t="shared" si="22"/>
        <v>4.0395033152105665E-2</v>
      </c>
      <c r="J94" s="66">
        <f t="shared" si="34"/>
        <v>166580829</v>
      </c>
      <c r="K94" s="223">
        <f t="shared" si="26"/>
        <v>1</v>
      </c>
    </row>
    <row r="95" spans="1:11" ht="59.25" customHeight="1" x14ac:dyDescent="0.25">
      <c r="A95" s="97" t="s">
        <v>460</v>
      </c>
      <c r="B95" s="101" t="s">
        <v>37</v>
      </c>
      <c r="C95" s="34">
        <v>13</v>
      </c>
      <c r="D95" s="34" t="s">
        <v>38</v>
      </c>
      <c r="E95" s="96" t="s">
        <v>459</v>
      </c>
      <c r="F95" s="66">
        <f t="shared" si="34"/>
        <v>166580829</v>
      </c>
      <c r="G95" s="66">
        <f t="shared" si="34"/>
        <v>0</v>
      </c>
      <c r="H95" s="66">
        <f t="shared" si="34"/>
        <v>166580829</v>
      </c>
      <c r="I95" s="236">
        <f t="shared" si="22"/>
        <v>4.0395033152105665E-2</v>
      </c>
      <c r="J95" s="66">
        <f t="shared" si="34"/>
        <v>166580829</v>
      </c>
      <c r="K95" s="223">
        <f t="shared" si="26"/>
        <v>1</v>
      </c>
    </row>
    <row r="96" spans="1:11" ht="39" customHeight="1" x14ac:dyDescent="0.25">
      <c r="A96" s="97" t="s">
        <v>461</v>
      </c>
      <c r="B96" s="101" t="s">
        <v>37</v>
      </c>
      <c r="C96" s="34">
        <v>13</v>
      </c>
      <c r="D96" s="34" t="s">
        <v>38</v>
      </c>
      <c r="E96" s="96" t="s">
        <v>462</v>
      </c>
      <c r="F96" s="66">
        <f t="shared" si="34"/>
        <v>166580829</v>
      </c>
      <c r="G96" s="66">
        <f t="shared" si="34"/>
        <v>0</v>
      </c>
      <c r="H96" s="66">
        <f t="shared" si="34"/>
        <v>166580829</v>
      </c>
      <c r="I96" s="236">
        <f t="shared" si="22"/>
        <v>4.0395033152105665E-2</v>
      </c>
      <c r="J96" s="66">
        <f t="shared" si="34"/>
        <v>166580829</v>
      </c>
      <c r="K96" s="223">
        <f t="shared" si="26"/>
        <v>1</v>
      </c>
    </row>
    <row r="97" spans="1:11" ht="39" customHeight="1" x14ac:dyDescent="0.25">
      <c r="A97" s="43" t="s">
        <v>463</v>
      </c>
      <c r="B97" s="104" t="s">
        <v>37</v>
      </c>
      <c r="C97" s="44">
        <v>13</v>
      </c>
      <c r="D97" s="44" t="s">
        <v>38</v>
      </c>
      <c r="E97" s="109" t="s">
        <v>258</v>
      </c>
      <c r="F97" s="46">
        <v>166580829</v>
      </c>
      <c r="G97" s="46">
        <v>0</v>
      </c>
      <c r="H97" s="48">
        <f>+F97-G97</f>
        <v>166580829</v>
      </c>
      <c r="I97" s="226">
        <f t="shared" si="22"/>
        <v>4.0395033152105665E-2</v>
      </c>
      <c r="J97" s="46">
        <v>166580829</v>
      </c>
      <c r="K97" s="226">
        <f t="shared" si="26"/>
        <v>1</v>
      </c>
    </row>
    <row r="98" spans="1:11" ht="57" customHeight="1" x14ac:dyDescent="0.25">
      <c r="A98" s="97" t="s">
        <v>464</v>
      </c>
      <c r="B98" s="101" t="s">
        <v>37</v>
      </c>
      <c r="C98" s="34">
        <v>13</v>
      </c>
      <c r="D98" s="34" t="s">
        <v>38</v>
      </c>
      <c r="E98" s="96" t="s">
        <v>465</v>
      </c>
      <c r="F98" s="66">
        <f t="shared" ref="F98:J100" si="35">+F99</f>
        <v>22428060</v>
      </c>
      <c r="G98" s="66">
        <f t="shared" si="35"/>
        <v>0</v>
      </c>
      <c r="H98" s="66">
        <f t="shared" si="35"/>
        <v>22428060</v>
      </c>
      <c r="I98" s="224">
        <f t="shared" si="22"/>
        <v>5.438694432463264E-3</v>
      </c>
      <c r="J98" s="66">
        <f t="shared" si="35"/>
        <v>22428060</v>
      </c>
      <c r="K98" s="223">
        <f t="shared" si="26"/>
        <v>1</v>
      </c>
    </row>
    <row r="99" spans="1:11" ht="60" customHeight="1" x14ac:dyDescent="0.25">
      <c r="A99" s="97" t="s">
        <v>466</v>
      </c>
      <c r="B99" s="101" t="s">
        <v>37</v>
      </c>
      <c r="C99" s="34">
        <v>13</v>
      </c>
      <c r="D99" s="34" t="s">
        <v>38</v>
      </c>
      <c r="E99" s="96" t="s">
        <v>465</v>
      </c>
      <c r="F99" s="66">
        <f t="shared" si="35"/>
        <v>22428060</v>
      </c>
      <c r="G99" s="66">
        <f t="shared" si="35"/>
        <v>0</v>
      </c>
      <c r="H99" s="66">
        <f t="shared" si="35"/>
        <v>22428060</v>
      </c>
      <c r="I99" s="224">
        <f t="shared" si="22"/>
        <v>5.438694432463264E-3</v>
      </c>
      <c r="J99" s="66">
        <f t="shared" si="35"/>
        <v>22428060</v>
      </c>
      <c r="K99" s="223">
        <f t="shared" si="26"/>
        <v>1</v>
      </c>
    </row>
    <row r="100" spans="1:11" ht="39" customHeight="1" x14ac:dyDescent="0.25">
      <c r="A100" s="97" t="s">
        <v>467</v>
      </c>
      <c r="B100" s="101" t="s">
        <v>37</v>
      </c>
      <c r="C100" s="34">
        <v>13</v>
      </c>
      <c r="D100" s="34" t="s">
        <v>38</v>
      </c>
      <c r="E100" s="96" t="s">
        <v>468</v>
      </c>
      <c r="F100" s="66">
        <f t="shared" si="35"/>
        <v>22428060</v>
      </c>
      <c r="G100" s="66">
        <f t="shared" si="35"/>
        <v>0</v>
      </c>
      <c r="H100" s="66">
        <f t="shared" si="35"/>
        <v>22428060</v>
      </c>
      <c r="I100" s="224">
        <f t="shared" si="22"/>
        <v>5.438694432463264E-3</v>
      </c>
      <c r="J100" s="66">
        <f t="shared" si="35"/>
        <v>22428060</v>
      </c>
      <c r="K100" s="223">
        <f t="shared" si="26"/>
        <v>1</v>
      </c>
    </row>
    <row r="101" spans="1:11" ht="39" customHeight="1" thickBot="1" x14ac:dyDescent="0.3">
      <c r="A101" s="84" t="s">
        <v>469</v>
      </c>
      <c r="B101" s="195" t="s">
        <v>37</v>
      </c>
      <c r="C101" s="85">
        <v>13</v>
      </c>
      <c r="D101" s="85" t="s">
        <v>38</v>
      </c>
      <c r="E101" s="196" t="s">
        <v>258</v>
      </c>
      <c r="F101" s="87">
        <v>22428060</v>
      </c>
      <c r="G101" s="87">
        <v>0</v>
      </c>
      <c r="H101" s="89">
        <f>+F101-G101</f>
        <v>22428060</v>
      </c>
      <c r="I101" s="231">
        <f t="shared" si="22"/>
        <v>5.438694432463264E-3</v>
      </c>
      <c r="J101" s="87">
        <v>22428060</v>
      </c>
      <c r="K101" s="226">
        <f t="shared" ref="K101" si="36">+H101/J101</f>
        <v>1</v>
      </c>
    </row>
    <row r="102" spans="1:11" ht="31.5" customHeight="1" thickBot="1" x14ac:dyDescent="0.3">
      <c r="A102" s="279" t="s">
        <v>470</v>
      </c>
      <c r="B102" s="280"/>
      <c r="C102" s="280"/>
      <c r="D102" s="280"/>
      <c r="E102" s="280"/>
      <c r="F102" s="199">
        <f>+F49+F10+F9</f>
        <v>4123794833.21</v>
      </c>
      <c r="G102" s="199">
        <f>+G49+G10+G9</f>
        <v>0</v>
      </c>
      <c r="H102" s="199">
        <f>+F102-G102</f>
        <v>4123794833.21</v>
      </c>
      <c r="I102" s="237">
        <f>+I49+I9+I10</f>
        <v>1</v>
      </c>
      <c r="J102" s="199">
        <f>+J49+J10+J9</f>
        <v>2672752463.21</v>
      </c>
      <c r="K102" s="237">
        <f>+J102/H102</f>
        <v>0.64812934961885693</v>
      </c>
    </row>
    <row r="103" spans="1:11" x14ac:dyDescent="0.25">
      <c r="A103" s="120" t="s">
        <v>473</v>
      </c>
      <c r="B103" s="238"/>
      <c r="C103" s="239"/>
      <c r="D103" s="121"/>
      <c r="E103" s="121"/>
      <c r="F103" s="240"/>
      <c r="G103" s="241"/>
      <c r="H103" s="241"/>
      <c r="I103" s="241"/>
      <c r="J103" s="121"/>
    </row>
    <row r="104" spans="1:11" x14ac:dyDescent="0.25">
      <c r="A104" s="120" t="s">
        <v>514</v>
      </c>
      <c r="B104" s="238"/>
      <c r="C104" s="239"/>
      <c r="D104" s="121"/>
      <c r="E104" s="121"/>
      <c r="F104" s="240"/>
      <c r="G104" s="241"/>
      <c r="H104" s="241"/>
      <c r="I104" s="241"/>
      <c r="J104" s="121"/>
    </row>
  </sheetData>
  <mergeCells count="15">
    <mergeCell ref="A102:E102"/>
    <mergeCell ref="A1:K1"/>
    <mergeCell ref="A2:K2"/>
    <mergeCell ref="A3:K3"/>
    <mergeCell ref="A7:A8"/>
    <mergeCell ref="B7:B8"/>
    <mergeCell ref="C7:C8"/>
    <mergeCell ref="D7:D8"/>
    <mergeCell ref="E7:E8"/>
    <mergeCell ref="F7:F8"/>
    <mergeCell ref="G7:G8"/>
    <mergeCell ref="H7:H8"/>
    <mergeCell ref="I7:I8"/>
    <mergeCell ref="J7:J8"/>
    <mergeCell ref="K7:K8"/>
  </mergeCells>
  <printOptions horizontalCentered="1" verticalCentered="1"/>
  <pageMargins left="0.31496062992125984" right="0.31496062992125984" top="0.39370078740157483" bottom="0.59055118110236227" header="0.31496062992125984" footer="0.31496062992125984"/>
  <pageSetup paperSize="5"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F0ADB-E496-468F-9E37-C3020A1F026C}">
  <sheetPr>
    <tabColor theme="0"/>
  </sheetPr>
  <dimension ref="A1:K104"/>
  <sheetViews>
    <sheetView topLeftCell="A98" zoomScale="78" zoomScaleNormal="78" workbookViewId="0">
      <selection activeCell="D107" sqref="D107"/>
    </sheetView>
  </sheetViews>
  <sheetFormatPr baseColWidth="10" defaultRowHeight="15.75" x14ac:dyDescent="0.25"/>
  <cols>
    <col min="1" max="1" width="32.5703125" style="3" customWidth="1"/>
    <col min="2" max="2" width="16.140625" style="5" customWidth="1"/>
    <col min="3" max="3" width="11" style="191" customWidth="1"/>
    <col min="4" max="4" width="9.5703125" style="3" customWidth="1"/>
    <col min="5" max="5" width="49.28515625" style="8" customWidth="1"/>
    <col min="6" max="6" width="24.140625" style="16" customWidth="1"/>
    <col min="7" max="7" width="20.28515625" style="3" customWidth="1"/>
    <col min="8" max="8" width="22.140625" style="3" customWidth="1"/>
    <col min="9" max="9" width="17.85546875" style="3" customWidth="1"/>
    <col min="10" max="10" width="22.28515625" style="3" customWidth="1"/>
    <col min="11" max="11" width="15.85546875" style="3" customWidth="1"/>
    <col min="12" max="80" width="11.42578125" style="3"/>
    <col min="81" max="81" width="15.42578125" style="3" customWidth="1"/>
    <col min="82" max="82" width="9.5703125" style="3" customWidth="1"/>
    <col min="83" max="83" width="14.42578125" style="3" customWidth="1"/>
    <col min="84" max="84" width="49.85546875" style="3" customWidth="1"/>
    <col min="85" max="85" width="22.5703125" style="3" customWidth="1"/>
    <col min="86" max="86" width="23" style="3" customWidth="1"/>
    <col min="87" max="87" width="22.85546875" style="3" customWidth="1"/>
    <col min="88" max="88" width="23.42578125" style="3" customWidth="1"/>
    <col min="89" max="89" width="22.42578125" style="3" customWidth="1"/>
    <col min="90" max="90" width="13.85546875" style="3" customWidth="1"/>
    <col min="91" max="91" width="20.7109375" style="3" customWidth="1"/>
    <col min="92" max="92" width="18.140625" style="3" customWidth="1"/>
    <col min="93" max="93" width="14.85546875" style="3" bestFit="1" customWidth="1"/>
    <col min="94" max="94" width="11.42578125" style="3"/>
    <col min="95" max="95" width="17.42578125" style="3" customWidth="1"/>
    <col min="96" max="98" width="18.140625" style="3" customWidth="1"/>
    <col min="99" max="102" width="11.42578125" style="3"/>
    <col min="103" max="103" width="34" style="3" customWidth="1"/>
    <col min="104" max="104" width="9.5703125" style="3" customWidth="1"/>
    <col min="105" max="105" width="16.7109375" style="3" customWidth="1"/>
    <col min="106" max="106" width="55.140625" style="3" customWidth="1"/>
    <col min="107" max="107" width="22.5703125" style="3" customWidth="1"/>
    <col min="108" max="108" width="23" style="3" customWidth="1"/>
    <col min="109" max="109" width="22.85546875" style="3" customWidth="1"/>
    <col min="110" max="110" width="23.42578125" style="3" customWidth="1"/>
    <col min="111" max="111" width="28.7109375" style="3" customWidth="1"/>
    <col min="112" max="112" width="12.7109375" style="3" customWidth="1"/>
    <col min="113" max="113" width="11.42578125" style="3"/>
    <col min="114" max="114" width="25.28515625" style="3" customWidth="1"/>
    <col min="115" max="115" width="15.85546875" style="3" bestFit="1" customWidth="1"/>
    <col min="116" max="117" width="18" style="3" bestFit="1" customWidth="1"/>
    <col min="118" max="336" width="11.42578125" style="3"/>
    <col min="337" max="337" width="15.42578125" style="3" customWidth="1"/>
    <col min="338" max="338" width="9.5703125" style="3" customWidth="1"/>
    <col min="339" max="339" width="14.42578125" style="3" customWidth="1"/>
    <col min="340" max="340" width="49.85546875" style="3" customWidth="1"/>
    <col min="341" max="341" width="22.5703125" style="3" customWidth="1"/>
    <col min="342" max="342" width="23" style="3" customWidth="1"/>
    <col min="343" max="343" width="22.85546875" style="3" customWidth="1"/>
    <col min="344" max="344" width="23.42578125" style="3" customWidth="1"/>
    <col min="345" max="345" width="22.42578125" style="3" customWidth="1"/>
    <col min="346" max="346" width="13.85546875" style="3" customWidth="1"/>
    <col min="347" max="347" width="20.7109375" style="3" customWidth="1"/>
    <col min="348" max="348" width="18.140625" style="3" customWidth="1"/>
    <col min="349" max="349" width="14.85546875" style="3" bestFit="1" customWidth="1"/>
    <col min="350" max="350" width="11.42578125" style="3"/>
    <col min="351" max="351" width="17.42578125" style="3" customWidth="1"/>
    <col min="352" max="354" width="18.140625" style="3" customWidth="1"/>
    <col min="355" max="358" width="11.42578125" style="3"/>
    <col min="359" max="359" width="34" style="3" customWidth="1"/>
    <col min="360" max="360" width="9.5703125" style="3" customWidth="1"/>
    <col min="361" max="361" width="16.7109375" style="3" customWidth="1"/>
    <col min="362" max="362" width="55.140625" style="3" customWidth="1"/>
    <col min="363" max="363" width="22.5703125" style="3" customWidth="1"/>
    <col min="364" max="364" width="23" style="3" customWidth="1"/>
    <col min="365" max="365" width="22.85546875" style="3" customWidth="1"/>
    <col min="366" max="366" width="23.42578125" style="3" customWidth="1"/>
    <col min="367" max="367" width="28.7109375" style="3" customWidth="1"/>
    <col min="368" max="368" width="12.7109375" style="3" customWidth="1"/>
    <col min="369" max="369" width="11.42578125" style="3"/>
    <col min="370" max="370" width="25.28515625" style="3" customWidth="1"/>
    <col min="371" max="371" width="15.85546875" style="3" bestFit="1" customWidth="1"/>
    <col min="372" max="373" width="18" style="3" bestFit="1" customWidth="1"/>
    <col min="374" max="592" width="11.42578125" style="3"/>
    <col min="593" max="593" width="15.42578125" style="3" customWidth="1"/>
    <col min="594" max="594" width="9.5703125" style="3" customWidth="1"/>
    <col min="595" max="595" width="14.42578125" style="3" customWidth="1"/>
    <col min="596" max="596" width="49.85546875" style="3" customWidth="1"/>
    <col min="597" max="597" width="22.5703125" style="3" customWidth="1"/>
    <col min="598" max="598" width="23" style="3" customWidth="1"/>
    <col min="599" max="599" width="22.85546875" style="3" customWidth="1"/>
    <col min="600" max="600" width="23.42578125" style="3" customWidth="1"/>
    <col min="601" max="601" width="22.42578125" style="3" customWidth="1"/>
    <col min="602" max="602" width="13.85546875" style="3" customWidth="1"/>
    <col min="603" max="603" width="20.7109375" style="3" customWidth="1"/>
    <col min="604" max="604" width="18.140625" style="3" customWidth="1"/>
    <col min="605" max="605" width="14.85546875" style="3" bestFit="1" customWidth="1"/>
    <col min="606" max="606" width="11.42578125" style="3"/>
    <col min="607" max="607" width="17.42578125" style="3" customWidth="1"/>
    <col min="608" max="610" width="18.140625" style="3" customWidth="1"/>
    <col min="611" max="614" width="11.42578125" style="3"/>
    <col min="615" max="615" width="34" style="3" customWidth="1"/>
    <col min="616" max="616" width="9.5703125" style="3" customWidth="1"/>
    <col min="617" max="617" width="16.7109375" style="3" customWidth="1"/>
    <col min="618" max="618" width="55.140625" style="3" customWidth="1"/>
    <col min="619" max="619" width="22.5703125" style="3" customWidth="1"/>
    <col min="620" max="620" width="23" style="3" customWidth="1"/>
    <col min="621" max="621" width="22.85546875" style="3" customWidth="1"/>
    <col min="622" max="622" width="23.42578125" style="3" customWidth="1"/>
    <col min="623" max="623" width="28.7109375" style="3" customWidth="1"/>
    <col min="624" max="624" width="12.7109375" style="3" customWidth="1"/>
    <col min="625" max="625" width="11.42578125" style="3"/>
    <col min="626" max="626" width="25.28515625" style="3" customWidth="1"/>
    <col min="627" max="627" width="15.85546875" style="3" bestFit="1" customWidth="1"/>
    <col min="628" max="629" width="18" style="3" bestFit="1" customWidth="1"/>
    <col min="630" max="848" width="11.42578125" style="3"/>
    <col min="849" max="849" width="15.42578125" style="3" customWidth="1"/>
    <col min="850" max="850" width="9.5703125" style="3" customWidth="1"/>
    <col min="851" max="851" width="14.42578125" style="3" customWidth="1"/>
    <col min="852" max="852" width="49.85546875" style="3" customWidth="1"/>
    <col min="853" max="853" width="22.5703125" style="3" customWidth="1"/>
    <col min="854" max="854" width="23" style="3" customWidth="1"/>
    <col min="855" max="855" width="22.85546875" style="3" customWidth="1"/>
    <col min="856" max="856" width="23.42578125" style="3" customWidth="1"/>
    <col min="857" max="857" width="22.42578125" style="3" customWidth="1"/>
    <col min="858" max="858" width="13.85546875" style="3" customWidth="1"/>
    <col min="859" max="859" width="20.7109375" style="3" customWidth="1"/>
    <col min="860" max="860" width="18.140625" style="3" customWidth="1"/>
    <col min="861" max="861" width="14.85546875" style="3" bestFit="1" customWidth="1"/>
    <col min="862" max="862" width="11.42578125" style="3"/>
    <col min="863" max="863" width="17.42578125" style="3" customWidth="1"/>
    <col min="864" max="866" width="18.140625" style="3" customWidth="1"/>
    <col min="867" max="870" width="11.42578125" style="3"/>
    <col min="871" max="871" width="34" style="3" customWidth="1"/>
    <col min="872" max="872" width="9.5703125" style="3" customWidth="1"/>
    <col min="873" max="873" width="16.7109375" style="3" customWidth="1"/>
    <col min="874" max="874" width="55.140625" style="3" customWidth="1"/>
    <col min="875" max="875" width="22.5703125" style="3" customWidth="1"/>
    <col min="876" max="876" width="23" style="3" customWidth="1"/>
    <col min="877" max="877" width="22.85546875" style="3" customWidth="1"/>
    <col min="878" max="878" width="23.42578125" style="3" customWidth="1"/>
    <col min="879" max="879" width="28.7109375" style="3" customWidth="1"/>
    <col min="880" max="880" width="12.7109375" style="3" customWidth="1"/>
    <col min="881" max="881" width="11.42578125" style="3"/>
    <col min="882" max="882" width="25.28515625" style="3" customWidth="1"/>
    <col min="883" max="883" width="15.85546875" style="3" bestFit="1" customWidth="1"/>
    <col min="884" max="885" width="18" style="3" bestFit="1" customWidth="1"/>
    <col min="886" max="1104" width="11.42578125" style="3"/>
    <col min="1105" max="1105" width="15.42578125" style="3" customWidth="1"/>
    <col min="1106" max="1106" width="9.5703125" style="3" customWidth="1"/>
    <col min="1107" max="1107" width="14.42578125" style="3" customWidth="1"/>
    <col min="1108" max="1108" width="49.85546875" style="3" customWidth="1"/>
    <col min="1109" max="1109" width="22.5703125" style="3" customWidth="1"/>
    <col min="1110" max="1110" width="23" style="3" customWidth="1"/>
    <col min="1111" max="1111" width="22.85546875" style="3" customWidth="1"/>
    <col min="1112" max="1112" width="23.42578125" style="3" customWidth="1"/>
    <col min="1113" max="1113" width="22.42578125" style="3" customWidth="1"/>
    <col min="1114" max="1114" width="13.85546875" style="3" customWidth="1"/>
    <col min="1115" max="1115" width="20.7109375" style="3" customWidth="1"/>
    <col min="1116" max="1116" width="18.140625" style="3" customWidth="1"/>
    <col min="1117" max="1117" width="14.85546875" style="3" bestFit="1" customWidth="1"/>
    <col min="1118" max="1118" width="11.42578125" style="3"/>
    <col min="1119" max="1119" width="17.42578125" style="3" customWidth="1"/>
    <col min="1120" max="1122" width="18.140625" style="3" customWidth="1"/>
    <col min="1123" max="1126" width="11.42578125" style="3"/>
    <col min="1127" max="1127" width="34" style="3" customWidth="1"/>
    <col min="1128" max="1128" width="9.5703125" style="3" customWidth="1"/>
    <col min="1129" max="1129" width="16.7109375" style="3" customWidth="1"/>
    <col min="1130" max="1130" width="55.140625" style="3" customWidth="1"/>
    <col min="1131" max="1131" width="22.5703125" style="3" customWidth="1"/>
    <col min="1132" max="1132" width="23" style="3" customWidth="1"/>
    <col min="1133" max="1133" width="22.85546875" style="3" customWidth="1"/>
    <col min="1134" max="1134" width="23.42578125" style="3" customWidth="1"/>
    <col min="1135" max="1135" width="28.7109375" style="3" customWidth="1"/>
    <col min="1136" max="1136" width="12.7109375" style="3" customWidth="1"/>
    <col min="1137" max="1137" width="11.42578125" style="3"/>
    <col min="1138" max="1138" width="25.28515625" style="3" customWidth="1"/>
    <col min="1139" max="1139" width="15.85546875" style="3" bestFit="1" customWidth="1"/>
    <col min="1140" max="1141" width="18" style="3" bestFit="1" customWidth="1"/>
    <col min="1142" max="1360" width="11.42578125" style="3"/>
    <col min="1361" max="1361" width="15.42578125" style="3" customWidth="1"/>
    <col min="1362" max="1362" width="9.5703125" style="3" customWidth="1"/>
    <col min="1363" max="1363" width="14.42578125" style="3" customWidth="1"/>
    <col min="1364" max="1364" width="49.85546875" style="3" customWidth="1"/>
    <col min="1365" max="1365" width="22.5703125" style="3" customWidth="1"/>
    <col min="1366" max="1366" width="23" style="3" customWidth="1"/>
    <col min="1367" max="1367" width="22.85546875" style="3" customWidth="1"/>
    <col min="1368" max="1368" width="23.42578125" style="3" customWidth="1"/>
    <col min="1369" max="1369" width="22.42578125" style="3" customWidth="1"/>
    <col min="1370" max="1370" width="13.85546875" style="3" customWidth="1"/>
    <col min="1371" max="1371" width="20.7109375" style="3" customWidth="1"/>
    <col min="1372" max="1372" width="18.140625" style="3" customWidth="1"/>
    <col min="1373" max="1373" width="14.85546875" style="3" bestFit="1" customWidth="1"/>
    <col min="1374" max="1374" width="11.42578125" style="3"/>
    <col min="1375" max="1375" width="17.42578125" style="3" customWidth="1"/>
    <col min="1376" max="1378" width="18.140625" style="3" customWidth="1"/>
    <col min="1379" max="1382" width="11.42578125" style="3"/>
    <col min="1383" max="1383" width="34" style="3" customWidth="1"/>
    <col min="1384" max="1384" width="9.5703125" style="3" customWidth="1"/>
    <col min="1385" max="1385" width="16.7109375" style="3" customWidth="1"/>
    <col min="1386" max="1386" width="55.140625" style="3" customWidth="1"/>
    <col min="1387" max="1387" width="22.5703125" style="3" customWidth="1"/>
    <col min="1388" max="1388" width="23" style="3" customWidth="1"/>
    <col min="1389" max="1389" width="22.85546875" style="3" customWidth="1"/>
    <col min="1390" max="1390" width="23.42578125" style="3" customWidth="1"/>
    <col min="1391" max="1391" width="28.7109375" style="3" customWidth="1"/>
    <col min="1392" max="1392" width="12.7109375" style="3" customWidth="1"/>
    <col min="1393" max="1393" width="11.42578125" style="3"/>
    <col min="1394" max="1394" width="25.28515625" style="3" customWidth="1"/>
    <col min="1395" max="1395" width="15.85546875" style="3" bestFit="1" customWidth="1"/>
    <col min="1396" max="1397" width="18" style="3" bestFit="1" customWidth="1"/>
    <col min="1398" max="1616" width="11.42578125" style="3"/>
    <col min="1617" max="1617" width="15.42578125" style="3" customWidth="1"/>
    <col min="1618" max="1618" width="9.5703125" style="3" customWidth="1"/>
    <col min="1619" max="1619" width="14.42578125" style="3" customWidth="1"/>
    <col min="1620" max="1620" width="49.85546875" style="3" customWidth="1"/>
    <col min="1621" max="1621" width="22.5703125" style="3" customWidth="1"/>
    <col min="1622" max="1622" width="23" style="3" customWidth="1"/>
    <col min="1623" max="1623" width="22.85546875" style="3" customWidth="1"/>
    <col min="1624" max="1624" width="23.42578125" style="3" customWidth="1"/>
    <col min="1625" max="1625" width="22.42578125" style="3" customWidth="1"/>
    <col min="1626" max="1626" width="13.85546875" style="3" customWidth="1"/>
    <col min="1627" max="1627" width="20.7109375" style="3" customWidth="1"/>
    <col min="1628" max="1628" width="18.140625" style="3" customWidth="1"/>
    <col min="1629" max="1629" width="14.85546875" style="3" bestFit="1" customWidth="1"/>
    <col min="1630" max="1630" width="11.42578125" style="3"/>
    <col min="1631" max="1631" width="17.42578125" style="3" customWidth="1"/>
    <col min="1632" max="1634" width="18.140625" style="3" customWidth="1"/>
    <col min="1635" max="1638" width="11.42578125" style="3"/>
    <col min="1639" max="1639" width="34" style="3" customWidth="1"/>
    <col min="1640" max="1640" width="9.5703125" style="3" customWidth="1"/>
    <col min="1641" max="1641" width="16.7109375" style="3" customWidth="1"/>
    <col min="1642" max="1642" width="55.140625" style="3" customWidth="1"/>
    <col min="1643" max="1643" width="22.5703125" style="3" customWidth="1"/>
    <col min="1644" max="1644" width="23" style="3" customWidth="1"/>
    <col min="1645" max="1645" width="22.85546875" style="3" customWidth="1"/>
    <col min="1646" max="1646" width="23.42578125" style="3" customWidth="1"/>
    <col min="1647" max="1647" width="28.7109375" style="3" customWidth="1"/>
    <col min="1648" max="1648" width="12.7109375" style="3" customWidth="1"/>
    <col min="1649" max="1649" width="11.42578125" style="3"/>
    <col min="1650" max="1650" width="25.28515625" style="3" customWidth="1"/>
    <col min="1651" max="1651" width="15.85546875" style="3" bestFit="1" customWidth="1"/>
    <col min="1652" max="1653" width="18" style="3" bestFit="1" customWidth="1"/>
    <col min="1654" max="1872" width="11.42578125" style="3"/>
    <col min="1873" max="1873" width="15.42578125" style="3" customWidth="1"/>
    <col min="1874" max="1874" width="9.5703125" style="3" customWidth="1"/>
    <col min="1875" max="1875" width="14.42578125" style="3" customWidth="1"/>
    <col min="1876" max="1876" width="49.85546875" style="3" customWidth="1"/>
    <col min="1877" max="1877" width="22.5703125" style="3" customWidth="1"/>
    <col min="1878" max="1878" width="23" style="3" customWidth="1"/>
    <col min="1879" max="1879" width="22.85546875" style="3" customWidth="1"/>
    <col min="1880" max="1880" width="23.42578125" style="3" customWidth="1"/>
    <col min="1881" max="1881" width="22.42578125" style="3" customWidth="1"/>
    <col min="1882" max="1882" width="13.85546875" style="3" customWidth="1"/>
    <col min="1883" max="1883" width="20.7109375" style="3" customWidth="1"/>
    <col min="1884" max="1884" width="18.140625" style="3" customWidth="1"/>
    <col min="1885" max="1885" width="14.85546875" style="3" bestFit="1" customWidth="1"/>
    <col min="1886" max="1886" width="11.42578125" style="3"/>
    <col min="1887" max="1887" width="17.42578125" style="3" customWidth="1"/>
    <col min="1888" max="1890" width="18.140625" style="3" customWidth="1"/>
    <col min="1891" max="1894" width="11.42578125" style="3"/>
    <col min="1895" max="1895" width="34" style="3" customWidth="1"/>
    <col min="1896" max="1896" width="9.5703125" style="3" customWidth="1"/>
    <col min="1897" max="1897" width="16.7109375" style="3" customWidth="1"/>
    <col min="1898" max="1898" width="55.140625" style="3" customWidth="1"/>
    <col min="1899" max="1899" width="22.5703125" style="3" customWidth="1"/>
    <col min="1900" max="1900" width="23" style="3" customWidth="1"/>
    <col min="1901" max="1901" width="22.85546875" style="3" customWidth="1"/>
    <col min="1902" max="1902" width="23.42578125" style="3" customWidth="1"/>
    <col min="1903" max="1903" width="28.7109375" style="3" customWidth="1"/>
    <col min="1904" max="1904" width="12.7109375" style="3" customWidth="1"/>
    <col min="1905" max="1905" width="11.42578125" style="3"/>
    <col min="1906" max="1906" width="25.28515625" style="3" customWidth="1"/>
    <col min="1907" max="1907" width="15.85546875" style="3" bestFit="1" customWidth="1"/>
    <col min="1908" max="1909" width="18" style="3" bestFit="1" customWidth="1"/>
    <col min="1910" max="2128" width="11.42578125" style="3"/>
    <col min="2129" max="2129" width="15.42578125" style="3" customWidth="1"/>
    <col min="2130" max="2130" width="9.5703125" style="3" customWidth="1"/>
    <col min="2131" max="2131" width="14.42578125" style="3" customWidth="1"/>
    <col min="2132" max="2132" width="49.85546875" style="3" customWidth="1"/>
    <col min="2133" max="2133" width="22.5703125" style="3" customWidth="1"/>
    <col min="2134" max="2134" width="23" style="3" customWidth="1"/>
    <col min="2135" max="2135" width="22.85546875" style="3" customWidth="1"/>
    <col min="2136" max="2136" width="23.42578125" style="3" customWidth="1"/>
    <col min="2137" max="2137" width="22.42578125" style="3" customWidth="1"/>
    <col min="2138" max="2138" width="13.85546875" style="3" customWidth="1"/>
    <col min="2139" max="2139" width="20.7109375" style="3" customWidth="1"/>
    <col min="2140" max="2140" width="18.140625" style="3" customWidth="1"/>
    <col min="2141" max="2141" width="14.85546875" style="3" bestFit="1" customWidth="1"/>
    <col min="2142" max="2142" width="11.42578125" style="3"/>
    <col min="2143" max="2143" width="17.42578125" style="3" customWidth="1"/>
    <col min="2144" max="2146" width="18.140625" style="3" customWidth="1"/>
    <col min="2147" max="2150" width="11.42578125" style="3"/>
    <col min="2151" max="2151" width="34" style="3" customWidth="1"/>
    <col min="2152" max="2152" width="9.5703125" style="3" customWidth="1"/>
    <col min="2153" max="2153" width="16.7109375" style="3" customWidth="1"/>
    <col min="2154" max="2154" width="55.140625" style="3" customWidth="1"/>
    <col min="2155" max="2155" width="22.5703125" style="3" customWidth="1"/>
    <col min="2156" max="2156" width="23" style="3" customWidth="1"/>
    <col min="2157" max="2157" width="22.85546875" style="3" customWidth="1"/>
    <col min="2158" max="2158" width="23.42578125" style="3" customWidth="1"/>
    <col min="2159" max="2159" width="28.7109375" style="3" customWidth="1"/>
    <col min="2160" max="2160" width="12.7109375" style="3" customWidth="1"/>
    <col min="2161" max="2161" width="11.42578125" style="3"/>
    <col min="2162" max="2162" width="25.28515625" style="3" customWidth="1"/>
    <col min="2163" max="2163" width="15.85546875" style="3" bestFit="1" customWidth="1"/>
    <col min="2164" max="2165" width="18" style="3" bestFit="1" customWidth="1"/>
    <col min="2166" max="2384" width="11.42578125" style="3"/>
    <col min="2385" max="2385" width="15.42578125" style="3" customWidth="1"/>
    <col min="2386" max="2386" width="9.5703125" style="3" customWidth="1"/>
    <col min="2387" max="2387" width="14.42578125" style="3" customWidth="1"/>
    <col min="2388" max="2388" width="49.85546875" style="3" customWidth="1"/>
    <col min="2389" max="2389" width="22.5703125" style="3" customWidth="1"/>
    <col min="2390" max="2390" width="23" style="3" customWidth="1"/>
    <col min="2391" max="2391" width="22.85546875" style="3" customWidth="1"/>
    <col min="2392" max="2392" width="23.42578125" style="3" customWidth="1"/>
    <col min="2393" max="2393" width="22.42578125" style="3" customWidth="1"/>
    <col min="2394" max="2394" width="13.85546875" style="3" customWidth="1"/>
    <col min="2395" max="2395" width="20.7109375" style="3" customWidth="1"/>
    <col min="2396" max="2396" width="18.140625" style="3" customWidth="1"/>
    <col min="2397" max="2397" width="14.85546875" style="3" bestFit="1" customWidth="1"/>
    <col min="2398" max="2398" width="11.42578125" style="3"/>
    <col min="2399" max="2399" width="17.42578125" style="3" customWidth="1"/>
    <col min="2400" max="2402" width="18.140625" style="3" customWidth="1"/>
    <col min="2403" max="2406" width="11.42578125" style="3"/>
    <col min="2407" max="2407" width="34" style="3" customWidth="1"/>
    <col min="2408" max="2408" width="9.5703125" style="3" customWidth="1"/>
    <col min="2409" max="2409" width="16.7109375" style="3" customWidth="1"/>
    <col min="2410" max="2410" width="55.140625" style="3" customWidth="1"/>
    <col min="2411" max="2411" width="22.5703125" style="3" customWidth="1"/>
    <col min="2412" max="2412" width="23" style="3" customWidth="1"/>
    <col min="2413" max="2413" width="22.85546875" style="3" customWidth="1"/>
    <col min="2414" max="2414" width="23.42578125" style="3" customWidth="1"/>
    <col min="2415" max="2415" width="28.7109375" style="3" customWidth="1"/>
    <col min="2416" max="2416" width="12.7109375" style="3" customWidth="1"/>
    <col min="2417" max="2417" width="11.42578125" style="3"/>
    <col min="2418" max="2418" width="25.28515625" style="3" customWidth="1"/>
    <col min="2419" max="2419" width="15.85546875" style="3" bestFit="1" customWidth="1"/>
    <col min="2420" max="2421" width="18" style="3" bestFit="1" customWidth="1"/>
    <col min="2422" max="2640" width="11.42578125" style="3"/>
    <col min="2641" max="2641" width="15.42578125" style="3" customWidth="1"/>
    <col min="2642" max="2642" width="9.5703125" style="3" customWidth="1"/>
    <col min="2643" max="2643" width="14.42578125" style="3" customWidth="1"/>
    <col min="2644" max="2644" width="49.85546875" style="3" customWidth="1"/>
    <col min="2645" max="2645" width="22.5703125" style="3" customWidth="1"/>
    <col min="2646" max="2646" width="23" style="3" customWidth="1"/>
    <col min="2647" max="2647" width="22.85546875" style="3" customWidth="1"/>
    <col min="2648" max="2648" width="23.42578125" style="3" customWidth="1"/>
    <col min="2649" max="2649" width="22.42578125" style="3" customWidth="1"/>
    <col min="2650" max="2650" width="13.85546875" style="3" customWidth="1"/>
    <col min="2651" max="2651" width="20.7109375" style="3" customWidth="1"/>
    <col min="2652" max="2652" width="18.140625" style="3" customWidth="1"/>
    <col min="2653" max="2653" width="14.85546875" style="3" bestFit="1" customWidth="1"/>
    <col min="2654" max="2654" width="11.42578125" style="3"/>
    <col min="2655" max="2655" width="17.42578125" style="3" customWidth="1"/>
    <col min="2656" max="2658" width="18.140625" style="3" customWidth="1"/>
    <col min="2659" max="2662" width="11.42578125" style="3"/>
    <col min="2663" max="2663" width="34" style="3" customWidth="1"/>
    <col min="2664" max="2664" width="9.5703125" style="3" customWidth="1"/>
    <col min="2665" max="2665" width="16.7109375" style="3" customWidth="1"/>
    <col min="2666" max="2666" width="55.140625" style="3" customWidth="1"/>
    <col min="2667" max="2667" width="22.5703125" style="3" customWidth="1"/>
    <col min="2668" max="2668" width="23" style="3" customWidth="1"/>
    <col min="2669" max="2669" width="22.85546875" style="3" customWidth="1"/>
    <col min="2670" max="2670" width="23.42578125" style="3" customWidth="1"/>
    <col min="2671" max="2671" width="28.7109375" style="3" customWidth="1"/>
    <col min="2672" max="2672" width="12.7109375" style="3" customWidth="1"/>
    <col min="2673" max="2673" width="11.42578125" style="3"/>
    <col min="2674" max="2674" width="25.28515625" style="3" customWidth="1"/>
    <col min="2675" max="2675" width="15.85546875" style="3" bestFit="1" customWidth="1"/>
    <col min="2676" max="2677" width="18" style="3" bestFit="1" customWidth="1"/>
    <col min="2678" max="2896" width="11.42578125" style="3"/>
    <col min="2897" max="2897" width="15.42578125" style="3" customWidth="1"/>
    <col min="2898" max="2898" width="9.5703125" style="3" customWidth="1"/>
    <col min="2899" max="2899" width="14.42578125" style="3" customWidth="1"/>
    <col min="2900" max="2900" width="49.85546875" style="3" customWidth="1"/>
    <col min="2901" max="2901" width="22.5703125" style="3" customWidth="1"/>
    <col min="2902" max="2902" width="23" style="3" customWidth="1"/>
    <col min="2903" max="2903" width="22.85546875" style="3" customWidth="1"/>
    <col min="2904" max="2904" width="23.42578125" style="3" customWidth="1"/>
    <col min="2905" max="2905" width="22.42578125" style="3" customWidth="1"/>
    <col min="2906" max="2906" width="13.85546875" style="3" customWidth="1"/>
    <col min="2907" max="2907" width="20.7109375" style="3" customWidth="1"/>
    <col min="2908" max="2908" width="18.140625" style="3" customWidth="1"/>
    <col min="2909" max="2909" width="14.85546875" style="3" bestFit="1" customWidth="1"/>
    <col min="2910" max="2910" width="11.42578125" style="3"/>
    <col min="2911" max="2911" width="17.42578125" style="3" customWidth="1"/>
    <col min="2912" max="2914" width="18.140625" style="3" customWidth="1"/>
    <col min="2915" max="2918" width="11.42578125" style="3"/>
    <col min="2919" max="2919" width="34" style="3" customWidth="1"/>
    <col min="2920" max="2920" width="9.5703125" style="3" customWidth="1"/>
    <col min="2921" max="2921" width="16.7109375" style="3" customWidth="1"/>
    <col min="2922" max="2922" width="55.140625" style="3" customWidth="1"/>
    <col min="2923" max="2923" width="22.5703125" style="3" customWidth="1"/>
    <col min="2924" max="2924" width="23" style="3" customWidth="1"/>
    <col min="2925" max="2925" width="22.85546875" style="3" customWidth="1"/>
    <col min="2926" max="2926" width="23.42578125" style="3" customWidth="1"/>
    <col min="2927" max="2927" width="28.7109375" style="3" customWidth="1"/>
    <col min="2928" max="2928" width="12.7109375" style="3" customWidth="1"/>
    <col min="2929" max="2929" width="11.42578125" style="3"/>
    <col min="2930" max="2930" width="25.28515625" style="3" customWidth="1"/>
    <col min="2931" max="2931" width="15.85546875" style="3" bestFit="1" customWidth="1"/>
    <col min="2932" max="2933" width="18" style="3" bestFit="1" customWidth="1"/>
    <col min="2934" max="3152" width="11.42578125" style="3"/>
    <col min="3153" max="3153" width="15.42578125" style="3" customWidth="1"/>
    <col min="3154" max="3154" width="9.5703125" style="3" customWidth="1"/>
    <col min="3155" max="3155" width="14.42578125" style="3" customWidth="1"/>
    <col min="3156" max="3156" width="49.85546875" style="3" customWidth="1"/>
    <col min="3157" max="3157" width="22.5703125" style="3" customWidth="1"/>
    <col min="3158" max="3158" width="23" style="3" customWidth="1"/>
    <col min="3159" max="3159" width="22.85546875" style="3" customWidth="1"/>
    <col min="3160" max="3160" width="23.42578125" style="3" customWidth="1"/>
    <col min="3161" max="3161" width="22.42578125" style="3" customWidth="1"/>
    <col min="3162" max="3162" width="13.85546875" style="3" customWidth="1"/>
    <col min="3163" max="3163" width="20.7109375" style="3" customWidth="1"/>
    <col min="3164" max="3164" width="18.140625" style="3" customWidth="1"/>
    <col min="3165" max="3165" width="14.85546875" style="3" bestFit="1" customWidth="1"/>
    <col min="3166" max="3166" width="11.42578125" style="3"/>
    <col min="3167" max="3167" width="17.42578125" style="3" customWidth="1"/>
    <col min="3168" max="3170" width="18.140625" style="3" customWidth="1"/>
    <col min="3171" max="3174" width="11.42578125" style="3"/>
    <col min="3175" max="3175" width="34" style="3" customWidth="1"/>
    <col min="3176" max="3176" width="9.5703125" style="3" customWidth="1"/>
    <col min="3177" max="3177" width="16.7109375" style="3" customWidth="1"/>
    <col min="3178" max="3178" width="55.140625" style="3" customWidth="1"/>
    <col min="3179" max="3179" width="22.5703125" style="3" customWidth="1"/>
    <col min="3180" max="3180" width="23" style="3" customWidth="1"/>
    <col min="3181" max="3181" width="22.85546875" style="3" customWidth="1"/>
    <col min="3182" max="3182" width="23.42578125" style="3" customWidth="1"/>
    <col min="3183" max="3183" width="28.7109375" style="3" customWidth="1"/>
    <col min="3184" max="3184" width="12.7109375" style="3" customWidth="1"/>
    <col min="3185" max="3185" width="11.42578125" style="3"/>
    <col min="3186" max="3186" width="25.28515625" style="3" customWidth="1"/>
    <col min="3187" max="3187" width="15.85546875" style="3" bestFit="1" customWidth="1"/>
    <col min="3188" max="3189" width="18" style="3" bestFit="1" customWidth="1"/>
    <col min="3190" max="3408" width="11.42578125" style="3"/>
    <col min="3409" max="3409" width="15.42578125" style="3" customWidth="1"/>
    <col min="3410" max="3410" width="9.5703125" style="3" customWidth="1"/>
    <col min="3411" max="3411" width="14.42578125" style="3" customWidth="1"/>
    <col min="3412" max="3412" width="49.85546875" style="3" customWidth="1"/>
    <col min="3413" max="3413" width="22.5703125" style="3" customWidth="1"/>
    <col min="3414" max="3414" width="23" style="3" customWidth="1"/>
    <col min="3415" max="3415" width="22.85546875" style="3" customWidth="1"/>
    <col min="3416" max="3416" width="23.42578125" style="3" customWidth="1"/>
    <col min="3417" max="3417" width="22.42578125" style="3" customWidth="1"/>
    <col min="3418" max="3418" width="13.85546875" style="3" customWidth="1"/>
    <col min="3419" max="3419" width="20.7109375" style="3" customWidth="1"/>
    <col min="3420" max="3420" width="18.140625" style="3" customWidth="1"/>
    <col min="3421" max="3421" width="14.85546875" style="3" bestFit="1" customWidth="1"/>
    <col min="3422" max="3422" width="11.42578125" style="3"/>
    <col min="3423" max="3423" width="17.42578125" style="3" customWidth="1"/>
    <col min="3424" max="3426" width="18.140625" style="3" customWidth="1"/>
    <col min="3427" max="3430" width="11.42578125" style="3"/>
    <col min="3431" max="3431" width="34" style="3" customWidth="1"/>
    <col min="3432" max="3432" width="9.5703125" style="3" customWidth="1"/>
    <col min="3433" max="3433" width="16.7109375" style="3" customWidth="1"/>
    <col min="3434" max="3434" width="55.140625" style="3" customWidth="1"/>
    <col min="3435" max="3435" width="22.5703125" style="3" customWidth="1"/>
    <col min="3436" max="3436" width="23" style="3" customWidth="1"/>
    <col min="3437" max="3437" width="22.85546875" style="3" customWidth="1"/>
    <col min="3438" max="3438" width="23.42578125" style="3" customWidth="1"/>
    <col min="3439" max="3439" width="28.7109375" style="3" customWidth="1"/>
    <col min="3440" max="3440" width="12.7109375" style="3" customWidth="1"/>
    <col min="3441" max="3441" width="11.42578125" style="3"/>
    <col min="3442" max="3442" width="25.28515625" style="3" customWidth="1"/>
    <col min="3443" max="3443" width="15.85546875" style="3" bestFit="1" customWidth="1"/>
    <col min="3444" max="3445" width="18" style="3" bestFit="1" customWidth="1"/>
    <col min="3446" max="3664" width="11.42578125" style="3"/>
    <col min="3665" max="3665" width="15.42578125" style="3" customWidth="1"/>
    <col min="3666" max="3666" width="9.5703125" style="3" customWidth="1"/>
    <col min="3667" max="3667" width="14.42578125" style="3" customWidth="1"/>
    <col min="3668" max="3668" width="49.85546875" style="3" customWidth="1"/>
    <col min="3669" max="3669" width="22.5703125" style="3" customWidth="1"/>
    <col min="3670" max="3670" width="23" style="3" customWidth="1"/>
    <col min="3671" max="3671" width="22.85546875" style="3" customWidth="1"/>
    <col min="3672" max="3672" width="23.42578125" style="3" customWidth="1"/>
    <col min="3673" max="3673" width="22.42578125" style="3" customWidth="1"/>
    <col min="3674" max="3674" width="13.85546875" style="3" customWidth="1"/>
    <col min="3675" max="3675" width="20.7109375" style="3" customWidth="1"/>
    <col min="3676" max="3676" width="18.140625" style="3" customWidth="1"/>
    <col min="3677" max="3677" width="14.85546875" style="3" bestFit="1" customWidth="1"/>
    <col min="3678" max="3678" width="11.42578125" style="3"/>
    <col min="3679" max="3679" width="17.42578125" style="3" customWidth="1"/>
    <col min="3680" max="3682" width="18.140625" style="3" customWidth="1"/>
    <col min="3683" max="3686" width="11.42578125" style="3"/>
    <col min="3687" max="3687" width="34" style="3" customWidth="1"/>
    <col min="3688" max="3688" width="9.5703125" style="3" customWidth="1"/>
    <col min="3689" max="3689" width="16.7109375" style="3" customWidth="1"/>
    <col min="3690" max="3690" width="55.140625" style="3" customWidth="1"/>
    <col min="3691" max="3691" width="22.5703125" style="3" customWidth="1"/>
    <col min="3692" max="3692" width="23" style="3" customWidth="1"/>
    <col min="3693" max="3693" width="22.85546875" style="3" customWidth="1"/>
    <col min="3694" max="3694" width="23.42578125" style="3" customWidth="1"/>
    <col min="3695" max="3695" width="28.7109375" style="3" customWidth="1"/>
    <col min="3696" max="3696" width="12.7109375" style="3" customWidth="1"/>
    <col min="3697" max="3697" width="11.42578125" style="3"/>
    <col min="3698" max="3698" width="25.28515625" style="3" customWidth="1"/>
    <col min="3699" max="3699" width="15.85546875" style="3" bestFit="1" customWidth="1"/>
    <col min="3700" max="3701" width="18" style="3" bestFit="1" customWidth="1"/>
    <col min="3702" max="3920" width="11.42578125" style="3"/>
    <col min="3921" max="3921" width="15.42578125" style="3" customWidth="1"/>
    <col min="3922" max="3922" width="9.5703125" style="3" customWidth="1"/>
    <col min="3923" max="3923" width="14.42578125" style="3" customWidth="1"/>
    <col min="3924" max="3924" width="49.85546875" style="3" customWidth="1"/>
    <col min="3925" max="3925" width="22.5703125" style="3" customWidth="1"/>
    <col min="3926" max="3926" width="23" style="3" customWidth="1"/>
    <col min="3927" max="3927" width="22.85546875" style="3" customWidth="1"/>
    <col min="3928" max="3928" width="23.42578125" style="3" customWidth="1"/>
    <col min="3929" max="3929" width="22.42578125" style="3" customWidth="1"/>
    <col min="3930" max="3930" width="13.85546875" style="3" customWidth="1"/>
    <col min="3931" max="3931" width="20.7109375" style="3" customWidth="1"/>
    <col min="3932" max="3932" width="18.140625" style="3" customWidth="1"/>
    <col min="3933" max="3933" width="14.85546875" style="3" bestFit="1" customWidth="1"/>
    <col min="3934" max="3934" width="11.42578125" style="3"/>
    <col min="3935" max="3935" width="17.42578125" style="3" customWidth="1"/>
    <col min="3936" max="3938" width="18.140625" style="3" customWidth="1"/>
    <col min="3939" max="3942" width="11.42578125" style="3"/>
    <col min="3943" max="3943" width="34" style="3" customWidth="1"/>
    <col min="3944" max="3944" width="9.5703125" style="3" customWidth="1"/>
    <col min="3945" max="3945" width="16.7109375" style="3" customWidth="1"/>
    <col min="3946" max="3946" width="55.140625" style="3" customWidth="1"/>
    <col min="3947" max="3947" width="22.5703125" style="3" customWidth="1"/>
    <col min="3948" max="3948" width="23" style="3" customWidth="1"/>
    <col min="3949" max="3949" width="22.85546875" style="3" customWidth="1"/>
    <col min="3950" max="3950" width="23.42578125" style="3" customWidth="1"/>
    <col min="3951" max="3951" width="28.7109375" style="3" customWidth="1"/>
    <col min="3952" max="3952" width="12.7109375" style="3" customWidth="1"/>
    <col min="3953" max="3953" width="11.42578125" style="3"/>
    <col min="3954" max="3954" width="25.28515625" style="3" customWidth="1"/>
    <col min="3955" max="3955" width="15.85546875" style="3" bestFit="1" customWidth="1"/>
    <col min="3956" max="3957" width="18" style="3" bestFit="1" customWidth="1"/>
    <col min="3958" max="4176" width="11.42578125" style="3"/>
    <col min="4177" max="4177" width="15.42578125" style="3" customWidth="1"/>
    <col min="4178" max="4178" width="9.5703125" style="3" customWidth="1"/>
    <col min="4179" max="4179" width="14.42578125" style="3" customWidth="1"/>
    <col min="4180" max="4180" width="49.85546875" style="3" customWidth="1"/>
    <col min="4181" max="4181" width="22.5703125" style="3" customWidth="1"/>
    <col min="4182" max="4182" width="23" style="3" customWidth="1"/>
    <col min="4183" max="4183" width="22.85546875" style="3" customWidth="1"/>
    <col min="4184" max="4184" width="23.42578125" style="3" customWidth="1"/>
    <col min="4185" max="4185" width="22.42578125" style="3" customWidth="1"/>
    <col min="4186" max="4186" width="13.85546875" style="3" customWidth="1"/>
    <col min="4187" max="4187" width="20.7109375" style="3" customWidth="1"/>
    <col min="4188" max="4188" width="18.140625" style="3" customWidth="1"/>
    <col min="4189" max="4189" width="14.85546875" style="3" bestFit="1" customWidth="1"/>
    <col min="4190" max="4190" width="11.42578125" style="3"/>
    <col min="4191" max="4191" width="17.42578125" style="3" customWidth="1"/>
    <col min="4192" max="4194" width="18.140625" style="3" customWidth="1"/>
    <col min="4195" max="4198" width="11.42578125" style="3"/>
    <col min="4199" max="4199" width="34" style="3" customWidth="1"/>
    <col min="4200" max="4200" width="9.5703125" style="3" customWidth="1"/>
    <col min="4201" max="4201" width="16.7109375" style="3" customWidth="1"/>
    <col min="4202" max="4202" width="55.140625" style="3" customWidth="1"/>
    <col min="4203" max="4203" width="22.5703125" style="3" customWidth="1"/>
    <col min="4204" max="4204" width="23" style="3" customWidth="1"/>
    <col min="4205" max="4205" width="22.85546875" style="3" customWidth="1"/>
    <col min="4206" max="4206" width="23.42578125" style="3" customWidth="1"/>
    <col min="4207" max="4207" width="28.7109375" style="3" customWidth="1"/>
    <col min="4208" max="4208" width="12.7109375" style="3" customWidth="1"/>
    <col min="4209" max="4209" width="11.42578125" style="3"/>
    <col min="4210" max="4210" width="25.28515625" style="3" customWidth="1"/>
    <col min="4211" max="4211" width="15.85546875" style="3" bestFit="1" customWidth="1"/>
    <col min="4212" max="4213" width="18" style="3" bestFit="1" customWidth="1"/>
    <col min="4214" max="4432" width="11.42578125" style="3"/>
    <col min="4433" max="4433" width="15.42578125" style="3" customWidth="1"/>
    <col min="4434" max="4434" width="9.5703125" style="3" customWidth="1"/>
    <col min="4435" max="4435" width="14.42578125" style="3" customWidth="1"/>
    <col min="4436" max="4436" width="49.85546875" style="3" customWidth="1"/>
    <col min="4437" max="4437" width="22.5703125" style="3" customWidth="1"/>
    <col min="4438" max="4438" width="23" style="3" customWidth="1"/>
    <col min="4439" max="4439" width="22.85546875" style="3" customWidth="1"/>
    <col min="4440" max="4440" width="23.42578125" style="3" customWidth="1"/>
    <col min="4441" max="4441" width="22.42578125" style="3" customWidth="1"/>
    <col min="4442" max="4442" width="13.85546875" style="3" customWidth="1"/>
    <col min="4443" max="4443" width="20.7109375" style="3" customWidth="1"/>
    <col min="4444" max="4444" width="18.140625" style="3" customWidth="1"/>
    <col min="4445" max="4445" width="14.85546875" style="3" bestFit="1" customWidth="1"/>
    <col min="4446" max="4446" width="11.42578125" style="3"/>
    <col min="4447" max="4447" width="17.42578125" style="3" customWidth="1"/>
    <col min="4448" max="4450" width="18.140625" style="3" customWidth="1"/>
    <col min="4451" max="4454" width="11.42578125" style="3"/>
    <col min="4455" max="4455" width="34" style="3" customWidth="1"/>
    <col min="4456" max="4456" width="9.5703125" style="3" customWidth="1"/>
    <col min="4457" max="4457" width="16.7109375" style="3" customWidth="1"/>
    <col min="4458" max="4458" width="55.140625" style="3" customWidth="1"/>
    <col min="4459" max="4459" width="22.5703125" style="3" customWidth="1"/>
    <col min="4460" max="4460" width="23" style="3" customWidth="1"/>
    <col min="4461" max="4461" width="22.85546875" style="3" customWidth="1"/>
    <col min="4462" max="4462" width="23.42578125" style="3" customWidth="1"/>
    <col min="4463" max="4463" width="28.7109375" style="3" customWidth="1"/>
    <col min="4464" max="4464" width="12.7109375" style="3" customWidth="1"/>
    <col min="4465" max="4465" width="11.42578125" style="3"/>
    <col min="4466" max="4466" width="25.28515625" style="3" customWidth="1"/>
    <col min="4467" max="4467" width="15.85546875" style="3" bestFit="1" customWidth="1"/>
    <col min="4468" max="4469" width="18" style="3" bestFit="1" customWidth="1"/>
    <col min="4470" max="4688" width="11.42578125" style="3"/>
    <col min="4689" max="4689" width="15.42578125" style="3" customWidth="1"/>
    <col min="4690" max="4690" width="9.5703125" style="3" customWidth="1"/>
    <col min="4691" max="4691" width="14.42578125" style="3" customWidth="1"/>
    <col min="4692" max="4692" width="49.85546875" style="3" customWidth="1"/>
    <col min="4693" max="4693" width="22.5703125" style="3" customWidth="1"/>
    <col min="4694" max="4694" width="23" style="3" customWidth="1"/>
    <col min="4695" max="4695" width="22.85546875" style="3" customWidth="1"/>
    <col min="4696" max="4696" width="23.42578125" style="3" customWidth="1"/>
    <col min="4697" max="4697" width="22.42578125" style="3" customWidth="1"/>
    <col min="4698" max="4698" width="13.85546875" style="3" customWidth="1"/>
    <col min="4699" max="4699" width="20.7109375" style="3" customWidth="1"/>
    <col min="4700" max="4700" width="18.140625" style="3" customWidth="1"/>
    <col min="4701" max="4701" width="14.85546875" style="3" bestFit="1" customWidth="1"/>
    <col min="4702" max="4702" width="11.42578125" style="3"/>
    <col min="4703" max="4703" width="17.42578125" style="3" customWidth="1"/>
    <col min="4704" max="4706" width="18.140625" style="3" customWidth="1"/>
    <col min="4707" max="4710" width="11.42578125" style="3"/>
    <col min="4711" max="4711" width="34" style="3" customWidth="1"/>
    <col min="4712" max="4712" width="9.5703125" style="3" customWidth="1"/>
    <col min="4713" max="4713" width="16.7109375" style="3" customWidth="1"/>
    <col min="4714" max="4714" width="55.140625" style="3" customWidth="1"/>
    <col min="4715" max="4715" width="22.5703125" style="3" customWidth="1"/>
    <col min="4716" max="4716" width="23" style="3" customWidth="1"/>
    <col min="4717" max="4717" width="22.85546875" style="3" customWidth="1"/>
    <col min="4718" max="4718" width="23.42578125" style="3" customWidth="1"/>
    <col min="4719" max="4719" width="28.7109375" style="3" customWidth="1"/>
    <col min="4720" max="4720" width="12.7109375" style="3" customWidth="1"/>
    <col min="4721" max="4721" width="11.42578125" style="3"/>
    <col min="4722" max="4722" width="25.28515625" style="3" customWidth="1"/>
    <col min="4723" max="4723" width="15.85546875" style="3" bestFit="1" customWidth="1"/>
    <col min="4724" max="4725" width="18" style="3" bestFit="1" customWidth="1"/>
    <col min="4726" max="4944" width="11.42578125" style="3"/>
    <col min="4945" max="4945" width="15.42578125" style="3" customWidth="1"/>
    <col min="4946" max="4946" width="9.5703125" style="3" customWidth="1"/>
    <col min="4947" max="4947" width="14.42578125" style="3" customWidth="1"/>
    <col min="4948" max="4948" width="49.85546875" style="3" customWidth="1"/>
    <col min="4949" max="4949" width="22.5703125" style="3" customWidth="1"/>
    <col min="4950" max="4950" width="23" style="3" customWidth="1"/>
    <col min="4951" max="4951" width="22.85546875" style="3" customWidth="1"/>
    <col min="4952" max="4952" width="23.42578125" style="3" customWidth="1"/>
    <col min="4953" max="4953" width="22.42578125" style="3" customWidth="1"/>
    <col min="4954" max="4954" width="13.85546875" style="3" customWidth="1"/>
    <col min="4955" max="4955" width="20.7109375" style="3" customWidth="1"/>
    <col min="4956" max="4956" width="18.140625" style="3" customWidth="1"/>
    <col min="4957" max="4957" width="14.85546875" style="3" bestFit="1" customWidth="1"/>
    <col min="4958" max="4958" width="11.42578125" style="3"/>
    <col min="4959" max="4959" width="17.42578125" style="3" customWidth="1"/>
    <col min="4960" max="4962" width="18.140625" style="3" customWidth="1"/>
    <col min="4963" max="4966" width="11.42578125" style="3"/>
    <col min="4967" max="4967" width="34" style="3" customWidth="1"/>
    <col min="4968" max="4968" width="9.5703125" style="3" customWidth="1"/>
    <col min="4969" max="4969" width="16.7109375" style="3" customWidth="1"/>
    <col min="4970" max="4970" width="55.140625" style="3" customWidth="1"/>
    <col min="4971" max="4971" width="22.5703125" style="3" customWidth="1"/>
    <col min="4972" max="4972" width="23" style="3" customWidth="1"/>
    <col min="4973" max="4973" width="22.85546875" style="3" customWidth="1"/>
    <col min="4974" max="4974" width="23.42578125" style="3" customWidth="1"/>
    <col min="4975" max="4975" width="28.7109375" style="3" customWidth="1"/>
    <col min="4976" max="4976" width="12.7109375" style="3" customWidth="1"/>
    <col min="4977" max="4977" width="11.42578125" style="3"/>
    <col min="4978" max="4978" width="25.28515625" style="3" customWidth="1"/>
    <col min="4979" max="4979" width="15.85546875" style="3" bestFit="1" customWidth="1"/>
    <col min="4980" max="4981" width="18" style="3" bestFit="1" customWidth="1"/>
    <col min="4982" max="5200" width="11.42578125" style="3"/>
    <col min="5201" max="5201" width="15.42578125" style="3" customWidth="1"/>
    <col min="5202" max="5202" width="9.5703125" style="3" customWidth="1"/>
    <col min="5203" max="5203" width="14.42578125" style="3" customWidth="1"/>
    <col min="5204" max="5204" width="49.85546875" style="3" customWidth="1"/>
    <col min="5205" max="5205" width="22.5703125" style="3" customWidth="1"/>
    <col min="5206" max="5206" width="23" style="3" customWidth="1"/>
    <col min="5207" max="5207" width="22.85546875" style="3" customWidth="1"/>
    <col min="5208" max="5208" width="23.42578125" style="3" customWidth="1"/>
    <col min="5209" max="5209" width="22.42578125" style="3" customWidth="1"/>
    <col min="5210" max="5210" width="13.85546875" style="3" customWidth="1"/>
    <col min="5211" max="5211" width="20.7109375" style="3" customWidth="1"/>
    <col min="5212" max="5212" width="18.140625" style="3" customWidth="1"/>
    <col min="5213" max="5213" width="14.85546875" style="3" bestFit="1" customWidth="1"/>
    <col min="5214" max="5214" width="11.42578125" style="3"/>
    <col min="5215" max="5215" width="17.42578125" style="3" customWidth="1"/>
    <col min="5216" max="5218" width="18.140625" style="3" customWidth="1"/>
    <col min="5219" max="5222" width="11.42578125" style="3"/>
    <col min="5223" max="5223" width="34" style="3" customWidth="1"/>
    <col min="5224" max="5224" width="9.5703125" style="3" customWidth="1"/>
    <col min="5225" max="5225" width="16.7109375" style="3" customWidth="1"/>
    <col min="5226" max="5226" width="55.140625" style="3" customWidth="1"/>
    <col min="5227" max="5227" width="22.5703125" style="3" customWidth="1"/>
    <col min="5228" max="5228" width="23" style="3" customWidth="1"/>
    <col min="5229" max="5229" width="22.85546875" style="3" customWidth="1"/>
    <col min="5230" max="5230" width="23.42578125" style="3" customWidth="1"/>
    <col min="5231" max="5231" width="28.7109375" style="3" customWidth="1"/>
    <col min="5232" max="5232" width="12.7109375" style="3" customWidth="1"/>
    <col min="5233" max="5233" width="11.42578125" style="3"/>
    <col min="5234" max="5234" width="25.28515625" style="3" customWidth="1"/>
    <col min="5235" max="5235" width="15.85546875" style="3" bestFit="1" customWidth="1"/>
    <col min="5236" max="5237" width="18" style="3" bestFit="1" customWidth="1"/>
    <col min="5238" max="5456" width="11.42578125" style="3"/>
    <col min="5457" max="5457" width="15.42578125" style="3" customWidth="1"/>
    <col min="5458" max="5458" width="9.5703125" style="3" customWidth="1"/>
    <col min="5459" max="5459" width="14.42578125" style="3" customWidth="1"/>
    <col min="5460" max="5460" width="49.85546875" style="3" customWidth="1"/>
    <col min="5461" max="5461" width="22.5703125" style="3" customWidth="1"/>
    <col min="5462" max="5462" width="23" style="3" customWidth="1"/>
    <col min="5463" max="5463" width="22.85546875" style="3" customWidth="1"/>
    <col min="5464" max="5464" width="23.42578125" style="3" customWidth="1"/>
    <col min="5465" max="5465" width="22.42578125" style="3" customWidth="1"/>
    <col min="5466" max="5466" width="13.85546875" style="3" customWidth="1"/>
    <col min="5467" max="5467" width="20.7109375" style="3" customWidth="1"/>
    <col min="5468" max="5468" width="18.140625" style="3" customWidth="1"/>
    <col min="5469" max="5469" width="14.85546875" style="3" bestFit="1" customWidth="1"/>
    <col min="5470" max="5470" width="11.42578125" style="3"/>
    <col min="5471" max="5471" width="17.42578125" style="3" customWidth="1"/>
    <col min="5472" max="5474" width="18.140625" style="3" customWidth="1"/>
    <col min="5475" max="5478" width="11.42578125" style="3"/>
    <col min="5479" max="5479" width="34" style="3" customWidth="1"/>
    <col min="5480" max="5480" width="9.5703125" style="3" customWidth="1"/>
    <col min="5481" max="5481" width="16.7109375" style="3" customWidth="1"/>
    <col min="5482" max="5482" width="55.140625" style="3" customWidth="1"/>
    <col min="5483" max="5483" width="22.5703125" style="3" customWidth="1"/>
    <col min="5484" max="5484" width="23" style="3" customWidth="1"/>
    <col min="5485" max="5485" width="22.85546875" style="3" customWidth="1"/>
    <col min="5486" max="5486" width="23.42578125" style="3" customWidth="1"/>
    <col min="5487" max="5487" width="28.7109375" style="3" customWidth="1"/>
    <col min="5488" max="5488" width="12.7109375" style="3" customWidth="1"/>
    <col min="5489" max="5489" width="11.42578125" style="3"/>
    <col min="5490" max="5490" width="25.28515625" style="3" customWidth="1"/>
    <col min="5491" max="5491" width="15.85546875" style="3" bestFit="1" customWidth="1"/>
    <col min="5492" max="5493" width="18" style="3" bestFit="1" customWidth="1"/>
    <col min="5494" max="5712" width="11.42578125" style="3"/>
    <col min="5713" max="5713" width="15.42578125" style="3" customWidth="1"/>
    <col min="5714" max="5714" width="9.5703125" style="3" customWidth="1"/>
    <col min="5715" max="5715" width="14.42578125" style="3" customWidth="1"/>
    <col min="5716" max="5716" width="49.85546875" style="3" customWidth="1"/>
    <col min="5717" max="5717" width="22.5703125" style="3" customWidth="1"/>
    <col min="5718" max="5718" width="23" style="3" customWidth="1"/>
    <col min="5719" max="5719" width="22.85546875" style="3" customWidth="1"/>
    <col min="5720" max="5720" width="23.42578125" style="3" customWidth="1"/>
    <col min="5721" max="5721" width="22.42578125" style="3" customWidth="1"/>
    <col min="5722" max="5722" width="13.85546875" style="3" customWidth="1"/>
    <col min="5723" max="5723" width="20.7109375" style="3" customWidth="1"/>
    <col min="5724" max="5724" width="18.140625" style="3" customWidth="1"/>
    <col min="5725" max="5725" width="14.85546875" style="3" bestFit="1" customWidth="1"/>
    <col min="5726" max="5726" width="11.42578125" style="3"/>
    <col min="5727" max="5727" width="17.42578125" style="3" customWidth="1"/>
    <col min="5728" max="5730" width="18.140625" style="3" customWidth="1"/>
    <col min="5731" max="5734" width="11.42578125" style="3"/>
    <col min="5735" max="5735" width="34" style="3" customWidth="1"/>
    <col min="5736" max="5736" width="9.5703125" style="3" customWidth="1"/>
    <col min="5737" max="5737" width="16.7109375" style="3" customWidth="1"/>
    <col min="5738" max="5738" width="55.140625" style="3" customWidth="1"/>
    <col min="5739" max="5739" width="22.5703125" style="3" customWidth="1"/>
    <col min="5740" max="5740" width="23" style="3" customWidth="1"/>
    <col min="5741" max="5741" width="22.85546875" style="3" customWidth="1"/>
    <col min="5742" max="5742" width="23.42578125" style="3" customWidth="1"/>
    <col min="5743" max="5743" width="28.7109375" style="3" customWidth="1"/>
    <col min="5744" max="5744" width="12.7109375" style="3" customWidth="1"/>
    <col min="5745" max="5745" width="11.42578125" style="3"/>
    <col min="5746" max="5746" width="25.28515625" style="3" customWidth="1"/>
    <col min="5747" max="5747" width="15.85546875" style="3" bestFit="1" customWidth="1"/>
    <col min="5748" max="5749" width="18" style="3" bestFit="1" customWidth="1"/>
    <col min="5750" max="5968" width="11.42578125" style="3"/>
    <col min="5969" max="5969" width="15.42578125" style="3" customWidth="1"/>
    <col min="5970" max="5970" width="9.5703125" style="3" customWidth="1"/>
    <col min="5971" max="5971" width="14.42578125" style="3" customWidth="1"/>
    <col min="5972" max="5972" width="49.85546875" style="3" customWidth="1"/>
    <col min="5973" max="5973" width="22.5703125" style="3" customWidth="1"/>
    <col min="5974" max="5974" width="23" style="3" customWidth="1"/>
    <col min="5975" max="5975" width="22.85546875" style="3" customWidth="1"/>
    <col min="5976" max="5976" width="23.42578125" style="3" customWidth="1"/>
    <col min="5977" max="5977" width="22.42578125" style="3" customWidth="1"/>
    <col min="5978" max="5978" width="13.85546875" style="3" customWidth="1"/>
    <col min="5979" max="5979" width="20.7109375" style="3" customWidth="1"/>
    <col min="5980" max="5980" width="18.140625" style="3" customWidth="1"/>
    <col min="5981" max="5981" width="14.85546875" style="3" bestFit="1" customWidth="1"/>
    <col min="5982" max="5982" width="11.42578125" style="3"/>
    <col min="5983" max="5983" width="17.42578125" style="3" customWidth="1"/>
    <col min="5984" max="5986" width="18.140625" style="3" customWidth="1"/>
    <col min="5987" max="5990" width="11.42578125" style="3"/>
    <col min="5991" max="5991" width="34" style="3" customWidth="1"/>
    <col min="5992" max="5992" width="9.5703125" style="3" customWidth="1"/>
    <col min="5993" max="5993" width="16.7109375" style="3" customWidth="1"/>
    <col min="5994" max="5994" width="55.140625" style="3" customWidth="1"/>
    <col min="5995" max="5995" width="22.5703125" style="3" customWidth="1"/>
    <col min="5996" max="5996" width="23" style="3" customWidth="1"/>
    <col min="5997" max="5997" width="22.85546875" style="3" customWidth="1"/>
    <col min="5998" max="5998" width="23.42578125" style="3" customWidth="1"/>
    <col min="5999" max="5999" width="28.7109375" style="3" customWidth="1"/>
    <col min="6000" max="6000" width="12.7109375" style="3" customWidth="1"/>
    <col min="6001" max="6001" width="11.42578125" style="3"/>
    <col min="6002" max="6002" width="25.28515625" style="3" customWidth="1"/>
    <col min="6003" max="6003" width="15.85546875" style="3" bestFit="1" customWidth="1"/>
    <col min="6004" max="6005" width="18" style="3" bestFit="1" customWidth="1"/>
    <col min="6006" max="6224" width="11.42578125" style="3"/>
    <col min="6225" max="6225" width="15.42578125" style="3" customWidth="1"/>
    <col min="6226" max="6226" width="9.5703125" style="3" customWidth="1"/>
    <col min="6227" max="6227" width="14.42578125" style="3" customWidth="1"/>
    <col min="6228" max="6228" width="49.85546875" style="3" customWidth="1"/>
    <col min="6229" max="6229" width="22.5703125" style="3" customWidth="1"/>
    <col min="6230" max="6230" width="23" style="3" customWidth="1"/>
    <col min="6231" max="6231" width="22.85546875" style="3" customWidth="1"/>
    <col min="6232" max="6232" width="23.42578125" style="3" customWidth="1"/>
    <col min="6233" max="6233" width="22.42578125" style="3" customWidth="1"/>
    <col min="6234" max="6234" width="13.85546875" style="3" customWidth="1"/>
    <col min="6235" max="6235" width="20.7109375" style="3" customWidth="1"/>
    <col min="6236" max="6236" width="18.140625" style="3" customWidth="1"/>
    <col min="6237" max="6237" width="14.85546875" style="3" bestFit="1" customWidth="1"/>
    <col min="6238" max="6238" width="11.42578125" style="3"/>
    <col min="6239" max="6239" width="17.42578125" style="3" customWidth="1"/>
    <col min="6240" max="6242" width="18.140625" style="3" customWidth="1"/>
    <col min="6243" max="6246" width="11.42578125" style="3"/>
    <col min="6247" max="6247" width="34" style="3" customWidth="1"/>
    <col min="6248" max="6248" width="9.5703125" style="3" customWidth="1"/>
    <col min="6249" max="6249" width="16.7109375" style="3" customWidth="1"/>
    <col min="6250" max="6250" width="55.140625" style="3" customWidth="1"/>
    <col min="6251" max="6251" width="22.5703125" style="3" customWidth="1"/>
    <col min="6252" max="6252" width="23" style="3" customWidth="1"/>
    <col min="6253" max="6253" width="22.85546875" style="3" customWidth="1"/>
    <col min="6254" max="6254" width="23.42578125" style="3" customWidth="1"/>
    <col min="6255" max="6255" width="28.7109375" style="3" customWidth="1"/>
    <col min="6256" max="6256" width="12.7109375" style="3" customWidth="1"/>
    <col min="6257" max="6257" width="11.42578125" style="3"/>
    <col min="6258" max="6258" width="25.28515625" style="3" customWidth="1"/>
    <col min="6259" max="6259" width="15.85546875" style="3" bestFit="1" customWidth="1"/>
    <col min="6260" max="6261" width="18" style="3" bestFit="1" customWidth="1"/>
    <col min="6262" max="6480" width="11.42578125" style="3"/>
    <col min="6481" max="6481" width="15.42578125" style="3" customWidth="1"/>
    <col min="6482" max="6482" width="9.5703125" style="3" customWidth="1"/>
    <col min="6483" max="6483" width="14.42578125" style="3" customWidth="1"/>
    <col min="6484" max="6484" width="49.85546875" style="3" customWidth="1"/>
    <col min="6485" max="6485" width="22.5703125" style="3" customWidth="1"/>
    <col min="6486" max="6486" width="23" style="3" customWidth="1"/>
    <col min="6487" max="6487" width="22.85546875" style="3" customWidth="1"/>
    <col min="6488" max="6488" width="23.42578125" style="3" customWidth="1"/>
    <col min="6489" max="6489" width="22.42578125" style="3" customWidth="1"/>
    <col min="6490" max="6490" width="13.85546875" style="3" customWidth="1"/>
    <col min="6491" max="6491" width="20.7109375" style="3" customWidth="1"/>
    <col min="6492" max="6492" width="18.140625" style="3" customWidth="1"/>
    <col min="6493" max="6493" width="14.85546875" style="3" bestFit="1" customWidth="1"/>
    <col min="6494" max="6494" width="11.42578125" style="3"/>
    <col min="6495" max="6495" width="17.42578125" style="3" customWidth="1"/>
    <col min="6496" max="6498" width="18.140625" style="3" customWidth="1"/>
    <col min="6499" max="6502" width="11.42578125" style="3"/>
    <col min="6503" max="6503" width="34" style="3" customWidth="1"/>
    <col min="6504" max="6504" width="9.5703125" style="3" customWidth="1"/>
    <col min="6505" max="6505" width="16.7109375" style="3" customWidth="1"/>
    <col min="6506" max="6506" width="55.140625" style="3" customWidth="1"/>
    <col min="6507" max="6507" width="22.5703125" style="3" customWidth="1"/>
    <col min="6508" max="6508" width="23" style="3" customWidth="1"/>
    <col min="6509" max="6509" width="22.85546875" style="3" customWidth="1"/>
    <col min="6510" max="6510" width="23.42578125" style="3" customWidth="1"/>
    <col min="6511" max="6511" width="28.7109375" style="3" customWidth="1"/>
    <col min="6512" max="6512" width="12.7109375" style="3" customWidth="1"/>
    <col min="6513" max="6513" width="11.42578125" style="3"/>
    <col min="6514" max="6514" width="25.28515625" style="3" customWidth="1"/>
    <col min="6515" max="6515" width="15.85546875" style="3" bestFit="1" customWidth="1"/>
    <col min="6516" max="6517" width="18" style="3" bestFit="1" customWidth="1"/>
    <col min="6518" max="6736" width="11.42578125" style="3"/>
    <col min="6737" max="6737" width="15.42578125" style="3" customWidth="1"/>
    <col min="6738" max="6738" width="9.5703125" style="3" customWidth="1"/>
    <col min="6739" max="6739" width="14.42578125" style="3" customWidth="1"/>
    <col min="6740" max="6740" width="49.85546875" style="3" customWidth="1"/>
    <col min="6741" max="6741" width="22.5703125" style="3" customWidth="1"/>
    <col min="6742" max="6742" width="23" style="3" customWidth="1"/>
    <col min="6743" max="6743" width="22.85546875" style="3" customWidth="1"/>
    <col min="6744" max="6744" width="23.42578125" style="3" customWidth="1"/>
    <col min="6745" max="6745" width="22.42578125" style="3" customWidth="1"/>
    <col min="6746" max="6746" width="13.85546875" style="3" customWidth="1"/>
    <col min="6747" max="6747" width="20.7109375" style="3" customWidth="1"/>
    <col min="6748" max="6748" width="18.140625" style="3" customWidth="1"/>
    <col min="6749" max="6749" width="14.85546875" style="3" bestFit="1" customWidth="1"/>
    <col min="6750" max="6750" width="11.42578125" style="3"/>
    <col min="6751" max="6751" width="17.42578125" style="3" customWidth="1"/>
    <col min="6752" max="6754" width="18.140625" style="3" customWidth="1"/>
    <col min="6755" max="6758" width="11.42578125" style="3"/>
    <col min="6759" max="6759" width="34" style="3" customWidth="1"/>
    <col min="6760" max="6760" width="9.5703125" style="3" customWidth="1"/>
    <col min="6761" max="6761" width="16.7109375" style="3" customWidth="1"/>
    <col min="6762" max="6762" width="55.140625" style="3" customWidth="1"/>
    <col min="6763" max="6763" width="22.5703125" style="3" customWidth="1"/>
    <col min="6764" max="6764" width="23" style="3" customWidth="1"/>
    <col min="6765" max="6765" width="22.85546875" style="3" customWidth="1"/>
    <col min="6766" max="6766" width="23.42578125" style="3" customWidth="1"/>
    <col min="6767" max="6767" width="28.7109375" style="3" customWidth="1"/>
    <col min="6768" max="6768" width="12.7109375" style="3" customWidth="1"/>
    <col min="6769" max="6769" width="11.42578125" style="3"/>
    <col min="6770" max="6770" width="25.28515625" style="3" customWidth="1"/>
    <col min="6771" max="6771" width="15.85546875" style="3" bestFit="1" customWidth="1"/>
    <col min="6772" max="6773" width="18" style="3" bestFit="1" customWidth="1"/>
    <col min="6774" max="6992" width="11.42578125" style="3"/>
    <col min="6993" max="6993" width="15.42578125" style="3" customWidth="1"/>
    <col min="6994" max="6994" width="9.5703125" style="3" customWidth="1"/>
    <col min="6995" max="6995" width="14.42578125" style="3" customWidth="1"/>
    <col min="6996" max="6996" width="49.85546875" style="3" customWidth="1"/>
    <col min="6997" max="6997" width="22.5703125" style="3" customWidth="1"/>
    <col min="6998" max="6998" width="23" style="3" customWidth="1"/>
    <col min="6999" max="6999" width="22.85546875" style="3" customWidth="1"/>
    <col min="7000" max="7000" width="23.42578125" style="3" customWidth="1"/>
    <col min="7001" max="7001" width="22.42578125" style="3" customWidth="1"/>
    <col min="7002" max="7002" width="13.85546875" style="3" customWidth="1"/>
    <col min="7003" max="7003" width="20.7109375" style="3" customWidth="1"/>
    <col min="7004" max="7004" width="18.140625" style="3" customWidth="1"/>
    <col min="7005" max="7005" width="14.85546875" style="3" bestFit="1" customWidth="1"/>
    <col min="7006" max="7006" width="11.42578125" style="3"/>
    <col min="7007" max="7007" width="17.42578125" style="3" customWidth="1"/>
    <col min="7008" max="7010" width="18.140625" style="3" customWidth="1"/>
    <col min="7011" max="7014" width="11.42578125" style="3"/>
    <col min="7015" max="7015" width="34" style="3" customWidth="1"/>
    <col min="7016" max="7016" width="9.5703125" style="3" customWidth="1"/>
    <col min="7017" max="7017" width="16.7109375" style="3" customWidth="1"/>
    <col min="7018" max="7018" width="55.140625" style="3" customWidth="1"/>
    <col min="7019" max="7019" width="22.5703125" style="3" customWidth="1"/>
    <col min="7020" max="7020" width="23" style="3" customWidth="1"/>
    <col min="7021" max="7021" width="22.85546875" style="3" customWidth="1"/>
    <col min="7022" max="7022" width="23.42578125" style="3" customWidth="1"/>
    <col min="7023" max="7023" width="28.7109375" style="3" customWidth="1"/>
    <col min="7024" max="7024" width="12.7109375" style="3" customWidth="1"/>
    <col min="7025" max="7025" width="11.42578125" style="3"/>
    <col min="7026" max="7026" width="25.28515625" style="3" customWidth="1"/>
    <col min="7027" max="7027" width="15.85546875" style="3" bestFit="1" customWidth="1"/>
    <col min="7028" max="7029" width="18" style="3" bestFit="1" customWidth="1"/>
    <col min="7030" max="7248" width="11.42578125" style="3"/>
    <col min="7249" max="7249" width="15.42578125" style="3" customWidth="1"/>
    <col min="7250" max="7250" width="9.5703125" style="3" customWidth="1"/>
    <col min="7251" max="7251" width="14.42578125" style="3" customWidth="1"/>
    <col min="7252" max="7252" width="49.85546875" style="3" customWidth="1"/>
    <col min="7253" max="7253" width="22.5703125" style="3" customWidth="1"/>
    <col min="7254" max="7254" width="23" style="3" customWidth="1"/>
    <col min="7255" max="7255" width="22.85546875" style="3" customWidth="1"/>
    <col min="7256" max="7256" width="23.42578125" style="3" customWidth="1"/>
    <col min="7257" max="7257" width="22.42578125" style="3" customWidth="1"/>
    <col min="7258" max="7258" width="13.85546875" style="3" customWidth="1"/>
    <col min="7259" max="7259" width="20.7109375" style="3" customWidth="1"/>
    <col min="7260" max="7260" width="18.140625" style="3" customWidth="1"/>
    <col min="7261" max="7261" width="14.85546875" style="3" bestFit="1" customWidth="1"/>
    <col min="7262" max="7262" width="11.42578125" style="3"/>
    <col min="7263" max="7263" width="17.42578125" style="3" customWidth="1"/>
    <col min="7264" max="7266" width="18.140625" style="3" customWidth="1"/>
    <col min="7267" max="7270" width="11.42578125" style="3"/>
    <col min="7271" max="7271" width="34" style="3" customWidth="1"/>
    <col min="7272" max="7272" width="9.5703125" style="3" customWidth="1"/>
    <col min="7273" max="7273" width="16.7109375" style="3" customWidth="1"/>
    <col min="7274" max="7274" width="55.140625" style="3" customWidth="1"/>
    <col min="7275" max="7275" width="22.5703125" style="3" customWidth="1"/>
    <col min="7276" max="7276" width="23" style="3" customWidth="1"/>
    <col min="7277" max="7277" width="22.85546875" style="3" customWidth="1"/>
    <col min="7278" max="7278" width="23.42578125" style="3" customWidth="1"/>
    <col min="7279" max="7279" width="28.7109375" style="3" customWidth="1"/>
    <col min="7280" max="7280" width="12.7109375" style="3" customWidth="1"/>
    <col min="7281" max="7281" width="11.42578125" style="3"/>
    <col min="7282" max="7282" width="25.28515625" style="3" customWidth="1"/>
    <col min="7283" max="7283" width="15.85546875" style="3" bestFit="1" customWidth="1"/>
    <col min="7284" max="7285" width="18" style="3" bestFit="1" customWidth="1"/>
    <col min="7286" max="7504" width="11.42578125" style="3"/>
    <col min="7505" max="7505" width="15.42578125" style="3" customWidth="1"/>
    <col min="7506" max="7506" width="9.5703125" style="3" customWidth="1"/>
    <col min="7507" max="7507" width="14.42578125" style="3" customWidth="1"/>
    <col min="7508" max="7508" width="49.85546875" style="3" customWidth="1"/>
    <col min="7509" max="7509" width="22.5703125" style="3" customWidth="1"/>
    <col min="7510" max="7510" width="23" style="3" customWidth="1"/>
    <col min="7511" max="7511" width="22.85546875" style="3" customWidth="1"/>
    <col min="7512" max="7512" width="23.42578125" style="3" customWidth="1"/>
    <col min="7513" max="7513" width="22.42578125" style="3" customWidth="1"/>
    <col min="7514" max="7514" width="13.85546875" style="3" customWidth="1"/>
    <col min="7515" max="7515" width="20.7109375" style="3" customWidth="1"/>
    <col min="7516" max="7516" width="18.140625" style="3" customWidth="1"/>
    <col min="7517" max="7517" width="14.85546875" style="3" bestFit="1" customWidth="1"/>
    <col min="7518" max="7518" width="11.42578125" style="3"/>
    <col min="7519" max="7519" width="17.42578125" style="3" customWidth="1"/>
    <col min="7520" max="7522" width="18.140625" style="3" customWidth="1"/>
    <col min="7523" max="7526" width="11.42578125" style="3"/>
    <col min="7527" max="7527" width="34" style="3" customWidth="1"/>
    <col min="7528" max="7528" width="9.5703125" style="3" customWidth="1"/>
    <col min="7529" max="7529" width="16.7109375" style="3" customWidth="1"/>
    <col min="7530" max="7530" width="55.140625" style="3" customWidth="1"/>
    <col min="7531" max="7531" width="22.5703125" style="3" customWidth="1"/>
    <col min="7532" max="7532" width="23" style="3" customWidth="1"/>
    <col min="7533" max="7533" width="22.85546875" style="3" customWidth="1"/>
    <col min="7534" max="7534" width="23.42578125" style="3" customWidth="1"/>
    <col min="7535" max="7535" width="28.7109375" style="3" customWidth="1"/>
    <col min="7536" max="7536" width="12.7109375" style="3" customWidth="1"/>
    <col min="7537" max="7537" width="11.42578125" style="3"/>
    <col min="7538" max="7538" width="25.28515625" style="3" customWidth="1"/>
    <col min="7539" max="7539" width="15.85546875" style="3" bestFit="1" customWidth="1"/>
    <col min="7540" max="7541" width="18" style="3" bestFit="1" customWidth="1"/>
    <col min="7542" max="7760" width="11.42578125" style="3"/>
    <col min="7761" max="7761" width="15.42578125" style="3" customWidth="1"/>
    <col min="7762" max="7762" width="9.5703125" style="3" customWidth="1"/>
    <col min="7763" max="7763" width="14.42578125" style="3" customWidth="1"/>
    <col min="7764" max="7764" width="49.85546875" style="3" customWidth="1"/>
    <col min="7765" max="7765" width="22.5703125" style="3" customWidth="1"/>
    <col min="7766" max="7766" width="23" style="3" customWidth="1"/>
    <col min="7767" max="7767" width="22.85546875" style="3" customWidth="1"/>
    <col min="7768" max="7768" width="23.42578125" style="3" customWidth="1"/>
    <col min="7769" max="7769" width="22.42578125" style="3" customWidth="1"/>
    <col min="7770" max="7770" width="13.85546875" style="3" customWidth="1"/>
    <col min="7771" max="7771" width="20.7109375" style="3" customWidth="1"/>
    <col min="7772" max="7772" width="18.140625" style="3" customWidth="1"/>
    <col min="7773" max="7773" width="14.85546875" style="3" bestFit="1" customWidth="1"/>
    <col min="7774" max="7774" width="11.42578125" style="3"/>
    <col min="7775" max="7775" width="17.42578125" style="3" customWidth="1"/>
    <col min="7776" max="7778" width="18.140625" style="3" customWidth="1"/>
    <col min="7779" max="7782" width="11.42578125" style="3"/>
    <col min="7783" max="7783" width="34" style="3" customWidth="1"/>
    <col min="7784" max="7784" width="9.5703125" style="3" customWidth="1"/>
    <col min="7785" max="7785" width="16.7109375" style="3" customWidth="1"/>
    <col min="7786" max="7786" width="55.140625" style="3" customWidth="1"/>
    <col min="7787" max="7787" width="22.5703125" style="3" customWidth="1"/>
    <col min="7788" max="7788" width="23" style="3" customWidth="1"/>
    <col min="7789" max="7789" width="22.85546875" style="3" customWidth="1"/>
    <col min="7790" max="7790" width="23.42578125" style="3" customWidth="1"/>
    <col min="7791" max="7791" width="28.7109375" style="3" customWidth="1"/>
    <col min="7792" max="7792" width="12.7109375" style="3" customWidth="1"/>
    <col min="7793" max="7793" width="11.42578125" style="3"/>
    <col min="7794" max="7794" width="25.28515625" style="3" customWidth="1"/>
    <col min="7795" max="7795" width="15.85546875" style="3" bestFit="1" customWidth="1"/>
    <col min="7796" max="7797" width="18" style="3" bestFit="1" customWidth="1"/>
    <col min="7798" max="8016" width="11.42578125" style="3"/>
    <col min="8017" max="8017" width="15.42578125" style="3" customWidth="1"/>
    <col min="8018" max="8018" width="9.5703125" style="3" customWidth="1"/>
    <col min="8019" max="8019" width="14.42578125" style="3" customWidth="1"/>
    <col min="8020" max="8020" width="49.85546875" style="3" customWidth="1"/>
    <col min="8021" max="8021" width="22.5703125" style="3" customWidth="1"/>
    <col min="8022" max="8022" width="23" style="3" customWidth="1"/>
    <col min="8023" max="8023" width="22.85546875" style="3" customWidth="1"/>
    <col min="8024" max="8024" width="23.42578125" style="3" customWidth="1"/>
    <col min="8025" max="8025" width="22.42578125" style="3" customWidth="1"/>
    <col min="8026" max="8026" width="13.85546875" style="3" customWidth="1"/>
    <col min="8027" max="8027" width="20.7109375" style="3" customWidth="1"/>
    <col min="8028" max="8028" width="18.140625" style="3" customWidth="1"/>
    <col min="8029" max="8029" width="14.85546875" style="3" bestFit="1" customWidth="1"/>
    <col min="8030" max="8030" width="11.42578125" style="3"/>
    <col min="8031" max="8031" width="17.42578125" style="3" customWidth="1"/>
    <col min="8032" max="8034" width="18.140625" style="3" customWidth="1"/>
    <col min="8035" max="8038" width="11.42578125" style="3"/>
    <col min="8039" max="8039" width="34" style="3" customWidth="1"/>
    <col min="8040" max="8040" width="9.5703125" style="3" customWidth="1"/>
    <col min="8041" max="8041" width="16.7109375" style="3" customWidth="1"/>
    <col min="8042" max="8042" width="55.140625" style="3" customWidth="1"/>
    <col min="8043" max="8043" width="22.5703125" style="3" customWidth="1"/>
    <col min="8044" max="8044" width="23" style="3" customWidth="1"/>
    <col min="8045" max="8045" width="22.85546875" style="3" customWidth="1"/>
    <col min="8046" max="8046" width="23.42578125" style="3" customWidth="1"/>
    <col min="8047" max="8047" width="28.7109375" style="3" customWidth="1"/>
    <col min="8048" max="8048" width="12.7109375" style="3" customWidth="1"/>
    <col min="8049" max="8049" width="11.42578125" style="3"/>
    <col min="8050" max="8050" width="25.28515625" style="3" customWidth="1"/>
    <col min="8051" max="8051" width="15.85546875" style="3" bestFit="1" customWidth="1"/>
    <col min="8052" max="8053" width="18" style="3" bestFit="1" customWidth="1"/>
    <col min="8054" max="8272" width="11.42578125" style="3"/>
    <col min="8273" max="8273" width="15.42578125" style="3" customWidth="1"/>
    <col min="8274" max="8274" width="9.5703125" style="3" customWidth="1"/>
    <col min="8275" max="8275" width="14.42578125" style="3" customWidth="1"/>
    <col min="8276" max="8276" width="49.85546875" style="3" customWidth="1"/>
    <col min="8277" max="8277" width="22.5703125" style="3" customWidth="1"/>
    <col min="8278" max="8278" width="23" style="3" customWidth="1"/>
    <col min="8279" max="8279" width="22.85546875" style="3" customWidth="1"/>
    <col min="8280" max="8280" width="23.42578125" style="3" customWidth="1"/>
    <col min="8281" max="8281" width="22.42578125" style="3" customWidth="1"/>
    <col min="8282" max="8282" width="13.85546875" style="3" customWidth="1"/>
    <col min="8283" max="8283" width="20.7109375" style="3" customWidth="1"/>
    <col min="8284" max="8284" width="18.140625" style="3" customWidth="1"/>
    <col min="8285" max="8285" width="14.85546875" style="3" bestFit="1" customWidth="1"/>
    <col min="8286" max="8286" width="11.42578125" style="3"/>
    <col min="8287" max="8287" width="17.42578125" style="3" customWidth="1"/>
    <col min="8288" max="8290" width="18.140625" style="3" customWidth="1"/>
    <col min="8291" max="8294" width="11.42578125" style="3"/>
    <col min="8295" max="8295" width="34" style="3" customWidth="1"/>
    <col min="8296" max="8296" width="9.5703125" style="3" customWidth="1"/>
    <col min="8297" max="8297" width="16.7109375" style="3" customWidth="1"/>
    <col min="8298" max="8298" width="55.140625" style="3" customWidth="1"/>
    <col min="8299" max="8299" width="22.5703125" style="3" customWidth="1"/>
    <col min="8300" max="8300" width="23" style="3" customWidth="1"/>
    <col min="8301" max="8301" width="22.85546875" style="3" customWidth="1"/>
    <col min="8302" max="8302" width="23.42578125" style="3" customWidth="1"/>
    <col min="8303" max="8303" width="28.7109375" style="3" customWidth="1"/>
    <col min="8304" max="8304" width="12.7109375" style="3" customWidth="1"/>
    <col min="8305" max="8305" width="11.42578125" style="3"/>
    <col min="8306" max="8306" width="25.28515625" style="3" customWidth="1"/>
    <col min="8307" max="8307" width="15.85546875" style="3" bestFit="1" customWidth="1"/>
    <col min="8308" max="8309" width="18" style="3" bestFit="1" customWidth="1"/>
    <col min="8310" max="8528" width="11.42578125" style="3"/>
    <col min="8529" max="8529" width="15.42578125" style="3" customWidth="1"/>
    <col min="8530" max="8530" width="9.5703125" style="3" customWidth="1"/>
    <col min="8531" max="8531" width="14.42578125" style="3" customWidth="1"/>
    <col min="8532" max="8532" width="49.85546875" style="3" customWidth="1"/>
    <col min="8533" max="8533" width="22.5703125" style="3" customWidth="1"/>
    <col min="8534" max="8534" width="23" style="3" customWidth="1"/>
    <col min="8535" max="8535" width="22.85546875" style="3" customWidth="1"/>
    <col min="8536" max="8536" width="23.42578125" style="3" customWidth="1"/>
    <col min="8537" max="8537" width="22.42578125" style="3" customWidth="1"/>
    <col min="8538" max="8538" width="13.85546875" style="3" customWidth="1"/>
    <col min="8539" max="8539" width="20.7109375" style="3" customWidth="1"/>
    <col min="8540" max="8540" width="18.140625" style="3" customWidth="1"/>
    <col min="8541" max="8541" width="14.85546875" style="3" bestFit="1" customWidth="1"/>
    <col min="8542" max="8542" width="11.42578125" style="3"/>
    <col min="8543" max="8543" width="17.42578125" style="3" customWidth="1"/>
    <col min="8544" max="8546" width="18.140625" style="3" customWidth="1"/>
    <col min="8547" max="8550" width="11.42578125" style="3"/>
    <col min="8551" max="8551" width="34" style="3" customWidth="1"/>
    <col min="8552" max="8552" width="9.5703125" style="3" customWidth="1"/>
    <col min="8553" max="8553" width="16.7109375" style="3" customWidth="1"/>
    <col min="8554" max="8554" width="55.140625" style="3" customWidth="1"/>
    <col min="8555" max="8555" width="22.5703125" style="3" customWidth="1"/>
    <col min="8556" max="8556" width="23" style="3" customWidth="1"/>
    <col min="8557" max="8557" width="22.85546875" style="3" customWidth="1"/>
    <col min="8558" max="8558" width="23.42578125" style="3" customWidth="1"/>
    <col min="8559" max="8559" width="28.7109375" style="3" customWidth="1"/>
    <col min="8560" max="8560" width="12.7109375" style="3" customWidth="1"/>
    <col min="8561" max="8561" width="11.42578125" style="3"/>
    <col min="8562" max="8562" width="25.28515625" style="3" customWidth="1"/>
    <col min="8563" max="8563" width="15.85546875" style="3" bestFit="1" customWidth="1"/>
    <col min="8564" max="8565" width="18" style="3" bestFit="1" customWidth="1"/>
    <col min="8566" max="8784" width="11.42578125" style="3"/>
    <col min="8785" max="8785" width="15.42578125" style="3" customWidth="1"/>
    <col min="8786" max="8786" width="9.5703125" style="3" customWidth="1"/>
    <col min="8787" max="8787" width="14.42578125" style="3" customWidth="1"/>
    <col min="8788" max="8788" width="49.85546875" style="3" customWidth="1"/>
    <col min="8789" max="8789" width="22.5703125" style="3" customWidth="1"/>
    <col min="8790" max="8790" width="23" style="3" customWidth="1"/>
    <col min="8791" max="8791" width="22.85546875" style="3" customWidth="1"/>
    <col min="8792" max="8792" width="23.42578125" style="3" customWidth="1"/>
    <col min="8793" max="8793" width="22.42578125" style="3" customWidth="1"/>
    <col min="8794" max="8794" width="13.85546875" style="3" customWidth="1"/>
    <col min="8795" max="8795" width="20.7109375" style="3" customWidth="1"/>
    <col min="8796" max="8796" width="18.140625" style="3" customWidth="1"/>
    <col min="8797" max="8797" width="14.85546875" style="3" bestFit="1" customWidth="1"/>
    <col min="8798" max="8798" width="11.42578125" style="3"/>
    <col min="8799" max="8799" width="17.42578125" style="3" customWidth="1"/>
    <col min="8800" max="8802" width="18.140625" style="3" customWidth="1"/>
    <col min="8803" max="8806" width="11.42578125" style="3"/>
    <col min="8807" max="8807" width="34" style="3" customWidth="1"/>
    <col min="8808" max="8808" width="9.5703125" style="3" customWidth="1"/>
    <col min="8809" max="8809" width="16.7109375" style="3" customWidth="1"/>
    <col min="8810" max="8810" width="55.140625" style="3" customWidth="1"/>
    <col min="8811" max="8811" width="22.5703125" style="3" customWidth="1"/>
    <col min="8812" max="8812" width="23" style="3" customWidth="1"/>
    <col min="8813" max="8813" width="22.85546875" style="3" customWidth="1"/>
    <col min="8814" max="8814" width="23.42578125" style="3" customWidth="1"/>
    <col min="8815" max="8815" width="28.7109375" style="3" customWidth="1"/>
    <col min="8816" max="8816" width="12.7109375" style="3" customWidth="1"/>
    <col min="8817" max="8817" width="11.42578125" style="3"/>
    <col min="8818" max="8818" width="25.28515625" style="3" customWidth="1"/>
    <col min="8819" max="8819" width="15.85546875" style="3" bestFit="1" customWidth="1"/>
    <col min="8820" max="8821" width="18" style="3" bestFit="1" customWidth="1"/>
    <col min="8822" max="9040" width="11.42578125" style="3"/>
    <col min="9041" max="9041" width="15.42578125" style="3" customWidth="1"/>
    <col min="9042" max="9042" width="9.5703125" style="3" customWidth="1"/>
    <col min="9043" max="9043" width="14.42578125" style="3" customWidth="1"/>
    <col min="9044" max="9044" width="49.85546875" style="3" customWidth="1"/>
    <col min="9045" max="9045" width="22.5703125" style="3" customWidth="1"/>
    <col min="9046" max="9046" width="23" style="3" customWidth="1"/>
    <col min="9047" max="9047" width="22.85546875" style="3" customWidth="1"/>
    <col min="9048" max="9048" width="23.42578125" style="3" customWidth="1"/>
    <col min="9049" max="9049" width="22.42578125" style="3" customWidth="1"/>
    <col min="9050" max="9050" width="13.85546875" style="3" customWidth="1"/>
    <col min="9051" max="9051" width="20.7109375" style="3" customWidth="1"/>
    <col min="9052" max="9052" width="18.140625" style="3" customWidth="1"/>
    <col min="9053" max="9053" width="14.85546875" style="3" bestFit="1" customWidth="1"/>
    <col min="9054" max="9054" width="11.42578125" style="3"/>
    <col min="9055" max="9055" width="17.42578125" style="3" customWidth="1"/>
    <col min="9056" max="9058" width="18.140625" style="3" customWidth="1"/>
    <col min="9059" max="9062" width="11.42578125" style="3"/>
    <col min="9063" max="9063" width="34" style="3" customWidth="1"/>
    <col min="9064" max="9064" width="9.5703125" style="3" customWidth="1"/>
    <col min="9065" max="9065" width="16.7109375" style="3" customWidth="1"/>
    <col min="9066" max="9066" width="55.140625" style="3" customWidth="1"/>
    <col min="9067" max="9067" width="22.5703125" style="3" customWidth="1"/>
    <col min="9068" max="9068" width="23" style="3" customWidth="1"/>
    <col min="9069" max="9069" width="22.85546875" style="3" customWidth="1"/>
    <col min="9070" max="9070" width="23.42578125" style="3" customWidth="1"/>
    <col min="9071" max="9071" width="28.7109375" style="3" customWidth="1"/>
    <col min="9072" max="9072" width="12.7109375" style="3" customWidth="1"/>
    <col min="9073" max="9073" width="11.42578125" style="3"/>
    <col min="9074" max="9074" width="25.28515625" style="3" customWidth="1"/>
    <col min="9075" max="9075" width="15.85546875" style="3" bestFit="1" customWidth="1"/>
    <col min="9076" max="9077" width="18" style="3" bestFit="1" customWidth="1"/>
    <col min="9078" max="9296" width="11.42578125" style="3"/>
    <col min="9297" max="9297" width="15.42578125" style="3" customWidth="1"/>
    <col min="9298" max="9298" width="9.5703125" style="3" customWidth="1"/>
    <col min="9299" max="9299" width="14.42578125" style="3" customWidth="1"/>
    <col min="9300" max="9300" width="49.85546875" style="3" customWidth="1"/>
    <col min="9301" max="9301" width="22.5703125" style="3" customWidth="1"/>
    <col min="9302" max="9302" width="23" style="3" customWidth="1"/>
    <col min="9303" max="9303" width="22.85546875" style="3" customWidth="1"/>
    <col min="9304" max="9304" width="23.42578125" style="3" customWidth="1"/>
    <col min="9305" max="9305" width="22.42578125" style="3" customWidth="1"/>
    <col min="9306" max="9306" width="13.85546875" style="3" customWidth="1"/>
    <col min="9307" max="9307" width="20.7109375" style="3" customWidth="1"/>
    <col min="9308" max="9308" width="18.140625" style="3" customWidth="1"/>
    <col min="9309" max="9309" width="14.85546875" style="3" bestFit="1" customWidth="1"/>
    <col min="9310" max="9310" width="11.42578125" style="3"/>
    <col min="9311" max="9311" width="17.42578125" style="3" customWidth="1"/>
    <col min="9312" max="9314" width="18.140625" style="3" customWidth="1"/>
    <col min="9315" max="9318" width="11.42578125" style="3"/>
    <col min="9319" max="9319" width="34" style="3" customWidth="1"/>
    <col min="9320" max="9320" width="9.5703125" style="3" customWidth="1"/>
    <col min="9321" max="9321" width="16.7109375" style="3" customWidth="1"/>
    <col min="9322" max="9322" width="55.140625" style="3" customWidth="1"/>
    <col min="9323" max="9323" width="22.5703125" style="3" customWidth="1"/>
    <col min="9324" max="9324" width="23" style="3" customWidth="1"/>
    <col min="9325" max="9325" width="22.85546875" style="3" customWidth="1"/>
    <col min="9326" max="9326" width="23.42578125" style="3" customWidth="1"/>
    <col min="9327" max="9327" width="28.7109375" style="3" customWidth="1"/>
    <col min="9328" max="9328" width="12.7109375" style="3" customWidth="1"/>
    <col min="9329" max="9329" width="11.42578125" style="3"/>
    <col min="9330" max="9330" width="25.28515625" style="3" customWidth="1"/>
    <col min="9331" max="9331" width="15.85546875" style="3" bestFit="1" customWidth="1"/>
    <col min="9332" max="9333" width="18" style="3" bestFit="1" customWidth="1"/>
    <col min="9334" max="9552" width="11.42578125" style="3"/>
    <col min="9553" max="9553" width="15.42578125" style="3" customWidth="1"/>
    <col min="9554" max="9554" width="9.5703125" style="3" customWidth="1"/>
    <col min="9555" max="9555" width="14.42578125" style="3" customWidth="1"/>
    <col min="9556" max="9556" width="49.85546875" style="3" customWidth="1"/>
    <col min="9557" max="9557" width="22.5703125" style="3" customWidth="1"/>
    <col min="9558" max="9558" width="23" style="3" customWidth="1"/>
    <col min="9559" max="9559" width="22.85546875" style="3" customWidth="1"/>
    <col min="9560" max="9560" width="23.42578125" style="3" customWidth="1"/>
    <col min="9561" max="9561" width="22.42578125" style="3" customWidth="1"/>
    <col min="9562" max="9562" width="13.85546875" style="3" customWidth="1"/>
    <col min="9563" max="9563" width="20.7109375" style="3" customWidth="1"/>
    <col min="9564" max="9564" width="18.140625" style="3" customWidth="1"/>
    <col min="9565" max="9565" width="14.85546875" style="3" bestFit="1" customWidth="1"/>
    <col min="9566" max="9566" width="11.42578125" style="3"/>
    <col min="9567" max="9567" width="17.42578125" style="3" customWidth="1"/>
    <col min="9568" max="9570" width="18.140625" style="3" customWidth="1"/>
    <col min="9571" max="9574" width="11.42578125" style="3"/>
    <col min="9575" max="9575" width="34" style="3" customWidth="1"/>
    <col min="9576" max="9576" width="9.5703125" style="3" customWidth="1"/>
    <col min="9577" max="9577" width="16.7109375" style="3" customWidth="1"/>
    <col min="9578" max="9578" width="55.140625" style="3" customWidth="1"/>
    <col min="9579" max="9579" width="22.5703125" style="3" customWidth="1"/>
    <col min="9580" max="9580" width="23" style="3" customWidth="1"/>
    <col min="9581" max="9581" width="22.85546875" style="3" customWidth="1"/>
    <col min="9582" max="9582" width="23.42578125" style="3" customWidth="1"/>
    <col min="9583" max="9583" width="28.7109375" style="3" customWidth="1"/>
    <col min="9584" max="9584" width="12.7109375" style="3" customWidth="1"/>
    <col min="9585" max="9585" width="11.42578125" style="3"/>
    <col min="9586" max="9586" width="25.28515625" style="3" customWidth="1"/>
    <col min="9587" max="9587" width="15.85546875" style="3" bestFit="1" customWidth="1"/>
    <col min="9588" max="9589" width="18" style="3" bestFit="1" customWidth="1"/>
    <col min="9590" max="9808" width="11.42578125" style="3"/>
    <col min="9809" max="9809" width="15.42578125" style="3" customWidth="1"/>
    <col min="9810" max="9810" width="9.5703125" style="3" customWidth="1"/>
    <col min="9811" max="9811" width="14.42578125" style="3" customWidth="1"/>
    <col min="9812" max="9812" width="49.85546875" style="3" customWidth="1"/>
    <col min="9813" max="9813" width="22.5703125" style="3" customWidth="1"/>
    <col min="9814" max="9814" width="23" style="3" customWidth="1"/>
    <col min="9815" max="9815" width="22.85546875" style="3" customWidth="1"/>
    <col min="9816" max="9816" width="23.42578125" style="3" customWidth="1"/>
    <col min="9817" max="9817" width="22.42578125" style="3" customWidth="1"/>
    <col min="9818" max="9818" width="13.85546875" style="3" customWidth="1"/>
    <col min="9819" max="9819" width="20.7109375" style="3" customWidth="1"/>
    <col min="9820" max="9820" width="18.140625" style="3" customWidth="1"/>
    <col min="9821" max="9821" width="14.85546875" style="3" bestFit="1" customWidth="1"/>
    <col min="9822" max="9822" width="11.42578125" style="3"/>
    <col min="9823" max="9823" width="17.42578125" style="3" customWidth="1"/>
    <col min="9824" max="9826" width="18.140625" style="3" customWidth="1"/>
    <col min="9827" max="9830" width="11.42578125" style="3"/>
    <col min="9831" max="9831" width="34" style="3" customWidth="1"/>
    <col min="9832" max="9832" width="9.5703125" style="3" customWidth="1"/>
    <col min="9833" max="9833" width="16.7109375" style="3" customWidth="1"/>
    <col min="9834" max="9834" width="55.140625" style="3" customWidth="1"/>
    <col min="9835" max="9835" width="22.5703125" style="3" customWidth="1"/>
    <col min="9836" max="9836" width="23" style="3" customWidth="1"/>
    <col min="9837" max="9837" width="22.85546875" style="3" customWidth="1"/>
    <col min="9838" max="9838" width="23.42578125" style="3" customWidth="1"/>
    <col min="9839" max="9839" width="28.7109375" style="3" customWidth="1"/>
    <col min="9840" max="9840" width="12.7109375" style="3" customWidth="1"/>
    <col min="9841" max="9841" width="11.42578125" style="3"/>
    <col min="9842" max="9842" width="25.28515625" style="3" customWidth="1"/>
    <col min="9843" max="9843" width="15.85546875" style="3" bestFit="1" customWidth="1"/>
    <col min="9844" max="9845" width="18" style="3" bestFit="1" customWidth="1"/>
    <col min="9846" max="10064" width="11.42578125" style="3"/>
    <col min="10065" max="10065" width="15.42578125" style="3" customWidth="1"/>
    <col min="10066" max="10066" width="9.5703125" style="3" customWidth="1"/>
    <col min="10067" max="10067" width="14.42578125" style="3" customWidth="1"/>
    <col min="10068" max="10068" width="49.85546875" style="3" customWidth="1"/>
    <col min="10069" max="10069" width="22.5703125" style="3" customWidth="1"/>
    <col min="10070" max="10070" width="23" style="3" customWidth="1"/>
    <col min="10071" max="10071" width="22.85546875" style="3" customWidth="1"/>
    <col min="10072" max="10072" width="23.42578125" style="3" customWidth="1"/>
    <col min="10073" max="10073" width="22.42578125" style="3" customWidth="1"/>
    <col min="10074" max="10074" width="13.85546875" style="3" customWidth="1"/>
    <col min="10075" max="10075" width="20.7109375" style="3" customWidth="1"/>
    <col min="10076" max="10076" width="18.140625" style="3" customWidth="1"/>
    <col min="10077" max="10077" width="14.85546875" style="3" bestFit="1" customWidth="1"/>
    <col min="10078" max="10078" width="11.42578125" style="3"/>
    <col min="10079" max="10079" width="17.42578125" style="3" customWidth="1"/>
    <col min="10080" max="10082" width="18.140625" style="3" customWidth="1"/>
    <col min="10083" max="10086" width="11.42578125" style="3"/>
    <col min="10087" max="10087" width="34" style="3" customWidth="1"/>
    <col min="10088" max="10088" width="9.5703125" style="3" customWidth="1"/>
    <col min="10089" max="10089" width="16.7109375" style="3" customWidth="1"/>
    <col min="10090" max="10090" width="55.140625" style="3" customWidth="1"/>
    <col min="10091" max="10091" width="22.5703125" style="3" customWidth="1"/>
    <col min="10092" max="10092" width="23" style="3" customWidth="1"/>
    <col min="10093" max="10093" width="22.85546875" style="3" customWidth="1"/>
    <col min="10094" max="10094" width="23.42578125" style="3" customWidth="1"/>
    <col min="10095" max="10095" width="28.7109375" style="3" customWidth="1"/>
    <col min="10096" max="10096" width="12.7109375" style="3" customWidth="1"/>
    <col min="10097" max="10097" width="11.42578125" style="3"/>
    <col min="10098" max="10098" width="25.28515625" style="3" customWidth="1"/>
    <col min="10099" max="10099" width="15.85546875" style="3" bestFit="1" customWidth="1"/>
    <col min="10100" max="10101" width="18" style="3" bestFit="1" customWidth="1"/>
    <col min="10102" max="10320" width="11.42578125" style="3"/>
    <col min="10321" max="10321" width="15.42578125" style="3" customWidth="1"/>
    <col min="10322" max="10322" width="9.5703125" style="3" customWidth="1"/>
    <col min="10323" max="10323" width="14.42578125" style="3" customWidth="1"/>
    <col min="10324" max="10324" width="49.85546875" style="3" customWidth="1"/>
    <col min="10325" max="10325" width="22.5703125" style="3" customWidth="1"/>
    <col min="10326" max="10326" width="23" style="3" customWidth="1"/>
    <col min="10327" max="10327" width="22.85546875" style="3" customWidth="1"/>
    <col min="10328" max="10328" width="23.42578125" style="3" customWidth="1"/>
    <col min="10329" max="10329" width="22.42578125" style="3" customWidth="1"/>
    <col min="10330" max="10330" width="13.85546875" style="3" customWidth="1"/>
    <col min="10331" max="10331" width="20.7109375" style="3" customWidth="1"/>
    <col min="10332" max="10332" width="18.140625" style="3" customWidth="1"/>
    <col min="10333" max="10333" width="14.85546875" style="3" bestFit="1" customWidth="1"/>
    <col min="10334" max="10334" width="11.42578125" style="3"/>
    <col min="10335" max="10335" width="17.42578125" style="3" customWidth="1"/>
    <col min="10336" max="10338" width="18.140625" style="3" customWidth="1"/>
    <col min="10339" max="10342" width="11.42578125" style="3"/>
    <col min="10343" max="10343" width="34" style="3" customWidth="1"/>
    <col min="10344" max="10344" width="9.5703125" style="3" customWidth="1"/>
    <col min="10345" max="10345" width="16.7109375" style="3" customWidth="1"/>
    <col min="10346" max="10346" width="55.140625" style="3" customWidth="1"/>
    <col min="10347" max="10347" width="22.5703125" style="3" customWidth="1"/>
    <col min="10348" max="10348" width="23" style="3" customWidth="1"/>
    <col min="10349" max="10349" width="22.85546875" style="3" customWidth="1"/>
    <col min="10350" max="10350" width="23.42578125" style="3" customWidth="1"/>
    <col min="10351" max="10351" width="28.7109375" style="3" customWidth="1"/>
    <col min="10352" max="10352" width="12.7109375" style="3" customWidth="1"/>
    <col min="10353" max="10353" width="11.42578125" style="3"/>
    <col min="10354" max="10354" width="25.28515625" style="3" customWidth="1"/>
    <col min="10355" max="10355" width="15.85546875" style="3" bestFit="1" customWidth="1"/>
    <col min="10356" max="10357" width="18" style="3" bestFit="1" customWidth="1"/>
    <col min="10358" max="10576" width="11.42578125" style="3"/>
    <col min="10577" max="10577" width="15.42578125" style="3" customWidth="1"/>
    <col min="10578" max="10578" width="9.5703125" style="3" customWidth="1"/>
    <col min="10579" max="10579" width="14.42578125" style="3" customWidth="1"/>
    <col min="10580" max="10580" width="49.85546875" style="3" customWidth="1"/>
    <col min="10581" max="10581" width="22.5703125" style="3" customWidth="1"/>
    <col min="10582" max="10582" width="23" style="3" customWidth="1"/>
    <col min="10583" max="10583" width="22.85546875" style="3" customWidth="1"/>
    <col min="10584" max="10584" width="23.42578125" style="3" customWidth="1"/>
    <col min="10585" max="10585" width="22.42578125" style="3" customWidth="1"/>
    <col min="10586" max="10586" width="13.85546875" style="3" customWidth="1"/>
    <col min="10587" max="10587" width="20.7109375" style="3" customWidth="1"/>
    <col min="10588" max="10588" width="18.140625" style="3" customWidth="1"/>
    <col min="10589" max="10589" width="14.85546875" style="3" bestFit="1" customWidth="1"/>
    <col min="10590" max="10590" width="11.42578125" style="3"/>
    <col min="10591" max="10591" width="17.42578125" style="3" customWidth="1"/>
    <col min="10592" max="10594" width="18.140625" style="3" customWidth="1"/>
    <col min="10595" max="10598" width="11.42578125" style="3"/>
    <col min="10599" max="10599" width="34" style="3" customWidth="1"/>
    <col min="10600" max="10600" width="9.5703125" style="3" customWidth="1"/>
    <col min="10601" max="10601" width="16.7109375" style="3" customWidth="1"/>
    <col min="10602" max="10602" width="55.140625" style="3" customWidth="1"/>
    <col min="10603" max="10603" width="22.5703125" style="3" customWidth="1"/>
    <col min="10604" max="10604" width="23" style="3" customWidth="1"/>
    <col min="10605" max="10605" width="22.85546875" style="3" customWidth="1"/>
    <col min="10606" max="10606" width="23.42578125" style="3" customWidth="1"/>
    <col min="10607" max="10607" width="28.7109375" style="3" customWidth="1"/>
    <col min="10608" max="10608" width="12.7109375" style="3" customWidth="1"/>
    <col min="10609" max="10609" width="11.42578125" style="3"/>
    <col min="10610" max="10610" width="25.28515625" style="3" customWidth="1"/>
    <col min="10611" max="10611" width="15.85546875" style="3" bestFit="1" customWidth="1"/>
    <col min="10612" max="10613" width="18" style="3" bestFit="1" customWidth="1"/>
    <col min="10614" max="10832" width="11.42578125" style="3"/>
    <col min="10833" max="10833" width="15.42578125" style="3" customWidth="1"/>
    <col min="10834" max="10834" width="9.5703125" style="3" customWidth="1"/>
    <col min="10835" max="10835" width="14.42578125" style="3" customWidth="1"/>
    <col min="10836" max="10836" width="49.85546875" style="3" customWidth="1"/>
    <col min="10837" max="10837" width="22.5703125" style="3" customWidth="1"/>
    <col min="10838" max="10838" width="23" style="3" customWidth="1"/>
    <col min="10839" max="10839" width="22.85546875" style="3" customWidth="1"/>
    <col min="10840" max="10840" width="23.42578125" style="3" customWidth="1"/>
    <col min="10841" max="10841" width="22.42578125" style="3" customWidth="1"/>
    <col min="10842" max="10842" width="13.85546875" style="3" customWidth="1"/>
    <col min="10843" max="10843" width="20.7109375" style="3" customWidth="1"/>
    <col min="10844" max="10844" width="18.140625" style="3" customWidth="1"/>
    <col min="10845" max="10845" width="14.85546875" style="3" bestFit="1" customWidth="1"/>
    <col min="10846" max="10846" width="11.42578125" style="3"/>
    <col min="10847" max="10847" width="17.42578125" style="3" customWidth="1"/>
    <col min="10848" max="10850" width="18.140625" style="3" customWidth="1"/>
    <col min="10851" max="10854" width="11.42578125" style="3"/>
    <col min="10855" max="10855" width="34" style="3" customWidth="1"/>
    <col min="10856" max="10856" width="9.5703125" style="3" customWidth="1"/>
    <col min="10857" max="10857" width="16.7109375" style="3" customWidth="1"/>
    <col min="10858" max="10858" width="55.140625" style="3" customWidth="1"/>
    <col min="10859" max="10859" width="22.5703125" style="3" customWidth="1"/>
    <col min="10860" max="10860" width="23" style="3" customWidth="1"/>
    <col min="10861" max="10861" width="22.85546875" style="3" customWidth="1"/>
    <col min="10862" max="10862" width="23.42578125" style="3" customWidth="1"/>
    <col min="10863" max="10863" width="28.7109375" style="3" customWidth="1"/>
    <col min="10864" max="10864" width="12.7109375" style="3" customWidth="1"/>
    <col min="10865" max="10865" width="11.42578125" style="3"/>
    <col min="10866" max="10866" width="25.28515625" style="3" customWidth="1"/>
    <col min="10867" max="10867" width="15.85546875" style="3" bestFit="1" customWidth="1"/>
    <col min="10868" max="10869" width="18" style="3" bestFit="1" customWidth="1"/>
    <col min="10870" max="11088" width="11.42578125" style="3"/>
    <col min="11089" max="11089" width="15.42578125" style="3" customWidth="1"/>
    <col min="11090" max="11090" width="9.5703125" style="3" customWidth="1"/>
    <col min="11091" max="11091" width="14.42578125" style="3" customWidth="1"/>
    <col min="11092" max="11092" width="49.85546875" style="3" customWidth="1"/>
    <col min="11093" max="11093" width="22.5703125" style="3" customWidth="1"/>
    <col min="11094" max="11094" width="23" style="3" customWidth="1"/>
    <col min="11095" max="11095" width="22.85546875" style="3" customWidth="1"/>
    <col min="11096" max="11096" width="23.42578125" style="3" customWidth="1"/>
    <col min="11097" max="11097" width="22.42578125" style="3" customWidth="1"/>
    <col min="11098" max="11098" width="13.85546875" style="3" customWidth="1"/>
    <col min="11099" max="11099" width="20.7109375" style="3" customWidth="1"/>
    <col min="11100" max="11100" width="18.140625" style="3" customWidth="1"/>
    <col min="11101" max="11101" width="14.85546875" style="3" bestFit="1" customWidth="1"/>
    <col min="11102" max="11102" width="11.42578125" style="3"/>
    <col min="11103" max="11103" width="17.42578125" style="3" customWidth="1"/>
    <col min="11104" max="11106" width="18.140625" style="3" customWidth="1"/>
    <col min="11107" max="11110" width="11.42578125" style="3"/>
    <col min="11111" max="11111" width="34" style="3" customWidth="1"/>
    <col min="11112" max="11112" width="9.5703125" style="3" customWidth="1"/>
    <col min="11113" max="11113" width="16.7109375" style="3" customWidth="1"/>
    <col min="11114" max="11114" width="55.140625" style="3" customWidth="1"/>
    <col min="11115" max="11115" width="22.5703125" style="3" customWidth="1"/>
    <col min="11116" max="11116" width="23" style="3" customWidth="1"/>
    <col min="11117" max="11117" width="22.85546875" style="3" customWidth="1"/>
    <col min="11118" max="11118" width="23.42578125" style="3" customWidth="1"/>
    <col min="11119" max="11119" width="28.7109375" style="3" customWidth="1"/>
    <col min="11120" max="11120" width="12.7109375" style="3" customWidth="1"/>
    <col min="11121" max="11121" width="11.42578125" style="3"/>
    <col min="11122" max="11122" width="25.28515625" style="3" customWidth="1"/>
    <col min="11123" max="11123" width="15.85546875" style="3" bestFit="1" customWidth="1"/>
    <col min="11124" max="11125" width="18" style="3" bestFit="1" customWidth="1"/>
    <col min="11126" max="11344" width="11.42578125" style="3"/>
    <col min="11345" max="11345" width="15.42578125" style="3" customWidth="1"/>
    <col min="11346" max="11346" width="9.5703125" style="3" customWidth="1"/>
    <col min="11347" max="11347" width="14.42578125" style="3" customWidth="1"/>
    <col min="11348" max="11348" width="49.85546875" style="3" customWidth="1"/>
    <col min="11349" max="11349" width="22.5703125" style="3" customWidth="1"/>
    <col min="11350" max="11350" width="23" style="3" customWidth="1"/>
    <col min="11351" max="11351" width="22.85546875" style="3" customWidth="1"/>
    <col min="11352" max="11352" width="23.42578125" style="3" customWidth="1"/>
    <col min="11353" max="11353" width="22.42578125" style="3" customWidth="1"/>
    <col min="11354" max="11354" width="13.85546875" style="3" customWidth="1"/>
    <col min="11355" max="11355" width="20.7109375" style="3" customWidth="1"/>
    <col min="11356" max="11356" width="18.140625" style="3" customWidth="1"/>
    <col min="11357" max="11357" width="14.85546875" style="3" bestFit="1" customWidth="1"/>
    <col min="11358" max="11358" width="11.42578125" style="3"/>
    <col min="11359" max="11359" width="17.42578125" style="3" customWidth="1"/>
    <col min="11360" max="11362" width="18.140625" style="3" customWidth="1"/>
    <col min="11363" max="11366" width="11.42578125" style="3"/>
    <col min="11367" max="11367" width="34" style="3" customWidth="1"/>
    <col min="11368" max="11368" width="9.5703125" style="3" customWidth="1"/>
    <col min="11369" max="11369" width="16.7109375" style="3" customWidth="1"/>
    <col min="11370" max="11370" width="55.140625" style="3" customWidth="1"/>
    <col min="11371" max="11371" width="22.5703125" style="3" customWidth="1"/>
    <col min="11372" max="11372" width="23" style="3" customWidth="1"/>
    <col min="11373" max="11373" width="22.85546875" style="3" customWidth="1"/>
    <col min="11374" max="11374" width="23.42578125" style="3" customWidth="1"/>
    <col min="11375" max="11375" width="28.7109375" style="3" customWidth="1"/>
    <col min="11376" max="11376" width="12.7109375" style="3" customWidth="1"/>
    <col min="11377" max="11377" width="11.42578125" style="3"/>
    <col min="11378" max="11378" width="25.28515625" style="3" customWidth="1"/>
    <col min="11379" max="11379" width="15.85546875" style="3" bestFit="1" customWidth="1"/>
    <col min="11380" max="11381" width="18" style="3" bestFit="1" customWidth="1"/>
    <col min="11382" max="11600" width="11.42578125" style="3"/>
    <col min="11601" max="11601" width="15.42578125" style="3" customWidth="1"/>
    <col min="11602" max="11602" width="9.5703125" style="3" customWidth="1"/>
    <col min="11603" max="11603" width="14.42578125" style="3" customWidth="1"/>
    <col min="11604" max="11604" width="49.85546875" style="3" customWidth="1"/>
    <col min="11605" max="11605" width="22.5703125" style="3" customWidth="1"/>
    <col min="11606" max="11606" width="23" style="3" customWidth="1"/>
    <col min="11607" max="11607" width="22.85546875" style="3" customWidth="1"/>
    <col min="11608" max="11608" width="23.42578125" style="3" customWidth="1"/>
    <col min="11609" max="11609" width="22.42578125" style="3" customWidth="1"/>
    <col min="11610" max="11610" width="13.85546875" style="3" customWidth="1"/>
    <col min="11611" max="11611" width="20.7109375" style="3" customWidth="1"/>
    <col min="11612" max="11612" width="18.140625" style="3" customWidth="1"/>
    <col min="11613" max="11613" width="14.85546875" style="3" bestFit="1" customWidth="1"/>
    <col min="11614" max="11614" width="11.42578125" style="3"/>
    <col min="11615" max="11615" width="17.42578125" style="3" customWidth="1"/>
    <col min="11616" max="11618" width="18.140625" style="3" customWidth="1"/>
    <col min="11619" max="11622" width="11.42578125" style="3"/>
    <col min="11623" max="11623" width="34" style="3" customWidth="1"/>
    <col min="11624" max="11624" width="9.5703125" style="3" customWidth="1"/>
    <col min="11625" max="11625" width="16.7109375" style="3" customWidth="1"/>
    <col min="11626" max="11626" width="55.140625" style="3" customWidth="1"/>
    <col min="11627" max="11627" width="22.5703125" style="3" customWidth="1"/>
    <col min="11628" max="11628" width="23" style="3" customWidth="1"/>
    <col min="11629" max="11629" width="22.85546875" style="3" customWidth="1"/>
    <col min="11630" max="11630" width="23.42578125" style="3" customWidth="1"/>
    <col min="11631" max="11631" width="28.7109375" style="3" customWidth="1"/>
    <col min="11632" max="11632" width="12.7109375" style="3" customWidth="1"/>
    <col min="11633" max="11633" width="11.42578125" style="3"/>
    <col min="11634" max="11634" width="25.28515625" style="3" customWidth="1"/>
    <col min="11635" max="11635" width="15.85546875" style="3" bestFit="1" customWidth="1"/>
    <col min="11636" max="11637" width="18" style="3" bestFit="1" customWidth="1"/>
    <col min="11638" max="11856" width="11.42578125" style="3"/>
    <col min="11857" max="11857" width="15.42578125" style="3" customWidth="1"/>
    <col min="11858" max="11858" width="9.5703125" style="3" customWidth="1"/>
    <col min="11859" max="11859" width="14.42578125" style="3" customWidth="1"/>
    <col min="11860" max="11860" width="49.85546875" style="3" customWidth="1"/>
    <col min="11861" max="11861" width="22.5703125" style="3" customWidth="1"/>
    <col min="11862" max="11862" width="23" style="3" customWidth="1"/>
    <col min="11863" max="11863" width="22.85546875" style="3" customWidth="1"/>
    <col min="11864" max="11864" width="23.42578125" style="3" customWidth="1"/>
    <col min="11865" max="11865" width="22.42578125" style="3" customWidth="1"/>
    <col min="11866" max="11866" width="13.85546875" style="3" customWidth="1"/>
    <col min="11867" max="11867" width="20.7109375" style="3" customWidth="1"/>
    <col min="11868" max="11868" width="18.140625" style="3" customWidth="1"/>
    <col min="11869" max="11869" width="14.85546875" style="3" bestFit="1" customWidth="1"/>
    <col min="11870" max="11870" width="11.42578125" style="3"/>
    <col min="11871" max="11871" width="17.42578125" style="3" customWidth="1"/>
    <col min="11872" max="11874" width="18.140625" style="3" customWidth="1"/>
    <col min="11875" max="11878" width="11.42578125" style="3"/>
    <col min="11879" max="11879" width="34" style="3" customWidth="1"/>
    <col min="11880" max="11880" width="9.5703125" style="3" customWidth="1"/>
    <col min="11881" max="11881" width="16.7109375" style="3" customWidth="1"/>
    <col min="11882" max="11882" width="55.140625" style="3" customWidth="1"/>
    <col min="11883" max="11883" width="22.5703125" style="3" customWidth="1"/>
    <col min="11884" max="11884" width="23" style="3" customWidth="1"/>
    <col min="11885" max="11885" width="22.85546875" style="3" customWidth="1"/>
    <col min="11886" max="11886" width="23.42578125" style="3" customWidth="1"/>
    <col min="11887" max="11887" width="28.7109375" style="3" customWidth="1"/>
    <col min="11888" max="11888" width="12.7109375" style="3" customWidth="1"/>
    <col min="11889" max="11889" width="11.42578125" style="3"/>
    <col min="11890" max="11890" width="25.28515625" style="3" customWidth="1"/>
    <col min="11891" max="11891" width="15.85546875" style="3" bestFit="1" customWidth="1"/>
    <col min="11892" max="11893" width="18" style="3" bestFit="1" customWidth="1"/>
    <col min="11894" max="12112" width="11.42578125" style="3"/>
    <col min="12113" max="12113" width="15.42578125" style="3" customWidth="1"/>
    <col min="12114" max="12114" width="9.5703125" style="3" customWidth="1"/>
    <col min="12115" max="12115" width="14.42578125" style="3" customWidth="1"/>
    <col min="12116" max="12116" width="49.85546875" style="3" customWidth="1"/>
    <col min="12117" max="12117" width="22.5703125" style="3" customWidth="1"/>
    <col min="12118" max="12118" width="23" style="3" customWidth="1"/>
    <col min="12119" max="12119" width="22.85546875" style="3" customWidth="1"/>
    <col min="12120" max="12120" width="23.42578125" style="3" customWidth="1"/>
    <col min="12121" max="12121" width="22.42578125" style="3" customWidth="1"/>
    <col min="12122" max="12122" width="13.85546875" style="3" customWidth="1"/>
    <col min="12123" max="12123" width="20.7109375" style="3" customWidth="1"/>
    <col min="12124" max="12124" width="18.140625" style="3" customWidth="1"/>
    <col min="12125" max="12125" width="14.85546875" style="3" bestFit="1" customWidth="1"/>
    <col min="12126" max="12126" width="11.42578125" style="3"/>
    <col min="12127" max="12127" width="17.42578125" style="3" customWidth="1"/>
    <col min="12128" max="12130" width="18.140625" style="3" customWidth="1"/>
    <col min="12131" max="12134" width="11.42578125" style="3"/>
    <col min="12135" max="12135" width="34" style="3" customWidth="1"/>
    <col min="12136" max="12136" width="9.5703125" style="3" customWidth="1"/>
    <col min="12137" max="12137" width="16.7109375" style="3" customWidth="1"/>
    <col min="12138" max="12138" width="55.140625" style="3" customWidth="1"/>
    <col min="12139" max="12139" width="22.5703125" style="3" customWidth="1"/>
    <col min="12140" max="12140" width="23" style="3" customWidth="1"/>
    <col min="12141" max="12141" width="22.85546875" style="3" customWidth="1"/>
    <col min="12142" max="12142" width="23.42578125" style="3" customWidth="1"/>
    <col min="12143" max="12143" width="28.7109375" style="3" customWidth="1"/>
    <col min="12144" max="12144" width="12.7109375" style="3" customWidth="1"/>
    <col min="12145" max="12145" width="11.42578125" style="3"/>
    <col min="12146" max="12146" width="25.28515625" style="3" customWidth="1"/>
    <col min="12147" max="12147" width="15.85546875" style="3" bestFit="1" customWidth="1"/>
    <col min="12148" max="12149" width="18" style="3" bestFit="1" customWidth="1"/>
    <col min="12150" max="12368" width="11.42578125" style="3"/>
    <col min="12369" max="12369" width="15.42578125" style="3" customWidth="1"/>
    <col min="12370" max="12370" width="9.5703125" style="3" customWidth="1"/>
    <col min="12371" max="12371" width="14.42578125" style="3" customWidth="1"/>
    <col min="12372" max="12372" width="49.85546875" style="3" customWidth="1"/>
    <col min="12373" max="12373" width="22.5703125" style="3" customWidth="1"/>
    <col min="12374" max="12374" width="23" style="3" customWidth="1"/>
    <col min="12375" max="12375" width="22.85546875" style="3" customWidth="1"/>
    <col min="12376" max="12376" width="23.42578125" style="3" customWidth="1"/>
    <col min="12377" max="12377" width="22.42578125" style="3" customWidth="1"/>
    <col min="12378" max="12378" width="13.85546875" style="3" customWidth="1"/>
    <col min="12379" max="12379" width="20.7109375" style="3" customWidth="1"/>
    <col min="12380" max="12380" width="18.140625" style="3" customWidth="1"/>
    <col min="12381" max="12381" width="14.85546875" style="3" bestFit="1" customWidth="1"/>
    <col min="12382" max="12382" width="11.42578125" style="3"/>
    <col min="12383" max="12383" width="17.42578125" style="3" customWidth="1"/>
    <col min="12384" max="12386" width="18.140625" style="3" customWidth="1"/>
    <col min="12387" max="12390" width="11.42578125" style="3"/>
    <col min="12391" max="12391" width="34" style="3" customWidth="1"/>
    <col min="12392" max="12392" width="9.5703125" style="3" customWidth="1"/>
    <col min="12393" max="12393" width="16.7109375" style="3" customWidth="1"/>
    <col min="12394" max="12394" width="55.140625" style="3" customWidth="1"/>
    <col min="12395" max="12395" width="22.5703125" style="3" customWidth="1"/>
    <col min="12396" max="12396" width="23" style="3" customWidth="1"/>
    <col min="12397" max="12397" width="22.85546875" style="3" customWidth="1"/>
    <col min="12398" max="12398" width="23.42578125" style="3" customWidth="1"/>
    <col min="12399" max="12399" width="28.7109375" style="3" customWidth="1"/>
    <col min="12400" max="12400" width="12.7109375" style="3" customWidth="1"/>
    <col min="12401" max="12401" width="11.42578125" style="3"/>
    <col min="12402" max="12402" width="25.28515625" style="3" customWidth="1"/>
    <col min="12403" max="12403" width="15.85546875" style="3" bestFit="1" customWidth="1"/>
    <col min="12404" max="12405" width="18" style="3" bestFit="1" customWidth="1"/>
    <col min="12406" max="12624" width="11.42578125" style="3"/>
    <col min="12625" max="12625" width="15.42578125" style="3" customWidth="1"/>
    <col min="12626" max="12626" width="9.5703125" style="3" customWidth="1"/>
    <col min="12627" max="12627" width="14.42578125" style="3" customWidth="1"/>
    <col min="12628" max="12628" width="49.85546875" style="3" customWidth="1"/>
    <col min="12629" max="12629" width="22.5703125" style="3" customWidth="1"/>
    <col min="12630" max="12630" width="23" style="3" customWidth="1"/>
    <col min="12631" max="12631" width="22.85546875" style="3" customWidth="1"/>
    <col min="12632" max="12632" width="23.42578125" style="3" customWidth="1"/>
    <col min="12633" max="12633" width="22.42578125" style="3" customWidth="1"/>
    <col min="12634" max="12634" width="13.85546875" style="3" customWidth="1"/>
    <col min="12635" max="12635" width="20.7109375" style="3" customWidth="1"/>
    <col min="12636" max="12636" width="18.140625" style="3" customWidth="1"/>
    <col min="12637" max="12637" width="14.85546875" style="3" bestFit="1" customWidth="1"/>
    <col min="12638" max="12638" width="11.42578125" style="3"/>
    <col min="12639" max="12639" width="17.42578125" style="3" customWidth="1"/>
    <col min="12640" max="12642" width="18.140625" style="3" customWidth="1"/>
    <col min="12643" max="12646" width="11.42578125" style="3"/>
    <col min="12647" max="12647" width="34" style="3" customWidth="1"/>
    <col min="12648" max="12648" width="9.5703125" style="3" customWidth="1"/>
    <col min="12649" max="12649" width="16.7109375" style="3" customWidth="1"/>
    <col min="12650" max="12650" width="55.140625" style="3" customWidth="1"/>
    <col min="12651" max="12651" width="22.5703125" style="3" customWidth="1"/>
    <col min="12652" max="12652" width="23" style="3" customWidth="1"/>
    <col min="12653" max="12653" width="22.85546875" style="3" customWidth="1"/>
    <col min="12654" max="12654" width="23.42578125" style="3" customWidth="1"/>
    <col min="12655" max="12655" width="28.7109375" style="3" customWidth="1"/>
    <col min="12656" max="12656" width="12.7109375" style="3" customWidth="1"/>
    <col min="12657" max="12657" width="11.42578125" style="3"/>
    <col min="12658" max="12658" width="25.28515625" style="3" customWidth="1"/>
    <col min="12659" max="12659" width="15.85546875" style="3" bestFit="1" customWidth="1"/>
    <col min="12660" max="12661" width="18" style="3" bestFit="1" customWidth="1"/>
    <col min="12662" max="12880" width="11.42578125" style="3"/>
    <col min="12881" max="12881" width="15.42578125" style="3" customWidth="1"/>
    <col min="12882" max="12882" width="9.5703125" style="3" customWidth="1"/>
    <col min="12883" max="12883" width="14.42578125" style="3" customWidth="1"/>
    <col min="12884" max="12884" width="49.85546875" style="3" customWidth="1"/>
    <col min="12885" max="12885" width="22.5703125" style="3" customWidth="1"/>
    <col min="12886" max="12886" width="23" style="3" customWidth="1"/>
    <col min="12887" max="12887" width="22.85546875" style="3" customWidth="1"/>
    <col min="12888" max="12888" width="23.42578125" style="3" customWidth="1"/>
    <col min="12889" max="12889" width="22.42578125" style="3" customWidth="1"/>
    <col min="12890" max="12890" width="13.85546875" style="3" customWidth="1"/>
    <col min="12891" max="12891" width="20.7109375" style="3" customWidth="1"/>
    <col min="12892" max="12892" width="18.140625" style="3" customWidth="1"/>
    <col min="12893" max="12893" width="14.85546875" style="3" bestFit="1" customWidth="1"/>
    <col min="12894" max="12894" width="11.42578125" style="3"/>
    <col min="12895" max="12895" width="17.42578125" style="3" customWidth="1"/>
    <col min="12896" max="12898" width="18.140625" style="3" customWidth="1"/>
    <col min="12899" max="12902" width="11.42578125" style="3"/>
    <col min="12903" max="12903" width="34" style="3" customWidth="1"/>
    <col min="12904" max="12904" width="9.5703125" style="3" customWidth="1"/>
    <col min="12905" max="12905" width="16.7109375" style="3" customWidth="1"/>
    <col min="12906" max="12906" width="55.140625" style="3" customWidth="1"/>
    <col min="12907" max="12907" width="22.5703125" style="3" customWidth="1"/>
    <col min="12908" max="12908" width="23" style="3" customWidth="1"/>
    <col min="12909" max="12909" width="22.85546875" style="3" customWidth="1"/>
    <col min="12910" max="12910" width="23.42578125" style="3" customWidth="1"/>
    <col min="12911" max="12911" width="28.7109375" style="3" customWidth="1"/>
    <col min="12912" max="12912" width="12.7109375" style="3" customWidth="1"/>
    <col min="12913" max="12913" width="11.42578125" style="3"/>
    <col min="12914" max="12914" width="25.28515625" style="3" customWidth="1"/>
    <col min="12915" max="12915" width="15.85546875" style="3" bestFit="1" customWidth="1"/>
    <col min="12916" max="12917" width="18" style="3" bestFit="1" customWidth="1"/>
    <col min="12918" max="13136" width="11.42578125" style="3"/>
    <col min="13137" max="13137" width="15.42578125" style="3" customWidth="1"/>
    <col min="13138" max="13138" width="9.5703125" style="3" customWidth="1"/>
    <col min="13139" max="13139" width="14.42578125" style="3" customWidth="1"/>
    <col min="13140" max="13140" width="49.85546875" style="3" customWidth="1"/>
    <col min="13141" max="13141" width="22.5703125" style="3" customWidth="1"/>
    <col min="13142" max="13142" width="23" style="3" customWidth="1"/>
    <col min="13143" max="13143" width="22.85546875" style="3" customWidth="1"/>
    <col min="13144" max="13144" width="23.42578125" style="3" customWidth="1"/>
    <col min="13145" max="13145" width="22.42578125" style="3" customWidth="1"/>
    <col min="13146" max="13146" width="13.85546875" style="3" customWidth="1"/>
    <col min="13147" max="13147" width="20.7109375" style="3" customWidth="1"/>
    <col min="13148" max="13148" width="18.140625" style="3" customWidth="1"/>
    <col min="13149" max="13149" width="14.85546875" style="3" bestFit="1" customWidth="1"/>
    <col min="13150" max="13150" width="11.42578125" style="3"/>
    <col min="13151" max="13151" width="17.42578125" style="3" customWidth="1"/>
    <col min="13152" max="13154" width="18.140625" style="3" customWidth="1"/>
    <col min="13155" max="13158" width="11.42578125" style="3"/>
    <col min="13159" max="13159" width="34" style="3" customWidth="1"/>
    <col min="13160" max="13160" width="9.5703125" style="3" customWidth="1"/>
    <col min="13161" max="13161" width="16.7109375" style="3" customWidth="1"/>
    <col min="13162" max="13162" width="55.140625" style="3" customWidth="1"/>
    <col min="13163" max="13163" width="22.5703125" style="3" customWidth="1"/>
    <col min="13164" max="13164" width="23" style="3" customWidth="1"/>
    <col min="13165" max="13165" width="22.85546875" style="3" customWidth="1"/>
    <col min="13166" max="13166" width="23.42578125" style="3" customWidth="1"/>
    <col min="13167" max="13167" width="28.7109375" style="3" customWidth="1"/>
    <col min="13168" max="13168" width="12.7109375" style="3" customWidth="1"/>
    <col min="13169" max="13169" width="11.42578125" style="3"/>
    <col min="13170" max="13170" width="25.28515625" style="3" customWidth="1"/>
    <col min="13171" max="13171" width="15.85546875" style="3" bestFit="1" customWidth="1"/>
    <col min="13172" max="13173" width="18" style="3" bestFit="1" customWidth="1"/>
    <col min="13174" max="13392" width="11.42578125" style="3"/>
    <col min="13393" max="13393" width="15.42578125" style="3" customWidth="1"/>
    <col min="13394" max="13394" width="9.5703125" style="3" customWidth="1"/>
    <col min="13395" max="13395" width="14.42578125" style="3" customWidth="1"/>
    <col min="13396" max="13396" width="49.85546875" style="3" customWidth="1"/>
    <col min="13397" max="13397" width="22.5703125" style="3" customWidth="1"/>
    <col min="13398" max="13398" width="23" style="3" customWidth="1"/>
    <col min="13399" max="13399" width="22.85546875" style="3" customWidth="1"/>
    <col min="13400" max="13400" width="23.42578125" style="3" customWidth="1"/>
    <col min="13401" max="13401" width="22.42578125" style="3" customWidth="1"/>
    <col min="13402" max="13402" width="13.85546875" style="3" customWidth="1"/>
    <col min="13403" max="13403" width="20.7109375" style="3" customWidth="1"/>
    <col min="13404" max="13404" width="18.140625" style="3" customWidth="1"/>
    <col min="13405" max="13405" width="14.85546875" style="3" bestFit="1" customWidth="1"/>
    <col min="13406" max="13406" width="11.42578125" style="3"/>
    <col min="13407" max="13407" width="17.42578125" style="3" customWidth="1"/>
    <col min="13408" max="13410" width="18.140625" style="3" customWidth="1"/>
    <col min="13411" max="13414" width="11.42578125" style="3"/>
    <col min="13415" max="13415" width="34" style="3" customWidth="1"/>
    <col min="13416" max="13416" width="9.5703125" style="3" customWidth="1"/>
    <col min="13417" max="13417" width="16.7109375" style="3" customWidth="1"/>
    <col min="13418" max="13418" width="55.140625" style="3" customWidth="1"/>
    <col min="13419" max="13419" width="22.5703125" style="3" customWidth="1"/>
    <col min="13420" max="13420" width="23" style="3" customWidth="1"/>
    <col min="13421" max="13421" width="22.85546875" style="3" customWidth="1"/>
    <col min="13422" max="13422" width="23.42578125" style="3" customWidth="1"/>
    <col min="13423" max="13423" width="28.7109375" style="3" customWidth="1"/>
    <col min="13424" max="13424" width="12.7109375" style="3" customWidth="1"/>
    <col min="13425" max="13425" width="11.42578125" style="3"/>
    <col min="13426" max="13426" width="25.28515625" style="3" customWidth="1"/>
    <col min="13427" max="13427" width="15.85546875" style="3" bestFit="1" customWidth="1"/>
    <col min="13428" max="13429" width="18" style="3" bestFit="1" customWidth="1"/>
    <col min="13430" max="13648" width="11.42578125" style="3"/>
    <col min="13649" max="13649" width="15.42578125" style="3" customWidth="1"/>
    <col min="13650" max="13650" width="9.5703125" style="3" customWidth="1"/>
    <col min="13651" max="13651" width="14.42578125" style="3" customWidth="1"/>
    <col min="13652" max="13652" width="49.85546875" style="3" customWidth="1"/>
    <col min="13653" max="13653" width="22.5703125" style="3" customWidth="1"/>
    <col min="13654" max="13654" width="23" style="3" customWidth="1"/>
    <col min="13655" max="13655" width="22.85546875" style="3" customWidth="1"/>
    <col min="13656" max="13656" width="23.42578125" style="3" customWidth="1"/>
    <col min="13657" max="13657" width="22.42578125" style="3" customWidth="1"/>
    <col min="13658" max="13658" width="13.85546875" style="3" customWidth="1"/>
    <col min="13659" max="13659" width="20.7109375" style="3" customWidth="1"/>
    <col min="13660" max="13660" width="18.140625" style="3" customWidth="1"/>
    <col min="13661" max="13661" width="14.85546875" style="3" bestFit="1" customWidth="1"/>
    <col min="13662" max="13662" width="11.42578125" style="3"/>
    <col min="13663" max="13663" width="17.42578125" style="3" customWidth="1"/>
    <col min="13664" max="13666" width="18.140625" style="3" customWidth="1"/>
    <col min="13667" max="13670" width="11.42578125" style="3"/>
    <col min="13671" max="13671" width="34" style="3" customWidth="1"/>
    <col min="13672" max="13672" width="9.5703125" style="3" customWidth="1"/>
    <col min="13673" max="13673" width="16.7109375" style="3" customWidth="1"/>
    <col min="13674" max="13674" width="55.140625" style="3" customWidth="1"/>
    <col min="13675" max="13675" width="22.5703125" style="3" customWidth="1"/>
    <col min="13676" max="13676" width="23" style="3" customWidth="1"/>
    <col min="13677" max="13677" width="22.85546875" style="3" customWidth="1"/>
    <col min="13678" max="13678" width="23.42578125" style="3" customWidth="1"/>
    <col min="13679" max="13679" width="28.7109375" style="3" customWidth="1"/>
    <col min="13680" max="13680" width="12.7109375" style="3" customWidth="1"/>
    <col min="13681" max="13681" width="11.42578125" style="3"/>
    <col min="13682" max="13682" width="25.28515625" style="3" customWidth="1"/>
    <col min="13683" max="13683" width="15.85546875" style="3" bestFit="1" customWidth="1"/>
    <col min="13684" max="13685" width="18" style="3" bestFit="1" customWidth="1"/>
    <col min="13686" max="13904" width="11.42578125" style="3"/>
    <col min="13905" max="13905" width="15.42578125" style="3" customWidth="1"/>
    <col min="13906" max="13906" width="9.5703125" style="3" customWidth="1"/>
    <col min="13907" max="13907" width="14.42578125" style="3" customWidth="1"/>
    <col min="13908" max="13908" width="49.85546875" style="3" customWidth="1"/>
    <col min="13909" max="13909" width="22.5703125" style="3" customWidth="1"/>
    <col min="13910" max="13910" width="23" style="3" customWidth="1"/>
    <col min="13911" max="13911" width="22.85546875" style="3" customWidth="1"/>
    <col min="13912" max="13912" width="23.42578125" style="3" customWidth="1"/>
    <col min="13913" max="13913" width="22.42578125" style="3" customWidth="1"/>
    <col min="13914" max="13914" width="13.85546875" style="3" customWidth="1"/>
    <col min="13915" max="13915" width="20.7109375" style="3" customWidth="1"/>
    <col min="13916" max="13916" width="18.140625" style="3" customWidth="1"/>
    <col min="13917" max="13917" width="14.85546875" style="3" bestFit="1" customWidth="1"/>
    <col min="13918" max="13918" width="11.42578125" style="3"/>
    <col min="13919" max="13919" width="17.42578125" style="3" customWidth="1"/>
    <col min="13920" max="13922" width="18.140625" style="3" customWidth="1"/>
    <col min="13923" max="13926" width="11.42578125" style="3"/>
    <col min="13927" max="13927" width="34" style="3" customWidth="1"/>
    <col min="13928" max="13928" width="9.5703125" style="3" customWidth="1"/>
    <col min="13929" max="13929" width="16.7109375" style="3" customWidth="1"/>
    <col min="13930" max="13930" width="55.140625" style="3" customWidth="1"/>
    <col min="13931" max="13931" width="22.5703125" style="3" customWidth="1"/>
    <col min="13932" max="13932" width="23" style="3" customWidth="1"/>
    <col min="13933" max="13933" width="22.85546875" style="3" customWidth="1"/>
    <col min="13934" max="13934" width="23.42578125" style="3" customWidth="1"/>
    <col min="13935" max="13935" width="28.7109375" style="3" customWidth="1"/>
    <col min="13936" max="13936" width="12.7109375" style="3" customWidth="1"/>
    <col min="13937" max="13937" width="11.42578125" style="3"/>
    <col min="13938" max="13938" width="25.28515625" style="3" customWidth="1"/>
    <col min="13939" max="13939" width="15.85546875" style="3" bestFit="1" customWidth="1"/>
    <col min="13940" max="13941" width="18" style="3" bestFit="1" customWidth="1"/>
    <col min="13942" max="14160" width="11.42578125" style="3"/>
    <col min="14161" max="14161" width="15.42578125" style="3" customWidth="1"/>
    <col min="14162" max="14162" width="9.5703125" style="3" customWidth="1"/>
    <col min="14163" max="14163" width="14.42578125" style="3" customWidth="1"/>
    <col min="14164" max="14164" width="49.85546875" style="3" customWidth="1"/>
    <col min="14165" max="14165" width="22.5703125" style="3" customWidth="1"/>
    <col min="14166" max="14166" width="23" style="3" customWidth="1"/>
    <col min="14167" max="14167" width="22.85546875" style="3" customWidth="1"/>
    <col min="14168" max="14168" width="23.42578125" style="3" customWidth="1"/>
    <col min="14169" max="14169" width="22.42578125" style="3" customWidth="1"/>
    <col min="14170" max="14170" width="13.85546875" style="3" customWidth="1"/>
    <col min="14171" max="14171" width="20.7109375" style="3" customWidth="1"/>
    <col min="14172" max="14172" width="18.140625" style="3" customWidth="1"/>
    <col min="14173" max="14173" width="14.85546875" style="3" bestFit="1" customWidth="1"/>
    <col min="14174" max="14174" width="11.42578125" style="3"/>
    <col min="14175" max="14175" width="17.42578125" style="3" customWidth="1"/>
    <col min="14176" max="14178" width="18.140625" style="3" customWidth="1"/>
    <col min="14179" max="14182" width="11.42578125" style="3"/>
    <col min="14183" max="14183" width="34" style="3" customWidth="1"/>
    <col min="14184" max="14184" width="9.5703125" style="3" customWidth="1"/>
    <col min="14185" max="14185" width="16.7109375" style="3" customWidth="1"/>
    <col min="14186" max="14186" width="55.140625" style="3" customWidth="1"/>
    <col min="14187" max="14187" width="22.5703125" style="3" customWidth="1"/>
    <col min="14188" max="14188" width="23" style="3" customWidth="1"/>
    <col min="14189" max="14189" width="22.85546875" style="3" customWidth="1"/>
    <col min="14190" max="14190" width="23.42578125" style="3" customWidth="1"/>
    <col min="14191" max="14191" width="28.7109375" style="3" customWidth="1"/>
    <col min="14192" max="14192" width="12.7109375" style="3" customWidth="1"/>
    <col min="14193" max="14193" width="11.42578125" style="3"/>
    <col min="14194" max="14194" width="25.28515625" style="3" customWidth="1"/>
    <col min="14195" max="14195" width="15.85546875" style="3" bestFit="1" customWidth="1"/>
    <col min="14196" max="14197" width="18" style="3" bestFit="1" customWidth="1"/>
    <col min="14198" max="14416" width="11.42578125" style="3"/>
    <col min="14417" max="14417" width="15.42578125" style="3" customWidth="1"/>
    <col min="14418" max="14418" width="9.5703125" style="3" customWidth="1"/>
    <col min="14419" max="14419" width="14.42578125" style="3" customWidth="1"/>
    <col min="14420" max="14420" width="49.85546875" style="3" customWidth="1"/>
    <col min="14421" max="14421" width="22.5703125" style="3" customWidth="1"/>
    <col min="14422" max="14422" width="23" style="3" customWidth="1"/>
    <col min="14423" max="14423" width="22.85546875" style="3" customWidth="1"/>
    <col min="14424" max="14424" width="23.42578125" style="3" customWidth="1"/>
    <col min="14425" max="14425" width="22.42578125" style="3" customWidth="1"/>
    <col min="14426" max="14426" width="13.85546875" style="3" customWidth="1"/>
    <col min="14427" max="14427" width="20.7109375" style="3" customWidth="1"/>
    <col min="14428" max="14428" width="18.140625" style="3" customWidth="1"/>
    <col min="14429" max="14429" width="14.85546875" style="3" bestFit="1" customWidth="1"/>
    <col min="14430" max="14430" width="11.42578125" style="3"/>
    <col min="14431" max="14431" width="17.42578125" style="3" customWidth="1"/>
    <col min="14432" max="14434" width="18.140625" style="3" customWidth="1"/>
    <col min="14435" max="14438" width="11.42578125" style="3"/>
    <col min="14439" max="14439" width="34" style="3" customWidth="1"/>
    <col min="14440" max="14440" width="9.5703125" style="3" customWidth="1"/>
    <col min="14441" max="14441" width="16.7109375" style="3" customWidth="1"/>
    <col min="14442" max="14442" width="55.140625" style="3" customWidth="1"/>
    <col min="14443" max="14443" width="22.5703125" style="3" customWidth="1"/>
    <col min="14444" max="14444" width="23" style="3" customWidth="1"/>
    <col min="14445" max="14445" width="22.85546875" style="3" customWidth="1"/>
    <col min="14446" max="14446" width="23.42578125" style="3" customWidth="1"/>
    <col min="14447" max="14447" width="28.7109375" style="3" customWidth="1"/>
    <col min="14448" max="14448" width="12.7109375" style="3" customWidth="1"/>
    <col min="14449" max="14449" width="11.42578125" style="3"/>
    <col min="14450" max="14450" width="25.28515625" style="3" customWidth="1"/>
    <col min="14451" max="14451" width="15.85546875" style="3" bestFit="1" customWidth="1"/>
    <col min="14452" max="14453" width="18" style="3" bestFit="1" customWidth="1"/>
    <col min="14454" max="14672" width="11.42578125" style="3"/>
    <col min="14673" max="14673" width="15.42578125" style="3" customWidth="1"/>
    <col min="14674" max="14674" width="9.5703125" style="3" customWidth="1"/>
    <col min="14675" max="14675" width="14.42578125" style="3" customWidth="1"/>
    <col min="14676" max="14676" width="49.85546875" style="3" customWidth="1"/>
    <col min="14677" max="14677" width="22.5703125" style="3" customWidth="1"/>
    <col min="14678" max="14678" width="23" style="3" customWidth="1"/>
    <col min="14679" max="14679" width="22.85546875" style="3" customWidth="1"/>
    <col min="14680" max="14680" width="23.42578125" style="3" customWidth="1"/>
    <col min="14681" max="14681" width="22.42578125" style="3" customWidth="1"/>
    <col min="14682" max="14682" width="13.85546875" style="3" customWidth="1"/>
    <col min="14683" max="14683" width="20.7109375" style="3" customWidth="1"/>
    <col min="14684" max="14684" width="18.140625" style="3" customWidth="1"/>
    <col min="14685" max="14685" width="14.85546875" style="3" bestFit="1" customWidth="1"/>
    <col min="14686" max="14686" width="11.42578125" style="3"/>
    <col min="14687" max="14687" width="17.42578125" style="3" customWidth="1"/>
    <col min="14688" max="14690" width="18.140625" style="3" customWidth="1"/>
    <col min="14691" max="14694" width="11.42578125" style="3"/>
    <col min="14695" max="14695" width="34" style="3" customWidth="1"/>
    <col min="14696" max="14696" width="9.5703125" style="3" customWidth="1"/>
    <col min="14697" max="14697" width="16.7109375" style="3" customWidth="1"/>
    <col min="14698" max="14698" width="55.140625" style="3" customWidth="1"/>
    <col min="14699" max="14699" width="22.5703125" style="3" customWidth="1"/>
    <col min="14700" max="14700" width="23" style="3" customWidth="1"/>
    <col min="14701" max="14701" width="22.85546875" style="3" customWidth="1"/>
    <col min="14702" max="14702" width="23.42578125" style="3" customWidth="1"/>
    <col min="14703" max="14703" width="28.7109375" style="3" customWidth="1"/>
    <col min="14704" max="14704" width="12.7109375" style="3" customWidth="1"/>
    <col min="14705" max="14705" width="11.42578125" style="3"/>
    <col min="14706" max="14706" width="25.28515625" style="3" customWidth="1"/>
    <col min="14707" max="14707" width="15.85546875" style="3" bestFit="1" customWidth="1"/>
    <col min="14708" max="14709" width="18" style="3" bestFit="1" customWidth="1"/>
    <col min="14710" max="14928" width="11.42578125" style="3"/>
    <col min="14929" max="14929" width="15.42578125" style="3" customWidth="1"/>
    <col min="14930" max="14930" width="9.5703125" style="3" customWidth="1"/>
    <col min="14931" max="14931" width="14.42578125" style="3" customWidth="1"/>
    <col min="14932" max="14932" width="49.85546875" style="3" customWidth="1"/>
    <col min="14933" max="14933" width="22.5703125" style="3" customWidth="1"/>
    <col min="14934" max="14934" width="23" style="3" customWidth="1"/>
    <col min="14935" max="14935" width="22.85546875" style="3" customWidth="1"/>
    <col min="14936" max="14936" width="23.42578125" style="3" customWidth="1"/>
    <col min="14937" max="14937" width="22.42578125" style="3" customWidth="1"/>
    <col min="14938" max="14938" width="13.85546875" style="3" customWidth="1"/>
    <col min="14939" max="14939" width="20.7109375" style="3" customWidth="1"/>
    <col min="14940" max="14940" width="18.140625" style="3" customWidth="1"/>
    <col min="14941" max="14941" width="14.85546875" style="3" bestFit="1" customWidth="1"/>
    <col min="14942" max="14942" width="11.42578125" style="3"/>
    <col min="14943" max="14943" width="17.42578125" style="3" customWidth="1"/>
    <col min="14944" max="14946" width="18.140625" style="3" customWidth="1"/>
    <col min="14947" max="14950" width="11.42578125" style="3"/>
    <col min="14951" max="14951" width="34" style="3" customWidth="1"/>
    <col min="14952" max="14952" width="9.5703125" style="3" customWidth="1"/>
    <col min="14953" max="14953" width="16.7109375" style="3" customWidth="1"/>
    <col min="14954" max="14954" width="55.140625" style="3" customWidth="1"/>
    <col min="14955" max="14955" width="22.5703125" style="3" customWidth="1"/>
    <col min="14956" max="14956" width="23" style="3" customWidth="1"/>
    <col min="14957" max="14957" width="22.85546875" style="3" customWidth="1"/>
    <col min="14958" max="14958" width="23.42578125" style="3" customWidth="1"/>
    <col min="14959" max="14959" width="28.7109375" style="3" customWidth="1"/>
    <col min="14960" max="14960" width="12.7109375" style="3" customWidth="1"/>
    <col min="14961" max="14961" width="11.42578125" style="3"/>
    <col min="14962" max="14962" width="25.28515625" style="3" customWidth="1"/>
    <col min="14963" max="14963" width="15.85546875" style="3" bestFit="1" customWidth="1"/>
    <col min="14964" max="14965" width="18" style="3" bestFit="1" customWidth="1"/>
    <col min="14966" max="15184" width="11.42578125" style="3"/>
    <col min="15185" max="15185" width="15.42578125" style="3" customWidth="1"/>
    <col min="15186" max="15186" width="9.5703125" style="3" customWidth="1"/>
    <col min="15187" max="15187" width="14.42578125" style="3" customWidth="1"/>
    <col min="15188" max="15188" width="49.85546875" style="3" customWidth="1"/>
    <col min="15189" max="15189" width="22.5703125" style="3" customWidth="1"/>
    <col min="15190" max="15190" width="23" style="3" customWidth="1"/>
    <col min="15191" max="15191" width="22.85546875" style="3" customWidth="1"/>
    <col min="15192" max="15192" width="23.42578125" style="3" customWidth="1"/>
    <col min="15193" max="15193" width="22.42578125" style="3" customWidth="1"/>
    <col min="15194" max="15194" width="13.85546875" style="3" customWidth="1"/>
    <col min="15195" max="15195" width="20.7109375" style="3" customWidth="1"/>
    <col min="15196" max="15196" width="18.140625" style="3" customWidth="1"/>
    <col min="15197" max="15197" width="14.85546875" style="3" bestFit="1" customWidth="1"/>
    <col min="15198" max="15198" width="11.42578125" style="3"/>
    <col min="15199" max="15199" width="17.42578125" style="3" customWidth="1"/>
    <col min="15200" max="15202" width="18.140625" style="3" customWidth="1"/>
    <col min="15203" max="15206" width="11.42578125" style="3"/>
    <col min="15207" max="15207" width="34" style="3" customWidth="1"/>
    <col min="15208" max="15208" width="9.5703125" style="3" customWidth="1"/>
    <col min="15209" max="15209" width="16.7109375" style="3" customWidth="1"/>
    <col min="15210" max="15210" width="55.140625" style="3" customWidth="1"/>
    <col min="15211" max="15211" width="22.5703125" style="3" customWidth="1"/>
    <col min="15212" max="15212" width="23" style="3" customWidth="1"/>
    <col min="15213" max="15213" width="22.85546875" style="3" customWidth="1"/>
    <col min="15214" max="15214" width="23.42578125" style="3" customWidth="1"/>
    <col min="15215" max="15215" width="28.7109375" style="3" customWidth="1"/>
    <col min="15216" max="15216" width="12.7109375" style="3" customWidth="1"/>
    <col min="15217" max="15217" width="11.42578125" style="3"/>
    <col min="15218" max="15218" width="25.28515625" style="3" customWidth="1"/>
    <col min="15219" max="15219" width="15.85546875" style="3" bestFit="1" customWidth="1"/>
    <col min="15220" max="15221" width="18" style="3" bestFit="1" customWidth="1"/>
    <col min="15222" max="15440" width="11.42578125" style="3"/>
    <col min="15441" max="15441" width="15.42578125" style="3" customWidth="1"/>
    <col min="15442" max="15442" width="9.5703125" style="3" customWidth="1"/>
    <col min="15443" max="15443" width="14.42578125" style="3" customWidth="1"/>
    <col min="15444" max="15444" width="49.85546875" style="3" customWidth="1"/>
    <col min="15445" max="15445" width="22.5703125" style="3" customWidth="1"/>
    <col min="15446" max="15446" width="23" style="3" customWidth="1"/>
    <col min="15447" max="15447" width="22.85546875" style="3" customWidth="1"/>
    <col min="15448" max="15448" width="23.42578125" style="3" customWidth="1"/>
    <col min="15449" max="15449" width="22.42578125" style="3" customWidth="1"/>
    <col min="15450" max="15450" width="13.85546875" style="3" customWidth="1"/>
    <col min="15451" max="15451" width="20.7109375" style="3" customWidth="1"/>
    <col min="15452" max="15452" width="18.140625" style="3" customWidth="1"/>
    <col min="15453" max="15453" width="14.85546875" style="3" bestFit="1" customWidth="1"/>
    <col min="15454" max="15454" width="11.42578125" style="3"/>
    <col min="15455" max="15455" width="17.42578125" style="3" customWidth="1"/>
    <col min="15456" max="15458" width="18.140625" style="3" customWidth="1"/>
    <col min="15459" max="15462" width="11.42578125" style="3"/>
    <col min="15463" max="15463" width="34" style="3" customWidth="1"/>
    <col min="15464" max="15464" width="9.5703125" style="3" customWidth="1"/>
    <col min="15465" max="15465" width="16.7109375" style="3" customWidth="1"/>
    <col min="15466" max="15466" width="55.140625" style="3" customWidth="1"/>
    <col min="15467" max="15467" width="22.5703125" style="3" customWidth="1"/>
    <col min="15468" max="15468" width="23" style="3" customWidth="1"/>
    <col min="15469" max="15469" width="22.85546875" style="3" customWidth="1"/>
    <col min="15470" max="15470" width="23.42578125" style="3" customWidth="1"/>
    <col min="15471" max="15471" width="28.7109375" style="3" customWidth="1"/>
    <col min="15472" max="15472" width="12.7109375" style="3" customWidth="1"/>
    <col min="15473" max="15473" width="11.42578125" style="3"/>
    <col min="15474" max="15474" width="25.28515625" style="3" customWidth="1"/>
    <col min="15475" max="15475" width="15.85546875" style="3" bestFit="1" customWidth="1"/>
    <col min="15476" max="15477" width="18" style="3" bestFit="1" customWidth="1"/>
    <col min="15478" max="15696" width="11.42578125" style="3"/>
    <col min="15697" max="15697" width="15.42578125" style="3" customWidth="1"/>
    <col min="15698" max="15698" width="9.5703125" style="3" customWidth="1"/>
    <col min="15699" max="15699" width="14.42578125" style="3" customWidth="1"/>
    <col min="15700" max="15700" width="49.85546875" style="3" customWidth="1"/>
    <col min="15701" max="15701" width="22.5703125" style="3" customWidth="1"/>
    <col min="15702" max="15702" width="23" style="3" customWidth="1"/>
    <col min="15703" max="15703" width="22.85546875" style="3" customWidth="1"/>
    <col min="15704" max="15704" width="23.42578125" style="3" customWidth="1"/>
    <col min="15705" max="15705" width="22.42578125" style="3" customWidth="1"/>
    <col min="15706" max="15706" width="13.85546875" style="3" customWidth="1"/>
    <col min="15707" max="15707" width="20.7109375" style="3" customWidth="1"/>
    <col min="15708" max="15708" width="18.140625" style="3" customWidth="1"/>
    <col min="15709" max="15709" width="14.85546875" style="3" bestFit="1" customWidth="1"/>
    <col min="15710" max="15710" width="11.42578125" style="3"/>
    <col min="15711" max="15711" width="17.42578125" style="3" customWidth="1"/>
    <col min="15712" max="15714" width="18.140625" style="3" customWidth="1"/>
    <col min="15715" max="15718" width="11.42578125" style="3"/>
    <col min="15719" max="15719" width="34" style="3" customWidth="1"/>
    <col min="15720" max="15720" width="9.5703125" style="3" customWidth="1"/>
    <col min="15721" max="15721" width="16.7109375" style="3" customWidth="1"/>
    <col min="15722" max="15722" width="55.140625" style="3" customWidth="1"/>
    <col min="15723" max="15723" width="22.5703125" style="3" customWidth="1"/>
    <col min="15724" max="15724" width="23" style="3" customWidth="1"/>
    <col min="15725" max="15725" width="22.85546875" style="3" customWidth="1"/>
    <col min="15726" max="15726" width="23.42578125" style="3" customWidth="1"/>
    <col min="15727" max="15727" width="28.7109375" style="3" customWidth="1"/>
    <col min="15728" max="15728" width="12.7109375" style="3" customWidth="1"/>
    <col min="15729" max="15729" width="11.42578125" style="3"/>
    <col min="15730" max="15730" width="25.28515625" style="3" customWidth="1"/>
    <col min="15731" max="15731" width="15.85546875" style="3" bestFit="1" customWidth="1"/>
    <col min="15732" max="15733" width="18" style="3" bestFit="1" customWidth="1"/>
    <col min="15734" max="15952" width="11.42578125" style="3"/>
    <col min="15953" max="15953" width="15.42578125" style="3" customWidth="1"/>
    <col min="15954" max="15954" width="9.5703125" style="3" customWidth="1"/>
    <col min="15955" max="15955" width="14.42578125" style="3" customWidth="1"/>
    <col min="15956" max="15956" width="49.85546875" style="3" customWidth="1"/>
    <col min="15957" max="15957" width="22.5703125" style="3" customWidth="1"/>
    <col min="15958" max="15958" width="23" style="3" customWidth="1"/>
    <col min="15959" max="15959" width="22.85546875" style="3" customWidth="1"/>
    <col min="15960" max="15960" width="23.42578125" style="3" customWidth="1"/>
    <col min="15961" max="15961" width="22.42578125" style="3" customWidth="1"/>
    <col min="15962" max="15962" width="13.85546875" style="3" customWidth="1"/>
    <col min="15963" max="15963" width="20.7109375" style="3" customWidth="1"/>
    <col min="15964" max="15964" width="18.140625" style="3" customWidth="1"/>
    <col min="15965" max="15965" width="14.85546875" style="3" bestFit="1" customWidth="1"/>
    <col min="15966" max="15966" width="11.42578125" style="3"/>
    <col min="15967" max="15967" width="17.42578125" style="3" customWidth="1"/>
    <col min="15968" max="15970" width="18.140625" style="3" customWidth="1"/>
    <col min="15971" max="15974" width="11.42578125" style="3"/>
    <col min="15975" max="15975" width="34" style="3" customWidth="1"/>
    <col min="15976" max="15976" width="9.5703125" style="3" customWidth="1"/>
    <col min="15977" max="15977" width="16.7109375" style="3" customWidth="1"/>
    <col min="15978" max="15978" width="55.140625" style="3" customWidth="1"/>
    <col min="15979" max="15979" width="22.5703125" style="3" customWidth="1"/>
    <col min="15980" max="15980" width="23" style="3" customWidth="1"/>
    <col min="15981" max="15981" width="22.85546875" style="3" customWidth="1"/>
    <col min="15982" max="15982" width="23.42578125" style="3" customWidth="1"/>
    <col min="15983" max="15983" width="28.7109375" style="3" customWidth="1"/>
    <col min="15984" max="15984" width="12.7109375" style="3" customWidth="1"/>
    <col min="15985" max="15985" width="11.42578125" style="3"/>
    <col min="15986" max="15986" width="25.28515625" style="3" customWidth="1"/>
    <col min="15987" max="15987" width="15.85546875" style="3" bestFit="1" customWidth="1"/>
    <col min="15988" max="15989" width="18" style="3" bestFit="1" customWidth="1"/>
    <col min="15990" max="16208" width="11.42578125" style="3"/>
    <col min="16209" max="16209" width="15.42578125" style="3" customWidth="1"/>
    <col min="16210" max="16210" width="9.5703125" style="3" customWidth="1"/>
    <col min="16211" max="16211" width="14.42578125" style="3" customWidth="1"/>
    <col min="16212" max="16212" width="49.85546875" style="3" customWidth="1"/>
    <col min="16213" max="16213" width="22.5703125" style="3" customWidth="1"/>
    <col min="16214" max="16214" width="23" style="3" customWidth="1"/>
    <col min="16215" max="16215" width="22.85546875" style="3" customWidth="1"/>
    <col min="16216" max="16216" width="23.42578125" style="3" customWidth="1"/>
    <col min="16217" max="16217" width="22.42578125" style="3" customWidth="1"/>
    <col min="16218" max="16218" width="13.85546875" style="3" customWidth="1"/>
    <col min="16219" max="16219" width="20.7109375" style="3" customWidth="1"/>
    <col min="16220" max="16220" width="18.140625" style="3" customWidth="1"/>
    <col min="16221" max="16221" width="14.85546875" style="3" bestFit="1" customWidth="1"/>
    <col min="16222" max="16222" width="11.42578125" style="3"/>
    <col min="16223" max="16223" width="17.42578125" style="3" customWidth="1"/>
    <col min="16224" max="16226" width="18.140625" style="3" customWidth="1"/>
    <col min="16227" max="16384" width="11.42578125" style="3"/>
  </cols>
  <sheetData>
    <row r="1" spans="1:11" ht="24.75" customHeight="1" x14ac:dyDescent="0.25">
      <c r="A1" s="246" t="s">
        <v>515</v>
      </c>
      <c r="B1" s="246"/>
      <c r="C1" s="246"/>
      <c r="D1" s="246"/>
      <c r="E1" s="246"/>
      <c r="F1" s="246"/>
      <c r="G1" s="246"/>
      <c r="H1" s="246"/>
      <c r="I1" s="246"/>
      <c r="J1" s="246"/>
      <c r="K1" s="246"/>
    </row>
    <row r="2" spans="1:11" ht="24.95" customHeight="1" x14ac:dyDescent="0.25">
      <c r="A2" s="247" t="s">
        <v>516</v>
      </c>
      <c r="B2" s="247"/>
      <c r="C2" s="247"/>
      <c r="D2" s="247"/>
      <c r="E2" s="247"/>
      <c r="F2" s="247"/>
      <c r="G2" s="247"/>
      <c r="H2" s="247"/>
      <c r="I2" s="247"/>
      <c r="J2" s="247"/>
      <c r="K2" s="247"/>
    </row>
    <row r="3" spans="1:11" ht="24.95" customHeight="1" x14ac:dyDescent="0.25">
      <c r="A3" s="248" t="s">
        <v>529</v>
      </c>
      <c r="B3" s="248"/>
      <c r="C3" s="248"/>
      <c r="D3" s="248"/>
      <c r="E3" s="248"/>
      <c r="F3" s="248"/>
      <c r="G3" s="248"/>
      <c r="H3" s="248"/>
      <c r="I3" s="248"/>
      <c r="J3" s="248"/>
      <c r="K3" s="248"/>
    </row>
    <row r="4" spans="1:11" ht="15" customHeight="1" x14ac:dyDescent="0.25">
      <c r="A4" s="2"/>
      <c r="B4" s="2"/>
      <c r="C4" s="202"/>
      <c r="D4" s="2"/>
      <c r="E4" s="2"/>
      <c r="F4" s="2"/>
      <c r="G4" s="2"/>
      <c r="H4" s="2"/>
      <c r="I4" s="2"/>
      <c r="J4" s="2"/>
      <c r="K4" s="203"/>
    </row>
    <row r="5" spans="1:11" ht="15" customHeight="1" x14ac:dyDescent="0.25">
      <c r="B5" s="3"/>
      <c r="C5" s="204"/>
      <c r="D5" s="205"/>
      <c r="E5" s="3"/>
      <c r="F5" s="206"/>
      <c r="G5" s="4" t="s">
        <v>3</v>
      </c>
      <c r="H5" s="13" t="s">
        <v>4</v>
      </c>
      <c r="I5" s="13"/>
      <c r="J5" s="14" t="s">
        <v>5</v>
      </c>
      <c r="K5" s="203"/>
    </row>
    <row r="6" spans="1:11" ht="9" customHeight="1" thickBot="1" x14ac:dyDescent="0.3">
      <c r="A6" s="207"/>
      <c r="B6" s="207"/>
      <c r="C6" s="208"/>
      <c r="D6" s="209"/>
      <c r="E6" s="207"/>
      <c r="F6" s="210"/>
      <c r="G6" s="211"/>
      <c r="H6" s="212"/>
      <c r="I6" s="212"/>
      <c r="J6" s="213"/>
      <c r="K6" s="214"/>
    </row>
    <row r="7" spans="1:11" ht="29.25" customHeight="1" x14ac:dyDescent="0.25">
      <c r="A7" s="249" t="s">
        <v>6</v>
      </c>
      <c r="B7" s="251" t="s">
        <v>7</v>
      </c>
      <c r="C7" s="251" t="s">
        <v>8</v>
      </c>
      <c r="D7" s="251" t="s">
        <v>9</v>
      </c>
      <c r="E7" s="251" t="s">
        <v>10</v>
      </c>
      <c r="F7" s="255" t="s">
        <v>518</v>
      </c>
      <c r="G7" s="264" t="s">
        <v>519</v>
      </c>
      <c r="H7" s="255" t="s">
        <v>520</v>
      </c>
      <c r="I7" s="255" t="s">
        <v>14</v>
      </c>
      <c r="J7" s="283" t="s">
        <v>521</v>
      </c>
      <c r="K7" s="285" t="s">
        <v>522</v>
      </c>
    </row>
    <row r="8" spans="1:11" ht="84.75" customHeight="1" thickBot="1" x14ac:dyDescent="0.3">
      <c r="A8" s="250"/>
      <c r="B8" s="252"/>
      <c r="C8" s="252"/>
      <c r="D8" s="252"/>
      <c r="E8" s="252"/>
      <c r="F8" s="256"/>
      <c r="G8" s="265"/>
      <c r="H8" s="256"/>
      <c r="I8" s="256"/>
      <c r="J8" s="284"/>
      <c r="K8" s="286"/>
    </row>
    <row r="9" spans="1:11" s="4" customFormat="1" ht="27.75" customHeight="1" thickBot="1" x14ac:dyDescent="0.3">
      <c r="A9" s="21" t="s">
        <v>36</v>
      </c>
      <c r="B9" s="90" t="s">
        <v>37</v>
      </c>
      <c r="C9" s="215">
        <v>10</v>
      </c>
      <c r="D9" s="90" t="s">
        <v>38</v>
      </c>
      <c r="E9" s="23" t="s">
        <v>39</v>
      </c>
      <c r="F9" s="24">
        <f>+F41</f>
        <v>1451042370</v>
      </c>
      <c r="G9" s="24">
        <f t="shared" ref="G9:H9" si="0">+G41</f>
        <v>0</v>
      </c>
      <c r="H9" s="24">
        <f t="shared" si="0"/>
        <v>1451042370</v>
      </c>
      <c r="I9" s="216">
        <f t="shared" ref="I9:I72" si="1">+H9/$H$102</f>
        <v>0.35187065038114301</v>
      </c>
      <c r="J9" s="24">
        <f>+J41</f>
        <v>1451042370</v>
      </c>
      <c r="K9" s="217">
        <f>+J9/H9</f>
        <v>1</v>
      </c>
    </row>
    <row r="10" spans="1:11" s="4" customFormat="1" ht="27.75" customHeight="1" thickBot="1" x14ac:dyDescent="0.3">
      <c r="A10" s="176" t="s">
        <v>36</v>
      </c>
      <c r="B10" s="218" t="s">
        <v>41</v>
      </c>
      <c r="C10" s="219">
        <v>20</v>
      </c>
      <c r="D10" s="218" t="s">
        <v>38</v>
      </c>
      <c r="E10" s="178" t="s">
        <v>39</v>
      </c>
      <c r="F10" s="179">
        <f>+F11+F42</f>
        <v>1354611074.5</v>
      </c>
      <c r="G10" s="179">
        <f t="shared" ref="G10:H10" si="2">+G11+G42</f>
        <v>0</v>
      </c>
      <c r="H10" s="179">
        <f t="shared" si="2"/>
        <v>1354611074.5</v>
      </c>
      <c r="I10" s="220">
        <f t="shared" si="1"/>
        <v>0.32848653468183292</v>
      </c>
      <c r="J10" s="179">
        <f>+J11+J42</f>
        <v>1354611074.5</v>
      </c>
      <c r="K10" s="217">
        <f>+J10/H10</f>
        <v>1</v>
      </c>
    </row>
    <row r="11" spans="1:11" ht="33.75" customHeight="1" x14ac:dyDescent="0.25">
      <c r="A11" s="33" t="s">
        <v>100</v>
      </c>
      <c r="B11" s="93" t="s">
        <v>41</v>
      </c>
      <c r="C11" s="221">
        <v>20</v>
      </c>
      <c r="D11" s="93" t="s">
        <v>38</v>
      </c>
      <c r="E11" s="35" t="s">
        <v>101</v>
      </c>
      <c r="F11" s="94">
        <f>+F12+F17</f>
        <v>233320577.94</v>
      </c>
      <c r="G11" s="94">
        <f>+G12+G17</f>
        <v>0</v>
      </c>
      <c r="H11" s="94">
        <f>+H12+H17</f>
        <v>233320577.94</v>
      </c>
      <c r="I11" s="222">
        <f t="shared" si="1"/>
        <v>5.6579094590499084E-2</v>
      </c>
      <c r="J11" s="94">
        <f>+J12+J17</f>
        <v>233320577.94</v>
      </c>
      <c r="K11" s="223">
        <f>+J11/H11</f>
        <v>1</v>
      </c>
    </row>
    <row r="12" spans="1:11" ht="36" customHeight="1" x14ac:dyDescent="0.25">
      <c r="A12" s="39" t="s">
        <v>102</v>
      </c>
      <c r="B12" s="34" t="s">
        <v>41</v>
      </c>
      <c r="C12" s="34">
        <v>20</v>
      </c>
      <c r="D12" s="34" t="s">
        <v>38</v>
      </c>
      <c r="E12" s="40" t="s">
        <v>103</v>
      </c>
      <c r="F12" s="62">
        <f t="shared" ref="F12:J12" si="3">+F13</f>
        <v>6592600</v>
      </c>
      <c r="G12" s="62">
        <f t="shared" si="3"/>
        <v>0</v>
      </c>
      <c r="H12" s="62">
        <f t="shared" si="3"/>
        <v>6592600</v>
      </c>
      <c r="I12" s="224">
        <f t="shared" si="1"/>
        <v>1.5986731315796958E-3</v>
      </c>
      <c r="J12" s="62">
        <f t="shared" si="3"/>
        <v>6592600</v>
      </c>
      <c r="K12" s="223">
        <f t="shared" ref="K12:K14" si="4">+J12/H12</f>
        <v>1</v>
      </c>
    </row>
    <row r="13" spans="1:11" ht="43.5" customHeight="1" x14ac:dyDescent="0.25">
      <c r="A13" s="39" t="s">
        <v>104</v>
      </c>
      <c r="B13" s="34" t="s">
        <v>41</v>
      </c>
      <c r="C13" s="34">
        <v>20</v>
      </c>
      <c r="D13" s="34" t="s">
        <v>38</v>
      </c>
      <c r="E13" s="40" t="s">
        <v>105</v>
      </c>
      <c r="F13" s="62">
        <f>+F14</f>
        <v>6592600</v>
      </c>
      <c r="G13" s="62">
        <f>+G14</f>
        <v>0</v>
      </c>
      <c r="H13" s="62">
        <f>+H14</f>
        <v>6592600</v>
      </c>
      <c r="I13" s="224">
        <f t="shared" si="1"/>
        <v>1.5986731315796958E-3</v>
      </c>
      <c r="J13" s="62">
        <f>+J14</f>
        <v>6592600</v>
      </c>
      <c r="K13" s="223">
        <f t="shared" si="4"/>
        <v>1</v>
      </c>
    </row>
    <row r="14" spans="1:11" ht="24.75" customHeight="1" x14ac:dyDescent="0.25">
      <c r="A14" s="39" t="s">
        <v>110</v>
      </c>
      <c r="B14" s="34" t="s">
        <v>41</v>
      </c>
      <c r="C14" s="34">
        <v>20</v>
      </c>
      <c r="D14" s="34" t="s">
        <v>38</v>
      </c>
      <c r="E14" s="40" t="s">
        <v>111</v>
      </c>
      <c r="F14" s="62">
        <f>+F15+F16</f>
        <v>6592600</v>
      </c>
      <c r="G14" s="62">
        <f>+G15+G16</f>
        <v>0</v>
      </c>
      <c r="H14" s="62">
        <f t="shared" ref="H14" si="5">+H15+H16</f>
        <v>6592600</v>
      </c>
      <c r="I14" s="224">
        <f t="shared" si="1"/>
        <v>1.5986731315796958E-3</v>
      </c>
      <c r="J14" s="62">
        <f>+J15+J16</f>
        <v>6592600</v>
      </c>
      <c r="K14" s="223">
        <f t="shared" si="4"/>
        <v>1</v>
      </c>
    </row>
    <row r="15" spans="1:11" ht="37.5" customHeight="1" x14ac:dyDescent="0.25">
      <c r="A15" s="71" t="s">
        <v>523</v>
      </c>
      <c r="B15" s="44" t="s">
        <v>41</v>
      </c>
      <c r="C15" s="100">
        <v>20</v>
      </c>
      <c r="D15" s="44" t="s">
        <v>38</v>
      </c>
      <c r="E15" s="45" t="s">
        <v>143</v>
      </c>
      <c r="F15" s="48">
        <v>6110650</v>
      </c>
      <c r="G15" s="48">
        <v>0</v>
      </c>
      <c r="H15" s="48">
        <f>+F15-G15</f>
        <v>6110650</v>
      </c>
      <c r="I15" s="225">
        <f t="shared" si="1"/>
        <v>1.4818026228631295E-3</v>
      </c>
      <c r="J15" s="48">
        <v>6110650</v>
      </c>
      <c r="K15" s="226">
        <f>+J15/H15</f>
        <v>1</v>
      </c>
    </row>
    <row r="16" spans="1:11" ht="25.5" customHeight="1" x14ac:dyDescent="0.25">
      <c r="A16" s="71" t="s">
        <v>524</v>
      </c>
      <c r="B16" s="44" t="s">
        <v>41</v>
      </c>
      <c r="C16" s="100">
        <v>20</v>
      </c>
      <c r="D16" s="44" t="s">
        <v>38</v>
      </c>
      <c r="E16" s="45" t="s">
        <v>145</v>
      </c>
      <c r="F16" s="48">
        <v>481950</v>
      </c>
      <c r="G16" s="48">
        <v>0</v>
      </c>
      <c r="H16" s="48">
        <f>+F16-G16</f>
        <v>481950</v>
      </c>
      <c r="I16" s="227">
        <f t="shared" si="1"/>
        <v>1.1687050871656621E-4</v>
      </c>
      <c r="J16" s="48">
        <v>481950</v>
      </c>
      <c r="K16" s="226">
        <f>+J16/H16</f>
        <v>1</v>
      </c>
    </row>
    <row r="17" spans="1:11" ht="30" customHeight="1" x14ac:dyDescent="0.25">
      <c r="A17" s="39" t="s">
        <v>114</v>
      </c>
      <c r="B17" s="34" t="s">
        <v>41</v>
      </c>
      <c r="C17" s="108">
        <v>20</v>
      </c>
      <c r="D17" s="34" t="s">
        <v>38</v>
      </c>
      <c r="E17" s="40" t="s">
        <v>115</v>
      </c>
      <c r="F17" s="66">
        <f>+F18+F30</f>
        <v>226727977.94</v>
      </c>
      <c r="G17" s="66">
        <f t="shared" ref="G17:H17" si="6">+G18+G30</f>
        <v>0</v>
      </c>
      <c r="H17" s="66">
        <f t="shared" si="6"/>
        <v>226727977.94</v>
      </c>
      <c r="I17" s="228">
        <f t="shared" si="1"/>
        <v>5.498042145891939E-2</v>
      </c>
      <c r="J17" s="66">
        <f>+J18+J30</f>
        <v>226727977.94</v>
      </c>
      <c r="K17" s="223">
        <f t="shared" ref="K17:K80" si="7">+J17/H17</f>
        <v>1</v>
      </c>
    </row>
    <row r="18" spans="1:11" ht="24.75" customHeight="1" x14ac:dyDescent="0.25">
      <c r="A18" s="39" t="s">
        <v>116</v>
      </c>
      <c r="B18" s="34" t="s">
        <v>41</v>
      </c>
      <c r="C18" s="108">
        <v>20</v>
      </c>
      <c r="D18" s="34" t="s">
        <v>38</v>
      </c>
      <c r="E18" s="40" t="s">
        <v>117</v>
      </c>
      <c r="F18" s="66">
        <f>+F19+F21+F26</f>
        <v>88641516.379999995</v>
      </c>
      <c r="G18" s="66">
        <f t="shared" ref="G18:H18" si="8">+G19+G21+G26</f>
        <v>0</v>
      </c>
      <c r="H18" s="66">
        <f t="shared" si="8"/>
        <v>88641516.379999995</v>
      </c>
      <c r="I18" s="224">
        <f t="shared" si="1"/>
        <v>2.1495132509053709E-2</v>
      </c>
      <c r="J18" s="66">
        <f>+J19+J21+J26</f>
        <v>88641516.379999995</v>
      </c>
      <c r="K18" s="223">
        <f t="shared" si="7"/>
        <v>1</v>
      </c>
    </row>
    <row r="19" spans="1:11" ht="48" customHeight="1" x14ac:dyDescent="0.25">
      <c r="A19" s="39" t="s">
        <v>118</v>
      </c>
      <c r="B19" s="34" t="s">
        <v>41</v>
      </c>
      <c r="C19" s="34">
        <v>20</v>
      </c>
      <c r="D19" s="34" t="s">
        <v>38</v>
      </c>
      <c r="E19" s="40" t="s">
        <v>119</v>
      </c>
      <c r="F19" s="62">
        <f t="shared" ref="F19:H19" si="9">+F20</f>
        <v>4184400</v>
      </c>
      <c r="G19" s="62">
        <f t="shared" si="9"/>
        <v>0</v>
      </c>
      <c r="H19" s="62">
        <f t="shared" si="9"/>
        <v>4184400</v>
      </c>
      <c r="I19" s="224">
        <f t="shared" si="1"/>
        <v>1.0146964553866577E-3</v>
      </c>
      <c r="J19" s="62">
        <f>+J20</f>
        <v>4184400</v>
      </c>
      <c r="K19" s="223">
        <f t="shared" si="7"/>
        <v>1</v>
      </c>
    </row>
    <row r="20" spans="1:11" ht="48" customHeight="1" x14ac:dyDescent="0.25">
      <c r="A20" s="43" t="s">
        <v>122</v>
      </c>
      <c r="B20" s="44" t="s">
        <v>41</v>
      </c>
      <c r="C20" s="44">
        <v>20</v>
      </c>
      <c r="D20" s="44" t="s">
        <v>38</v>
      </c>
      <c r="E20" s="45" t="s">
        <v>123</v>
      </c>
      <c r="F20" s="48">
        <v>4184400</v>
      </c>
      <c r="G20" s="48">
        <v>0</v>
      </c>
      <c r="H20" s="48">
        <f>+F20-G20</f>
        <v>4184400</v>
      </c>
      <c r="I20" s="225">
        <f t="shared" si="1"/>
        <v>1.0146964553866577E-3</v>
      </c>
      <c r="J20" s="48">
        <v>4184400</v>
      </c>
      <c r="K20" s="226">
        <f>+J20/H20</f>
        <v>1</v>
      </c>
    </row>
    <row r="21" spans="1:11" ht="43.5" customHeight="1" x14ac:dyDescent="0.25">
      <c r="A21" s="70" t="s">
        <v>126</v>
      </c>
      <c r="B21" s="34" t="s">
        <v>41</v>
      </c>
      <c r="C21" s="108">
        <v>20</v>
      </c>
      <c r="D21" s="34" t="s">
        <v>38</v>
      </c>
      <c r="E21" s="40" t="s">
        <v>489</v>
      </c>
      <c r="F21" s="62">
        <f>+F22+F23+F24+F25</f>
        <v>82299192.379999995</v>
      </c>
      <c r="G21" s="62">
        <f t="shared" ref="G21:J21" si="10">+G22+G23+G24+G25</f>
        <v>0</v>
      </c>
      <c r="H21" s="62">
        <f t="shared" si="10"/>
        <v>82299192.379999995</v>
      </c>
      <c r="I21" s="224">
        <f t="shared" si="1"/>
        <v>1.9957150078666146E-2</v>
      </c>
      <c r="J21" s="62">
        <f t="shared" si="10"/>
        <v>82299192.379999995</v>
      </c>
      <c r="K21" s="223">
        <f t="shared" si="7"/>
        <v>1</v>
      </c>
    </row>
    <row r="22" spans="1:11" ht="43.5" customHeight="1" x14ac:dyDescent="0.25">
      <c r="A22" s="71" t="s">
        <v>128</v>
      </c>
      <c r="B22" s="44" t="s">
        <v>41</v>
      </c>
      <c r="C22" s="44">
        <v>20</v>
      </c>
      <c r="D22" s="44" t="s">
        <v>38</v>
      </c>
      <c r="E22" s="45" t="s">
        <v>129</v>
      </c>
      <c r="F22" s="48">
        <v>66343560</v>
      </c>
      <c r="G22" s="48">
        <v>0</v>
      </c>
      <c r="H22" s="48">
        <f t="shared" ref="H22:H24" si="11">+F22-G22</f>
        <v>66343560</v>
      </c>
      <c r="I22" s="225">
        <f t="shared" si="1"/>
        <v>1.6087987565656256E-2</v>
      </c>
      <c r="J22" s="48">
        <v>66343560</v>
      </c>
      <c r="K22" s="226">
        <f t="shared" si="7"/>
        <v>1</v>
      </c>
    </row>
    <row r="23" spans="1:11" ht="51" customHeight="1" x14ac:dyDescent="0.25">
      <c r="A23" s="71" t="s">
        <v>134</v>
      </c>
      <c r="B23" s="44" t="s">
        <v>41</v>
      </c>
      <c r="C23" s="44">
        <v>20</v>
      </c>
      <c r="D23" s="44" t="s">
        <v>38</v>
      </c>
      <c r="E23" s="45" t="s">
        <v>135</v>
      </c>
      <c r="F23" s="48">
        <v>1543637</v>
      </c>
      <c r="G23" s="48">
        <v>0</v>
      </c>
      <c r="H23" s="48">
        <f t="shared" si="11"/>
        <v>1543637</v>
      </c>
      <c r="I23" s="227">
        <f t="shared" si="1"/>
        <v>3.7432439353400583E-4</v>
      </c>
      <c r="J23" s="48">
        <v>1543637</v>
      </c>
      <c r="K23" s="226">
        <f t="shared" si="7"/>
        <v>1</v>
      </c>
    </row>
    <row r="24" spans="1:11" ht="43.5" customHeight="1" x14ac:dyDescent="0.25">
      <c r="A24" s="71" t="s">
        <v>136</v>
      </c>
      <c r="B24" s="44" t="s">
        <v>41</v>
      </c>
      <c r="C24" s="44">
        <v>20</v>
      </c>
      <c r="D24" s="44" t="s">
        <v>38</v>
      </c>
      <c r="E24" s="45" t="s">
        <v>137</v>
      </c>
      <c r="F24" s="48">
        <v>6139145</v>
      </c>
      <c r="G24" s="48">
        <v>0</v>
      </c>
      <c r="H24" s="48">
        <f t="shared" si="11"/>
        <v>6139145</v>
      </c>
      <c r="I24" s="225">
        <f t="shared" si="1"/>
        <v>1.4887125204580639E-3</v>
      </c>
      <c r="J24" s="48">
        <v>6139145</v>
      </c>
      <c r="K24" s="226">
        <f t="shared" si="7"/>
        <v>1</v>
      </c>
    </row>
    <row r="25" spans="1:11" ht="25.5" customHeight="1" x14ac:dyDescent="0.25">
      <c r="A25" s="71" t="s">
        <v>138</v>
      </c>
      <c r="B25" s="44" t="s">
        <v>41</v>
      </c>
      <c r="C25" s="100">
        <v>20</v>
      </c>
      <c r="D25" s="44" t="s">
        <v>38</v>
      </c>
      <c r="E25" s="45" t="s">
        <v>139</v>
      </c>
      <c r="F25" s="48">
        <v>8272850.3799999999</v>
      </c>
      <c r="G25" s="48">
        <v>0</v>
      </c>
      <c r="H25" s="48">
        <f>+F25-G25</f>
        <v>8272850.3799999999</v>
      </c>
      <c r="I25" s="225">
        <f t="shared" si="1"/>
        <v>2.0061255990178194E-3</v>
      </c>
      <c r="J25" s="48">
        <v>8272850.3799999999</v>
      </c>
      <c r="K25" s="226">
        <f t="shared" si="7"/>
        <v>1</v>
      </c>
    </row>
    <row r="26" spans="1:11" ht="42.75" customHeight="1" x14ac:dyDescent="0.25">
      <c r="A26" s="39" t="s">
        <v>140</v>
      </c>
      <c r="B26" s="34" t="s">
        <v>41</v>
      </c>
      <c r="C26" s="34">
        <v>20</v>
      </c>
      <c r="D26" s="34" t="s">
        <v>38</v>
      </c>
      <c r="E26" s="40" t="s">
        <v>141</v>
      </c>
      <c r="F26" s="62">
        <f>+F27+F28+F29</f>
        <v>2157924</v>
      </c>
      <c r="G26" s="62">
        <f>+G27+G28+G29</f>
        <v>0</v>
      </c>
      <c r="H26" s="62">
        <f>+H27+H28+H29</f>
        <v>2157924</v>
      </c>
      <c r="I26" s="224">
        <f t="shared" si="1"/>
        <v>5.2328597500090755E-4</v>
      </c>
      <c r="J26" s="62">
        <f>+J27+J28+J29</f>
        <v>2157924</v>
      </c>
      <c r="K26" s="223">
        <f t="shared" si="7"/>
        <v>1</v>
      </c>
    </row>
    <row r="27" spans="1:11" ht="36" customHeight="1" x14ac:dyDescent="0.25">
      <c r="A27" s="43" t="s">
        <v>525</v>
      </c>
      <c r="B27" s="44" t="s">
        <v>41</v>
      </c>
      <c r="C27" s="44">
        <v>20</v>
      </c>
      <c r="D27" s="44" t="s">
        <v>38</v>
      </c>
      <c r="E27" s="45" t="s">
        <v>526</v>
      </c>
      <c r="F27" s="48">
        <v>842790</v>
      </c>
      <c r="G27" s="48">
        <v>0</v>
      </c>
      <c r="H27" s="48">
        <f t="shared" ref="H27:H29" si="12">+F27-G27</f>
        <v>842790</v>
      </c>
      <c r="I27" s="227">
        <f t="shared" si="1"/>
        <v>2.0437243706034823E-4</v>
      </c>
      <c r="J27" s="48">
        <v>842790</v>
      </c>
      <c r="K27" s="226">
        <f t="shared" si="7"/>
        <v>1</v>
      </c>
    </row>
    <row r="28" spans="1:11" ht="36" customHeight="1" x14ac:dyDescent="0.25">
      <c r="A28" s="43" t="s">
        <v>144</v>
      </c>
      <c r="B28" s="44" t="s">
        <v>41</v>
      </c>
      <c r="C28" s="44">
        <v>20</v>
      </c>
      <c r="D28" s="44" t="s">
        <v>38</v>
      </c>
      <c r="E28" s="45" t="s">
        <v>145</v>
      </c>
      <c r="F28" s="48">
        <v>949784</v>
      </c>
      <c r="G28" s="48">
        <v>0</v>
      </c>
      <c r="H28" s="48">
        <f t="shared" si="12"/>
        <v>949784</v>
      </c>
      <c r="I28" s="227">
        <f t="shared" si="1"/>
        <v>2.3031795674002513E-4</v>
      </c>
      <c r="J28" s="48">
        <v>949784</v>
      </c>
      <c r="K28" s="226">
        <f t="shared" si="7"/>
        <v>1</v>
      </c>
    </row>
    <row r="29" spans="1:11" ht="40.5" customHeight="1" x14ac:dyDescent="0.25">
      <c r="A29" s="43" t="s">
        <v>527</v>
      </c>
      <c r="B29" s="44" t="s">
        <v>41</v>
      </c>
      <c r="C29" s="44">
        <v>20</v>
      </c>
      <c r="D29" s="44" t="s">
        <v>38</v>
      </c>
      <c r="E29" s="45" t="s">
        <v>528</v>
      </c>
      <c r="F29" s="48">
        <v>365350</v>
      </c>
      <c r="G29" s="48">
        <v>0</v>
      </c>
      <c r="H29" s="48">
        <f t="shared" si="12"/>
        <v>365350</v>
      </c>
      <c r="I29" s="227">
        <f t="shared" si="1"/>
        <v>8.8595581200534207E-5</v>
      </c>
      <c r="J29" s="48">
        <v>365350</v>
      </c>
      <c r="K29" s="226">
        <f t="shared" si="7"/>
        <v>1</v>
      </c>
    </row>
    <row r="30" spans="1:11" ht="29.25" customHeight="1" x14ac:dyDescent="0.25">
      <c r="A30" s="39" t="s">
        <v>148</v>
      </c>
      <c r="B30" s="34" t="s">
        <v>41</v>
      </c>
      <c r="C30" s="108">
        <v>20</v>
      </c>
      <c r="D30" s="34" t="s">
        <v>38</v>
      </c>
      <c r="E30" s="40" t="s">
        <v>149</v>
      </c>
      <c r="F30" s="62">
        <f>+F31+F33+F35+F39</f>
        <v>138086461.56</v>
      </c>
      <c r="G30" s="62">
        <f t="shared" ref="G30:J30" si="13">+G31+G33+G35+G39</f>
        <v>0</v>
      </c>
      <c r="H30" s="62">
        <f t="shared" si="13"/>
        <v>138086461.56</v>
      </c>
      <c r="I30" s="224">
        <f t="shared" si="1"/>
        <v>3.3485288949865681E-2</v>
      </c>
      <c r="J30" s="62">
        <f t="shared" si="13"/>
        <v>138086461.56</v>
      </c>
      <c r="K30" s="223">
        <f t="shared" si="7"/>
        <v>1</v>
      </c>
    </row>
    <row r="31" spans="1:11" ht="29.25" customHeight="1" x14ac:dyDescent="0.25">
      <c r="A31" s="39" t="s">
        <v>494</v>
      </c>
      <c r="B31" s="34" t="s">
        <v>41</v>
      </c>
      <c r="C31" s="34">
        <v>20</v>
      </c>
      <c r="D31" s="34" t="s">
        <v>38</v>
      </c>
      <c r="E31" s="40" t="s">
        <v>495</v>
      </c>
      <c r="F31" s="62">
        <f>+F32</f>
        <v>97215.75</v>
      </c>
      <c r="G31" s="62">
        <f>+G32</f>
        <v>0</v>
      </c>
      <c r="H31" s="62">
        <f>+H32</f>
        <v>97215.75</v>
      </c>
      <c r="I31" s="229">
        <f t="shared" si="1"/>
        <v>2.3574342064036769E-5</v>
      </c>
      <c r="J31" s="62">
        <f>+J32</f>
        <v>97215.75</v>
      </c>
      <c r="K31" s="223">
        <f t="shared" si="7"/>
        <v>1</v>
      </c>
    </row>
    <row r="32" spans="1:11" ht="29.25" customHeight="1" x14ac:dyDescent="0.25">
      <c r="A32" s="43" t="s">
        <v>496</v>
      </c>
      <c r="B32" s="44" t="s">
        <v>41</v>
      </c>
      <c r="C32" s="44">
        <v>20</v>
      </c>
      <c r="D32" s="44" t="s">
        <v>38</v>
      </c>
      <c r="E32" s="45" t="s">
        <v>497</v>
      </c>
      <c r="F32" s="48">
        <v>97215.75</v>
      </c>
      <c r="G32" s="48">
        <v>0</v>
      </c>
      <c r="H32" s="48">
        <f>+F32-G32</f>
        <v>97215.75</v>
      </c>
      <c r="I32" s="230">
        <f t="shared" si="1"/>
        <v>2.3574342064036769E-5</v>
      </c>
      <c r="J32" s="48">
        <v>97215.75</v>
      </c>
      <c r="K32" s="226">
        <f t="shared" si="7"/>
        <v>1</v>
      </c>
    </row>
    <row r="33" spans="1:11" ht="79.5" customHeight="1" x14ac:dyDescent="0.25">
      <c r="A33" s="39" t="s">
        <v>150</v>
      </c>
      <c r="B33" s="34" t="s">
        <v>41</v>
      </c>
      <c r="C33" s="108">
        <v>20</v>
      </c>
      <c r="D33" s="34" t="s">
        <v>38</v>
      </c>
      <c r="E33" s="40" t="s">
        <v>498</v>
      </c>
      <c r="F33" s="62">
        <f>+F34</f>
        <v>978773.33</v>
      </c>
      <c r="G33" s="62">
        <f>+G34</f>
        <v>0</v>
      </c>
      <c r="H33" s="62">
        <f>+H34</f>
        <v>978773.33</v>
      </c>
      <c r="I33" s="229">
        <f t="shared" si="1"/>
        <v>2.3734772693289246E-4</v>
      </c>
      <c r="J33" s="62">
        <f>+J34</f>
        <v>978773.33</v>
      </c>
      <c r="K33" s="223">
        <f t="shared" si="7"/>
        <v>1</v>
      </c>
    </row>
    <row r="34" spans="1:11" ht="36" customHeight="1" x14ac:dyDescent="0.25">
      <c r="A34" s="43" t="s">
        <v>156</v>
      </c>
      <c r="B34" s="44" t="s">
        <v>41</v>
      </c>
      <c r="C34" s="44">
        <v>20</v>
      </c>
      <c r="D34" s="44" t="s">
        <v>38</v>
      </c>
      <c r="E34" s="45" t="s">
        <v>157</v>
      </c>
      <c r="F34" s="48">
        <v>978773.33</v>
      </c>
      <c r="G34" s="48">
        <v>0</v>
      </c>
      <c r="H34" s="48">
        <f>+F34-G34</f>
        <v>978773.33</v>
      </c>
      <c r="I34" s="230">
        <f t="shared" si="1"/>
        <v>2.3734772693289246E-4</v>
      </c>
      <c r="J34" s="48">
        <v>978773.33</v>
      </c>
      <c r="K34" s="226">
        <f t="shared" si="7"/>
        <v>1</v>
      </c>
    </row>
    <row r="35" spans="1:11" ht="49.5" customHeight="1" x14ac:dyDescent="0.25">
      <c r="A35" s="39" t="s">
        <v>172</v>
      </c>
      <c r="B35" s="34" t="s">
        <v>41</v>
      </c>
      <c r="C35" s="108">
        <v>20</v>
      </c>
      <c r="D35" s="34" t="s">
        <v>38</v>
      </c>
      <c r="E35" s="40" t="s">
        <v>173</v>
      </c>
      <c r="F35" s="62">
        <f>SUM(F36:F38)</f>
        <v>133714366.47999999</v>
      </c>
      <c r="G35" s="62">
        <f t="shared" ref="G35:H35" si="14">SUM(G36:G38)</f>
        <v>0</v>
      </c>
      <c r="H35" s="62">
        <f t="shared" si="14"/>
        <v>133714366.47999999</v>
      </c>
      <c r="I35" s="224">
        <f t="shared" si="1"/>
        <v>3.2425077359126399E-2</v>
      </c>
      <c r="J35" s="62">
        <f>SUM(J36:J38)</f>
        <v>133714366.47999999</v>
      </c>
      <c r="K35" s="223">
        <f t="shared" si="7"/>
        <v>1</v>
      </c>
    </row>
    <row r="36" spans="1:11" ht="43.5" customHeight="1" x14ac:dyDescent="0.25">
      <c r="A36" s="43" t="s">
        <v>176</v>
      </c>
      <c r="B36" s="44" t="s">
        <v>41</v>
      </c>
      <c r="C36" s="100">
        <v>20</v>
      </c>
      <c r="D36" s="44" t="s">
        <v>38</v>
      </c>
      <c r="E36" s="45" t="s">
        <v>500</v>
      </c>
      <c r="F36" s="48">
        <v>22322143</v>
      </c>
      <c r="G36" s="48">
        <v>0</v>
      </c>
      <c r="H36" s="48">
        <f>+F36-G36</f>
        <v>22322143</v>
      </c>
      <c r="I36" s="225">
        <f t="shared" si="1"/>
        <v>5.4130100799957203E-3</v>
      </c>
      <c r="J36" s="48">
        <v>22322143</v>
      </c>
      <c r="K36" s="226">
        <f t="shared" si="7"/>
        <v>1</v>
      </c>
    </row>
    <row r="37" spans="1:11" ht="36.75" customHeight="1" x14ac:dyDescent="0.25">
      <c r="A37" s="43" t="s">
        <v>180</v>
      </c>
      <c r="B37" s="44" t="s">
        <v>41</v>
      </c>
      <c r="C37" s="100">
        <v>20</v>
      </c>
      <c r="D37" s="44" t="s">
        <v>38</v>
      </c>
      <c r="E37" s="45" t="s">
        <v>181</v>
      </c>
      <c r="F37" s="48">
        <v>49860362</v>
      </c>
      <c r="G37" s="48">
        <v>0</v>
      </c>
      <c r="H37" s="48">
        <f>+F37-G37</f>
        <v>49860362</v>
      </c>
      <c r="I37" s="225">
        <f t="shared" si="1"/>
        <v>1.2090892980043877E-2</v>
      </c>
      <c r="J37" s="48">
        <v>49860362</v>
      </c>
      <c r="K37" s="226">
        <f t="shared" si="7"/>
        <v>1</v>
      </c>
    </row>
    <row r="38" spans="1:11" ht="61.5" customHeight="1" x14ac:dyDescent="0.25">
      <c r="A38" s="43" t="s">
        <v>182</v>
      </c>
      <c r="B38" s="44" t="s">
        <v>41</v>
      </c>
      <c r="C38" s="100">
        <v>20</v>
      </c>
      <c r="D38" s="44" t="s">
        <v>38</v>
      </c>
      <c r="E38" s="45" t="s">
        <v>502</v>
      </c>
      <c r="F38" s="48">
        <v>61531861.479999997</v>
      </c>
      <c r="G38" s="48">
        <v>0</v>
      </c>
      <c r="H38" s="48">
        <f>+F38-G38</f>
        <v>61531861.479999997</v>
      </c>
      <c r="I38" s="225">
        <f t="shared" si="1"/>
        <v>1.4921174299086801E-2</v>
      </c>
      <c r="J38" s="48">
        <v>61531861.479999997</v>
      </c>
      <c r="K38" s="226">
        <f t="shared" si="7"/>
        <v>1</v>
      </c>
    </row>
    <row r="39" spans="1:11" ht="61.5" customHeight="1" x14ac:dyDescent="0.25">
      <c r="A39" s="39" t="s">
        <v>186</v>
      </c>
      <c r="B39" s="34" t="s">
        <v>41</v>
      </c>
      <c r="C39" s="34">
        <v>20</v>
      </c>
      <c r="D39" s="34" t="s">
        <v>38</v>
      </c>
      <c r="E39" s="40" t="s">
        <v>187</v>
      </c>
      <c r="F39" s="62">
        <f>+F40</f>
        <v>3296106</v>
      </c>
      <c r="G39" s="62">
        <f>+G40</f>
        <v>0</v>
      </c>
      <c r="H39" s="62">
        <f>+H40</f>
        <v>3296106</v>
      </c>
      <c r="I39" s="224">
        <f t="shared" si="1"/>
        <v>7.9928952174235126E-4</v>
      </c>
      <c r="J39" s="62">
        <f>+J40</f>
        <v>3296106</v>
      </c>
      <c r="K39" s="223">
        <f t="shared" si="7"/>
        <v>1</v>
      </c>
    </row>
    <row r="40" spans="1:11" ht="61.5" customHeight="1" x14ac:dyDescent="0.25">
      <c r="A40" s="43" t="s">
        <v>190</v>
      </c>
      <c r="B40" s="44" t="s">
        <v>41</v>
      </c>
      <c r="C40" s="44">
        <v>20</v>
      </c>
      <c r="D40" s="44" t="s">
        <v>38</v>
      </c>
      <c r="E40" s="45" t="s">
        <v>191</v>
      </c>
      <c r="F40" s="48">
        <v>3296106</v>
      </c>
      <c r="G40" s="48">
        <v>0</v>
      </c>
      <c r="H40" s="48">
        <f>+F40-G40</f>
        <v>3296106</v>
      </c>
      <c r="I40" s="225">
        <f t="shared" si="1"/>
        <v>7.9928952174235126E-4</v>
      </c>
      <c r="J40" s="48">
        <v>3296106</v>
      </c>
      <c r="K40" s="226">
        <f t="shared" si="7"/>
        <v>1</v>
      </c>
    </row>
    <row r="41" spans="1:11" ht="26.25" customHeight="1" x14ac:dyDescent="0.25">
      <c r="A41" s="39" t="s">
        <v>200</v>
      </c>
      <c r="B41" s="34" t="s">
        <v>37</v>
      </c>
      <c r="C41" s="34">
        <v>10</v>
      </c>
      <c r="D41" s="34" t="s">
        <v>38</v>
      </c>
      <c r="E41" s="40" t="s">
        <v>201</v>
      </c>
      <c r="F41" s="62">
        <f t="shared" ref="F41:H46" si="15">+F43</f>
        <v>1451042370</v>
      </c>
      <c r="G41" s="62">
        <f t="shared" si="15"/>
        <v>0</v>
      </c>
      <c r="H41" s="62">
        <f t="shared" si="15"/>
        <v>1451042370</v>
      </c>
      <c r="I41" s="224">
        <f t="shared" si="1"/>
        <v>0.35187065038114301</v>
      </c>
      <c r="J41" s="62">
        <f t="shared" ref="J41:J46" si="16">+J43</f>
        <v>1451042370</v>
      </c>
      <c r="K41" s="223">
        <f t="shared" si="7"/>
        <v>1</v>
      </c>
    </row>
    <row r="42" spans="1:11" ht="29.25" customHeight="1" x14ac:dyDescent="0.25">
      <c r="A42" s="39" t="s">
        <v>200</v>
      </c>
      <c r="B42" s="34" t="s">
        <v>41</v>
      </c>
      <c r="C42" s="34">
        <v>20</v>
      </c>
      <c r="D42" s="34" t="s">
        <v>38</v>
      </c>
      <c r="E42" s="40" t="s">
        <v>201</v>
      </c>
      <c r="F42" s="62">
        <f t="shared" si="15"/>
        <v>1121290496.5599999</v>
      </c>
      <c r="G42" s="62">
        <f t="shared" si="15"/>
        <v>0</v>
      </c>
      <c r="H42" s="62">
        <f t="shared" si="15"/>
        <v>1121290496.5599999</v>
      </c>
      <c r="I42" s="224">
        <f t="shared" si="1"/>
        <v>0.27190744009133377</v>
      </c>
      <c r="J42" s="62">
        <f t="shared" si="16"/>
        <v>1121290496.5599999</v>
      </c>
      <c r="K42" s="223">
        <f t="shared" si="7"/>
        <v>1</v>
      </c>
    </row>
    <row r="43" spans="1:11" ht="29.25" customHeight="1" x14ac:dyDescent="0.25">
      <c r="A43" s="39" t="s">
        <v>218</v>
      </c>
      <c r="B43" s="34" t="s">
        <v>37</v>
      </c>
      <c r="C43" s="34">
        <v>10</v>
      </c>
      <c r="D43" s="34" t="s">
        <v>38</v>
      </c>
      <c r="E43" s="40" t="s">
        <v>219</v>
      </c>
      <c r="F43" s="62">
        <f t="shared" si="15"/>
        <v>1451042370</v>
      </c>
      <c r="G43" s="62">
        <f t="shared" si="15"/>
        <v>0</v>
      </c>
      <c r="H43" s="62">
        <f t="shared" si="15"/>
        <v>1451042370</v>
      </c>
      <c r="I43" s="224">
        <f t="shared" si="1"/>
        <v>0.35187065038114301</v>
      </c>
      <c r="J43" s="62">
        <f t="shared" si="16"/>
        <v>1451042370</v>
      </c>
      <c r="K43" s="223">
        <f t="shared" si="7"/>
        <v>1</v>
      </c>
    </row>
    <row r="44" spans="1:11" ht="24.75" customHeight="1" x14ac:dyDescent="0.25">
      <c r="A44" s="39" t="s">
        <v>218</v>
      </c>
      <c r="B44" s="34" t="s">
        <v>41</v>
      </c>
      <c r="C44" s="34">
        <v>20</v>
      </c>
      <c r="D44" s="34" t="s">
        <v>38</v>
      </c>
      <c r="E44" s="40" t="s">
        <v>219</v>
      </c>
      <c r="F44" s="63">
        <f t="shared" si="15"/>
        <v>1121290496.5599999</v>
      </c>
      <c r="G44" s="63">
        <f t="shared" si="15"/>
        <v>0</v>
      </c>
      <c r="H44" s="63">
        <f t="shared" si="15"/>
        <v>1121290496.5599999</v>
      </c>
      <c r="I44" s="225">
        <f t="shared" si="1"/>
        <v>0.27190744009133377</v>
      </c>
      <c r="J44" s="63">
        <f t="shared" si="16"/>
        <v>1121290496.5599999</v>
      </c>
      <c r="K44" s="223">
        <f t="shared" si="7"/>
        <v>1</v>
      </c>
    </row>
    <row r="45" spans="1:11" ht="24.75" customHeight="1" x14ac:dyDescent="0.25">
      <c r="A45" s="39" t="s">
        <v>220</v>
      </c>
      <c r="B45" s="34" t="s">
        <v>37</v>
      </c>
      <c r="C45" s="34">
        <v>10</v>
      </c>
      <c r="D45" s="34" t="s">
        <v>38</v>
      </c>
      <c r="E45" s="40" t="s">
        <v>221</v>
      </c>
      <c r="F45" s="63">
        <f t="shared" si="15"/>
        <v>1451042370</v>
      </c>
      <c r="G45" s="63">
        <f t="shared" si="15"/>
        <v>0</v>
      </c>
      <c r="H45" s="63">
        <f t="shared" si="15"/>
        <v>1451042370</v>
      </c>
      <c r="I45" s="225">
        <f t="shared" si="1"/>
        <v>0.35187065038114301</v>
      </c>
      <c r="J45" s="63">
        <f t="shared" si="16"/>
        <v>1451042370</v>
      </c>
      <c r="K45" s="223">
        <f t="shared" si="7"/>
        <v>1</v>
      </c>
    </row>
    <row r="46" spans="1:11" ht="24.75" customHeight="1" x14ac:dyDescent="0.25">
      <c r="A46" s="39" t="s">
        <v>220</v>
      </c>
      <c r="B46" s="34" t="s">
        <v>41</v>
      </c>
      <c r="C46" s="34">
        <v>20</v>
      </c>
      <c r="D46" s="34" t="s">
        <v>38</v>
      </c>
      <c r="E46" s="40" t="s">
        <v>221</v>
      </c>
      <c r="F46" s="63">
        <f t="shared" si="15"/>
        <v>1121290496.5599999</v>
      </c>
      <c r="G46" s="63">
        <f t="shared" si="15"/>
        <v>0</v>
      </c>
      <c r="H46" s="63">
        <f t="shared" si="15"/>
        <v>1121290496.5599999</v>
      </c>
      <c r="I46" s="225">
        <f t="shared" si="1"/>
        <v>0.27190744009133377</v>
      </c>
      <c r="J46" s="63">
        <f t="shared" si="16"/>
        <v>1121290496.5599999</v>
      </c>
      <c r="K46" s="223">
        <f t="shared" si="7"/>
        <v>1</v>
      </c>
    </row>
    <row r="47" spans="1:11" ht="24.75" customHeight="1" x14ac:dyDescent="0.25">
      <c r="A47" s="43" t="s">
        <v>224</v>
      </c>
      <c r="B47" s="44" t="s">
        <v>37</v>
      </c>
      <c r="C47" s="44">
        <v>10</v>
      </c>
      <c r="D47" s="44" t="s">
        <v>38</v>
      </c>
      <c r="E47" s="45" t="s">
        <v>225</v>
      </c>
      <c r="F47" s="48">
        <v>1451042370</v>
      </c>
      <c r="G47" s="48">
        <v>0</v>
      </c>
      <c r="H47" s="48">
        <f t="shared" ref="H47:H48" si="17">+F47-G47</f>
        <v>1451042370</v>
      </c>
      <c r="I47" s="225">
        <f t="shared" si="1"/>
        <v>0.35187065038114301</v>
      </c>
      <c r="J47" s="48">
        <v>1451042370</v>
      </c>
      <c r="K47" s="226">
        <f t="shared" si="7"/>
        <v>1</v>
      </c>
    </row>
    <row r="48" spans="1:11" ht="24.75" customHeight="1" thickBot="1" x14ac:dyDescent="0.3">
      <c r="A48" s="84" t="s">
        <v>224</v>
      </c>
      <c r="B48" s="85" t="s">
        <v>41</v>
      </c>
      <c r="C48" s="85">
        <v>20</v>
      </c>
      <c r="D48" s="85" t="s">
        <v>38</v>
      </c>
      <c r="E48" s="86" t="s">
        <v>225</v>
      </c>
      <c r="F48" s="89">
        <v>1121290496.5599999</v>
      </c>
      <c r="G48" s="89">
        <v>0</v>
      </c>
      <c r="H48" s="89">
        <f t="shared" si="17"/>
        <v>1121290496.5599999</v>
      </c>
      <c r="I48" s="231">
        <f t="shared" si="1"/>
        <v>0.27190744009133377</v>
      </c>
      <c r="J48" s="89">
        <v>1121290496.5599999</v>
      </c>
      <c r="K48" s="232">
        <f t="shared" si="7"/>
        <v>1</v>
      </c>
    </row>
    <row r="49" spans="1:11" s="4" customFormat="1" ht="27.75" customHeight="1" thickBot="1" x14ac:dyDescent="0.3">
      <c r="A49" s="21" t="s">
        <v>246</v>
      </c>
      <c r="B49" s="142" t="s">
        <v>37</v>
      </c>
      <c r="C49" s="233" t="s">
        <v>505</v>
      </c>
      <c r="D49" s="142" t="s">
        <v>38</v>
      </c>
      <c r="E49" s="23" t="s">
        <v>247</v>
      </c>
      <c r="F49" s="24">
        <f>+F50+F56+F62+F68+F78+F84</f>
        <v>1318141388.71</v>
      </c>
      <c r="G49" s="24">
        <f>+G50+G56+G62+G68+G78+G84</f>
        <v>0</v>
      </c>
      <c r="H49" s="24">
        <f>+H50+H56+H62+H68+H78+H84</f>
        <v>1318141388.71</v>
      </c>
      <c r="I49" s="234">
        <f t="shared" si="1"/>
        <v>0.31964281493702407</v>
      </c>
      <c r="J49" s="24">
        <f>+J50+J56+J62+J68+J78+J84</f>
        <v>1318141388.71</v>
      </c>
      <c r="K49" s="235">
        <f t="shared" si="7"/>
        <v>1</v>
      </c>
    </row>
    <row r="50" spans="1:11" ht="24" customHeight="1" x14ac:dyDescent="0.25">
      <c r="A50" s="33" t="s">
        <v>248</v>
      </c>
      <c r="B50" s="183" t="s">
        <v>37</v>
      </c>
      <c r="C50" s="184" t="s">
        <v>505</v>
      </c>
      <c r="D50" s="183" t="s">
        <v>38</v>
      </c>
      <c r="E50" s="35" t="s">
        <v>249</v>
      </c>
      <c r="F50" s="94">
        <f t="shared" ref="F50:H54" si="18">+F51</f>
        <v>241083896.5</v>
      </c>
      <c r="G50" s="94">
        <f t="shared" si="18"/>
        <v>0</v>
      </c>
      <c r="H50" s="94">
        <f t="shared" si="18"/>
        <v>241083896.5</v>
      </c>
      <c r="I50" s="222">
        <f t="shared" si="1"/>
        <v>5.8461661224871862E-2</v>
      </c>
      <c r="J50" s="94">
        <f>+J51</f>
        <v>241083896.5</v>
      </c>
      <c r="K50" s="223">
        <f t="shared" si="7"/>
        <v>1</v>
      </c>
    </row>
    <row r="51" spans="1:11" ht="24" customHeight="1" x14ac:dyDescent="0.25">
      <c r="A51" s="39" t="s">
        <v>250</v>
      </c>
      <c r="B51" s="192" t="s">
        <v>37</v>
      </c>
      <c r="C51" s="187" t="s">
        <v>505</v>
      </c>
      <c r="D51" s="192" t="s">
        <v>38</v>
      </c>
      <c r="E51" s="40" t="s">
        <v>251</v>
      </c>
      <c r="F51" s="62">
        <f t="shared" si="18"/>
        <v>241083896.5</v>
      </c>
      <c r="G51" s="62">
        <f t="shared" si="18"/>
        <v>0</v>
      </c>
      <c r="H51" s="62">
        <f t="shared" si="18"/>
        <v>241083896.5</v>
      </c>
      <c r="I51" s="224">
        <f t="shared" si="1"/>
        <v>5.8461661224871862E-2</v>
      </c>
      <c r="J51" s="62">
        <f>+J52</f>
        <v>241083896.5</v>
      </c>
      <c r="K51" s="223">
        <f t="shared" si="7"/>
        <v>1</v>
      </c>
    </row>
    <row r="52" spans="1:11" ht="49.5" customHeight="1" x14ac:dyDescent="0.25">
      <c r="A52" s="97" t="s">
        <v>300</v>
      </c>
      <c r="B52" s="192" t="s">
        <v>37</v>
      </c>
      <c r="C52" s="187" t="s">
        <v>505</v>
      </c>
      <c r="D52" s="192" t="s">
        <v>38</v>
      </c>
      <c r="E52" s="40" t="s">
        <v>301</v>
      </c>
      <c r="F52" s="62">
        <f t="shared" si="18"/>
        <v>241083896.5</v>
      </c>
      <c r="G52" s="62">
        <f t="shared" si="18"/>
        <v>0</v>
      </c>
      <c r="H52" s="62">
        <f t="shared" si="18"/>
        <v>241083896.5</v>
      </c>
      <c r="I52" s="224">
        <f t="shared" si="1"/>
        <v>5.8461661224871862E-2</v>
      </c>
      <c r="J52" s="62">
        <f>+J53</f>
        <v>241083896.5</v>
      </c>
      <c r="K52" s="223">
        <f t="shared" si="7"/>
        <v>1</v>
      </c>
    </row>
    <row r="53" spans="1:11" ht="49.5" customHeight="1" x14ac:dyDescent="0.25">
      <c r="A53" s="39" t="s">
        <v>302</v>
      </c>
      <c r="B53" s="192" t="s">
        <v>37</v>
      </c>
      <c r="C53" s="187" t="s">
        <v>505</v>
      </c>
      <c r="D53" s="192" t="s">
        <v>38</v>
      </c>
      <c r="E53" s="40" t="s">
        <v>301</v>
      </c>
      <c r="F53" s="62">
        <f t="shared" si="18"/>
        <v>241083896.5</v>
      </c>
      <c r="G53" s="62">
        <f t="shared" si="18"/>
        <v>0</v>
      </c>
      <c r="H53" s="62">
        <f t="shared" si="18"/>
        <v>241083896.5</v>
      </c>
      <c r="I53" s="224">
        <f t="shared" si="1"/>
        <v>5.8461661224871862E-2</v>
      </c>
      <c r="J53" s="62">
        <f>+J54</f>
        <v>241083896.5</v>
      </c>
      <c r="K53" s="223">
        <f t="shared" si="7"/>
        <v>1</v>
      </c>
    </row>
    <row r="54" spans="1:11" ht="55.5" customHeight="1" x14ac:dyDescent="0.25">
      <c r="A54" s="39" t="s">
        <v>303</v>
      </c>
      <c r="B54" s="192" t="s">
        <v>37</v>
      </c>
      <c r="C54" s="187" t="s">
        <v>505</v>
      </c>
      <c r="D54" s="192" t="s">
        <v>38</v>
      </c>
      <c r="E54" s="40" t="s">
        <v>304</v>
      </c>
      <c r="F54" s="62">
        <f t="shared" si="18"/>
        <v>241083896.5</v>
      </c>
      <c r="G54" s="62">
        <f t="shared" si="18"/>
        <v>0</v>
      </c>
      <c r="H54" s="62">
        <f t="shared" si="18"/>
        <v>241083896.5</v>
      </c>
      <c r="I54" s="224">
        <f t="shared" si="1"/>
        <v>5.8461661224871862E-2</v>
      </c>
      <c r="J54" s="62">
        <f>+J55</f>
        <v>241083896.5</v>
      </c>
      <c r="K54" s="223">
        <f t="shared" si="7"/>
        <v>1</v>
      </c>
    </row>
    <row r="55" spans="1:11" ht="30" customHeight="1" x14ac:dyDescent="0.25">
      <c r="A55" s="43" t="s">
        <v>305</v>
      </c>
      <c r="B55" s="44" t="s">
        <v>37</v>
      </c>
      <c r="C55" s="100">
        <v>13</v>
      </c>
      <c r="D55" s="44" t="s">
        <v>38</v>
      </c>
      <c r="E55" s="45" t="s">
        <v>258</v>
      </c>
      <c r="F55" s="48">
        <v>241083896.5</v>
      </c>
      <c r="G55" s="48">
        <v>0</v>
      </c>
      <c r="H55" s="48">
        <f>+F55-G55</f>
        <v>241083896.5</v>
      </c>
      <c r="I55" s="225">
        <f t="shared" si="1"/>
        <v>5.8461661224871862E-2</v>
      </c>
      <c r="J55" s="48">
        <v>241083896.5</v>
      </c>
      <c r="K55" s="226">
        <f t="shared" si="7"/>
        <v>1</v>
      </c>
    </row>
    <row r="56" spans="1:11" ht="35.25" customHeight="1" x14ac:dyDescent="0.25">
      <c r="A56" s="39" t="s">
        <v>386</v>
      </c>
      <c r="B56" s="44" t="s">
        <v>37</v>
      </c>
      <c r="C56" s="108">
        <v>13</v>
      </c>
      <c r="D56" s="44" t="s">
        <v>38</v>
      </c>
      <c r="E56" s="96" t="s">
        <v>387</v>
      </c>
      <c r="F56" s="62">
        <f t="shared" ref="F56:J60" si="19">+F57</f>
        <v>52191294.5</v>
      </c>
      <c r="G56" s="62">
        <f t="shared" si="19"/>
        <v>0</v>
      </c>
      <c r="H56" s="62">
        <f t="shared" si="19"/>
        <v>52191294.5</v>
      </c>
      <c r="I56" s="224">
        <f t="shared" si="1"/>
        <v>1.265613266685574E-2</v>
      </c>
      <c r="J56" s="62">
        <f t="shared" si="19"/>
        <v>52191294.5</v>
      </c>
      <c r="K56" s="223">
        <f t="shared" si="7"/>
        <v>1</v>
      </c>
    </row>
    <row r="57" spans="1:11" ht="33" customHeight="1" x14ac:dyDescent="0.25">
      <c r="A57" s="39" t="s">
        <v>388</v>
      </c>
      <c r="B57" s="44" t="s">
        <v>37</v>
      </c>
      <c r="C57" s="108">
        <v>13</v>
      </c>
      <c r="D57" s="44" t="s">
        <v>38</v>
      </c>
      <c r="E57" s="40" t="s">
        <v>251</v>
      </c>
      <c r="F57" s="62">
        <f t="shared" si="19"/>
        <v>52191294.5</v>
      </c>
      <c r="G57" s="62">
        <f t="shared" si="19"/>
        <v>0</v>
      </c>
      <c r="H57" s="62">
        <f t="shared" si="19"/>
        <v>52191294.5</v>
      </c>
      <c r="I57" s="224">
        <f t="shared" si="1"/>
        <v>1.265613266685574E-2</v>
      </c>
      <c r="J57" s="62">
        <f t="shared" si="19"/>
        <v>52191294.5</v>
      </c>
      <c r="K57" s="223">
        <f t="shared" si="7"/>
        <v>1</v>
      </c>
    </row>
    <row r="58" spans="1:11" ht="51.75" customHeight="1" x14ac:dyDescent="0.25">
      <c r="A58" s="39" t="s">
        <v>389</v>
      </c>
      <c r="B58" s="44" t="s">
        <v>37</v>
      </c>
      <c r="C58" s="108">
        <v>13</v>
      </c>
      <c r="D58" s="44" t="s">
        <v>38</v>
      </c>
      <c r="E58" s="40" t="s">
        <v>390</v>
      </c>
      <c r="F58" s="62">
        <f t="shared" si="19"/>
        <v>52191294.5</v>
      </c>
      <c r="G58" s="62">
        <f t="shared" si="19"/>
        <v>0</v>
      </c>
      <c r="H58" s="62">
        <f t="shared" si="19"/>
        <v>52191294.5</v>
      </c>
      <c r="I58" s="224">
        <f t="shared" si="1"/>
        <v>1.265613266685574E-2</v>
      </c>
      <c r="J58" s="62">
        <f t="shared" si="19"/>
        <v>52191294.5</v>
      </c>
      <c r="K58" s="223">
        <f t="shared" si="7"/>
        <v>1</v>
      </c>
    </row>
    <row r="59" spans="1:11" ht="51.75" customHeight="1" x14ac:dyDescent="0.25">
      <c r="A59" s="39" t="s">
        <v>391</v>
      </c>
      <c r="B59" s="44" t="s">
        <v>37</v>
      </c>
      <c r="C59" s="108">
        <v>13</v>
      </c>
      <c r="D59" s="44" t="s">
        <v>38</v>
      </c>
      <c r="E59" s="40" t="s">
        <v>390</v>
      </c>
      <c r="F59" s="62">
        <f t="shared" si="19"/>
        <v>52191294.5</v>
      </c>
      <c r="G59" s="62">
        <f t="shared" si="19"/>
        <v>0</v>
      </c>
      <c r="H59" s="62">
        <f t="shared" si="19"/>
        <v>52191294.5</v>
      </c>
      <c r="I59" s="224">
        <f t="shared" si="1"/>
        <v>1.265613266685574E-2</v>
      </c>
      <c r="J59" s="62">
        <f t="shared" si="19"/>
        <v>52191294.5</v>
      </c>
      <c r="K59" s="223">
        <f t="shared" si="7"/>
        <v>1</v>
      </c>
    </row>
    <row r="60" spans="1:11" ht="29.25" customHeight="1" x14ac:dyDescent="0.25">
      <c r="A60" s="39" t="s">
        <v>392</v>
      </c>
      <c r="B60" s="44" t="s">
        <v>37</v>
      </c>
      <c r="C60" s="108">
        <v>13</v>
      </c>
      <c r="D60" s="44" t="s">
        <v>38</v>
      </c>
      <c r="E60" s="96" t="s">
        <v>393</v>
      </c>
      <c r="F60" s="62">
        <f t="shared" si="19"/>
        <v>52191294.5</v>
      </c>
      <c r="G60" s="62">
        <f t="shared" si="19"/>
        <v>0</v>
      </c>
      <c r="H60" s="62">
        <f t="shared" si="19"/>
        <v>52191294.5</v>
      </c>
      <c r="I60" s="224">
        <f t="shared" si="1"/>
        <v>1.265613266685574E-2</v>
      </c>
      <c r="J60" s="62">
        <f t="shared" si="19"/>
        <v>52191294.5</v>
      </c>
      <c r="K60" s="223">
        <f t="shared" si="7"/>
        <v>1</v>
      </c>
    </row>
    <row r="61" spans="1:11" ht="30" customHeight="1" x14ac:dyDescent="0.25">
      <c r="A61" s="43" t="s">
        <v>394</v>
      </c>
      <c r="B61" s="44" t="s">
        <v>37</v>
      </c>
      <c r="C61" s="100">
        <v>13</v>
      </c>
      <c r="D61" s="44" t="s">
        <v>38</v>
      </c>
      <c r="E61" s="45" t="s">
        <v>258</v>
      </c>
      <c r="F61" s="48">
        <v>52191294.5</v>
      </c>
      <c r="G61" s="48">
        <v>0</v>
      </c>
      <c r="H61" s="48">
        <f>+F61-G61</f>
        <v>52191294.5</v>
      </c>
      <c r="I61" s="225">
        <f t="shared" si="1"/>
        <v>1.265613266685574E-2</v>
      </c>
      <c r="J61" s="48">
        <v>52191294.5</v>
      </c>
      <c r="K61" s="226">
        <f t="shared" si="7"/>
        <v>1</v>
      </c>
    </row>
    <row r="62" spans="1:11" ht="33" customHeight="1" x14ac:dyDescent="0.25">
      <c r="A62" s="39" t="s">
        <v>401</v>
      </c>
      <c r="B62" s="34" t="s">
        <v>37</v>
      </c>
      <c r="C62" s="108">
        <v>13</v>
      </c>
      <c r="D62" s="34" t="s">
        <v>38</v>
      </c>
      <c r="E62" s="40" t="s">
        <v>402</v>
      </c>
      <c r="F62" s="62">
        <f t="shared" ref="F62:J66" si="20">+F63</f>
        <v>18086887</v>
      </c>
      <c r="G62" s="62">
        <f t="shared" si="20"/>
        <v>0</v>
      </c>
      <c r="H62" s="62">
        <f t="shared" si="20"/>
        <v>18086887</v>
      </c>
      <c r="I62" s="224">
        <f t="shared" si="1"/>
        <v>4.3859812943024129E-3</v>
      </c>
      <c r="J62" s="62">
        <f t="shared" si="20"/>
        <v>18086887</v>
      </c>
      <c r="K62" s="223">
        <f t="shared" si="7"/>
        <v>1</v>
      </c>
    </row>
    <row r="63" spans="1:11" ht="38.25" customHeight="1" x14ac:dyDescent="0.25">
      <c r="A63" s="39" t="s">
        <v>403</v>
      </c>
      <c r="B63" s="34" t="s">
        <v>37</v>
      </c>
      <c r="C63" s="108">
        <v>13</v>
      </c>
      <c r="D63" s="34" t="s">
        <v>38</v>
      </c>
      <c r="E63" s="40" t="s">
        <v>251</v>
      </c>
      <c r="F63" s="62">
        <f t="shared" si="20"/>
        <v>18086887</v>
      </c>
      <c r="G63" s="62">
        <f t="shared" si="20"/>
        <v>0</v>
      </c>
      <c r="H63" s="62">
        <f t="shared" si="20"/>
        <v>18086887</v>
      </c>
      <c r="I63" s="224">
        <f t="shared" si="1"/>
        <v>4.3859812943024129E-3</v>
      </c>
      <c r="J63" s="62">
        <f t="shared" si="20"/>
        <v>18086887</v>
      </c>
      <c r="K63" s="223">
        <f t="shared" si="7"/>
        <v>1</v>
      </c>
    </row>
    <row r="64" spans="1:11" ht="39" customHeight="1" x14ac:dyDescent="0.25">
      <c r="A64" s="39" t="s">
        <v>413</v>
      </c>
      <c r="B64" s="34" t="s">
        <v>37</v>
      </c>
      <c r="C64" s="108">
        <v>13</v>
      </c>
      <c r="D64" s="34" t="s">
        <v>38</v>
      </c>
      <c r="E64" s="40" t="s">
        <v>414</v>
      </c>
      <c r="F64" s="62">
        <f t="shared" si="20"/>
        <v>18086887</v>
      </c>
      <c r="G64" s="62">
        <f t="shared" si="20"/>
        <v>0</v>
      </c>
      <c r="H64" s="62">
        <f t="shared" si="20"/>
        <v>18086887</v>
      </c>
      <c r="I64" s="224">
        <f t="shared" si="1"/>
        <v>4.3859812943024129E-3</v>
      </c>
      <c r="J64" s="62">
        <f t="shared" si="20"/>
        <v>18086887</v>
      </c>
      <c r="K64" s="223">
        <f t="shared" si="7"/>
        <v>1</v>
      </c>
    </row>
    <row r="65" spans="1:11" ht="39" customHeight="1" x14ac:dyDescent="0.25">
      <c r="A65" s="39" t="s">
        <v>415</v>
      </c>
      <c r="B65" s="34" t="s">
        <v>37</v>
      </c>
      <c r="C65" s="108">
        <v>13</v>
      </c>
      <c r="D65" s="34" t="s">
        <v>38</v>
      </c>
      <c r="E65" s="40" t="s">
        <v>414</v>
      </c>
      <c r="F65" s="62">
        <f t="shared" si="20"/>
        <v>18086887</v>
      </c>
      <c r="G65" s="62">
        <f t="shared" si="20"/>
        <v>0</v>
      </c>
      <c r="H65" s="62">
        <f t="shared" si="20"/>
        <v>18086887</v>
      </c>
      <c r="I65" s="224">
        <f t="shared" si="1"/>
        <v>4.3859812943024129E-3</v>
      </c>
      <c r="J65" s="62">
        <f t="shared" si="20"/>
        <v>18086887</v>
      </c>
      <c r="K65" s="223">
        <f t="shared" si="7"/>
        <v>1</v>
      </c>
    </row>
    <row r="66" spans="1:11" ht="39" customHeight="1" x14ac:dyDescent="0.25">
      <c r="A66" s="39" t="s">
        <v>416</v>
      </c>
      <c r="B66" s="34" t="s">
        <v>37</v>
      </c>
      <c r="C66" s="108">
        <v>13</v>
      </c>
      <c r="D66" s="34" t="s">
        <v>38</v>
      </c>
      <c r="E66" s="40" t="s">
        <v>393</v>
      </c>
      <c r="F66" s="41">
        <f t="shared" si="20"/>
        <v>18086887</v>
      </c>
      <c r="G66" s="41">
        <f t="shared" si="20"/>
        <v>0</v>
      </c>
      <c r="H66" s="41">
        <f t="shared" si="20"/>
        <v>18086887</v>
      </c>
      <c r="I66" s="224">
        <f t="shared" si="1"/>
        <v>4.3859812943024129E-3</v>
      </c>
      <c r="J66" s="41">
        <f t="shared" si="20"/>
        <v>18086887</v>
      </c>
      <c r="K66" s="223">
        <f t="shared" si="7"/>
        <v>1</v>
      </c>
    </row>
    <row r="67" spans="1:11" ht="30" customHeight="1" x14ac:dyDescent="0.25">
      <c r="A67" s="43" t="s">
        <v>417</v>
      </c>
      <c r="B67" s="44" t="s">
        <v>37</v>
      </c>
      <c r="C67" s="100">
        <v>13</v>
      </c>
      <c r="D67" s="44" t="s">
        <v>38</v>
      </c>
      <c r="E67" s="45" t="s">
        <v>258</v>
      </c>
      <c r="F67" s="48">
        <v>18086887</v>
      </c>
      <c r="G67" s="48">
        <v>0</v>
      </c>
      <c r="H67" s="48">
        <f>+F67-G67</f>
        <v>18086887</v>
      </c>
      <c r="I67" s="225">
        <f t="shared" si="1"/>
        <v>4.3859812943024129E-3</v>
      </c>
      <c r="J67" s="48">
        <v>18086887</v>
      </c>
      <c r="K67" s="226">
        <f t="shared" si="7"/>
        <v>1</v>
      </c>
    </row>
    <row r="68" spans="1:11" ht="34.5" customHeight="1" x14ac:dyDescent="0.25">
      <c r="A68" s="39" t="s">
        <v>418</v>
      </c>
      <c r="B68" s="34" t="s">
        <v>37</v>
      </c>
      <c r="C68" s="108">
        <v>13</v>
      </c>
      <c r="D68" s="34" t="s">
        <v>38</v>
      </c>
      <c r="E68" s="40" t="s">
        <v>419</v>
      </c>
      <c r="F68" s="60">
        <f t="shared" ref="F68:J76" si="21">+F69</f>
        <v>252804367.38</v>
      </c>
      <c r="G68" s="60">
        <f t="shared" si="21"/>
        <v>0</v>
      </c>
      <c r="H68" s="60">
        <f t="shared" si="21"/>
        <v>252804367.38</v>
      </c>
      <c r="I68" s="224">
        <f t="shared" si="1"/>
        <v>6.1303817867974467E-2</v>
      </c>
      <c r="J68" s="60">
        <f t="shared" si="21"/>
        <v>252804367.38</v>
      </c>
      <c r="K68" s="223">
        <f t="shared" si="7"/>
        <v>1</v>
      </c>
    </row>
    <row r="69" spans="1:11" ht="34.5" customHeight="1" x14ac:dyDescent="0.25">
      <c r="A69" s="39" t="s">
        <v>420</v>
      </c>
      <c r="B69" s="34" t="s">
        <v>37</v>
      </c>
      <c r="C69" s="108">
        <v>13</v>
      </c>
      <c r="D69" s="34" t="s">
        <v>38</v>
      </c>
      <c r="E69" s="96" t="s">
        <v>251</v>
      </c>
      <c r="F69" s="60">
        <f>+F70+F74</f>
        <v>252804367.38</v>
      </c>
      <c r="G69" s="60">
        <f>+G74</f>
        <v>0</v>
      </c>
      <c r="H69" s="60">
        <f>+H70+H74</f>
        <v>252804367.38</v>
      </c>
      <c r="I69" s="224">
        <f t="shared" si="1"/>
        <v>6.1303817867974467E-2</v>
      </c>
      <c r="J69" s="60">
        <f>+J70+J74</f>
        <v>252804367.38</v>
      </c>
      <c r="K69" s="223">
        <f t="shared" si="7"/>
        <v>1</v>
      </c>
    </row>
    <row r="70" spans="1:11" ht="38.25" customHeight="1" x14ac:dyDescent="0.25">
      <c r="A70" s="39" t="s">
        <v>421</v>
      </c>
      <c r="B70" s="34" t="s">
        <v>37</v>
      </c>
      <c r="C70" s="34">
        <v>13</v>
      </c>
      <c r="D70" s="34" t="s">
        <v>38</v>
      </c>
      <c r="E70" s="40" t="s">
        <v>422</v>
      </c>
      <c r="F70" s="62">
        <f t="shared" si="21"/>
        <v>173925178.38</v>
      </c>
      <c r="G70" s="62">
        <f t="shared" si="21"/>
        <v>0</v>
      </c>
      <c r="H70" s="62">
        <f t="shared" si="21"/>
        <v>173925178.38</v>
      </c>
      <c r="I70" s="224">
        <f t="shared" si="1"/>
        <v>4.2176001817387947E-2</v>
      </c>
      <c r="J70" s="62">
        <f t="shared" si="21"/>
        <v>173925178.38</v>
      </c>
      <c r="K70" s="223">
        <f t="shared" si="7"/>
        <v>1</v>
      </c>
    </row>
    <row r="71" spans="1:11" ht="38.25" customHeight="1" x14ac:dyDescent="0.25">
      <c r="A71" s="39" t="s">
        <v>423</v>
      </c>
      <c r="B71" s="34" t="s">
        <v>37</v>
      </c>
      <c r="C71" s="34">
        <v>13</v>
      </c>
      <c r="D71" s="34" t="s">
        <v>38</v>
      </c>
      <c r="E71" s="40" t="s">
        <v>422</v>
      </c>
      <c r="F71" s="62">
        <f t="shared" si="21"/>
        <v>173925178.38</v>
      </c>
      <c r="G71" s="62">
        <f t="shared" si="21"/>
        <v>0</v>
      </c>
      <c r="H71" s="62">
        <f t="shared" si="21"/>
        <v>173925178.38</v>
      </c>
      <c r="I71" s="224">
        <f t="shared" si="1"/>
        <v>4.2176001817387947E-2</v>
      </c>
      <c r="J71" s="62">
        <f t="shared" si="21"/>
        <v>173925178.38</v>
      </c>
      <c r="K71" s="223">
        <f t="shared" si="7"/>
        <v>1</v>
      </c>
    </row>
    <row r="72" spans="1:11" ht="34.5" customHeight="1" x14ac:dyDescent="0.25">
      <c r="A72" s="39" t="s">
        <v>424</v>
      </c>
      <c r="B72" s="34" t="s">
        <v>37</v>
      </c>
      <c r="C72" s="34">
        <v>13</v>
      </c>
      <c r="D72" s="34" t="s">
        <v>38</v>
      </c>
      <c r="E72" s="40" t="s">
        <v>425</v>
      </c>
      <c r="F72" s="62">
        <f t="shared" si="21"/>
        <v>173925178.38</v>
      </c>
      <c r="G72" s="62">
        <f t="shared" si="21"/>
        <v>0</v>
      </c>
      <c r="H72" s="62">
        <f t="shared" si="21"/>
        <v>173925178.38</v>
      </c>
      <c r="I72" s="224">
        <f t="shared" si="1"/>
        <v>4.2176001817387947E-2</v>
      </c>
      <c r="J72" s="62">
        <f t="shared" si="21"/>
        <v>173925178.38</v>
      </c>
      <c r="K72" s="223">
        <f t="shared" si="7"/>
        <v>1</v>
      </c>
    </row>
    <row r="73" spans="1:11" ht="34.5" customHeight="1" x14ac:dyDescent="0.25">
      <c r="A73" s="43" t="s">
        <v>426</v>
      </c>
      <c r="B73" s="44" t="s">
        <v>37</v>
      </c>
      <c r="C73" s="44">
        <v>13</v>
      </c>
      <c r="D73" s="44" t="s">
        <v>38</v>
      </c>
      <c r="E73" s="45" t="s">
        <v>258</v>
      </c>
      <c r="F73" s="48">
        <v>173925178.38</v>
      </c>
      <c r="G73" s="48">
        <v>0</v>
      </c>
      <c r="H73" s="48">
        <f>+F73-G73</f>
        <v>173925178.38</v>
      </c>
      <c r="I73" s="225">
        <f t="shared" ref="I73:I101" si="22">+H73/$H$102</f>
        <v>4.2176001817387947E-2</v>
      </c>
      <c r="J73" s="48">
        <v>173925178.38</v>
      </c>
      <c r="K73" s="226">
        <f t="shared" si="7"/>
        <v>1</v>
      </c>
    </row>
    <row r="74" spans="1:11" ht="49.5" customHeight="1" x14ac:dyDescent="0.25">
      <c r="A74" s="39" t="s">
        <v>427</v>
      </c>
      <c r="B74" s="34" t="s">
        <v>37</v>
      </c>
      <c r="C74" s="108">
        <v>13</v>
      </c>
      <c r="D74" s="34" t="s">
        <v>38</v>
      </c>
      <c r="E74" s="40" t="s">
        <v>428</v>
      </c>
      <c r="F74" s="62">
        <f t="shared" si="21"/>
        <v>78879189</v>
      </c>
      <c r="G74" s="62">
        <f t="shared" si="21"/>
        <v>0</v>
      </c>
      <c r="H74" s="62">
        <f t="shared" si="21"/>
        <v>78879189</v>
      </c>
      <c r="I74" s="224">
        <f t="shared" si="22"/>
        <v>1.912781605058652E-2</v>
      </c>
      <c r="J74" s="62">
        <f t="shared" si="21"/>
        <v>78879189</v>
      </c>
      <c r="K74" s="223">
        <f t="shared" si="7"/>
        <v>1</v>
      </c>
    </row>
    <row r="75" spans="1:11" ht="49.5" customHeight="1" x14ac:dyDescent="0.25">
      <c r="A75" s="39" t="s">
        <v>429</v>
      </c>
      <c r="B75" s="34" t="s">
        <v>37</v>
      </c>
      <c r="C75" s="108">
        <v>13</v>
      </c>
      <c r="D75" s="34" t="s">
        <v>38</v>
      </c>
      <c r="E75" s="40" t="s">
        <v>428</v>
      </c>
      <c r="F75" s="62">
        <f t="shared" si="21"/>
        <v>78879189</v>
      </c>
      <c r="G75" s="62">
        <f t="shared" si="21"/>
        <v>0</v>
      </c>
      <c r="H75" s="62">
        <f t="shared" si="21"/>
        <v>78879189</v>
      </c>
      <c r="I75" s="224">
        <f t="shared" si="22"/>
        <v>1.912781605058652E-2</v>
      </c>
      <c r="J75" s="62">
        <f t="shared" si="21"/>
        <v>78879189</v>
      </c>
      <c r="K75" s="223">
        <f t="shared" si="7"/>
        <v>1</v>
      </c>
    </row>
    <row r="76" spans="1:11" ht="34.5" customHeight="1" x14ac:dyDescent="0.25">
      <c r="A76" s="39" t="s">
        <v>430</v>
      </c>
      <c r="B76" s="34" t="s">
        <v>37</v>
      </c>
      <c r="C76" s="108">
        <v>13</v>
      </c>
      <c r="D76" s="34" t="s">
        <v>38</v>
      </c>
      <c r="E76" s="40" t="s">
        <v>393</v>
      </c>
      <c r="F76" s="62">
        <f t="shared" si="21"/>
        <v>78879189</v>
      </c>
      <c r="G76" s="62">
        <f t="shared" si="21"/>
        <v>0</v>
      </c>
      <c r="H76" s="62">
        <f t="shared" si="21"/>
        <v>78879189</v>
      </c>
      <c r="I76" s="224">
        <f t="shared" si="22"/>
        <v>1.912781605058652E-2</v>
      </c>
      <c r="J76" s="62">
        <f t="shared" si="21"/>
        <v>78879189</v>
      </c>
      <c r="K76" s="223">
        <f t="shared" si="7"/>
        <v>1</v>
      </c>
    </row>
    <row r="77" spans="1:11" ht="30" customHeight="1" x14ac:dyDescent="0.25">
      <c r="A77" s="43" t="s">
        <v>431</v>
      </c>
      <c r="B77" s="44" t="s">
        <v>37</v>
      </c>
      <c r="C77" s="100">
        <v>13</v>
      </c>
      <c r="D77" s="44" t="s">
        <v>38</v>
      </c>
      <c r="E77" s="45" t="s">
        <v>258</v>
      </c>
      <c r="F77" s="48">
        <v>78879189</v>
      </c>
      <c r="G77" s="48">
        <v>0</v>
      </c>
      <c r="H77" s="48">
        <f>+F77-G77</f>
        <v>78879189</v>
      </c>
      <c r="I77" s="225">
        <f t="shared" si="22"/>
        <v>1.912781605058652E-2</v>
      </c>
      <c r="J77" s="48">
        <v>78879189</v>
      </c>
      <c r="K77" s="226">
        <f t="shared" si="7"/>
        <v>1</v>
      </c>
    </row>
    <row r="78" spans="1:11" ht="39" customHeight="1" x14ac:dyDescent="0.25">
      <c r="A78" s="39" t="s">
        <v>432</v>
      </c>
      <c r="B78" s="34" t="s">
        <v>37</v>
      </c>
      <c r="C78" s="34">
        <v>13</v>
      </c>
      <c r="D78" s="34" t="s">
        <v>38</v>
      </c>
      <c r="E78" s="40" t="s">
        <v>433</v>
      </c>
      <c r="F78" s="60">
        <f t="shared" ref="F78:J79" si="23">+F79</f>
        <v>3015011</v>
      </c>
      <c r="G78" s="60">
        <f t="shared" si="23"/>
        <v>0</v>
      </c>
      <c r="H78" s="60">
        <f t="shared" si="23"/>
        <v>3015011</v>
      </c>
      <c r="I78" s="224">
        <f t="shared" si="22"/>
        <v>7.3112536436568726E-4</v>
      </c>
      <c r="J78" s="60">
        <f t="shared" si="23"/>
        <v>3015011</v>
      </c>
      <c r="K78" s="223">
        <f t="shared" si="7"/>
        <v>1</v>
      </c>
    </row>
    <row r="79" spans="1:11" ht="39" customHeight="1" x14ac:dyDescent="0.25">
      <c r="A79" s="39" t="s">
        <v>434</v>
      </c>
      <c r="B79" s="34" t="s">
        <v>37</v>
      </c>
      <c r="C79" s="34">
        <v>13</v>
      </c>
      <c r="D79" s="34" t="s">
        <v>38</v>
      </c>
      <c r="E79" s="96" t="s">
        <v>251</v>
      </c>
      <c r="F79" s="60">
        <f t="shared" si="23"/>
        <v>3015011</v>
      </c>
      <c r="G79" s="60">
        <f t="shared" si="23"/>
        <v>0</v>
      </c>
      <c r="H79" s="60">
        <f t="shared" si="23"/>
        <v>3015011</v>
      </c>
      <c r="I79" s="224">
        <f t="shared" si="22"/>
        <v>7.3112536436568726E-4</v>
      </c>
      <c r="J79" s="60">
        <f t="shared" si="23"/>
        <v>3015011</v>
      </c>
      <c r="K79" s="223">
        <f t="shared" si="7"/>
        <v>1</v>
      </c>
    </row>
    <row r="80" spans="1:11" ht="39" customHeight="1" x14ac:dyDescent="0.25">
      <c r="A80" s="39" t="s">
        <v>508</v>
      </c>
      <c r="B80" s="34" t="s">
        <v>37</v>
      </c>
      <c r="C80" s="34">
        <v>13</v>
      </c>
      <c r="D80" s="34" t="s">
        <v>38</v>
      </c>
      <c r="E80" s="40" t="s">
        <v>509</v>
      </c>
      <c r="F80" s="60">
        <f t="shared" ref="F80:J80" si="24">F81</f>
        <v>3015011</v>
      </c>
      <c r="G80" s="60">
        <f t="shared" si="24"/>
        <v>0</v>
      </c>
      <c r="H80" s="60">
        <f t="shared" si="24"/>
        <v>3015011</v>
      </c>
      <c r="I80" s="224">
        <f t="shared" si="22"/>
        <v>7.3112536436568726E-4</v>
      </c>
      <c r="J80" s="60">
        <f t="shared" si="24"/>
        <v>3015011</v>
      </c>
      <c r="K80" s="223">
        <f t="shared" si="7"/>
        <v>1</v>
      </c>
    </row>
    <row r="81" spans="1:11" ht="39" customHeight="1" x14ac:dyDescent="0.25">
      <c r="A81" s="39" t="s">
        <v>510</v>
      </c>
      <c r="B81" s="34" t="s">
        <v>37</v>
      </c>
      <c r="C81" s="34">
        <v>13</v>
      </c>
      <c r="D81" s="34" t="s">
        <v>38</v>
      </c>
      <c r="E81" s="40" t="s">
        <v>509</v>
      </c>
      <c r="F81" s="60">
        <f t="shared" ref="F81:J82" si="25">+F82</f>
        <v>3015011</v>
      </c>
      <c r="G81" s="60">
        <f t="shared" si="25"/>
        <v>0</v>
      </c>
      <c r="H81" s="60">
        <f t="shared" si="25"/>
        <v>3015011</v>
      </c>
      <c r="I81" s="224">
        <f t="shared" si="22"/>
        <v>7.3112536436568726E-4</v>
      </c>
      <c r="J81" s="60">
        <f t="shared" si="25"/>
        <v>3015011</v>
      </c>
      <c r="K81" s="223">
        <f t="shared" ref="K81:K100" si="26">+J81/H81</f>
        <v>1</v>
      </c>
    </row>
    <row r="82" spans="1:11" ht="39" customHeight="1" x14ac:dyDescent="0.25">
      <c r="A82" s="39" t="s">
        <v>511</v>
      </c>
      <c r="B82" s="34" t="s">
        <v>37</v>
      </c>
      <c r="C82" s="34">
        <v>13</v>
      </c>
      <c r="D82" s="34" t="s">
        <v>38</v>
      </c>
      <c r="E82" s="40" t="s">
        <v>393</v>
      </c>
      <c r="F82" s="60">
        <f t="shared" si="25"/>
        <v>3015011</v>
      </c>
      <c r="G82" s="60">
        <f t="shared" si="25"/>
        <v>0</v>
      </c>
      <c r="H82" s="60">
        <f t="shared" si="25"/>
        <v>3015011</v>
      </c>
      <c r="I82" s="224">
        <f t="shared" si="22"/>
        <v>7.3112536436568726E-4</v>
      </c>
      <c r="J82" s="60">
        <f t="shared" si="25"/>
        <v>3015011</v>
      </c>
      <c r="K82" s="223">
        <f t="shared" si="26"/>
        <v>1</v>
      </c>
    </row>
    <row r="83" spans="1:11" ht="39" customHeight="1" x14ac:dyDescent="0.25">
      <c r="A83" s="43" t="s">
        <v>512</v>
      </c>
      <c r="B83" s="44" t="s">
        <v>37</v>
      </c>
      <c r="C83" s="44">
        <v>13</v>
      </c>
      <c r="D83" s="44" t="s">
        <v>38</v>
      </c>
      <c r="E83" s="45" t="s">
        <v>258</v>
      </c>
      <c r="F83" s="46">
        <v>3015011</v>
      </c>
      <c r="G83" s="46">
        <v>0</v>
      </c>
      <c r="H83" s="48">
        <f>+F83-G83</f>
        <v>3015011</v>
      </c>
      <c r="I83" s="225">
        <f t="shared" si="22"/>
        <v>7.3112536436568726E-4</v>
      </c>
      <c r="J83" s="46">
        <v>3015011</v>
      </c>
      <c r="K83" s="226">
        <f t="shared" si="26"/>
        <v>1</v>
      </c>
    </row>
    <row r="84" spans="1:11" ht="39" customHeight="1" x14ac:dyDescent="0.25">
      <c r="A84" s="106" t="s">
        <v>441</v>
      </c>
      <c r="B84" s="101" t="s">
        <v>37</v>
      </c>
      <c r="C84" s="34">
        <v>13</v>
      </c>
      <c r="D84" s="34" t="s">
        <v>38</v>
      </c>
      <c r="E84" s="96" t="s">
        <v>442</v>
      </c>
      <c r="F84" s="66">
        <f>+F85</f>
        <v>750959932.33000004</v>
      </c>
      <c r="G84" s="66">
        <f t="shared" ref="G84:H84" si="27">+G85</f>
        <v>0</v>
      </c>
      <c r="H84" s="66">
        <f t="shared" si="27"/>
        <v>750959932.33000004</v>
      </c>
      <c r="I84" s="224">
        <f t="shared" si="22"/>
        <v>0.18210409651865389</v>
      </c>
      <c r="J84" s="66">
        <f>+J85</f>
        <v>750959932.33000004</v>
      </c>
      <c r="K84" s="223">
        <f t="shared" si="26"/>
        <v>1</v>
      </c>
    </row>
    <row r="85" spans="1:11" ht="39" customHeight="1" x14ac:dyDescent="0.25">
      <c r="A85" s="106" t="s">
        <v>443</v>
      </c>
      <c r="B85" s="101" t="s">
        <v>37</v>
      </c>
      <c r="C85" s="34">
        <v>13</v>
      </c>
      <c r="D85" s="34" t="s">
        <v>38</v>
      </c>
      <c r="E85" s="96" t="s">
        <v>251</v>
      </c>
      <c r="F85" s="66">
        <f>+F86+F90+F94+F98</f>
        <v>750959932.33000004</v>
      </c>
      <c r="G85" s="66">
        <f t="shared" ref="G85:H85" si="28">+G86+G90+G94+G98</f>
        <v>0</v>
      </c>
      <c r="H85" s="66">
        <f t="shared" si="28"/>
        <v>750959932.33000004</v>
      </c>
      <c r="I85" s="224">
        <f t="shared" si="22"/>
        <v>0.18210409651865389</v>
      </c>
      <c r="J85" s="66">
        <f>+J86+J90+J94+J98</f>
        <v>750959932.33000004</v>
      </c>
      <c r="K85" s="223">
        <f t="shared" si="26"/>
        <v>1</v>
      </c>
    </row>
    <row r="86" spans="1:11" ht="53.25" customHeight="1" x14ac:dyDescent="0.25">
      <c r="A86" s="97" t="s">
        <v>444</v>
      </c>
      <c r="B86" s="101" t="s">
        <v>37</v>
      </c>
      <c r="C86" s="34">
        <v>13</v>
      </c>
      <c r="D86" s="34" t="s">
        <v>38</v>
      </c>
      <c r="E86" s="96" t="s">
        <v>445</v>
      </c>
      <c r="F86" s="66">
        <f t="shared" ref="F86:J88" si="29">+F87</f>
        <v>15068634</v>
      </c>
      <c r="G86" s="66">
        <f t="shared" si="29"/>
        <v>0</v>
      </c>
      <c r="H86" s="66">
        <f t="shared" si="29"/>
        <v>15068634</v>
      </c>
      <c r="I86" s="224">
        <f t="shared" si="22"/>
        <v>3.6540697608543333E-3</v>
      </c>
      <c r="J86" s="66">
        <f t="shared" si="29"/>
        <v>15068634</v>
      </c>
      <c r="K86" s="223">
        <f t="shared" si="26"/>
        <v>1</v>
      </c>
    </row>
    <row r="87" spans="1:11" ht="53.25" customHeight="1" x14ac:dyDescent="0.25">
      <c r="A87" s="97" t="s">
        <v>446</v>
      </c>
      <c r="B87" s="101" t="s">
        <v>37</v>
      </c>
      <c r="C87" s="34">
        <v>13</v>
      </c>
      <c r="D87" s="34" t="s">
        <v>38</v>
      </c>
      <c r="E87" s="96" t="s">
        <v>445</v>
      </c>
      <c r="F87" s="66">
        <f t="shared" si="29"/>
        <v>15068634</v>
      </c>
      <c r="G87" s="66">
        <f t="shared" si="29"/>
        <v>0</v>
      </c>
      <c r="H87" s="66">
        <f t="shared" si="29"/>
        <v>15068634</v>
      </c>
      <c r="I87" s="224">
        <f t="shared" si="22"/>
        <v>3.6540697608543333E-3</v>
      </c>
      <c r="J87" s="66">
        <f t="shared" si="29"/>
        <v>15068634</v>
      </c>
      <c r="K87" s="223">
        <f t="shared" si="26"/>
        <v>1</v>
      </c>
    </row>
    <row r="88" spans="1:11" ht="39" customHeight="1" x14ac:dyDescent="0.25">
      <c r="A88" s="97" t="s">
        <v>447</v>
      </c>
      <c r="B88" s="101" t="s">
        <v>37</v>
      </c>
      <c r="C88" s="34">
        <v>13</v>
      </c>
      <c r="D88" s="34" t="s">
        <v>38</v>
      </c>
      <c r="E88" s="96" t="s">
        <v>448</v>
      </c>
      <c r="F88" s="66">
        <f t="shared" si="29"/>
        <v>15068634</v>
      </c>
      <c r="G88" s="66">
        <f t="shared" si="29"/>
        <v>0</v>
      </c>
      <c r="H88" s="66">
        <f t="shared" si="29"/>
        <v>15068634</v>
      </c>
      <c r="I88" s="224">
        <f t="shared" si="22"/>
        <v>3.6540697608543333E-3</v>
      </c>
      <c r="J88" s="66">
        <f t="shared" si="29"/>
        <v>15068634</v>
      </c>
      <c r="K88" s="223">
        <f t="shared" si="26"/>
        <v>1</v>
      </c>
    </row>
    <row r="89" spans="1:11" ht="39" customHeight="1" x14ac:dyDescent="0.25">
      <c r="A89" s="43" t="s">
        <v>449</v>
      </c>
      <c r="B89" s="104" t="s">
        <v>37</v>
      </c>
      <c r="C89" s="44">
        <v>13</v>
      </c>
      <c r="D89" s="44" t="s">
        <v>38</v>
      </c>
      <c r="E89" s="45" t="s">
        <v>258</v>
      </c>
      <c r="F89" s="46">
        <v>15068634</v>
      </c>
      <c r="G89" s="46">
        <v>0</v>
      </c>
      <c r="H89" s="48">
        <f>+F89-G89</f>
        <v>15068634</v>
      </c>
      <c r="I89" s="225">
        <f t="shared" si="22"/>
        <v>3.6540697608543333E-3</v>
      </c>
      <c r="J89" s="46">
        <v>15068634</v>
      </c>
      <c r="K89" s="226">
        <f t="shared" si="26"/>
        <v>1</v>
      </c>
    </row>
    <row r="90" spans="1:11" ht="56.25" customHeight="1" x14ac:dyDescent="0.25">
      <c r="A90" s="97" t="s">
        <v>450</v>
      </c>
      <c r="B90" s="108" t="s">
        <v>37</v>
      </c>
      <c r="C90" s="34">
        <v>13</v>
      </c>
      <c r="D90" s="34" t="s">
        <v>38</v>
      </c>
      <c r="E90" s="96" t="s">
        <v>451</v>
      </c>
      <c r="F90" s="60">
        <f t="shared" ref="F90:H90" si="30">+F91</f>
        <v>546882409.33000004</v>
      </c>
      <c r="G90" s="60">
        <f t="shared" si="30"/>
        <v>0</v>
      </c>
      <c r="H90" s="60">
        <f t="shared" si="30"/>
        <v>546882409.33000004</v>
      </c>
      <c r="I90" s="236">
        <f t="shared" si="22"/>
        <v>0.13261629917323062</v>
      </c>
      <c r="J90" s="60">
        <f t="shared" ref="J90" si="31">+J91</f>
        <v>546882409.33000004</v>
      </c>
      <c r="K90" s="223">
        <f t="shared" si="26"/>
        <v>1</v>
      </c>
    </row>
    <row r="91" spans="1:11" ht="56.25" customHeight="1" x14ac:dyDescent="0.25">
      <c r="A91" s="97" t="s">
        <v>452</v>
      </c>
      <c r="B91" s="108" t="s">
        <v>37</v>
      </c>
      <c r="C91" s="34">
        <v>13</v>
      </c>
      <c r="D91" s="34" t="s">
        <v>38</v>
      </c>
      <c r="E91" s="96" t="s">
        <v>451</v>
      </c>
      <c r="F91" s="66">
        <f>+F92</f>
        <v>546882409.33000004</v>
      </c>
      <c r="G91" s="66">
        <f>+G92</f>
        <v>0</v>
      </c>
      <c r="H91" s="66">
        <f>+H92</f>
        <v>546882409.33000004</v>
      </c>
      <c r="I91" s="236">
        <f t="shared" si="22"/>
        <v>0.13261629917323062</v>
      </c>
      <c r="J91" s="66">
        <f>+J92</f>
        <v>546882409.33000004</v>
      </c>
      <c r="K91" s="223">
        <f t="shared" si="26"/>
        <v>1</v>
      </c>
    </row>
    <row r="92" spans="1:11" ht="39" customHeight="1" x14ac:dyDescent="0.25">
      <c r="A92" s="97" t="s">
        <v>453</v>
      </c>
      <c r="B92" s="108" t="s">
        <v>37</v>
      </c>
      <c r="C92" s="34">
        <v>13</v>
      </c>
      <c r="D92" s="34" t="s">
        <v>38</v>
      </c>
      <c r="E92" s="96" t="s">
        <v>393</v>
      </c>
      <c r="F92" s="66">
        <f t="shared" ref="F92:H92" si="32">+F93</f>
        <v>546882409.33000004</v>
      </c>
      <c r="G92" s="66">
        <f t="shared" si="32"/>
        <v>0</v>
      </c>
      <c r="H92" s="66">
        <f t="shared" si="32"/>
        <v>546882409.33000004</v>
      </c>
      <c r="I92" s="236">
        <f t="shared" si="22"/>
        <v>0.13261629917323062</v>
      </c>
      <c r="J92" s="66">
        <f t="shared" ref="J92" si="33">+J93</f>
        <v>546882409.33000004</v>
      </c>
      <c r="K92" s="223">
        <f t="shared" si="26"/>
        <v>1</v>
      </c>
    </row>
    <row r="93" spans="1:11" ht="39" customHeight="1" x14ac:dyDescent="0.25">
      <c r="A93" s="43" t="s">
        <v>456</v>
      </c>
      <c r="B93" s="100" t="s">
        <v>37</v>
      </c>
      <c r="C93" s="44">
        <v>13</v>
      </c>
      <c r="D93" s="44" t="s">
        <v>38</v>
      </c>
      <c r="E93" s="109" t="s">
        <v>258</v>
      </c>
      <c r="F93" s="46">
        <v>546882409.33000004</v>
      </c>
      <c r="G93" s="46">
        <v>0</v>
      </c>
      <c r="H93" s="48">
        <f>+F93-G93</f>
        <v>546882409.33000004</v>
      </c>
      <c r="I93" s="226">
        <f t="shared" si="22"/>
        <v>0.13261629917323062</v>
      </c>
      <c r="J93" s="46">
        <v>546882409.33000004</v>
      </c>
      <c r="K93" s="226">
        <f t="shared" si="26"/>
        <v>1</v>
      </c>
    </row>
    <row r="94" spans="1:11" ht="59.25" customHeight="1" x14ac:dyDescent="0.25">
      <c r="A94" s="97" t="s">
        <v>458</v>
      </c>
      <c r="B94" s="101" t="s">
        <v>37</v>
      </c>
      <c r="C94" s="34">
        <v>13</v>
      </c>
      <c r="D94" s="34" t="s">
        <v>38</v>
      </c>
      <c r="E94" s="96" t="s">
        <v>459</v>
      </c>
      <c r="F94" s="66">
        <f t="shared" ref="F94:J96" si="34">+F95</f>
        <v>166580829</v>
      </c>
      <c r="G94" s="66">
        <f t="shared" si="34"/>
        <v>0</v>
      </c>
      <c r="H94" s="66">
        <f t="shared" si="34"/>
        <v>166580829</v>
      </c>
      <c r="I94" s="236">
        <f t="shared" si="22"/>
        <v>4.0395033152105665E-2</v>
      </c>
      <c r="J94" s="66">
        <f t="shared" si="34"/>
        <v>166580829</v>
      </c>
      <c r="K94" s="223">
        <f t="shared" si="26"/>
        <v>1</v>
      </c>
    </row>
    <row r="95" spans="1:11" ht="59.25" customHeight="1" x14ac:dyDescent="0.25">
      <c r="A95" s="97" t="s">
        <v>460</v>
      </c>
      <c r="B95" s="101" t="s">
        <v>37</v>
      </c>
      <c r="C95" s="34">
        <v>13</v>
      </c>
      <c r="D95" s="34" t="s">
        <v>38</v>
      </c>
      <c r="E95" s="96" t="s">
        <v>459</v>
      </c>
      <c r="F95" s="66">
        <f t="shared" si="34"/>
        <v>166580829</v>
      </c>
      <c r="G95" s="66">
        <f t="shared" si="34"/>
        <v>0</v>
      </c>
      <c r="H95" s="66">
        <f t="shared" si="34"/>
        <v>166580829</v>
      </c>
      <c r="I95" s="236">
        <f t="shared" si="22"/>
        <v>4.0395033152105665E-2</v>
      </c>
      <c r="J95" s="66">
        <f t="shared" si="34"/>
        <v>166580829</v>
      </c>
      <c r="K95" s="223">
        <f t="shared" si="26"/>
        <v>1</v>
      </c>
    </row>
    <row r="96" spans="1:11" ht="39" customHeight="1" x14ac:dyDescent="0.25">
      <c r="A96" s="97" t="s">
        <v>461</v>
      </c>
      <c r="B96" s="101" t="s">
        <v>37</v>
      </c>
      <c r="C96" s="34">
        <v>13</v>
      </c>
      <c r="D96" s="34" t="s">
        <v>38</v>
      </c>
      <c r="E96" s="96" t="s">
        <v>462</v>
      </c>
      <c r="F96" s="66">
        <f t="shared" si="34"/>
        <v>166580829</v>
      </c>
      <c r="G96" s="66">
        <f t="shared" si="34"/>
        <v>0</v>
      </c>
      <c r="H96" s="66">
        <f t="shared" si="34"/>
        <v>166580829</v>
      </c>
      <c r="I96" s="236">
        <f t="shared" si="22"/>
        <v>4.0395033152105665E-2</v>
      </c>
      <c r="J96" s="66">
        <f t="shared" si="34"/>
        <v>166580829</v>
      </c>
      <c r="K96" s="223">
        <f t="shared" si="26"/>
        <v>1</v>
      </c>
    </row>
    <row r="97" spans="1:11" ht="39" customHeight="1" x14ac:dyDescent="0.25">
      <c r="A97" s="43" t="s">
        <v>463</v>
      </c>
      <c r="B97" s="104" t="s">
        <v>37</v>
      </c>
      <c r="C97" s="44">
        <v>13</v>
      </c>
      <c r="D97" s="44" t="s">
        <v>38</v>
      </c>
      <c r="E97" s="109" t="s">
        <v>258</v>
      </c>
      <c r="F97" s="46">
        <v>166580829</v>
      </c>
      <c r="G97" s="46">
        <v>0</v>
      </c>
      <c r="H97" s="48">
        <f>+F97-G97</f>
        <v>166580829</v>
      </c>
      <c r="I97" s="226">
        <f t="shared" si="22"/>
        <v>4.0395033152105665E-2</v>
      </c>
      <c r="J97" s="46">
        <v>166580829</v>
      </c>
      <c r="K97" s="226">
        <f t="shared" si="26"/>
        <v>1</v>
      </c>
    </row>
    <row r="98" spans="1:11" ht="57" customHeight="1" x14ac:dyDescent="0.25">
      <c r="A98" s="97" t="s">
        <v>464</v>
      </c>
      <c r="B98" s="101" t="s">
        <v>37</v>
      </c>
      <c r="C98" s="34">
        <v>13</v>
      </c>
      <c r="D98" s="34" t="s">
        <v>38</v>
      </c>
      <c r="E98" s="96" t="s">
        <v>465</v>
      </c>
      <c r="F98" s="66">
        <f t="shared" ref="F98:J100" si="35">+F99</f>
        <v>22428060</v>
      </c>
      <c r="G98" s="66">
        <f t="shared" si="35"/>
        <v>0</v>
      </c>
      <c r="H98" s="66">
        <f t="shared" si="35"/>
        <v>22428060</v>
      </c>
      <c r="I98" s="224">
        <f t="shared" si="22"/>
        <v>5.438694432463264E-3</v>
      </c>
      <c r="J98" s="66">
        <f t="shared" si="35"/>
        <v>22428060</v>
      </c>
      <c r="K98" s="223">
        <f t="shared" si="26"/>
        <v>1</v>
      </c>
    </row>
    <row r="99" spans="1:11" ht="60" customHeight="1" x14ac:dyDescent="0.25">
      <c r="A99" s="97" t="s">
        <v>466</v>
      </c>
      <c r="B99" s="101" t="s">
        <v>37</v>
      </c>
      <c r="C99" s="34">
        <v>13</v>
      </c>
      <c r="D99" s="34" t="s">
        <v>38</v>
      </c>
      <c r="E99" s="96" t="s">
        <v>465</v>
      </c>
      <c r="F99" s="66">
        <f t="shared" si="35"/>
        <v>22428060</v>
      </c>
      <c r="G99" s="66">
        <f t="shared" si="35"/>
        <v>0</v>
      </c>
      <c r="H99" s="66">
        <f t="shared" si="35"/>
        <v>22428060</v>
      </c>
      <c r="I99" s="224">
        <f t="shared" si="22"/>
        <v>5.438694432463264E-3</v>
      </c>
      <c r="J99" s="66">
        <f t="shared" si="35"/>
        <v>22428060</v>
      </c>
      <c r="K99" s="223">
        <f t="shared" si="26"/>
        <v>1</v>
      </c>
    </row>
    <row r="100" spans="1:11" ht="39" customHeight="1" x14ac:dyDescent="0.25">
      <c r="A100" s="97" t="s">
        <v>467</v>
      </c>
      <c r="B100" s="101" t="s">
        <v>37</v>
      </c>
      <c r="C100" s="34">
        <v>13</v>
      </c>
      <c r="D100" s="34" t="s">
        <v>38</v>
      </c>
      <c r="E100" s="96" t="s">
        <v>468</v>
      </c>
      <c r="F100" s="66">
        <f t="shared" si="35"/>
        <v>22428060</v>
      </c>
      <c r="G100" s="66">
        <f t="shared" si="35"/>
        <v>0</v>
      </c>
      <c r="H100" s="66">
        <f t="shared" si="35"/>
        <v>22428060</v>
      </c>
      <c r="I100" s="224">
        <f t="shared" si="22"/>
        <v>5.438694432463264E-3</v>
      </c>
      <c r="J100" s="66">
        <f t="shared" si="35"/>
        <v>22428060</v>
      </c>
      <c r="K100" s="223">
        <f t="shared" si="26"/>
        <v>1</v>
      </c>
    </row>
    <row r="101" spans="1:11" ht="39" customHeight="1" thickBot="1" x14ac:dyDescent="0.3">
      <c r="A101" s="84" t="s">
        <v>469</v>
      </c>
      <c r="B101" s="195" t="s">
        <v>37</v>
      </c>
      <c r="C101" s="85">
        <v>13</v>
      </c>
      <c r="D101" s="85" t="s">
        <v>38</v>
      </c>
      <c r="E101" s="196" t="s">
        <v>258</v>
      </c>
      <c r="F101" s="87">
        <v>22428060</v>
      </c>
      <c r="G101" s="87">
        <v>0</v>
      </c>
      <c r="H101" s="89">
        <f>+F101-G101</f>
        <v>22428060</v>
      </c>
      <c r="I101" s="231">
        <f t="shared" si="22"/>
        <v>5.438694432463264E-3</v>
      </c>
      <c r="J101" s="87">
        <v>22428060</v>
      </c>
      <c r="K101" s="226">
        <f t="shared" ref="K101" si="36">+H101/J101</f>
        <v>1</v>
      </c>
    </row>
    <row r="102" spans="1:11" ht="31.5" customHeight="1" thickBot="1" x14ac:dyDescent="0.3">
      <c r="A102" s="279" t="s">
        <v>470</v>
      </c>
      <c r="B102" s="280"/>
      <c r="C102" s="280"/>
      <c r="D102" s="280"/>
      <c r="E102" s="280"/>
      <c r="F102" s="199">
        <f>+F49+F10+F9</f>
        <v>4123794833.21</v>
      </c>
      <c r="G102" s="199">
        <f>+G49+G10+G9</f>
        <v>0</v>
      </c>
      <c r="H102" s="199">
        <f>+F102-G102</f>
        <v>4123794833.21</v>
      </c>
      <c r="I102" s="237">
        <f>+I49+I9+I10</f>
        <v>1</v>
      </c>
      <c r="J102" s="199">
        <f>+J49+J10+J9</f>
        <v>4123794833.21</v>
      </c>
      <c r="K102" s="237">
        <f>+J102/H102</f>
        <v>1</v>
      </c>
    </row>
    <row r="103" spans="1:11" x14ac:dyDescent="0.25">
      <c r="A103" s="120" t="s">
        <v>530</v>
      </c>
      <c r="B103" s="238"/>
      <c r="C103" s="239"/>
      <c r="D103" s="121"/>
      <c r="E103" s="121"/>
      <c r="F103" s="240"/>
      <c r="G103" s="241"/>
      <c r="H103" s="241"/>
      <c r="I103" s="241"/>
      <c r="J103" s="121"/>
    </row>
    <row r="104" spans="1:11" x14ac:dyDescent="0.25">
      <c r="A104" s="120" t="s">
        <v>514</v>
      </c>
      <c r="B104" s="238"/>
      <c r="C104" s="239"/>
      <c r="D104" s="121"/>
      <c r="E104" s="121"/>
      <c r="F104" s="240"/>
      <c r="G104" s="241"/>
      <c r="H104" s="241"/>
      <c r="I104" s="241"/>
      <c r="J104" s="121"/>
    </row>
  </sheetData>
  <mergeCells count="15">
    <mergeCell ref="A102:E102"/>
    <mergeCell ref="A1:K1"/>
    <mergeCell ref="A2:K2"/>
    <mergeCell ref="A3:K3"/>
    <mergeCell ref="A7:A8"/>
    <mergeCell ref="B7:B8"/>
    <mergeCell ref="C7:C8"/>
    <mergeCell ref="D7:D8"/>
    <mergeCell ref="E7:E8"/>
    <mergeCell ref="F7:F8"/>
    <mergeCell ref="G7:G8"/>
    <mergeCell ref="H7:H8"/>
    <mergeCell ref="I7:I8"/>
    <mergeCell ref="J7:J8"/>
    <mergeCell ref="K7:K8"/>
  </mergeCells>
  <printOptions horizontalCentered="1" verticalCentered="1"/>
  <pageMargins left="0.31496062992125984" right="0.31496062992125984" top="0.39370078740157483" bottom="0.59055118110236227" header="0.31496062992125984" footer="0.31496062992125984"/>
  <pageSetup paperSize="5"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GASTOS VIGENCIA ENERO 2023</vt:lpstr>
      <vt:lpstr>GASTOS VIGENCIA FEBRERO 2023</vt:lpstr>
      <vt:lpstr>RESERVAS ENERO 2023</vt:lpstr>
      <vt:lpstr>RESERVAS FEBRERO 2023</vt:lpstr>
      <vt:lpstr>CXP ENERO 2023</vt:lpstr>
      <vt:lpstr>CXP FEBRERO 2023</vt:lpstr>
      <vt:lpstr>'CXP ENERO 2023'!Área_de_impresión</vt:lpstr>
      <vt:lpstr>'CXP FEBRERO 2023'!Área_de_impresión</vt:lpstr>
      <vt:lpstr>'GASTOS VIGENCIA ENERO 2023'!Área_de_impresión</vt:lpstr>
      <vt:lpstr>'GASTOS VIGENCIA FEBRERO 2023'!Área_de_impresión</vt:lpstr>
      <vt:lpstr>'RESERVAS ENERO 2023'!Área_de_impresión</vt:lpstr>
      <vt:lpstr>'RESERVAS FEBRERO 2023'!Área_de_impresión</vt:lpstr>
      <vt:lpstr>'CXP ENERO 2023'!Títulos_a_imprimir</vt:lpstr>
      <vt:lpstr>'CXP FEBRERO 2023'!Títulos_a_imprimir</vt:lpstr>
      <vt:lpstr>'GASTOS VIGENCIA ENERO 2023'!Títulos_a_imprimir</vt:lpstr>
      <vt:lpstr>'GASTOS VIGENCIA FEBRERO 2023'!Títulos_a_imprimir</vt:lpstr>
      <vt:lpstr>'RESERVAS ENERO 2023'!Títulos_a_imprimir</vt:lpstr>
      <vt:lpstr>'RESERVAS FEBRERO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Simona Orozco Mindiola</dc:creator>
  <cp:lastModifiedBy>Aura Simona Orozco Mindiola</cp:lastModifiedBy>
  <cp:lastPrinted>2023-03-02T23:33:54Z</cp:lastPrinted>
  <dcterms:created xsi:type="dcterms:W3CDTF">2023-02-09T02:45:25Z</dcterms:created>
  <dcterms:modified xsi:type="dcterms:W3CDTF">2023-03-03T16:16:38Z</dcterms:modified>
</cp:coreProperties>
</file>